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záloha\Výběrovky\2024-14 VZMR - Rekonstrukce objektu č. 13 - rozárium (II.etapa)\"/>
    </mc:Choice>
  </mc:AlternateContent>
  <bookViews>
    <workbookView xWindow="-120" yWindow="-120" windowWidth="29040" windowHeight="15720"/>
  </bookViews>
  <sheets>
    <sheet name="D.1.1 - Architektonicko-s..." sheetId="2" r:id="rId1"/>
    <sheet name="Pokyny pro vyplnění" sheetId="5" r:id="rId2"/>
  </sheets>
  <definedNames>
    <definedName name="_xlnm._FilterDatabase" localSheetId="0" hidden="1">'D.1.1 - Architektonicko-s...'!$C$113:$K$497</definedName>
    <definedName name="_xlnm.Print_Titles" localSheetId="0">'D.1.1 - Architektonicko-s...'!$113:$113</definedName>
    <definedName name="_xlnm.Print_Area" localSheetId="0">'D.1.1 - Architektonicko-s...'!$C$4:$J$38,'D.1.1 - Architektonicko-s...'!$C$44:$J$93,'D.1.1 - Architektonicko-s...'!$C$99:$K$497</definedName>
    <definedName name="_xlnm.Print_Area" localSheetId="1">'Pokyny pro vyplnění'!$B$2:$K$69,'Pokyny pro vyplnění'!$B$72:$K$116,'Pokyny pro vyplnění'!$B$119:$K$188,'Pokyny pro vyplnění'!$B$196:$K$216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92" i="2" l="1"/>
  <c r="J392" i="2" s="1"/>
  <c r="J76" i="2" s="1"/>
  <c r="BK369" i="2"/>
  <c r="J369" i="2" s="1"/>
  <c r="J74" i="2" s="1"/>
  <c r="P369" i="2"/>
  <c r="R369" i="2"/>
  <c r="T369" i="2"/>
  <c r="BI465" i="2"/>
  <c r="BH465" i="2"/>
  <c r="BG465" i="2"/>
  <c r="BF465" i="2"/>
  <c r="T465" i="2"/>
  <c r="R465" i="2"/>
  <c r="P465" i="2"/>
  <c r="BK465" i="2"/>
  <c r="J465" i="2"/>
  <c r="BE465" i="2" s="1"/>
  <c r="BI459" i="2"/>
  <c r="BH459" i="2"/>
  <c r="BG459" i="2"/>
  <c r="BF459" i="2"/>
  <c r="T459" i="2"/>
  <c r="R459" i="2"/>
  <c r="P459" i="2"/>
  <c r="BK459" i="2"/>
  <c r="J459" i="2"/>
  <c r="BE459" i="2" s="1"/>
  <c r="BI456" i="2"/>
  <c r="BH456" i="2"/>
  <c r="BG456" i="2"/>
  <c r="BF456" i="2"/>
  <c r="T456" i="2"/>
  <c r="R456" i="2"/>
  <c r="P456" i="2"/>
  <c r="BK456" i="2"/>
  <c r="J456" i="2"/>
  <c r="BE456" i="2" s="1"/>
  <c r="BI445" i="2"/>
  <c r="BH445" i="2"/>
  <c r="BG445" i="2"/>
  <c r="BF445" i="2"/>
  <c r="T445" i="2"/>
  <c r="R445" i="2"/>
  <c r="P445" i="2"/>
  <c r="BK445" i="2"/>
  <c r="J445" i="2"/>
  <c r="BE445" i="2" s="1"/>
  <c r="BI442" i="2"/>
  <c r="BH442" i="2"/>
  <c r="BG442" i="2"/>
  <c r="BF442" i="2"/>
  <c r="T442" i="2"/>
  <c r="R442" i="2"/>
  <c r="P442" i="2"/>
  <c r="BK442" i="2"/>
  <c r="J442" i="2"/>
  <c r="BE442" i="2" s="1"/>
  <c r="BI431" i="2"/>
  <c r="BH431" i="2"/>
  <c r="BG431" i="2"/>
  <c r="BF431" i="2"/>
  <c r="T431" i="2"/>
  <c r="R431" i="2"/>
  <c r="P431" i="2"/>
  <c r="BK431" i="2"/>
  <c r="J431" i="2"/>
  <c r="BE431" i="2" s="1"/>
  <c r="BI429" i="2"/>
  <c r="BH429" i="2"/>
  <c r="BG429" i="2"/>
  <c r="BF429" i="2"/>
  <c r="T429" i="2"/>
  <c r="R429" i="2"/>
  <c r="P429" i="2"/>
  <c r="BK429" i="2"/>
  <c r="J429" i="2"/>
  <c r="BE429" i="2" s="1"/>
  <c r="BI426" i="2"/>
  <c r="BH426" i="2"/>
  <c r="BG426" i="2"/>
  <c r="BF426" i="2"/>
  <c r="T426" i="2"/>
  <c r="R426" i="2"/>
  <c r="P426" i="2"/>
  <c r="BK426" i="2"/>
  <c r="J426" i="2"/>
  <c r="BE426" i="2" s="1"/>
  <c r="BI412" i="2"/>
  <c r="BH412" i="2"/>
  <c r="BG412" i="2"/>
  <c r="BF412" i="2"/>
  <c r="T412" i="2"/>
  <c r="R412" i="2"/>
  <c r="P412" i="2"/>
  <c r="BK412" i="2"/>
  <c r="J412" i="2"/>
  <c r="BE412" i="2" s="1"/>
  <c r="BI409" i="2"/>
  <c r="BH409" i="2"/>
  <c r="BG409" i="2"/>
  <c r="BF409" i="2"/>
  <c r="T409" i="2"/>
  <c r="R409" i="2"/>
  <c r="P409" i="2"/>
  <c r="BK409" i="2"/>
  <c r="J409" i="2"/>
  <c r="BE409" i="2" s="1"/>
  <c r="BI396" i="2"/>
  <c r="BH396" i="2"/>
  <c r="BG396" i="2"/>
  <c r="BF396" i="2"/>
  <c r="T396" i="2"/>
  <c r="R396" i="2"/>
  <c r="P396" i="2"/>
  <c r="BK396" i="2"/>
  <c r="J396" i="2"/>
  <c r="BE396" i="2" s="1"/>
  <c r="T392" i="2"/>
  <c r="R392" i="2"/>
  <c r="P392" i="2"/>
  <c r="BI391" i="2"/>
  <c r="BH391" i="2"/>
  <c r="BG391" i="2"/>
  <c r="BF391" i="2"/>
  <c r="T391" i="2"/>
  <c r="R391" i="2"/>
  <c r="P391" i="2"/>
  <c r="BK391" i="2"/>
  <c r="J391" i="2"/>
  <c r="BE391" i="2" s="1"/>
  <c r="BI388" i="2"/>
  <c r="BH388" i="2"/>
  <c r="BG388" i="2"/>
  <c r="BF388" i="2"/>
  <c r="T388" i="2"/>
  <c r="R388" i="2"/>
  <c r="P388" i="2"/>
  <c r="BK388" i="2"/>
  <c r="J388" i="2"/>
  <c r="BE388" i="2" s="1"/>
  <c r="BI385" i="2"/>
  <c r="BH385" i="2"/>
  <c r="BG385" i="2"/>
  <c r="BF385" i="2"/>
  <c r="T385" i="2"/>
  <c r="R385" i="2"/>
  <c r="P385" i="2"/>
  <c r="BK385" i="2"/>
  <c r="J385" i="2"/>
  <c r="BE385" i="2" s="1"/>
  <c r="BI381" i="2"/>
  <c r="BH381" i="2"/>
  <c r="BG381" i="2"/>
  <c r="BF381" i="2"/>
  <c r="T381" i="2"/>
  <c r="R381" i="2"/>
  <c r="P381" i="2"/>
  <c r="BK381" i="2"/>
  <c r="J381" i="2"/>
  <c r="BE381" i="2" s="1"/>
  <c r="BI378" i="2"/>
  <c r="BH378" i="2"/>
  <c r="BG378" i="2"/>
  <c r="BF378" i="2"/>
  <c r="T378" i="2"/>
  <c r="R378" i="2"/>
  <c r="P378" i="2"/>
  <c r="BK378" i="2"/>
  <c r="J378" i="2"/>
  <c r="BE378" i="2" s="1"/>
  <c r="BI372" i="2"/>
  <c r="BH372" i="2"/>
  <c r="BG372" i="2"/>
  <c r="BF372" i="2"/>
  <c r="T372" i="2"/>
  <c r="R372" i="2"/>
  <c r="P372" i="2"/>
  <c r="BK372" i="2"/>
  <c r="J372" i="2"/>
  <c r="BE372" i="2" s="1"/>
  <c r="BI362" i="2"/>
  <c r="BH362" i="2"/>
  <c r="BG362" i="2"/>
  <c r="BF362" i="2"/>
  <c r="T362" i="2"/>
  <c r="R362" i="2"/>
  <c r="P362" i="2"/>
  <c r="BK362" i="2"/>
  <c r="J362" i="2"/>
  <c r="BE362" i="2" s="1"/>
  <c r="BI358" i="2"/>
  <c r="BH358" i="2"/>
  <c r="BG358" i="2"/>
  <c r="BF358" i="2"/>
  <c r="T358" i="2"/>
  <c r="R358" i="2"/>
  <c r="P358" i="2"/>
  <c r="BK358" i="2"/>
  <c r="J358" i="2"/>
  <c r="BE358" i="2" s="1"/>
  <c r="BI340" i="2"/>
  <c r="BH340" i="2"/>
  <c r="BG340" i="2"/>
  <c r="BF340" i="2"/>
  <c r="T340" i="2"/>
  <c r="R340" i="2"/>
  <c r="P340" i="2"/>
  <c r="BK340" i="2"/>
  <c r="J340" i="2"/>
  <c r="BE340" i="2" s="1"/>
  <c r="BI339" i="2"/>
  <c r="BH339" i="2"/>
  <c r="BG339" i="2"/>
  <c r="BF339" i="2"/>
  <c r="T339" i="2"/>
  <c r="R339" i="2"/>
  <c r="P339" i="2"/>
  <c r="BK339" i="2"/>
  <c r="J339" i="2"/>
  <c r="BE339" i="2" s="1"/>
  <c r="BI338" i="2"/>
  <c r="BH338" i="2"/>
  <c r="BG338" i="2"/>
  <c r="BF338" i="2"/>
  <c r="T338" i="2"/>
  <c r="R338" i="2"/>
  <c r="P338" i="2"/>
  <c r="BK338" i="2"/>
  <c r="J338" i="2"/>
  <c r="BE338" i="2" s="1"/>
  <c r="BI337" i="2"/>
  <c r="BH337" i="2"/>
  <c r="BG337" i="2"/>
  <c r="BF337" i="2"/>
  <c r="T337" i="2"/>
  <c r="R337" i="2"/>
  <c r="P337" i="2"/>
  <c r="BK337" i="2"/>
  <c r="J337" i="2"/>
  <c r="BE337" i="2" s="1"/>
  <c r="BI336" i="2"/>
  <c r="BH336" i="2"/>
  <c r="BG336" i="2"/>
  <c r="BF336" i="2"/>
  <c r="T336" i="2"/>
  <c r="R336" i="2"/>
  <c r="P336" i="2"/>
  <c r="BK336" i="2"/>
  <c r="J336" i="2"/>
  <c r="BE336" i="2" s="1"/>
  <c r="BI325" i="2"/>
  <c r="BH325" i="2"/>
  <c r="BG325" i="2"/>
  <c r="BF325" i="2"/>
  <c r="T325" i="2"/>
  <c r="R325" i="2"/>
  <c r="P325" i="2"/>
  <c r="BK325" i="2"/>
  <c r="J325" i="2"/>
  <c r="BE325" i="2" s="1"/>
  <c r="BI319" i="2"/>
  <c r="BH319" i="2"/>
  <c r="BG319" i="2"/>
  <c r="BF319" i="2"/>
  <c r="T319" i="2"/>
  <c r="R319" i="2"/>
  <c r="P319" i="2"/>
  <c r="BK319" i="2"/>
  <c r="J319" i="2"/>
  <c r="BE319" i="2" s="1"/>
  <c r="T312" i="2"/>
  <c r="R312" i="2"/>
  <c r="P312" i="2"/>
  <c r="BK312" i="2"/>
  <c r="J312" i="2" s="1"/>
  <c r="J69" i="2" s="1"/>
  <c r="BI298" i="2"/>
  <c r="BH298" i="2"/>
  <c r="BG298" i="2"/>
  <c r="BF298" i="2"/>
  <c r="T298" i="2"/>
  <c r="R298" i="2"/>
  <c r="P298" i="2"/>
  <c r="BK298" i="2"/>
  <c r="J298" i="2"/>
  <c r="BE298" i="2" s="1"/>
  <c r="BI294" i="2"/>
  <c r="BH294" i="2"/>
  <c r="BG294" i="2"/>
  <c r="BF294" i="2"/>
  <c r="T294" i="2"/>
  <c r="R294" i="2"/>
  <c r="P294" i="2"/>
  <c r="BK294" i="2"/>
  <c r="J294" i="2"/>
  <c r="BE294" i="2" s="1"/>
  <c r="BI290" i="2"/>
  <c r="BH290" i="2"/>
  <c r="BG290" i="2"/>
  <c r="BF290" i="2"/>
  <c r="T290" i="2"/>
  <c r="R290" i="2"/>
  <c r="P290" i="2"/>
  <c r="BK290" i="2"/>
  <c r="J290" i="2"/>
  <c r="BE290" i="2" s="1"/>
  <c r="BI286" i="2"/>
  <c r="BH286" i="2"/>
  <c r="BG286" i="2"/>
  <c r="BF286" i="2"/>
  <c r="T286" i="2"/>
  <c r="R286" i="2"/>
  <c r="P286" i="2"/>
  <c r="BK286" i="2"/>
  <c r="J286" i="2"/>
  <c r="BE286" i="2" s="1"/>
  <c r="BI282" i="2"/>
  <c r="BH282" i="2"/>
  <c r="BG282" i="2"/>
  <c r="BF282" i="2"/>
  <c r="T282" i="2"/>
  <c r="R282" i="2"/>
  <c r="P282" i="2"/>
  <c r="BK282" i="2"/>
  <c r="J282" i="2"/>
  <c r="BE282" i="2" s="1"/>
  <c r="BI266" i="2"/>
  <c r="BH266" i="2"/>
  <c r="BG266" i="2"/>
  <c r="BF266" i="2"/>
  <c r="T266" i="2"/>
  <c r="R266" i="2"/>
  <c r="P266" i="2"/>
  <c r="BK266" i="2"/>
  <c r="J266" i="2"/>
  <c r="BE266" i="2" s="1"/>
  <c r="BI251" i="2"/>
  <c r="BH251" i="2"/>
  <c r="BG251" i="2"/>
  <c r="BF251" i="2"/>
  <c r="T251" i="2"/>
  <c r="R251" i="2"/>
  <c r="P251" i="2"/>
  <c r="BK251" i="2"/>
  <c r="J251" i="2"/>
  <c r="BE251" i="2" s="1"/>
  <c r="BI231" i="2"/>
  <c r="BH231" i="2"/>
  <c r="BG231" i="2"/>
  <c r="BF231" i="2"/>
  <c r="T231" i="2"/>
  <c r="R231" i="2"/>
  <c r="P231" i="2"/>
  <c r="BK231" i="2"/>
  <c r="J231" i="2"/>
  <c r="BE231" i="2" s="1"/>
  <c r="BI220" i="2"/>
  <c r="BH220" i="2"/>
  <c r="BG220" i="2"/>
  <c r="BF220" i="2"/>
  <c r="T220" i="2"/>
  <c r="R220" i="2"/>
  <c r="P220" i="2"/>
  <c r="BK220" i="2"/>
  <c r="J220" i="2"/>
  <c r="BE220" i="2" s="1"/>
  <c r="BI216" i="2"/>
  <c r="BH216" i="2"/>
  <c r="BG216" i="2"/>
  <c r="BF216" i="2"/>
  <c r="T216" i="2"/>
  <c r="R216" i="2"/>
  <c r="P216" i="2"/>
  <c r="BK216" i="2"/>
  <c r="J216" i="2"/>
  <c r="BE216" i="2" s="1"/>
  <c r="BI209" i="2"/>
  <c r="BH209" i="2"/>
  <c r="BG209" i="2"/>
  <c r="BF209" i="2"/>
  <c r="T209" i="2"/>
  <c r="R209" i="2"/>
  <c r="P209" i="2"/>
  <c r="BK209" i="2"/>
  <c r="J209" i="2"/>
  <c r="BE209" i="2" s="1"/>
  <c r="BI204" i="2"/>
  <c r="BH204" i="2"/>
  <c r="BG204" i="2"/>
  <c r="BF204" i="2"/>
  <c r="T204" i="2"/>
  <c r="R204" i="2"/>
  <c r="P204" i="2"/>
  <c r="BK204" i="2"/>
  <c r="J204" i="2"/>
  <c r="BE204" i="2" s="1"/>
  <c r="BI198" i="2"/>
  <c r="BH198" i="2"/>
  <c r="BG198" i="2"/>
  <c r="BF198" i="2"/>
  <c r="T198" i="2"/>
  <c r="R198" i="2"/>
  <c r="P198" i="2"/>
  <c r="BK198" i="2"/>
  <c r="J198" i="2"/>
  <c r="BE198" i="2" s="1"/>
  <c r="BI176" i="2"/>
  <c r="BH176" i="2"/>
  <c r="BG176" i="2"/>
  <c r="BF176" i="2"/>
  <c r="T176" i="2"/>
  <c r="R176" i="2"/>
  <c r="P176" i="2"/>
  <c r="BK176" i="2"/>
  <c r="J176" i="2"/>
  <c r="BE176" i="2" s="1"/>
  <c r="BI175" i="2"/>
  <c r="BH175" i="2"/>
  <c r="BG175" i="2"/>
  <c r="BF175" i="2"/>
  <c r="T175" i="2"/>
  <c r="R175" i="2"/>
  <c r="P175" i="2"/>
  <c r="BK175" i="2"/>
  <c r="J175" i="2"/>
  <c r="BE175" i="2" s="1"/>
  <c r="BI174" i="2"/>
  <c r="BH174" i="2"/>
  <c r="BG174" i="2"/>
  <c r="BF174" i="2"/>
  <c r="T174" i="2"/>
  <c r="R174" i="2"/>
  <c r="P174" i="2"/>
  <c r="BK174" i="2"/>
  <c r="J174" i="2"/>
  <c r="BE174" i="2" s="1"/>
  <c r="BI168" i="2"/>
  <c r="BH168" i="2"/>
  <c r="BG168" i="2"/>
  <c r="BF168" i="2"/>
  <c r="T168" i="2"/>
  <c r="R168" i="2"/>
  <c r="P168" i="2"/>
  <c r="BK168" i="2"/>
  <c r="J168" i="2"/>
  <c r="BE168" i="2" s="1"/>
  <c r="BI164" i="2"/>
  <c r="BH164" i="2"/>
  <c r="BG164" i="2"/>
  <c r="BF164" i="2"/>
  <c r="T164" i="2"/>
  <c r="R164" i="2"/>
  <c r="P164" i="2"/>
  <c r="BK164" i="2"/>
  <c r="J164" i="2"/>
  <c r="BE164" i="2" s="1"/>
  <c r="BI160" i="2"/>
  <c r="BH160" i="2"/>
  <c r="BG160" i="2"/>
  <c r="BF160" i="2"/>
  <c r="T160" i="2"/>
  <c r="R160" i="2"/>
  <c r="P160" i="2"/>
  <c r="BK160" i="2"/>
  <c r="J160" i="2"/>
  <c r="BE160" i="2" s="1"/>
  <c r="BI157" i="2"/>
  <c r="BH157" i="2"/>
  <c r="BG157" i="2"/>
  <c r="BF157" i="2"/>
  <c r="T157" i="2"/>
  <c r="R157" i="2"/>
  <c r="P157" i="2"/>
  <c r="BK157" i="2"/>
  <c r="J157" i="2"/>
  <c r="BE157" i="2" s="1"/>
  <c r="BI148" i="2"/>
  <c r="BH148" i="2"/>
  <c r="BG148" i="2"/>
  <c r="BF148" i="2"/>
  <c r="T148" i="2"/>
  <c r="R148" i="2"/>
  <c r="P148" i="2"/>
  <c r="BK148" i="2"/>
  <c r="J148" i="2"/>
  <c r="BE148" i="2" s="1"/>
  <c r="BI143" i="2"/>
  <c r="BH143" i="2"/>
  <c r="BG143" i="2"/>
  <c r="BF143" i="2"/>
  <c r="T143" i="2"/>
  <c r="R143" i="2"/>
  <c r="P143" i="2"/>
  <c r="BK143" i="2"/>
  <c r="J143" i="2"/>
  <c r="BE143" i="2" s="1"/>
  <c r="BI141" i="2"/>
  <c r="BH141" i="2"/>
  <c r="BG141" i="2"/>
  <c r="BF141" i="2"/>
  <c r="T141" i="2"/>
  <c r="R141" i="2"/>
  <c r="P141" i="2"/>
  <c r="BK141" i="2"/>
  <c r="J141" i="2"/>
  <c r="BE141" i="2" s="1"/>
  <c r="BI124" i="2"/>
  <c r="BH124" i="2"/>
  <c r="BG124" i="2"/>
  <c r="BF124" i="2"/>
  <c r="T124" i="2"/>
  <c r="R124" i="2"/>
  <c r="P124" i="2"/>
  <c r="BK124" i="2"/>
  <c r="J124" i="2"/>
  <c r="BE124" i="2" s="1"/>
  <c r="BI122" i="2"/>
  <c r="BH122" i="2"/>
  <c r="BG122" i="2"/>
  <c r="BF122" i="2"/>
  <c r="T122" i="2"/>
  <c r="R122" i="2"/>
  <c r="P122" i="2"/>
  <c r="BK122" i="2"/>
  <c r="J122" i="2"/>
  <c r="BE122" i="2" s="1"/>
  <c r="BI120" i="2"/>
  <c r="BH120" i="2"/>
  <c r="BG120" i="2"/>
  <c r="BF120" i="2"/>
  <c r="T120" i="2"/>
  <c r="R120" i="2"/>
  <c r="P120" i="2"/>
  <c r="BK120" i="2"/>
  <c r="J120" i="2"/>
  <c r="BE120" i="2" s="1"/>
  <c r="BI117" i="2"/>
  <c r="BH117" i="2"/>
  <c r="BG117" i="2"/>
  <c r="BF117" i="2"/>
  <c r="T117" i="2"/>
  <c r="R117" i="2"/>
  <c r="P117" i="2"/>
  <c r="BK117" i="2"/>
  <c r="J117" i="2"/>
  <c r="BE117" i="2" s="1"/>
  <c r="F108" i="2"/>
  <c r="E106" i="2"/>
  <c r="F53" i="2"/>
  <c r="E51" i="2"/>
  <c r="J110" i="2"/>
  <c r="F111" i="2"/>
  <c r="F110" i="2"/>
  <c r="J108" i="2"/>
  <c r="E102" i="2"/>
  <c r="T474" i="2" l="1"/>
  <c r="BK474" i="2"/>
  <c r="J474" i="2" s="1"/>
  <c r="P474" i="2"/>
  <c r="R474" i="2"/>
  <c r="P472" i="2"/>
  <c r="R472" i="2"/>
  <c r="BK472" i="2"/>
  <c r="J472" i="2" s="1"/>
  <c r="J80" i="2" s="1"/>
  <c r="T472" i="2"/>
  <c r="P492" i="2"/>
  <c r="BK496" i="2"/>
  <c r="J496" i="2" s="1"/>
  <c r="J92" i="2" s="1"/>
  <c r="R496" i="2"/>
  <c r="T496" i="2"/>
  <c r="F36" i="2"/>
  <c r="BK492" i="2"/>
  <c r="J492" i="2" s="1"/>
  <c r="J90" i="2" s="1"/>
  <c r="P197" i="2"/>
  <c r="R219" i="2"/>
  <c r="T116" i="2"/>
  <c r="T314" i="2"/>
  <c r="BK123" i="2"/>
  <c r="J123" i="2" s="1"/>
  <c r="J63" i="2" s="1"/>
  <c r="BK395" i="2"/>
  <c r="J395" i="2" s="1"/>
  <c r="J78" i="2" s="1"/>
  <c r="R310" i="2"/>
  <c r="BK310" i="2"/>
  <c r="J310" i="2" s="1"/>
  <c r="J68" i="2" s="1"/>
  <c r="P367" i="2"/>
  <c r="BK371" i="2"/>
  <c r="J371" i="2" s="1"/>
  <c r="J75" i="2" s="1"/>
  <c r="R316" i="2"/>
  <c r="P281" i="2"/>
  <c r="T281" i="2"/>
  <c r="R318" i="2"/>
  <c r="BK367" i="2"/>
  <c r="J367" i="2" s="1"/>
  <c r="J73" i="2" s="1"/>
  <c r="P476" i="2"/>
  <c r="BK488" i="2"/>
  <c r="J488" i="2" s="1"/>
  <c r="J88" i="2" s="1"/>
  <c r="BK430" i="2"/>
  <c r="J430" i="2" s="1"/>
  <c r="J79" i="2" s="1"/>
  <c r="BK476" i="2"/>
  <c r="J476" i="2" s="1"/>
  <c r="J82" i="2" s="1"/>
  <c r="T476" i="2"/>
  <c r="T310" i="2"/>
  <c r="R147" i="2"/>
  <c r="R395" i="2"/>
  <c r="J81" i="2"/>
  <c r="T494" i="2"/>
  <c r="P318" i="2"/>
  <c r="P123" i="2"/>
  <c r="T482" i="2"/>
  <c r="T490" i="2"/>
  <c r="T492" i="2"/>
  <c r="BK484" i="2"/>
  <c r="J484" i="2" s="1"/>
  <c r="J86" i="2" s="1"/>
  <c r="BK197" i="2"/>
  <c r="J197" i="2" s="1"/>
  <c r="J65" i="2" s="1"/>
  <c r="T316" i="2"/>
  <c r="P490" i="2"/>
  <c r="P494" i="2"/>
  <c r="T123" i="2"/>
  <c r="BK219" i="2"/>
  <c r="J219" i="2" s="1"/>
  <c r="J66" i="2" s="1"/>
  <c r="R476" i="2"/>
  <c r="BK478" i="2"/>
  <c r="J478" i="2" s="1"/>
  <c r="J83" i="2" s="1"/>
  <c r="R478" i="2"/>
  <c r="R480" i="2"/>
  <c r="BK482" i="2"/>
  <c r="J482" i="2" s="1"/>
  <c r="J85" i="2" s="1"/>
  <c r="BK486" i="2"/>
  <c r="J486" i="2" s="1"/>
  <c r="J87" i="2" s="1"/>
  <c r="P219" i="2"/>
  <c r="T367" i="2"/>
  <c r="P480" i="2"/>
  <c r="R197" i="2"/>
  <c r="F56" i="2"/>
  <c r="J32" i="2"/>
  <c r="R123" i="2"/>
  <c r="P147" i="2"/>
  <c r="T318" i="2"/>
  <c r="R367" i="2"/>
  <c r="BK490" i="2"/>
  <c r="J490" i="2" s="1"/>
  <c r="J89" i="2" s="1"/>
  <c r="BK494" i="2"/>
  <c r="J494" i="2" s="1"/>
  <c r="J91" i="2" s="1"/>
  <c r="F34" i="2"/>
  <c r="T480" i="2"/>
  <c r="P310" i="2"/>
  <c r="BK116" i="2"/>
  <c r="J116" i="2" s="1"/>
  <c r="J62" i="2" s="1"/>
  <c r="T197" i="2"/>
  <c r="BK314" i="2"/>
  <c r="J314" i="2" s="1"/>
  <c r="J70" i="2" s="1"/>
  <c r="R314" i="2"/>
  <c r="T484" i="2"/>
  <c r="R490" i="2"/>
  <c r="R494" i="2"/>
  <c r="BK316" i="2"/>
  <c r="J316" i="2" s="1"/>
  <c r="J71" i="2" s="1"/>
  <c r="P116" i="2"/>
  <c r="BK147" i="2"/>
  <c r="J147" i="2" s="1"/>
  <c r="J64" i="2" s="1"/>
  <c r="T219" i="2"/>
  <c r="R371" i="2"/>
  <c r="E47" i="2"/>
  <c r="R116" i="2"/>
  <c r="T147" i="2"/>
  <c r="BK281" i="2"/>
  <c r="J281" i="2" s="1"/>
  <c r="J67" i="2" s="1"/>
  <c r="R281" i="2"/>
  <c r="P314" i="2"/>
  <c r="R488" i="2"/>
  <c r="R492" i="2"/>
  <c r="J55" i="2"/>
  <c r="J33" i="2"/>
  <c r="P316" i="2"/>
  <c r="R430" i="2"/>
  <c r="BK480" i="2"/>
  <c r="J480" i="2" s="1"/>
  <c r="J84" i="2" s="1"/>
  <c r="BK318" i="2"/>
  <c r="J318" i="2" s="1"/>
  <c r="J72" i="2" s="1"/>
  <c r="J53" i="2"/>
  <c r="F55" i="2"/>
  <c r="F32" i="2"/>
  <c r="F33" i="2"/>
  <c r="F35" i="2"/>
  <c r="T371" i="2"/>
  <c r="P371" i="2"/>
  <c r="T395" i="2"/>
  <c r="P395" i="2"/>
  <c r="T430" i="2"/>
  <c r="T478" i="2"/>
  <c r="R486" i="2"/>
  <c r="P430" i="2"/>
  <c r="P478" i="2"/>
  <c r="R482" i="2"/>
  <c r="R484" i="2"/>
  <c r="P482" i="2"/>
  <c r="P484" i="2"/>
  <c r="T486" i="2"/>
  <c r="T488" i="2"/>
  <c r="P486" i="2"/>
  <c r="P488" i="2"/>
  <c r="P496" i="2"/>
  <c r="P115" i="2" l="1"/>
  <c r="T115" i="2"/>
  <c r="BK115" i="2"/>
  <c r="R115" i="2"/>
  <c r="R394" i="2"/>
  <c r="BK394" i="2"/>
  <c r="J394" i="2" s="1"/>
  <c r="J77" i="2" s="1"/>
  <c r="P394" i="2"/>
  <c r="T394" i="2"/>
  <c r="P114" i="2" l="1"/>
  <c r="T114" i="2"/>
  <c r="BK114" i="2"/>
  <c r="J114" i="2" s="1"/>
  <c r="J60" i="2" s="1"/>
  <c r="J115" i="2"/>
  <c r="J61" i="2" s="1"/>
  <c r="R114" i="2"/>
  <c r="J29" i="2" l="1"/>
  <c r="J38" i="2" l="1"/>
</calcChain>
</file>

<file path=xl/sharedStrings.xml><?xml version="1.0" encoding="utf-8"?>
<sst xmlns="http://schemas.openxmlformats.org/spreadsheetml/2006/main" count="4284" uniqueCount="709">
  <si>
    <t>List obsahuje:</t>
  </si>
  <si>
    <t>False</t>
  </si>
  <si>
    <t>21</t>
  </si>
  <si>
    <t>v ---  níže se nacházejí doplnkové a pomocné údaje k sestavám  --- v</t>
  </si>
  <si>
    <t>Stavba: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</si>
  <si>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</si>
  <si>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</si>
  <si>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</si>
  <si>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</si>
  <si>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</si>
  <si>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</si>
  <si>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</si>
  <si>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</si>
  <si>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</si>
  <si>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</si>
  <si>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</si>
  <si>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</si>
  <si>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</si>
  <si>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</si>
  <si>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</si>
  <si>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</si>
  <si>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</si>
  <si>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</si>
  <si>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</si>
  <si>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</si>
  <si>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</si>
  <si>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</si>
  <si>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</si>
  <si>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</si>
  <si>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</si>
  <si>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</si>
  <si>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Kód</t>
  </si>
  <si>
    <t>Typ</t>
  </si>
  <si>
    <t>D</t>
  </si>
  <si>
    <t>0</t>
  </si>
  <si>
    <t>STA</t>
  </si>
  <si>
    <t>1</t>
  </si>
  <si>
    <t>2</t>
  </si>
  <si>
    <t>Soupis</t>
  </si>
  <si>
    <t>{b6a7f103-6254-46c2-a223-86d289a0caf9}</t>
  </si>
  <si>
    <t>VON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</si>
  <si>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</si>
  <si>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</si>
  <si>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</si>
  <si>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</si>
  <si>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</si>
  <si>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</si>
  <si>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</si>
  <si>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D.1.1 - Architektonicko-stavební část</t>
  </si>
  <si>
    <t>Soupis: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</si>
  <si>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</si>
  <si>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</si>
  <si>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</si>
  <si>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</si>
  <si>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</si>
  <si>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</si>
  <si>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</si>
  <si>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27 - Zakládání - základy</t>
  </si>
  <si>
    <t xml:space="preserve">    31 - Zdi pozemních staveb</t>
  </si>
  <si>
    <t xml:space="preserve">    34 - Stěny a příčky</t>
  </si>
  <si>
    <t xml:space="preserve">    38 - Různé kompletní konstrukce</t>
  </si>
  <si>
    <t xml:space="preserve">    41 - Stropy a stropní konstrukce pozemních staveb</t>
  </si>
  <si>
    <t xml:space="preserve">    56 - Podkladní vrstvy komunikací, letišť a ploch</t>
  </si>
  <si>
    <t xml:space="preserve">    59 - Kryty pozemních komunikací, letišť a ploch dlážděné</t>
  </si>
  <si>
    <t xml:space="preserve">    61 - Úprava povrchů vnitřních</t>
  </si>
  <si>
    <t xml:space="preserve">    62 - Úprava povrchů vnějších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</si>
  <si>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</si>
  <si>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</si>
  <si>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</si>
  <si>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</si>
  <si>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99 - Přesun hmot a manipulace se sutí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</si>
  <si>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</si>
  <si>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</si>
  <si>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</si>
  <si>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</si>
  <si>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</si>
  <si>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</si>
  <si>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</si>
  <si>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</si>
  <si>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</si>
  <si>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</si>
  <si>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768 - Interiér</t>
  </si>
  <si>
    <t xml:space="preserve">    771 - Podlahy z dlaždic</t>
  </si>
  <si>
    <t xml:space="preserve">    775 - Podlahy skládané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</si>
  <si>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</si>
  <si>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</si>
  <si>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</si>
  <si>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</si>
  <si>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</si>
  <si>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</si>
  <si>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</si>
  <si>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</si>
  <si>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</si>
  <si>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</si>
  <si>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</si>
  <si>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</si>
  <si>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</si>
  <si>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</si>
  <si>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</si>
  <si>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</si>
  <si>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</si>
  <si>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</si>
  <si>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</si>
  <si>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</si>
  <si>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</si>
  <si>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</si>
  <si>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m3</t>
  </si>
  <si>
    <t>4</t>
  </si>
  <si>
    <t>VV</t>
  </si>
  <si>
    <t>3</t>
  </si>
  <si>
    <t>Součet</t>
  </si>
  <si>
    <t>5</t>
  </si>
  <si>
    <t>stávající stav</t>
  </si>
  <si>
    <t>m.č.1.2-1.4</t>
  </si>
  <si>
    <t>6</t>
  </si>
  <si>
    <t>132212101</t>
  </si>
  <si>
    <t>Hloubení zapažených i nezapažených rýh šířky do 600 mm ručním nebo pneumatickým nářadím s urovnáním dna do předepsaného profilu a spádu v horninách tř. 3 soudržných</t>
  </si>
  <si>
    <t>450544761</t>
  </si>
  <si>
    <t>vzduchový kanál</t>
  </si>
  <si>
    <t>2*(11,8+5,9)*0,4*0,3</t>
  </si>
  <si>
    <t>7</t>
  </si>
  <si>
    <t>162201211</t>
  </si>
  <si>
    <t>Vodorovné přemístění výkopku nebo sypaniny stavebním kolečkem s naložením a vyprázdněním kolečka na hromady nebo do dopravního prostředku na vzdálenost do 10 m z horniny tř. 1 až 4</t>
  </si>
  <si>
    <t>89502181</t>
  </si>
  <si>
    <t>33,758+4,248</t>
  </si>
  <si>
    <t>8</t>
  </si>
  <si>
    <t>162201219</t>
  </si>
  <si>
    <t>Vodorovné přemístění výkopku nebo sypaniny stavebním kolečkem s naložením a vyprázdněním kolečka na hromady nebo do dopravního prostředku na vzdálenost do 10 m z horniny Příplatek k ceně za každých dalších 10 m</t>
  </si>
  <si>
    <t>-1928949940</t>
  </si>
  <si>
    <t>16</t>
  </si>
  <si>
    <t>t</t>
  </si>
  <si>
    <t>27</t>
  </si>
  <si>
    <t>Zakládání - základy</t>
  </si>
  <si>
    <t>18</t>
  </si>
  <si>
    <t>271572211</t>
  </si>
  <si>
    <t>Podsyp pod základové konstrukce se zhutněním a urovnáním povrchu ze štěrkopísku netříděného</t>
  </si>
  <si>
    <t>942579008</t>
  </si>
  <si>
    <t>skladba P1</t>
  </si>
  <si>
    <t>m.č.1.1, 1.2, 1.9</t>
  </si>
  <si>
    <t>(18,51+17,12+15,75)*0,15</t>
  </si>
  <si>
    <t>skladba P2</t>
  </si>
  <si>
    <t>m.č.1.3 - 1.8, 1.10 - 1.12</t>
  </si>
  <si>
    <t>(1,92+1,51+2,42+1,12)*0,15</t>
  </si>
  <si>
    <t>(1,12+1,07+1,6+2,43+2,67)*0,15</t>
  </si>
  <si>
    <t>pod příčky</t>
  </si>
  <si>
    <t>5*0,15</t>
  </si>
  <si>
    <t>Mezisoučet</t>
  </si>
  <si>
    <t>pod základy</t>
  </si>
  <si>
    <t>2,2*0,8*0,05*2</t>
  </si>
  <si>
    <t>0,8*0,8*0,05*2</t>
  </si>
  <si>
    <t>2,69*0,4*0,05*2</t>
  </si>
  <si>
    <t>19</t>
  </si>
  <si>
    <t>274313611</t>
  </si>
  <si>
    <t>Základy z betonu prostého pasy betonu kamenem neprokládaného tř. C 16/20</t>
  </si>
  <si>
    <t>-2141649366</t>
  </si>
  <si>
    <t>2,69*0,4*0,85*2</t>
  </si>
  <si>
    <t>20</t>
  </si>
  <si>
    <t>275313611</t>
  </si>
  <si>
    <t>Základy z betonu prostého patky a bloky z betonu kamenem neprokládaného tř. C 16/20</t>
  </si>
  <si>
    <t>-36596107</t>
  </si>
  <si>
    <t>2,2*0,8*0,85*2</t>
  </si>
  <si>
    <t>0,8*0,8*0,85*2</t>
  </si>
  <si>
    <t>31</t>
  </si>
  <si>
    <t>Zdi pozemních staveb</t>
  </si>
  <si>
    <t>310238211</t>
  </si>
  <si>
    <t>Zazdívka otvorů ve zdivu nadzákladovém cihlami pálenými plochy přes 0,25 m2 do 1 m2 na maltu vápenocementovou</t>
  </si>
  <si>
    <t>-1125861423</t>
  </si>
  <si>
    <t>1.NP</t>
  </si>
  <si>
    <t>0,3*1,7*1</t>
  </si>
  <si>
    <t>0,6*1,3*0,6</t>
  </si>
  <si>
    <t>0,6*0,6*0,35</t>
  </si>
  <si>
    <t>0,2*1,11*1,2</t>
  </si>
  <si>
    <t>0,25*1,11*1,2</t>
  </si>
  <si>
    <t>1*0,61*0,32</t>
  </si>
  <si>
    <t>22</t>
  </si>
  <si>
    <t>310239211</t>
  </si>
  <si>
    <t>Zazdívka otvorů ve zdivu nadzákladovém cihlami pálenými plochy přes 1 m2 do 4 m2 na maltu vápenocementovou</t>
  </si>
  <si>
    <t>862961053</t>
  </si>
  <si>
    <t>0,95*2,2*0,67</t>
  </si>
  <si>
    <t>m2</t>
  </si>
  <si>
    <t>24</t>
  </si>
  <si>
    <t>317944321</t>
  </si>
  <si>
    <t>Válcované nosníky dodatečně osazované do připravených otvorů bez zazdění hlav do č. 12</t>
  </si>
  <si>
    <t>-593963740</t>
  </si>
  <si>
    <t>výměra dodaná statikem</t>
  </si>
  <si>
    <t>HEB 120</t>
  </si>
  <si>
    <t>0,20933</t>
  </si>
  <si>
    <t>25</t>
  </si>
  <si>
    <t>317944323</t>
  </si>
  <si>
    <t>Válcované nosníky dodatečně osazované do připravených otvorů bez zazdění hlav č. 14 až 22</t>
  </si>
  <si>
    <t>1476533289</t>
  </si>
  <si>
    <t>I 140</t>
  </si>
  <si>
    <t>0,0707</t>
  </si>
  <si>
    <t>26</t>
  </si>
  <si>
    <t>317234410</t>
  </si>
  <si>
    <t>Vyzdívka mezi nosníky cihlami pálenými na maltu cementovou</t>
  </si>
  <si>
    <t>-1344941306</t>
  </si>
  <si>
    <t>2,16*0,12*1</t>
  </si>
  <si>
    <t>2,65*0,14*0,32</t>
  </si>
  <si>
    <t>kus</t>
  </si>
  <si>
    <t>m</t>
  </si>
  <si>
    <t>29</t>
  </si>
  <si>
    <t>317142412</t>
  </si>
  <si>
    <t>Překlady nenosné prefabrikované z pórobetonu přímé osazené do tenkého maltového lože v příčkách tloušťky 75 mm, délky překladu přes 1000 do 1250 mm</t>
  </si>
  <si>
    <t>142162346</t>
  </si>
  <si>
    <t>30</t>
  </si>
  <si>
    <t>317142422</t>
  </si>
  <si>
    <t>Překlady nenosné prefabrikované z pórobetonu přímé osazené do tenkého maltového lože v příčkách tloušťky 100 mm, délky překladu přes 1000 do 1250 mm</t>
  </si>
  <si>
    <t>-1485437143</t>
  </si>
  <si>
    <t>montáž,dodávka</t>
  </si>
  <si>
    <t>včetně řešení všech</t>
  </si>
  <si>
    <t>detailů a doplňků dle PD</t>
  </si>
  <si>
    <t>včetně všech</t>
  </si>
  <si>
    <t>souvisejících prací</t>
  </si>
  <si>
    <t>přesný popis dle PD</t>
  </si>
  <si>
    <t>32</t>
  </si>
  <si>
    <t>3190001/R</t>
  </si>
  <si>
    <t>Falešný komín vel. 500/500/2800 - komplet</t>
  </si>
  <si>
    <t>soubor</t>
  </si>
  <si>
    <t>-1421496146</t>
  </si>
  <si>
    <t>zděný komín z cihel plných</t>
  </si>
  <si>
    <t>a omítaný vápennou</t>
  </si>
  <si>
    <t>štukovou omítkou,</t>
  </si>
  <si>
    <t>tloušťka zdiva 100mm,</t>
  </si>
  <si>
    <t>vyzdívka na obvodové</t>
  </si>
  <si>
    <t xml:space="preserve">stěně, do komínů bude </t>
  </si>
  <si>
    <t xml:space="preserve">vyústěno odvětrání </t>
  </si>
  <si>
    <t xml:space="preserve">kanalizace + odtah </t>
  </si>
  <si>
    <t>větrání + odkouření kotle,</t>
  </si>
  <si>
    <t>včetně dešťových stříšek,</t>
  </si>
  <si>
    <t>izolace a gletované</t>
  </si>
  <si>
    <t>koruny s hydrofobním</t>
  </si>
  <si>
    <t>nátěrem,...</t>
  </si>
  <si>
    <t>34</t>
  </si>
  <si>
    <t>Stěny a příčky</t>
  </si>
  <si>
    <t>33</t>
  </si>
  <si>
    <t>346244381</t>
  </si>
  <si>
    <t>Plentování ocelových válcovaných nosníků jednostranné cihlami na maltu, výška stojiny do 200 mm</t>
  </si>
  <si>
    <t>1126552690</t>
  </si>
  <si>
    <t>2,16*0,12*2</t>
  </si>
  <si>
    <t>2,65*0,14*2</t>
  </si>
  <si>
    <t>342272215</t>
  </si>
  <si>
    <t>Příčky z pórobetonových tvárnic hladkých na tenké maltové lože objemová hmotnost do 500 kg/m3, tloušťka příčky 75 mm</t>
  </si>
  <si>
    <t>-2121825845</t>
  </si>
  <si>
    <t>(1,7+1,7)*2,8</t>
  </si>
  <si>
    <t>-0,8*2,17</t>
  </si>
  <si>
    <t>35</t>
  </si>
  <si>
    <t>342272225</t>
  </si>
  <si>
    <t>Příčky z pórobetonových tvárnic hladkých na tenké maltové lože objemová hmotnost do 500 kg/m3, tloušťka příčky 100 mm</t>
  </si>
  <si>
    <t>1874935202</t>
  </si>
  <si>
    <t>(4,9+1,4+1,7+4,2+2*0,85)*2,8</t>
  </si>
  <si>
    <t>(3,08+5,9+0,6+4,1)*2,8</t>
  </si>
  <si>
    <t>-0,8*2,17*5</t>
  </si>
  <si>
    <t>-0,92*2,17*4</t>
  </si>
  <si>
    <t>36</t>
  </si>
  <si>
    <t>342272245</t>
  </si>
  <si>
    <t>Příčky z pórobetonových tvárnic hladkých na tenké maltové lože objemová hmotnost do 500 kg/m3, tloušťka příčky 150 mm</t>
  </si>
  <si>
    <t>-349443207</t>
  </si>
  <si>
    <t>38</t>
  </si>
  <si>
    <t>Různé kompletní konstrukce</t>
  </si>
  <si>
    <t>37</t>
  </si>
  <si>
    <t>3810001/R</t>
  </si>
  <si>
    <t>Stažení objektu - táhlo - tyč pr. 20mm, na konci závit. tyč kotveno přes plech 200/200/10 - komplet</t>
  </si>
  <si>
    <t>-642814429</t>
  </si>
  <si>
    <t>montáž,dodávka,</t>
  </si>
  <si>
    <t>spojovací materiál,....</t>
  </si>
  <si>
    <t xml:space="preserve">včetně vysekání a </t>
  </si>
  <si>
    <t>zapravení drážky</t>
  </si>
  <si>
    <t>2*(14+8)</t>
  </si>
  <si>
    <t>3810002/R</t>
  </si>
  <si>
    <t>Vzduchový kanál 200/300 - komplet</t>
  </si>
  <si>
    <t>763527293</t>
  </si>
  <si>
    <t>cena obsahuje</t>
  </si>
  <si>
    <t>- ocel. L profil (žárový pozink)</t>
  </si>
  <si>
    <t xml:space="preserve">  kotvený do základu</t>
  </si>
  <si>
    <t>- stropní betonová deska</t>
  </si>
  <si>
    <t>- nenasákavé zdivo</t>
  </si>
  <si>
    <t>- přisávací otvory 20/75 po 1m</t>
  </si>
  <si>
    <t>- betonový základ 200/350</t>
  </si>
  <si>
    <t>- dno kanálu sypané štěrkem</t>
  </si>
  <si>
    <t>- stávající zdivo - zbavit</t>
  </si>
  <si>
    <t xml:space="preserve">  omítky, očistit, opravit</t>
  </si>
  <si>
    <t xml:space="preserve">  spárování a povrch zatřít</t>
  </si>
  <si>
    <t xml:space="preserve">  vápennou maltou s trasem</t>
  </si>
  <si>
    <t>2*(11,8+5,9)</t>
  </si>
  <si>
    <t>39</t>
  </si>
  <si>
    <t>3810003/R</t>
  </si>
  <si>
    <t>Nádechový průduch do vzduchového kanálu - komplet</t>
  </si>
  <si>
    <t>1195300842</t>
  </si>
  <si>
    <t>- plastové potrubí pro</t>
  </si>
  <si>
    <t xml:space="preserve">  nasávání DN 150 </t>
  </si>
  <si>
    <t xml:space="preserve">  s tepelnou izolací tl.2cm</t>
  </si>
  <si>
    <t xml:space="preserve">  včetně tvarovek (kolena,...)</t>
  </si>
  <si>
    <t>- vysekání prostupů</t>
  </si>
  <si>
    <t xml:space="preserve">  pro potrubí</t>
  </si>
  <si>
    <t>2*1</t>
  </si>
  <si>
    <t>40</t>
  </si>
  <si>
    <t>3810004/R</t>
  </si>
  <si>
    <t>Výdechový průduch do vzduchového kanálu - komplet</t>
  </si>
  <si>
    <t>-1368732223</t>
  </si>
  <si>
    <t xml:space="preserve">  výdech DN 150 </t>
  </si>
  <si>
    <t xml:space="preserve">  a vyústění nad střechou</t>
  </si>
  <si>
    <t>- vysekání prostupů,rýh</t>
  </si>
  <si>
    <t>41</t>
  </si>
  <si>
    <t>Stropy a stropní konstrukce pozemních staveb</t>
  </si>
  <si>
    <t>413941121</t>
  </si>
  <si>
    <t>Osazování ocelových válcovaných nosníků ve stropech I nebo IE nebo U nebo UE nebo L do č.12 nebo výšky do 120 mm</t>
  </si>
  <si>
    <t>-152673335</t>
  </si>
  <si>
    <t>0,09639</t>
  </si>
  <si>
    <t>42</t>
  </si>
  <si>
    <t>M</t>
  </si>
  <si>
    <t>13010972</t>
  </si>
  <si>
    <t>ocel profilová HE-B 120 jakost 11 375</t>
  </si>
  <si>
    <t>58589270</t>
  </si>
  <si>
    <t>0,09639*1,08</t>
  </si>
  <si>
    <t>43</t>
  </si>
  <si>
    <t>413941123</t>
  </si>
  <si>
    <t>Osazování ocelových válcovaných nosníků ve stropech I nebo IE nebo U nebo UE nebo L č. 14 až 22 nebo výšky do 220 mm</t>
  </si>
  <si>
    <t>-192863859</t>
  </si>
  <si>
    <t>HEB 160</t>
  </si>
  <si>
    <t>0,8784</t>
  </si>
  <si>
    <t>44</t>
  </si>
  <si>
    <t>13010976</t>
  </si>
  <si>
    <t>ocel profilová HE-B 160 jakost 11 375</t>
  </si>
  <si>
    <t>-494532406</t>
  </si>
  <si>
    <t>0,8784*1,08</t>
  </si>
  <si>
    <t>45</t>
  </si>
  <si>
    <t>4190001/R</t>
  </si>
  <si>
    <t>Zednická výpomoc pro stropní HEB - komplet</t>
  </si>
  <si>
    <t>1646079041</t>
  </si>
  <si>
    <t>svařování profilů,</t>
  </si>
  <si>
    <t>vysekání rýh (2 x 3,8m)</t>
  </si>
  <si>
    <t>včetně vyřezání kapes</t>
  </si>
  <si>
    <t>přes stropní trámy ve</t>
  </si>
  <si>
    <t>zdivu (6 kusů),</t>
  </si>
  <si>
    <t>zapravení rýh, kapes,</t>
  </si>
  <si>
    <t>betonové lože,.....</t>
  </si>
  <si>
    <t>56</t>
  </si>
  <si>
    <t>Podkladní vrstvy komunikací, letišť a ploch</t>
  </si>
  <si>
    <t>59</t>
  </si>
  <si>
    <t>Kryty pozemních komunikací, letišť a ploch dlážděné</t>
  </si>
  <si>
    <t>61</t>
  </si>
  <si>
    <t>Úprava povrchů vnitřních</t>
  </si>
  <si>
    <t>m.č.1.1 - 1.12</t>
  </si>
  <si>
    <t>18,51+17,12+1,92+1,51</t>
  </si>
  <si>
    <t>2,42+1,12+1,12+1,07</t>
  </si>
  <si>
    <t>15,75+1,6+2,43+2,67</t>
  </si>
  <si>
    <t>62</t>
  </si>
  <si>
    <t>Úprava povrchů vnějších</t>
  </si>
  <si>
    <t>64</t>
  </si>
  <si>
    <t>Osazování výplní otvorů</t>
  </si>
  <si>
    <t>70</t>
  </si>
  <si>
    <t>631311125</t>
  </si>
  <si>
    <t>Mazanina z betonu prostého bez zvýšených nároků na prostředí tl. přes 80 do 120 mm tř. C 20/25</t>
  </si>
  <si>
    <t>1357476177</t>
  </si>
  <si>
    <t>(1,92+1,51+2,42+1,12)*0,09</t>
  </si>
  <si>
    <t>(1,12+1,07+1,6+2,43+2,67)*0,09</t>
  </si>
  <si>
    <t>71</t>
  </si>
  <si>
    <t>631311135</t>
  </si>
  <si>
    <t>Mazanina z betonu prostého bez zvýšených nároků na prostředí tl. přes 120 do 240 mm tř. C 20/25</t>
  </si>
  <si>
    <t>1339051875</t>
  </si>
  <si>
    <t>72</t>
  </si>
  <si>
    <t>631319012</t>
  </si>
  <si>
    <t>Příplatek k cenám mazanin za úpravu povrchu mazaniny přehlazením, mazanina tl. přes 80 do 120 mm</t>
  </si>
  <si>
    <t>304324844</t>
  </si>
  <si>
    <t>73</t>
  </si>
  <si>
    <t>631319013</t>
  </si>
  <si>
    <t>Příplatek k cenám mazanin za úpravu povrchu mazaniny přehlazením, mazanina tl. přes 120 do 240 mm</t>
  </si>
  <si>
    <t>-417118629</t>
  </si>
  <si>
    <t>74</t>
  </si>
  <si>
    <t>631319173</t>
  </si>
  <si>
    <t>Příplatek k cenám mazanin za stržení povrchu spodní vrstvy mazaniny latí před vložením výztuže nebo pletiva pro tl. obou vrstev mazaniny přes 80 do 120 mm</t>
  </si>
  <si>
    <t>1305663477</t>
  </si>
  <si>
    <t>75</t>
  </si>
  <si>
    <t>631319175</t>
  </si>
  <si>
    <t>Příplatek k cenám mazanin za stržení povrchu spodní vrstvy mazaniny latí před vložením výztuže nebo pletiva pro tl. obou vrstev mazaniny přes 120 do 240 mm</t>
  </si>
  <si>
    <t>1915376278</t>
  </si>
  <si>
    <t>76</t>
  </si>
  <si>
    <t>631362021</t>
  </si>
  <si>
    <t>Výztuž mazanin ze svařovaných sítí z drátů typu KARI</t>
  </si>
  <si>
    <t>-1781118816</t>
  </si>
  <si>
    <t>výztuž 6kg/m2</t>
  </si>
  <si>
    <t>(18,51+17,12+15,75)*0,006</t>
  </si>
  <si>
    <t>(1,92+1,51+2,42+1,12)*0,006</t>
  </si>
  <si>
    <t>(1,12+1,07+1,6+2,43+2,67)*0,006</t>
  </si>
  <si>
    <t>5*0,006</t>
  </si>
  <si>
    <t>77</t>
  </si>
  <si>
    <t>6310001/R</t>
  </si>
  <si>
    <t>Strojně hlazená betonová podlaha tl. 100mm s vloženou kari sítí AQ60</t>
  </si>
  <si>
    <t>1201759140</t>
  </si>
  <si>
    <t>18,51+17,12+15,75</t>
  </si>
  <si>
    <t>78</t>
  </si>
  <si>
    <t>6310002/R</t>
  </si>
  <si>
    <t>Strojně zaleštěný povrch se vsypem</t>
  </si>
  <si>
    <t>-788153232</t>
  </si>
  <si>
    <t>přesný typ dle PD</t>
  </si>
  <si>
    <t>94</t>
  </si>
  <si>
    <t>Lešení a stavební výtahy</t>
  </si>
  <si>
    <t>9,62+27,35+28,05</t>
  </si>
  <si>
    <t>95</t>
  </si>
  <si>
    <t>Různé dokončovací konstrukce a práce pozemních staveb</t>
  </si>
  <si>
    <t>96</t>
  </si>
  <si>
    <t>Bourání konstrukcí</t>
  </si>
  <si>
    <t>99</t>
  </si>
  <si>
    <t>103</t>
  </si>
  <si>
    <t>974031664</t>
  </si>
  <si>
    <t>Vysekání rýh ve zdivu cihelném na maltu vápennou nebo vápenocementovou pro vtahování nosníků do zdí, před vybouráním otvoru do hl. 150 mm, při v. nosníku do 150 mm</t>
  </si>
  <si>
    <t>-1649464024</t>
  </si>
  <si>
    <t>2,16*7</t>
  </si>
  <si>
    <t>2,65*3</t>
  </si>
  <si>
    <t>104</t>
  </si>
  <si>
    <t>974031164</t>
  </si>
  <si>
    <t>Vysekání rýh ve zdivu cihelném na maltu vápennou nebo vápenocementovou do hl. 150 mm a šířky do 150 mm</t>
  </si>
  <si>
    <t>-1448041195</t>
  </si>
  <si>
    <t>1.NP - odkouření komínu</t>
  </si>
  <si>
    <t>110</t>
  </si>
  <si>
    <t>762522812</t>
  </si>
  <si>
    <t>Demontáž podlah s polštáři z prken nebo fošen tl. přes 32 mm</t>
  </si>
  <si>
    <t>-1415275050</t>
  </si>
  <si>
    <t>14,26+21,21+18,28</t>
  </si>
  <si>
    <t>111</t>
  </si>
  <si>
    <t>762811811</t>
  </si>
  <si>
    <t>Demontáž záklopů stropů vrchních a zapuštěných z hrubých prken, tl. do 32 mm</t>
  </si>
  <si>
    <t>751210027</t>
  </si>
  <si>
    <t>2.NP - část</t>
  </si>
  <si>
    <t>7,88*3,5</t>
  </si>
  <si>
    <t>112</t>
  </si>
  <si>
    <t>762822840</t>
  </si>
  <si>
    <t>Demontáž stropních trámů z hraněného řeziva, průřezové plochy přes 450 do 540 cm2</t>
  </si>
  <si>
    <t>578190037</t>
  </si>
  <si>
    <t>vyřezání stropních hranolů</t>
  </si>
  <si>
    <t>3*6</t>
  </si>
  <si>
    <t>125</t>
  </si>
  <si>
    <t>997013152</t>
  </si>
  <si>
    <t>Vnitrostaveništní doprava suti a vybouraných hmot vodorovně do 50 m svisle s omezením mechanizace pro budovy a haly výšky přes 6 do 9 m</t>
  </si>
  <si>
    <t>1954840243</t>
  </si>
  <si>
    <t>Přesun hmot a manipulace se sutí</t>
  </si>
  <si>
    <t>PSV</t>
  </si>
  <si>
    <t>Práce a dodávky PSV</t>
  </si>
  <si>
    <t>711</t>
  </si>
  <si>
    <t>Izolace proti vodě, vlhkosti a plynům</t>
  </si>
  <si>
    <t>130</t>
  </si>
  <si>
    <t>711111001</t>
  </si>
  <si>
    <t>Provedení izolace proti zemní vlhkosti natěradly a tmely za studena na ploše vodorovné V nátěrem penetračním</t>
  </si>
  <si>
    <t>-141033162</t>
  </si>
  <si>
    <t>1,92+1,51+2,42+1,12</t>
  </si>
  <si>
    <t>1,12+1,07+1,6+2,43+2,67</t>
  </si>
  <si>
    <t>131</t>
  </si>
  <si>
    <t>11163150</t>
  </si>
  <si>
    <t>lak asfaltový penetrační</t>
  </si>
  <si>
    <t>412730986</t>
  </si>
  <si>
    <t>81,28*0,0003</t>
  </si>
  <si>
    <t>132</t>
  </si>
  <si>
    <t>711141559</t>
  </si>
  <si>
    <t>Provedení izolace proti zemní vlhkosti pásy přitavením NAIP na ploše vodorovné V</t>
  </si>
  <si>
    <t>-1178592307</t>
  </si>
  <si>
    <t>celkem 2 vrstvy</t>
  </si>
  <si>
    <t>(18,51+17,12+15,75)*2</t>
  </si>
  <si>
    <t>(1,92+1,51+2,42+1,12)*2</t>
  </si>
  <si>
    <t>(1,12+1,07+1,6+2,43+2,67)*2</t>
  </si>
  <si>
    <t>5*2</t>
  </si>
  <si>
    <t>133</t>
  </si>
  <si>
    <t>628301/R</t>
  </si>
  <si>
    <t>modifikovaný asfaltovaný pás</t>
  </si>
  <si>
    <t>282347484</t>
  </si>
  <si>
    <t>144,48*1,15</t>
  </si>
  <si>
    <t>134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</si>
  <si>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</si>
  <si>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</si>
  <si>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</si>
  <si>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1763549852</t>
  </si>
  <si>
    <t>713</t>
  </si>
  <si>
    <t>Izolace tepelné</t>
  </si>
  <si>
    <t>135</t>
  </si>
  <si>
    <t>713121111</t>
  </si>
  <si>
    <t>Montáž tepelné izolace podlah rohožemi, pásy, deskami, dílci, bloky (izolační materiál ve specifikaci) kladenými volně jednovrstvá</t>
  </si>
  <si>
    <t>195641288</t>
  </si>
  <si>
    <t>136</t>
  </si>
  <si>
    <t>2830001/R</t>
  </si>
  <si>
    <t>podlahový polystyrén tl. 150mm</t>
  </si>
  <si>
    <t>256114722</t>
  </si>
  <si>
    <t>67,24*1,02</t>
  </si>
  <si>
    <t>137</t>
  </si>
  <si>
    <t>713191132</t>
  </si>
  <si>
    <t>Montáž tepelné izolace stavebních konstrukcí - doplňky a konstrukční součásti podlah, stropů vrchem nebo střech překrytím fólií separační z PE</t>
  </si>
  <si>
    <t>1474159401</t>
  </si>
  <si>
    <t>138</t>
  </si>
  <si>
    <t>283002/R</t>
  </si>
  <si>
    <t xml:space="preserve">fólie separační PE </t>
  </si>
  <si>
    <t>-338083421</t>
  </si>
  <si>
    <t>67,24*1,1</t>
  </si>
  <si>
    <t>139</t>
  </si>
  <si>
    <t>7130001/R</t>
  </si>
  <si>
    <t>Vyrovnávací podsyp 0-30mm - sušený,minerální porobetonový granulát</t>
  </si>
  <si>
    <t>-2019896528</t>
  </si>
  <si>
    <t>skladba P3</t>
  </si>
  <si>
    <t>m.č.2.1, 2.2, 2.3</t>
  </si>
  <si>
    <t>140</t>
  </si>
  <si>
    <t>713111111</t>
  </si>
  <si>
    <t>Montáž tepelné izolace stropů rohožemi, pásy, dílci, deskami, bloky (izolační materiál ve specifikaci) vrchem bez překrytí lepenkou kladenými volně</t>
  </si>
  <si>
    <t>1810268475</t>
  </si>
  <si>
    <t>725</t>
  </si>
  <si>
    <t>Zdravotechnika - zařizovací předměty</t>
  </si>
  <si>
    <t>762</t>
  </si>
  <si>
    <t>Konstrukce tesařské</t>
  </si>
  <si>
    <t>763</t>
  </si>
  <si>
    <t>Konstrukce suché výstavby</t>
  </si>
  <si>
    <t>764</t>
  </si>
  <si>
    <t>Konstrukce klempířské</t>
  </si>
  <si>
    <t>765</t>
  </si>
  <si>
    <t>Krytina skládaná</t>
  </si>
  <si>
    <t>766</t>
  </si>
  <si>
    <t>Konstrukce truhlářské</t>
  </si>
  <si>
    <t>767</t>
  </si>
  <si>
    <t>Konstrukce zámečnické</t>
  </si>
  <si>
    <t>768</t>
  </si>
  <si>
    <t>Interiér</t>
  </si>
  <si>
    <t>771</t>
  </si>
  <si>
    <t>Podlahy z dlaždic</t>
  </si>
  <si>
    <t>775</t>
  </si>
  <si>
    <t>Podlahy skládané</t>
  </si>
  <si>
    <t>777</t>
  </si>
  <si>
    <t>Podlahy lité</t>
  </si>
  <si>
    <t>781</t>
  </si>
  <si>
    <t>Dokončovací práce - obklady</t>
  </si>
  <si>
    <t>784</t>
  </si>
  <si>
    <t>Dokončovací práce - malby a tapety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</si>
  <si>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</si>
  <si>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</si>
  <si>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</si>
  <si>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</si>
  <si>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</si>
  <si>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</si>
  <si>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</si>
  <si>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</si>
  <si>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</si>
  <si>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</si>
  <si>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</si>
  <si>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</si>
  <si>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</si>
  <si>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</si>
  <si>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</si>
  <si>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</si>
  <si>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</si>
  <si>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</si>
  <si>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</si>
  <si>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</si>
  <si>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</si>
  <si>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</si>
  <si>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</si>
  <si>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</si>
  <si>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</si>
  <si>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</si>
  <si>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</si>
  <si>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</si>
  <si>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</si>
  <si>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</si>
  <si>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</si>
  <si>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</si>
  <si>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</si>
  <si>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</si>
  <si>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</si>
  <si>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</si>
  <si>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</si>
  <si>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</si>
  <si>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</si>
  <si>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</si>
  <si>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</si>
  <si>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</si>
  <si>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</si>
  <si>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</si>
  <si>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</si>
  <si>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</si>
  <si>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</si>
  <si>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</si>
  <si>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</si>
  <si>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</si>
  <si>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</si>
  <si>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</si>
  <si>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</si>
  <si>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</si>
  <si>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</si>
  <si>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</si>
  <si>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</si>
  <si>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</si>
  <si>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</si>
  <si>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</si>
  <si>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</si>
  <si>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</si>
  <si>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</si>
  <si>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</si>
  <si>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</si>
  <si>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</si>
  <si>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</si>
  <si>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</si>
  <si>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</si>
  <si>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</si>
  <si>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</si>
  <si>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</si>
  <si>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</si>
  <si>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</si>
  <si>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</si>
  <si>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</si>
  <si>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</si>
  <si>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</si>
  <si>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</si>
  <si>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</si>
  <si>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</si>
  <si>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</si>
  <si>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</si>
  <si>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</si>
  <si>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</si>
  <si>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</si>
  <si>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</si>
  <si>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</si>
  <si>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</si>
  <si>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</si>
  <si>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</si>
  <si>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</si>
  <si>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</si>
  <si>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</si>
  <si>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</si>
  <si>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</si>
  <si>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</si>
  <si>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</si>
  <si>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</si>
  <si>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</si>
  <si>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</si>
  <si>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</si>
  <si>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</si>
  <si>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</si>
  <si>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</si>
  <si>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</si>
  <si>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</si>
  <si>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</si>
  <si>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</si>
  <si>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</si>
  <si>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</si>
  <si>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</si>
  <si>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</si>
  <si>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</si>
  <si>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</si>
  <si>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</si>
  <si>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</si>
  <si>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</si>
  <si>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</si>
  <si>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</si>
  <si>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</si>
  <si>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</si>
  <si>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</si>
  <si>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</si>
  <si>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</si>
  <si>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</si>
  <si>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</si>
  <si>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</si>
  <si>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</si>
  <si>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</si>
  <si>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</si>
  <si>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</si>
  <si>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</si>
  <si>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</si>
  <si>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</si>
  <si>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</si>
  <si>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</si>
  <si>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</si>
  <si>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</si>
  <si>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</si>
  <si>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</si>
  <si>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</si>
  <si>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</si>
  <si>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</si>
  <si>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</si>
  <si>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</si>
  <si>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</si>
  <si>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</si>
  <si>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</si>
  <si>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</si>
  <si>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</si>
  <si>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</si>
  <si>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</si>
  <si>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</si>
  <si>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</si>
  <si>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</si>
  <si>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</si>
  <si>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</si>
  <si>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</si>
  <si>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</si>
  <si>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</si>
  <si>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</si>
  <si>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</si>
  <si>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</si>
  <si>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</si>
  <si>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</si>
  <si>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</si>
  <si>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</si>
  <si>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</si>
  <si>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</si>
  <si>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</si>
  <si>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</si>
  <si>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</si>
  <si>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</si>
  <si>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</si>
  <si>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</si>
  <si>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</si>
  <si>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</si>
  <si>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</si>
  <si>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</si>
  <si>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</si>
  <si>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Výstaviště Flora Olomouc,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</si>
</sst>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800080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0000A8"/>
      <name val="Trebuchet MS"/>
      <family val="2"/>
      <charset val="238"/>
    </font>
    <font>
      <sz val="10"/>
      <color rgb="FF960000"/>
      <name val="Trebuchet MS"/>
      <family val="2"/>
      <charset val="238"/>
    </font>
    <font>
      <b/>
      <sz val="16"/>
      <name val="Trebuchet MS"/>
      <family val="2"/>
      <charset val="238"/>
    </font>
    <font>
      <sz val="8"/>
      <color rgb="FF3366FF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9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0"/>
      <color theme="1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7"/>
      <color rgb="FF96969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Trebuchet MS"/>
      <family val="2"/>
      <charset val="238"/>
    </font>
    <font>
      <sz val="8"/>
      <color theme="0"/>
      <name val="Trebuchet MS"/>
      <family val="2"/>
      <charset val="238"/>
    </font>
    <font>
      <sz val="7"/>
      <color theme="0"/>
      <name val="Trebuchet MS"/>
      <family val="2"/>
      <charset val="238"/>
    </font>
    <font>
      <sz val="8"/>
      <color theme="0"/>
      <name val="Trebuchet MS"/>
      <family val="2"/>
    </font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0" fontId="37" fillId="0" borderId="1"/>
    <xf numFmtId="0" fontId="38" fillId="0" borderId="1" applyNumberForma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3" fillId="0" borderId="0" xfId="0" applyFont="1" applyAlignment="1">
      <alignment horizontal="left" vertical="center"/>
    </xf>
    <xf numFmtId="0" fontId="0" fillId="0" borderId="6" xfId="0" applyBorder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2" borderId="0" xfId="1" applyFont="1" applyFill="1" applyAlignment="1" applyProtection="1">
      <alignment vertical="center"/>
    </xf>
    <xf numFmtId="0" fontId="32" fillId="2" borderId="0" xfId="1" applyFill="1" applyProtection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16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0" fillId="3" borderId="6" xfId="0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18" fillId="0" borderId="0" xfId="0" applyNumberFormat="1" applyFont="1"/>
    <xf numFmtId="166" fontId="21" fillId="0" borderId="13" xfId="0" applyNumberFormat="1" applyFont="1" applyBorder="1"/>
    <xf numFmtId="166" fontId="21" fillId="0" borderId="14" xfId="0" applyNumberFormat="1" applyFont="1" applyBorder="1"/>
    <xf numFmtId="4" fontId="22" fillId="0" borderId="0" xfId="0" applyNumberFormat="1" applyFont="1" applyAlignment="1">
      <alignment vertic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4" fontId="0" fillId="0" borderId="25" xfId="0" applyNumberFormat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6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5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 wrapText="1"/>
    </xf>
    <xf numFmtId="167" fontId="24" fillId="0" borderId="25" xfId="0" applyNumberFormat="1" applyFont="1" applyBorder="1" applyAlignment="1">
      <alignment vertical="center"/>
    </xf>
    <xf numFmtId="4" fontId="24" fillId="0" borderId="25" xfId="0" applyNumberFormat="1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25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25" fillId="0" borderId="26" xfId="0" applyFont="1" applyBorder="1" applyAlignment="1" applyProtection="1">
      <alignment vertical="center" wrapText="1"/>
      <protection locked="0"/>
    </xf>
    <xf numFmtId="0" fontId="25" fillId="0" borderId="27" xfId="0" applyFont="1" applyBorder="1" applyAlignment="1" applyProtection="1">
      <alignment vertical="center" wrapText="1"/>
      <protection locked="0"/>
    </xf>
    <xf numFmtId="0" fontId="25" fillId="0" borderId="28" xfId="0" applyFont="1" applyBorder="1" applyAlignment="1" applyProtection="1">
      <alignment vertical="center" wrapText="1"/>
      <protection locked="0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0" fontId="25" fillId="0" borderId="29" xfId="0" applyFont="1" applyBorder="1" applyAlignment="1" applyProtection="1">
      <alignment vertical="center" wrapText="1"/>
      <protection locked="0"/>
    </xf>
    <xf numFmtId="0" fontId="25" fillId="0" borderId="30" xfId="0" applyFont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8" fillId="0" borderId="29" xfId="0" applyFont="1" applyBorder="1" applyAlignment="1" applyProtection="1">
      <alignment vertical="center" wrapText="1"/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horizontal="left" vertical="center"/>
      <protection locked="0"/>
    </xf>
    <xf numFmtId="49" fontId="28" fillId="0" borderId="1" xfId="0" applyNumberFormat="1" applyFont="1" applyBorder="1" applyAlignment="1" applyProtection="1">
      <alignment vertical="center" wrapText="1"/>
      <protection locked="0"/>
    </xf>
    <xf numFmtId="0" fontId="25" fillId="0" borderId="32" xfId="0" applyFont="1" applyBorder="1" applyAlignment="1" applyProtection="1">
      <alignment vertical="center" wrapText="1"/>
      <protection locked="0"/>
    </xf>
    <xf numFmtId="0" fontId="29" fillId="0" borderId="31" xfId="0" applyFont="1" applyBorder="1" applyAlignment="1" applyProtection="1">
      <alignment vertical="center" wrapText="1"/>
      <protection locked="0"/>
    </xf>
    <xf numFmtId="0" fontId="25" fillId="0" borderId="33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top"/>
      <protection locked="0"/>
    </xf>
    <xf numFmtId="0" fontId="25" fillId="0" borderId="0" xfId="0" applyFont="1" applyAlignment="1" applyProtection="1">
      <alignment vertical="top"/>
      <protection locked="0"/>
    </xf>
    <xf numFmtId="0" fontId="25" fillId="0" borderId="26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 applyProtection="1">
      <alignment horizontal="left" vertical="center"/>
      <protection locked="0"/>
    </xf>
    <xf numFmtId="0" fontId="25" fillId="0" borderId="28" xfId="0" applyFont="1" applyBorder="1" applyAlignment="1" applyProtection="1">
      <alignment horizontal="left" vertical="center"/>
      <protection locked="0"/>
    </xf>
    <xf numFmtId="0" fontId="25" fillId="0" borderId="29" xfId="0" applyFont="1" applyBorder="1" applyAlignment="1" applyProtection="1">
      <alignment horizontal="left" vertic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9" fillId="0" borderId="31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27" xfId="0" applyFont="1" applyBorder="1" applyAlignment="1" applyProtection="1">
      <alignment horizontal="left" vertical="center" wrapText="1"/>
      <protection locked="0"/>
    </xf>
    <xf numFmtId="0" fontId="25" fillId="0" borderId="28" xfId="0" applyFont="1" applyBorder="1" applyAlignment="1" applyProtection="1">
      <alignment horizontal="left" vertical="center" wrapText="1"/>
      <protection locked="0"/>
    </xf>
    <xf numFmtId="0" fontId="25" fillId="0" borderId="29" xfId="0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left" vertical="center" wrapText="1"/>
      <protection locked="0"/>
    </xf>
    <xf numFmtId="0" fontId="30" fillId="0" borderId="29" xfId="0" applyFont="1" applyBorder="1" applyAlignment="1" applyProtection="1">
      <alignment horizontal="left" vertical="center" wrapText="1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28" fillId="0" borderId="29" xfId="0" applyFont="1" applyBorder="1" applyAlignment="1" applyProtection="1">
      <alignment horizontal="left" vertical="center" wrapText="1"/>
      <protection locked="0"/>
    </xf>
    <xf numFmtId="0" fontId="28" fillId="0" borderId="30" xfId="0" applyFont="1" applyBorder="1" applyAlignment="1" applyProtection="1">
      <alignment horizontal="left" vertical="center" wrapText="1"/>
      <protection locked="0"/>
    </xf>
    <xf numFmtId="0" fontId="28" fillId="0" borderId="30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0" fontId="28" fillId="0" borderId="33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left" vertical="top"/>
      <protection locked="0"/>
    </xf>
    <xf numFmtId="0" fontId="28" fillId="0" borderId="1" xfId="0" applyFont="1" applyBorder="1" applyAlignment="1" applyProtection="1">
      <alignment horizontal="center" vertical="top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33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30" fillId="0" borderId="31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28" fillId="0" borderId="1" xfId="0" applyNumberFormat="1" applyFont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vertical="top"/>
      <protection locked="0"/>
    </xf>
    <xf numFmtId="0" fontId="27" fillId="0" borderId="31" xfId="0" applyFont="1" applyBorder="1" applyAlignment="1" applyProtection="1">
      <alignment horizontal="left"/>
      <protection locked="0"/>
    </xf>
    <xf numFmtId="0" fontId="30" fillId="0" borderId="31" xfId="0" applyFont="1" applyBorder="1" applyProtection="1">
      <protection locked="0"/>
    </xf>
    <xf numFmtId="0" fontId="25" fillId="0" borderId="29" xfId="0" applyFont="1" applyBorder="1" applyAlignment="1" applyProtection="1">
      <alignment vertical="top"/>
      <protection locked="0"/>
    </xf>
    <xf numFmtId="0" fontId="25" fillId="0" borderId="30" xfId="0" applyFont="1" applyBorder="1" applyAlignment="1" applyProtection="1">
      <alignment vertical="top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top"/>
      <protection locked="0"/>
    </xf>
    <xf numFmtId="0" fontId="25" fillId="0" borderId="32" xfId="0" applyFont="1" applyBorder="1" applyAlignment="1" applyProtection="1">
      <alignment vertical="top"/>
      <protection locked="0"/>
    </xf>
    <xf numFmtId="0" fontId="25" fillId="0" borderId="31" xfId="0" applyFont="1" applyBorder="1" applyAlignment="1" applyProtection="1">
      <alignment vertical="top"/>
      <protection locked="0"/>
    </xf>
    <xf numFmtId="0" fontId="25" fillId="0" borderId="33" xfId="0" applyFont="1" applyBorder="1" applyAlignment="1" applyProtection="1">
      <alignment vertical="top"/>
      <protection locked="0"/>
    </xf>
    <xf numFmtId="0" fontId="34" fillId="0" borderId="0" xfId="0" applyFont="1" applyAlignment="1">
      <alignment vertical="center"/>
    </xf>
    <xf numFmtId="0" fontId="34" fillId="0" borderId="5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67" fontId="34" fillId="0" borderId="0" xfId="0" applyNumberFormat="1" applyFont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16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5" xfId="0" applyFont="1" applyBorder="1" applyAlignment="1">
      <alignment vertical="center"/>
    </xf>
    <xf numFmtId="0" fontId="36" fillId="0" borderId="25" xfId="0" applyFont="1" applyBorder="1" applyAlignment="1">
      <alignment horizontal="center" vertical="center"/>
    </xf>
    <xf numFmtId="49" fontId="36" fillId="0" borderId="25" xfId="0" applyNumberFormat="1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center" vertical="center" wrapText="1"/>
    </xf>
    <xf numFmtId="167" fontId="36" fillId="0" borderId="25" xfId="0" applyNumberFormat="1" applyFont="1" applyBorder="1" applyAlignment="1">
      <alignment vertical="center"/>
    </xf>
    <xf numFmtId="4" fontId="36" fillId="0" borderId="25" xfId="0" applyNumberFormat="1" applyFont="1" applyBorder="1" applyAlignment="1">
      <alignment vertical="center"/>
    </xf>
    <xf numFmtId="0" fontId="36" fillId="0" borderId="25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vertical="center"/>
    </xf>
    <xf numFmtId="166" fontId="36" fillId="0" borderId="16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4" fontId="36" fillId="0" borderId="0" xfId="0" applyNumberFormat="1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9" fillId="0" borderId="0" xfId="1" applyFont="1" applyFill="1" applyAlignment="1" applyProtection="1">
      <alignment vertical="center"/>
    </xf>
    <xf numFmtId="0" fontId="0" fillId="0" borderId="0" xfId="0" applyFill="1"/>
    <xf numFmtId="0" fontId="0" fillId="0" borderId="3" xfId="0" applyFill="1" applyBorder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13" xfId="0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4" fontId="1" fillId="0" borderId="0" xfId="0" applyNumberFormat="1" applyFont="1" applyFill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25" xfId="0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0" fontId="36" fillId="0" borderId="25" xfId="0" applyFont="1" applyFill="1" applyBorder="1" applyAlignment="1">
      <alignment horizontal="left" vertical="center" wrapText="1"/>
    </xf>
    <xf numFmtId="4" fontId="0" fillId="4" borderId="25" xfId="0" applyNumberForma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4" fontId="24" fillId="4" borderId="25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2" borderId="0" xfId="1" applyFont="1" applyFill="1" applyAlignment="1" applyProtection="1">
      <alignment vertical="center"/>
    </xf>
    <xf numFmtId="0" fontId="0" fillId="0" borderId="0" xfId="0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8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horizontal="left" vertical="top"/>
      <protection locked="0"/>
    </xf>
  </cellXfs>
  <cellStyles count="4">
    <cellStyle name="Hypertextový odkaz" xfId="1" builtinId="8"/>
    <cellStyle name="Hypertextový odkaz 2" xfId="3"/>
    <cellStyle name="Normální" xfId="0" builtinId="0" customBuiltin="1"/>
    <cellStyle name="Normální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98"/>
  <sheetViews>
    <sheetView showGridLines="0" tabSelected="1" workbookViewId="0">
      <pane ySplit="1" topLeftCell="A2" activePane="bottomLeft" state="frozen"/>
      <selection pane="bottomLeft" activeCell="E7" sqref="E7:H7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6" width="75" style="232" customWidth="1"/>
    <col min="7" max="7" width="8.625" customWidth="1"/>
    <col min="8" max="8" width="11.125" customWidth="1"/>
    <col min="9" max="9" width="12.625" customWidth="1"/>
    <col min="10" max="10" width="23.5" customWidth="1"/>
    <col min="11" max="11" width="15.5" customWidth="1"/>
    <col min="13" max="18" width="9.375" hidden="1"/>
    <col min="19" max="19" width="8.125" hidden="1" customWidth="1"/>
    <col min="20" max="20" width="29.625" hidden="1" customWidth="1"/>
    <col min="21" max="21" width="16.375" hidden="1" customWidth="1"/>
    <col min="22" max="22" width="12.375" customWidth="1"/>
    <col min="23" max="23" width="16.375" customWidth="1"/>
    <col min="24" max="24" width="12.375" customWidth="1"/>
    <col min="25" max="25" width="15" customWidth="1"/>
    <col min="26" max="26" width="11" customWidth="1"/>
    <col min="27" max="27" width="15" customWidth="1"/>
    <col min="28" max="28" width="16.375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70" ht="21.75" customHeight="1" x14ac:dyDescent="0.35">
      <c r="A1" s="14"/>
      <c r="B1" s="12"/>
      <c r="C1" s="12"/>
      <c r="D1" s="13" t="s">
        <v>0</v>
      </c>
      <c r="E1" s="12"/>
      <c r="F1" s="231" t="s">
        <v>41</v>
      </c>
      <c r="G1" s="268" t="s">
        <v>42</v>
      </c>
      <c r="H1" s="268"/>
      <c r="I1" s="12"/>
      <c r="J1" s="42" t="s">
        <v>43</v>
      </c>
      <c r="K1" s="13" t="s">
        <v>44</v>
      </c>
      <c r="L1" s="42" t="s">
        <v>45</v>
      </c>
      <c r="M1" s="42"/>
      <c r="N1" s="42"/>
      <c r="O1" s="42"/>
      <c r="P1" s="42"/>
      <c r="Q1" s="42"/>
      <c r="R1" s="42"/>
      <c r="S1" s="42"/>
      <c r="T1" s="42"/>
      <c r="U1" s="43"/>
      <c r="V1" s="4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</row>
    <row r="2" spans="1:70" ht="37" customHeight="1" x14ac:dyDescent="0.35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5" t="s">
        <v>39</v>
      </c>
    </row>
    <row r="3" spans="1:70" ht="7" customHeight="1" x14ac:dyDescent="0.35">
      <c r="B3" s="16"/>
      <c r="C3" s="17"/>
      <c r="D3" s="17"/>
      <c r="E3" s="17"/>
      <c r="F3" s="233"/>
      <c r="G3" s="17"/>
      <c r="H3" s="17"/>
      <c r="I3" s="17"/>
      <c r="J3" s="17"/>
      <c r="K3" s="18"/>
      <c r="AT3" s="15" t="s">
        <v>37</v>
      </c>
    </row>
    <row r="4" spans="1:70" ht="37" customHeight="1" x14ac:dyDescent="0.35">
      <c r="B4" s="19"/>
      <c r="D4" s="20" t="s">
        <v>46</v>
      </c>
      <c r="K4" s="21"/>
      <c r="M4" s="22" t="s">
        <v>3</v>
      </c>
      <c r="AT4" s="15" t="s">
        <v>1</v>
      </c>
    </row>
    <row r="5" spans="1:70" ht="7" customHeight="1" x14ac:dyDescent="0.35">
      <c r="B5" s="19"/>
      <c r="K5" s="21"/>
    </row>
    <row r="6" spans="1:70" x14ac:dyDescent="0.35">
      <c r="B6" s="19"/>
      <c r="D6" s="24" t="s">
        <v>4</v>
      </c>
      <c r="K6" s="21"/>
    </row>
    <row r="7" spans="1:70" ht="16.5" customHeight="1" x14ac:dyDescent="0.35">
      <c r="B7" s="19"/>
      <c r="E7" s="270"/>
      <c r="F7" s="273"/>
      <c r="G7" s="273"/>
      <c r="H7" s="273"/>
      <c r="K7" s="21"/>
    </row>
    <row r="8" spans="1:70" x14ac:dyDescent="0.35">
      <c r="B8" s="19"/>
      <c r="D8" s="24" t="s">
        <v>47</v>
      </c>
      <c r="K8" s="21"/>
    </row>
    <row r="9" spans="1:70" s="1" customFormat="1" ht="16.5" customHeight="1" x14ac:dyDescent="0.35">
      <c r="B9" s="25"/>
      <c r="E9" s="270" t="s">
        <v>48</v>
      </c>
      <c r="F9" s="267"/>
      <c r="G9" s="267"/>
      <c r="H9" s="267"/>
      <c r="K9" s="26"/>
    </row>
    <row r="10" spans="1:70" s="1" customFormat="1" x14ac:dyDescent="0.35">
      <c r="B10" s="25"/>
      <c r="D10" s="24" t="s">
        <v>49</v>
      </c>
      <c r="F10" s="234"/>
      <c r="K10" s="26"/>
    </row>
    <row r="11" spans="1:70" s="1" customFormat="1" ht="37" customHeight="1" x14ac:dyDescent="0.35">
      <c r="B11" s="25"/>
      <c r="E11" s="266" t="s">
        <v>48</v>
      </c>
      <c r="F11" s="267"/>
      <c r="G11" s="267"/>
      <c r="H11" s="267"/>
      <c r="K11" s="26"/>
    </row>
    <row r="12" spans="1:70" s="1" customFormat="1" x14ac:dyDescent="0.35">
      <c r="B12" s="25"/>
      <c r="F12" s="234"/>
      <c r="K12" s="26"/>
    </row>
    <row r="13" spans="1:70" s="1" customFormat="1" ht="14.5" customHeight="1" x14ac:dyDescent="0.35">
      <c r="B13" s="25"/>
      <c r="D13" s="24" t="s">
        <v>5</v>
      </c>
      <c r="F13" s="235" t="s">
        <v>6</v>
      </c>
      <c r="I13" s="24" t="s">
        <v>7</v>
      </c>
      <c r="J13" s="23" t="s">
        <v>6</v>
      </c>
      <c r="K13" s="26"/>
    </row>
    <row r="14" spans="1:70" s="1" customFormat="1" ht="14.5" customHeight="1" x14ac:dyDescent="0.35">
      <c r="B14" s="25"/>
      <c r="D14" s="24" t="s">
        <v>8</v>
      </c>
      <c r="F14" s="235" t="s">
        <v>9</v>
      </c>
      <c r="I14" s="24" t="s">
        <v>10</v>
      </c>
      <c r="J14" s="34"/>
      <c r="K14" s="26"/>
    </row>
    <row r="15" spans="1:70" s="1" customFormat="1" ht="10.9" customHeight="1" x14ac:dyDescent="0.35">
      <c r="B15" s="25"/>
      <c r="F15" s="234"/>
      <c r="K15" s="26"/>
    </row>
    <row r="16" spans="1:70" s="1" customFormat="1" ht="14.5" customHeight="1" x14ac:dyDescent="0.35">
      <c r="B16" s="25"/>
      <c r="D16" s="24" t="s">
        <v>11</v>
      </c>
      <c r="F16" s="234"/>
      <c r="I16" s="24" t="s">
        <v>12</v>
      </c>
      <c r="J16" s="23"/>
      <c r="K16" s="26"/>
    </row>
    <row r="17" spans="2:11" s="1" customFormat="1" ht="18" customHeight="1" x14ac:dyDescent="0.35">
      <c r="B17" s="25"/>
      <c r="E17" s="23" t="s">
        <v>708</v>
      </c>
      <c r="F17" s="234"/>
      <c r="I17" s="24" t="s">
        <v>13</v>
      </c>
      <c r="J17" s="23"/>
      <c r="K17" s="26"/>
    </row>
    <row r="18" spans="2:11" s="1" customFormat="1" ht="7" customHeight="1" x14ac:dyDescent="0.35">
      <c r="B18" s="25"/>
      <c r="F18" s="234"/>
      <c r="K18" s="26"/>
    </row>
    <row r="19" spans="2:11" s="1" customFormat="1" ht="14.5" customHeight="1" x14ac:dyDescent="0.35">
      <c r="B19" s="25"/>
      <c r="D19" s="24" t="s">
        <v>14</v>
      </c>
      <c r="F19" s="234"/>
      <c r="I19" s="24" t="s">
        <v>12</v>
      </c>
      <c r="J19" s="23"/>
      <c r="K19" s="26"/>
    </row>
    <row r="20" spans="2:11" s="1" customFormat="1" ht="18" customHeight="1" x14ac:dyDescent="0.35">
      <c r="B20" s="25"/>
      <c r="E20" s="23"/>
      <c r="F20" s="234"/>
      <c r="I20" s="24" t="s">
        <v>13</v>
      </c>
      <c r="J20" s="23"/>
      <c r="K20" s="26"/>
    </row>
    <row r="21" spans="2:11" s="1" customFormat="1" ht="7" customHeight="1" x14ac:dyDescent="0.35">
      <c r="B21" s="25"/>
      <c r="F21" s="234"/>
      <c r="K21" s="26"/>
    </row>
    <row r="22" spans="2:11" s="1" customFormat="1" ht="14.5" customHeight="1" x14ac:dyDescent="0.35">
      <c r="B22" s="25"/>
      <c r="D22" s="24" t="s">
        <v>15</v>
      </c>
      <c r="F22" s="234"/>
      <c r="I22" s="24" t="s">
        <v>12</v>
      </c>
      <c r="J22" s="23"/>
      <c r="K22" s="26"/>
    </row>
    <row r="23" spans="2:11" s="1" customFormat="1" ht="18" customHeight="1" x14ac:dyDescent="0.35">
      <c r="B23" s="25"/>
      <c r="E23" s="23"/>
      <c r="F23" s="234"/>
      <c r="I23" s="24" t="s">
        <v>13</v>
      </c>
      <c r="J23" s="23"/>
      <c r="K23" s="26"/>
    </row>
    <row r="24" spans="2:11" s="1" customFormat="1" ht="7" customHeight="1" x14ac:dyDescent="0.35">
      <c r="B24" s="25"/>
      <c r="F24" s="234"/>
      <c r="K24" s="26"/>
    </row>
    <row r="25" spans="2:11" s="1" customFormat="1" ht="14.5" customHeight="1" x14ac:dyDescent="0.35">
      <c r="B25" s="25"/>
      <c r="D25" s="24" t="s">
        <v>17</v>
      </c>
      <c r="F25" s="234"/>
      <c r="K25" s="26"/>
    </row>
    <row r="26" spans="2:11" s="2" customFormat="1" ht="16.5" customHeight="1" x14ac:dyDescent="0.35">
      <c r="B26" s="44"/>
      <c r="E26" s="271" t="s">
        <v>6</v>
      </c>
      <c r="F26" s="271"/>
      <c r="G26" s="271"/>
      <c r="H26" s="271"/>
      <c r="K26" s="45"/>
    </row>
    <row r="27" spans="2:11" s="1" customFormat="1" ht="7" customHeight="1" x14ac:dyDescent="0.35">
      <c r="B27" s="25"/>
      <c r="F27" s="234"/>
      <c r="K27" s="26"/>
    </row>
    <row r="28" spans="2:11" s="1" customFormat="1" ht="7" customHeight="1" x14ac:dyDescent="0.35">
      <c r="B28" s="25"/>
      <c r="D28" s="35"/>
      <c r="E28" s="35"/>
      <c r="F28" s="236"/>
      <c r="G28" s="35"/>
      <c r="H28" s="35"/>
      <c r="I28" s="35"/>
      <c r="J28" s="35"/>
      <c r="K28" s="46"/>
    </row>
    <row r="29" spans="2:11" s="1" customFormat="1" ht="25.4" customHeight="1" x14ac:dyDescent="0.35">
      <c r="B29" s="25"/>
      <c r="D29" s="47" t="s">
        <v>18</v>
      </c>
      <c r="F29" s="234"/>
      <c r="J29" s="48">
        <f>ROUND(J114,2)</f>
        <v>0</v>
      </c>
      <c r="K29" s="26"/>
    </row>
    <row r="30" spans="2:11" s="1" customFormat="1" ht="7" customHeight="1" x14ac:dyDescent="0.35">
      <c r="B30" s="25"/>
      <c r="D30" s="35"/>
      <c r="E30" s="35"/>
      <c r="F30" s="236"/>
      <c r="G30" s="35"/>
      <c r="H30" s="35"/>
      <c r="I30" s="35"/>
      <c r="J30" s="35"/>
      <c r="K30" s="46"/>
    </row>
    <row r="31" spans="2:11" s="1" customFormat="1" ht="14.5" customHeight="1" x14ac:dyDescent="0.35">
      <c r="B31" s="25"/>
      <c r="F31" s="237" t="s">
        <v>20</v>
      </c>
      <c r="I31" s="27" t="s">
        <v>19</v>
      </c>
      <c r="J31" s="27" t="s">
        <v>21</v>
      </c>
      <c r="K31" s="26"/>
    </row>
    <row r="32" spans="2:11" s="1" customFormat="1" ht="14.5" customHeight="1" x14ac:dyDescent="0.35">
      <c r="B32" s="25"/>
      <c r="D32" s="28" t="s">
        <v>22</v>
      </c>
      <c r="E32" s="28" t="s">
        <v>23</v>
      </c>
      <c r="F32" s="238">
        <f>ROUND(SUM(BE114:BE497), 2)</f>
        <v>0</v>
      </c>
      <c r="I32" s="50">
        <v>0.21</v>
      </c>
      <c r="J32" s="49">
        <f>ROUND(ROUND((SUM(BE114:BE497)), 2)*I32, 2)</f>
        <v>0</v>
      </c>
      <c r="K32" s="26"/>
    </row>
    <row r="33" spans="2:11" s="1" customFormat="1" ht="14.5" customHeight="1" x14ac:dyDescent="0.35">
      <c r="B33" s="25"/>
      <c r="E33" s="28" t="s">
        <v>24</v>
      </c>
      <c r="F33" s="238">
        <f>ROUND(SUM(BF114:BF497), 2)</f>
        <v>0</v>
      </c>
      <c r="I33" s="50">
        <v>0.15</v>
      </c>
      <c r="J33" s="49">
        <f>ROUND(ROUND((SUM(BF114:BF497)), 2)*I33, 2)</f>
        <v>0</v>
      </c>
      <c r="K33" s="26"/>
    </row>
    <row r="34" spans="2:11" s="1" customFormat="1" ht="14.5" hidden="1" customHeight="1" x14ac:dyDescent="0.35">
      <c r="B34" s="25"/>
      <c r="E34" s="28" t="s">
        <v>25</v>
      </c>
      <c r="F34" s="238">
        <f>ROUND(SUM(BG114:BG497), 2)</f>
        <v>0</v>
      </c>
      <c r="I34" s="50">
        <v>0.21</v>
      </c>
      <c r="J34" s="49">
        <v>0</v>
      </c>
      <c r="K34" s="26"/>
    </row>
    <row r="35" spans="2:11" s="1" customFormat="1" ht="14.5" hidden="1" customHeight="1" x14ac:dyDescent="0.35">
      <c r="B35" s="25"/>
      <c r="E35" s="28" t="s">
        <v>26</v>
      </c>
      <c r="F35" s="238">
        <f>ROUND(SUM(BH114:BH497), 2)</f>
        <v>0</v>
      </c>
      <c r="I35" s="50">
        <v>0.15</v>
      </c>
      <c r="J35" s="49">
        <v>0</v>
      </c>
      <c r="K35" s="26"/>
    </row>
    <row r="36" spans="2:11" s="1" customFormat="1" ht="14.5" hidden="1" customHeight="1" x14ac:dyDescent="0.35">
      <c r="B36" s="25"/>
      <c r="E36" s="28" t="s">
        <v>27</v>
      </c>
      <c r="F36" s="238">
        <f>ROUND(SUM(BI114:BI497), 2)</f>
        <v>0</v>
      </c>
      <c r="I36" s="50">
        <v>0</v>
      </c>
      <c r="J36" s="49">
        <v>0</v>
      </c>
      <c r="K36" s="26"/>
    </row>
    <row r="37" spans="2:11" s="1" customFormat="1" ht="7" customHeight="1" x14ac:dyDescent="0.35">
      <c r="B37" s="25"/>
      <c r="F37" s="234"/>
      <c r="K37" s="26"/>
    </row>
    <row r="38" spans="2:11" s="1" customFormat="1" ht="25.4" customHeight="1" x14ac:dyDescent="0.35">
      <c r="B38" s="25"/>
      <c r="C38" s="51"/>
      <c r="D38" s="52" t="s">
        <v>28</v>
      </c>
      <c r="E38" s="36"/>
      <c r="F38" s="239"/>
      <c r="G38" s="53" t="s">
        <v>29</v>
      </c>
      <c r="H38" s="54" t="s">
        <v>30</v>
      </c>
      <c r="I38" s="36"/>
      <c r="J38" s="55">
        <f>SUM(J29:J36)</f>
        <v>0</v>
      </c>
      <c r="K38" s="56"/>
    </row>
    <row r="39" spans="2:11" s="1" customFormat="1" ht="14.5" customHeight="1" x14ac:dyDescent="0.35">
      <c r="B39" s="29"/>
      <c r="C39" s="30"/>
      <c r="D39" s="30"/>
      <c r="E39" s="30"/>
      <c r="F39" s="240"/>
      <c r="G39" s="30"/>
      <c r="H39" s="30"/>
      <c r="I39" s="30"/>
      <c r="J39" s="30"/>
      <c r="K39" s="31"/>
    </row>
    <row r="43" spans="2:11" s="1" customFormat="1" ht="7" customHeight="1" x14ac:dyDescent="0.35">
      <c r="B43" s="32"/>
      <c r="C43" s="33"/>
      <c r="D43" s="33"/>
      <c r="E43" s="33"/>
      <c r="F43" s="241"/>
      <c r="G43" s="33"/>
      <c r="H43" s="33"/>
      <c r="I43" s="33"/>
      <c r="J43" s="33"/>
      <c r="K43" s="57"/>
    </row>
    <row r="44" spans="2:11" s="1" customFormat="1" ht="37" customHeight="1" x14ac:dyDescent="0.35">
      <c r="B44" s="25"/>
      <c r="C44" s="20" t="s">
        <v>50</v>
      </c>
      <c r="F44" s="234"/>
      <c r="K44" s="26"/>
    </row>
    <row r="45" spans="2:11" s="1" customFormat="1" ht="7" customHeight="1" x14ac:dyDescent="0.35">
      <c r="B45" s="25"/>
      <c r="F45" s="234"/>
      <c r="K45" s="26"/>
    </row>
    <row r="46" spans="2:11" s="1" customFormat="1" ht="14.5" customHeight="1" x14ac:dyDescent="0.35">
      <c r="B46" s="25"/>
      <c r="C46" s="24" t="s">
        <v>4</v>
      </c>
      <c r="F46" s="234"/>
      <c r="K46" s="26"/>
    </row>
    <row r="47" spans="2:11" s="1" customFormat="1" ht="16.5" customHeight="1" x14ac:dyDescent="0.35">
      <c r="B47" s="25"/>
      <c r="E47" s="270">
        <f>E7</f>
        <v>0</v>
      </c>
      <c r="F47" s="273"/>
      <c r="G47" s="273"/>
      <c r="H47" s="273"/>
      <c r="K47" s="26"/>
    </row>
    <row r="48" spans="2:11" x14ac:dyDescent="0.35">
      <c r="B48" s="19"/>
      <c r="C48" s="24" t="s">
        <v>47</v>
      </c>
      <c r="K48" s="21"/>
    </row>
    <row r="49" spans="2:47" s="1" customFormat="1" ht="16.5" customHeight="1" x14ac:dyDescent="0.35">
      <c r="B49" s="25"/>
      <c r="E49" s="270" t="s">
        <v>48</v>
      </c>
      <c r="F49" s="267"/>
      <c r="G49" s="267"/>
      <c r="H49" s="267"/>
      <c r="K49" s="26"/>
    </row>
    <row r="50" spans="2:47" s="1" customFormat="1" ht="14.5" customHeight="1" x14ac:dyDescent="0.35">
      <c r="B50" s="25"/>
      <c r="C50" s="24" t="s">
        <v>49</v>
      </c>
      <c r="F50" s="234"/>
      <c r="K50" s="26"/>
    </row>
    <row r="51" spans="2:47" s="1" customFormat="1" ht="17.25" customHeight="1" x14ac:dyDescent="0.35">
      <c r="B51" s="25"/>
      <c r="E51" s="266" t="str">
        <f>E11</f>
        <v>D.1.1 - Architektonicko-stavební část</v>
      </c>
      <c r="F51" s="267"/>
      <c r="G51" s="267"/>
      <c r="H51" s="267"/>
      <c r="K51" s="26"/>
    </row>
    <row r="52" spans="2:47" s="1" customFormat="1" ht="7" customHeight="1" x14ac:dyDescent="0.35">
      <c r="B52" s="25"/>
      <c r="F52" s="234"/>
      <c r="K52" s="26"/>
    </row>
    <row r="53" spans="2:47" s="1" customFormat="1" ht="18" customHeight="1" x14ac:dyDescent="0.35">
      <c r="B53" s="25"/>
      <c r="C53" s="24" t="s">
        <v>8</v>
      </c>
      <c r="F53" s="235" t="str">
        <f>F14</f>
        <v xml:space="preserve"> </v>
      </c>
      <c r="I53" s="24" t="s">
        <v>10</v>
      </c>
      <c r="J53" s="34" t="str">
        <f>IF(J14="","",J14)</f>
        <v/>
      </c>
      <c r="K53" s="26"/>
    </row>
    <row r="54" spans="2:47" s="1" customFormat="1" ht="7" customHeight="1" x14ac:dyDescent="0.35">
      <c r="B54" s="25"/>
      <c r="F54" s="234"/>
      <c r="K54" s="26"/>
    </row>
    <row r="55" spans="2:47" s="1" customFormat="1" x14ac:dyDescent="0.35">
      <c r="B55" s="25"/>
      <c r="C55" s="24" t="s">
        <v>11</v>
      </c>
      <c r="F55" s="235" t="str">
        <f>E17</f>
        <v>Výstaviště Flora Olomouc, a.s.</v>
      </c>
      <c r="I55" s="24" t="s">
        <v>15</v>
      </c>
      <c r="J55" s="271">
        <f>E23</f>
        <v>0</v>
      </c>
      <c r="K55" s="26"/>
    </row>
    <row r="56" spans="2:47" s="1" customFormat="1" ht="14.5" customHeight="1" x14ac:dyDescent="0.35">
      <c r="B56" s="25"/>
      <c r="C56" s="24" t="s">
        <v>14</v>
      </c>
      <c r="F56" s="235" t="str">
        <f>IF(E20="","",E20)</f>
        <v/>
      </c>
      <c r="J56" s="272"/>
      <c r="K56" s="26"/>
    </row>
    <row r="57" spans="2:47" s="1" customFormat="1" ht="10.4" customHeight="1" x14ac:dyDescent="0.35">
      <c r="B57" s="25"/>
      <c r="F57" s="234"/>
      <c r="K57" s="26"/>
    </row>
    <row r="58" spans="2:47" s="1" customFormat="1" ht="29.25" customHeight="1" x14ac:dyDescent="0.35">
      <c r="B58" s="25"/>
      <c r="C58" s="58" t="s">
        <v>51</v>
      </c>
      <c r="D58" s="51"/>
      <c r="E58" s="51"/>
      <c r="F58" s="234"/>
      <c r="G58" s="51"/>
      <c r="H58" s="51"/>
      <c r="I58" s="51"/>
      <c r="J58" s="59" t="s">
        <v>52</v>
      </c>
      <c r="K58" s="60"/>
    </row>
    <row r="59" spans="2:47" s="1" customFormat="1" ht="10.4" customHeight="1" x14ac:dyDescent="0.35">
      <c r="B59" s="25"/>
      <c r="F59" s="234"/>
      <c r="K59" s="26"/>
    </row>
    <row r="60" spans="2:47" s="1" customFormat="1" ht="29.25" customHeight="1" x14ac:dyDescent="0.35">
      <c r="B60" s="25"/>
      <c r="C60" s="61" t="s">
        <v>53</v>
      </c>
      <c r="F60" s="234"/>
      <c r="J60" s="48">
        <f>J114</f>
        <v>0</v>
      </c>
      <c r="K60" s="26"/>
      <c r="AU60" s="15" t="s">
        <v>54</v>
      </c>
    </row>
    <row r="61" spans="2:47" s="3" customFormat="1" ht="25" customHeight="1" x14ac:dyDescent="0.35">
      <c r="B61" s="62"/>
      <c r="D61" s="63" t="s">
        <v>55</v>
      </c>
      <c r="E61" s="64"/>
      <c r="F61" s="242"/>
      <c r="G61" s="64"/>
      <c r="H61" s="64"/>
      <c r="I61" s="64"/>
      <c r="J61" s="65">
        <f>J115</f>
        <v>0</v>
      </c>
      <c r="K61" s="66"/>
    </row>
    <row r="62" spans="2:47" s="4" customFormat="1" ht="19.899999999999999" customHeight="1" x14ac:dyDescent="0.35">
      <c r="B62" s="67"/>
      <c r="D62" s="68" t="s">
        <v>56</v>
      </c>
      <c r="E62" s="69"/>
      <c r="F62" s="243"/>
      <c r="G62" s="69"/>
      <c r="H62" s="69"/>
      <c r="I62" s="69"/>
      <c r="J62" s="70">
        <f>J116</f>
        <v>0</v>
      </c>
      <c r="K62" s="71"/>
    </row>
    <row r="63" spans="2:47" s="4" customFormat="1" ht="19.899999999999999" customHeight="1" x14ac:dyDescent="0.35">
      <c r="B63" s="67"/>
      <c r="D63" s="68" t="s">
        <v>57</v>
      </c>
      <c r="E63" s="69"/>
      <c r="F63" s="243"/>
      <c r="G63" s="69"/>
      <c r="H63" s="69"/>
      <c r="I63" s="69"/>
      <c r="J63" s="70">
        <f>J123</f>
        <v>0</v>
      </c>
      <c r="K63" s="71"/>
    </row>
    <row r="64" spans="2:47" s="4" customFormat="1" ht="19.899999999999999" customHeight="1" x14ac:dyDescent="0.35">
      <c r="B64" s="67"/>
      <c r="D64" s="68" t="s">
        <v>58</v>
      </c>
      <c r="E64" s="69"/>
      <c r="F64" s="243"/>
      <c r="G64" s="69"/>
      <c r="H64" s="69"/>
      <c r="I64" s="69"/>
      <c r="J64" s="70">
        <f>J147</f>
        <v>0</v>
      </c>
      <c r="K64" s="71"/>
    </row>
    <row r="65" spans="2:11" s="4" customFormat="1" ht="19.899999999999999" customHeight="1" x14ac:dyDescent="0.35">
      <c r="B65" s="67"/>
      <c r="D65" s="68" t="s">
        <v>59</v>
      </c>
      <c r="E65" s="69"/>
      <c r="F65" s="243"/>
      <c r="G65" s="69"/>
      <c r="H65" s="69"/>
      <c r="I65" s="69"/>
      <c r="J65" s="70">
        <f>J197</f>
        <v>0</v>
      </c>
      <c r="K65" s="71"/>
    </row>
    <row r="66" spans="2:11" s="4" customFormat="1" ht="19.899999999999999" customHeight="1" x14ac:dyDescent="0.35">
      <c r="B66" s="67"/>
      <c r="D66" s="68" t="s">
        <v>60</v>
      </c>
      <c r="E66" s="69"/>
      <c r="F66" s="243"/>
      <c r="G66" s="69"/>
      <c r="H66" s="69"/>
      <c r="I66" s="69"/>
      <c r="J66" s="70">
        <f>J219</f>
        <v>0</v>
      </c>
      <c r="K66" s="71"/>
    </row>
    <row r="67" spans="2:11" s="4" customFormat="1" ht="19.899999999999999" customHeight="1" x14ac:dyDescent="0.35">
      <c r="B67" s="67"/>
      <c r="D67" s="68" t="s">
        <v>61</v>
      </c>
      <c r="E67" s="69"/>
      <c r="F67" s="243"/>
      <c r="G67" s="69"/>
      <c r="H67" s="69"/>
      <c r="I67" s="69"/>
      <c r="J67" s="70">
        <f>J281</f>
        <v>0</v>
      </c>
      <c r="K67" s="71"/>
    </row>
    <row r="68" spans="2:11" s="4" customFormat="1" ht="19.899999999999999" customHeight="1" x14ac:dyDescent="0.35">
      <c r="B68" s="67"/>
      <c r="D68" s="68" t="s">
        <v>62</v>
      </c>
      <c r="E68" s="69"/>
      <c r="F68" s="243"/>
      <c r="G68" s="69"/>
      <c r="H68" s="69"/>
      <c r="I68" s="69"/>
      <c r="J68" s="70">
        <f>J310</f>
        <v>0</v>
      </c>
      <c r="K68" s="71"/>
    </row>
    <row r="69" spans="2:11" s="4" customFormat="1" ht="19.899999999999999" customHeight="1" x14ac:dyDescent="0.35">
      <c r="B69" s="67"/>
      <c r="D69" s="68" t="s">
        <v>63</v>
      </c>
      <c r="E69" s="69"/>
      <c r="F69" s="243"/>
      <c r="G69" s="69"/>
      <c r="H69" s="69"/>
      <c r="I69" s="69"/>
      <c r="J69" s="70">
        <f>J312</f>
        <v>0</v>
      </c>
      <c r="K69" s="71"/>
    </row>
    <row r="70" spans="2:11" s="4" customFormat="1" ht="19.899999999999999" customHeight="1" x14ac:dyDescent="0.35">
      <c r="B70" s="67"/>
      <c r="D70" s="68" t="s">
        <v>64</v>
      </c>
      <c r="E70" s="69"/>
      <c r="F70" s="243"/>
      <c r="G70" s="69"/>
      <c r="H70" s="69"/>
      <c r="I70" s="69"/>
      <c r="J70" s="70">
        <f>J314</f>
        <v>0</v>
      </c>
      <c r="K70" s="71"/>
    </row>
    <row r="71" spans="2:11" s="4" customFormat="1" ht="19.899999999999999" customHeight="1" x14ac:dyDescent="0.35">
      <c r="B71" s="67"/>
      <c r="D71" s="68" t="s">
        <v>65</v>
      </c>
      <c r="E71" s="69"/>
      <c r="F71" s="243"/>
      <c r="G71" s="69"/>
      <c r="H71" s="69"/>
      <c r="I71" s="69"/>
      <c r="J71" s="70">
        <f>J316</f>
        <v>0</v>
      </c>
      <c r="K71" s="71"/>
    </row>
    <row r="72" spans="2:11" s="4" customFormat="1" ht="19.899999999999999" customHeight="1" x14ac:dyDescent="0.35">
      <c r="B72" s="67"/>
      <c r="D72" s="68" t="s">
        <v>66</v>
      </c>
      <c r="E72" s="69"/>
      <c r="F72" s="243"/>
      <c r="G72" s="69"/>
      <c r="H72" s="69"/>
      <c r="I72" s="69"/>
      <c r="J72" s="70">
        <f>J318</f>
        <v>0</v>
      </c>
      <c r="K72" s="71"/>
    </row>
    <row r="73" spans="2:11" s="4" customFormat="1" ht="19.899999999999999" customHeight="1" x14ac:dyDescent="0.35">
      <c r="B73" s="67"/>
      <c r="D73" s="68" t="s">
        <v>67</v>
      </c>
      <c r="E73" s="69"/>
      <c r="F73" s="243"/>
      <c r="G73" s="69"/>
      <c r="H73" s="69"/>
      <c r="I73" s="69"/>
      <c r="J73" s="70">
        <f>J367</f>
        <v>0</v>
      </c>
      <c r="K73" s="71"/>
    </row>
    <row r="74" spans="2:11" s="4" customFormat="1" ht="19.899999999999999" customHeight="1" x14ac:dyDescent="0.35">
      <c r="B74" s="67"/>
      <c r="D74" s="68" t="s">
        <v>68</v>
      </c>
      <c r="E74" s="69"/>
      <c r="F74" s="243"/>
      <c r="G74" s="69"/>
      <c r="H74" s="69"/>
      <c r="I74" s="69"/>
      <c r="J74" s="70">
        <f>J369</f>
        <v>0</v>
      </c>
      <c r="K74" s="71"/>
    </row>
    <row r="75" spans="2:11" s="4" customFormat="1" ht="19.899999999999999" customHeight="1" x14ac:dyDescent="0.35">
      <c r="B75" s="67"/>
      <c r="D75" s="68" t="s">
        <v>69</v>
      </c>
      <c r="E75" s="69"/>
      <c r="F75" s="243"/>
      <c r="G75" s="69"/>
      <c r="H75" s="69"/>
      <c r="I75" s="69"/>
      <c r="J75" s="70">
        <f>J371</f>
        <v>0</v>
      </c>
      <c r="K75" s="71"/>
    </row>
    <row r="76" spans="2:11" s="4" customFormat="1" ht="19.899999999999999" customHeight="1" x14ac:dyDescent="0.35">
      <c r="B76" s="67"/>
      <c r="D76" s="68" t="s">
        <v>70</v>
      </c>
      <c r="E76" s="69"/>
      <c r="F76" s="243"/>
      <c r="G76" s="69"/>
      <c r="H76" s="69"/>
      <c r="I76" s="69"/>
      <c r="J76" s="70">
        <f>J392</f>
        <v>0</v>
      </c>
      <c r="K76" s="71"/>
    </row>
    <row r="77" spans="2:11" s="3" customFormat="1" ht="25" customHeight="1" x14ac:dyDescent="0.35">
      <c r="B77" s="62"/>
      <c r="D77" s="63" t="s">
        <v>71</v>
      </c>
      <c r="E77" s="64"/>
      <c r="F77" s="242"/>
      <c r="G77" s="64"/>
      <c r="H77" s="64"/>
      <c r="I77" s="64"/>
      <c r="J77" s="65">
        <f>J394</f>
        <v>0</v>
      </c>
      <c r="K77" s="66"/>
    </row>
    <row r="78" spans="2:11" s="4" customFormat="1" ht="19.899999999999999" customHeight="1" x14ac:dyDescent="0.35">
      <c r="B78" s="67"/>
      <c r="D78" s="68" t="s">
        <v>72</v>
      </c>
      <c r="E78" s="69"/>
      <c r="F78" s="243"/>
      <c r="G78" s="69"/>
      <c r="H78" s="69"/>
      <c r="I78" s="69"/>
      <c r="J78" s="70">
        <f>J395</f>
        <v>0</v>
      </c>
      <c r="K78" s="71"/>
    </row>
    <row r="79" spans="2:11" s="4" customFormat="1" ht="19.899999999999999" customHeight="1" x14ac:dyDescent="0.35">
      <c r="B79" s="67"/>
      <c r="D79" s="68" t="s">
        <v>73</v>
      </c>
      <c r="E79" s="69"/>
      <c r="F79" s="243"/>
      <c r="G79" s="69"/>
      <c r="H79" s="69"/>
      <c r="I79" s="69"/>
      <c r="J79" s="70">
        <f>J430</f>
        <v>0</v>
      </c>
      <c r="K79" s="71"/>
    </row>
    <row r="80" spans="2:11" s="4" customFormat="1" ht="19.899999999999999" customHeight="1" x14ac:dyDescent="0.35">
      <c r="B80" s="67"/>
      <c r="D80" s="68" t="s">
        <v>74</v>
      </c>
      <c r="E80" s="69"/>
      <c r="F80" s="243"/>
      <c r="G80" s="69"/>
      <c r="H80" s="69"/>
      <c r="I80" s="69"/>
      <c r="J80" s="70">
        <f>J472</f>
        <v>0</v>
      </c>
      <c r="K80" s="71"/>
    </row>
    <row r="81" spans="2:11" s="4" customFormat="1" ht="19.899999999999999" customHeight="1" x14ac:dyDescent="0.35">
      <c r="B81" s="67"/>
      <c r="D81" s="68" t="s">
        <v>75</v>
      </c>
      <c r="E81" s="69"/>
      <c r="F81" s="243"/>
      <c r="G81" s="69"/>
      <c r="H81" s="69"/>
      <c r="I81" s="69"/>
      <c r="J81" s="70">
        <f>J474</f>
        <v>0</v>
      </c>
      <c r="K81" s="71"/>
    </row>
    <row r="82" spans="2:11" s="4" customFormat="1" ht="19.899999999999999" customHeight="1" x14ac:dyDescent="0.35">
      <c r="B82" s="67"/>
      <c r="D82" s="68" t="s">
        <v>76</v>
      </c>
      <c r="E82" s="69"/>
      <c r="F82" s="243"/>
      <c r="G82" s="69"/>
      <c r="H82" s="69"/>
      <c r="I82" s="69"/>
      <c r="J82" s="70">
        <f>J476</f>
        <v>0</v>
      </c>
      <c r="K82" s="71"/>
    </row>
    <row r="83" spans="2:11" s="4" customFormat="1" ht="19.899999999999999" customHeight="1" x14ac:dyDescent="0.35">
      <c r="B83" s="67"/>
      <c r="D83" s="68" t="s">
        <v>77</v>
      </c>
      <c r="E83" s="69"/>
      <c r="F83" s="243"/>
      <c r="G83" s="69"/>
      <c r="H83" s="69"/>
      <c r="I83" s="69"/>
      <c r="J83" s="70">
        <f>J478</f>
        <v>0</v>
      </c>
      <c r="K83" s="71"/>
    </row>
    <row r="84" spans="2:11" s="4" customFormat="1" ht="19.899999999999999" customHeight="1" x14ac:dyDescent="0.35">
      <c r="B84" s="67"/>
      <c r="D84" s="68" t="s">
        <v>78</v>
      </c>
      <c r="E84" s="69"/>
      <c r="F84" s="243"/>
      <c r="G84" s="69"/>
      <c r="H84" s="69"/>
      <c r="I84" s="69"/>
      <c r="J84" s="70">
        <f>J480</f>
        <v>0</v>
      </c>
      <c r="K84" s="71"/>
    </row>
    <row r="85" spans="2:11" s="4" customFormat="1" ht="19.899999999999999" customHeight="1" x14ac:dyDescent="0.35">
      <c r="B85" s="67"/>
      <c r="D85" s="68" t="s">
        <v>79</v>
      </c>
      <c r="E85" s="69"/>
      <c r="F85" s="243"/>
      <c r="G85" s="69"/>
      <c r="H85" s="69"/>
      <c r="I85" s="69"/>
      <c r="J85" s="70">
        <f>J482</f>
        <v>0</v>
      </c>
      <c r="K85" s="71"/>
    </row>
    <row r="86" spans="2:11" s="4" customFormat="1" ht="19.899999999999999" customHeight="1" x14ac:dyDescent="0.35">
      <c r="B86" s="67"/>
      <c r="D86" s="68" t="s">
        <v>80</v>
      </c>
      <c r="E86" s="69"/>
      <c r="F86" s="243"/>
      <c r="G86" s="69"/>
      <c r="H86" s="69"/>
      <c r="I86" s="69"/>
      <c r="J86" s="70">
        <f>J484</f>
        <v>0</v>
      </c>
      <c r="K86" s="71"/>
    </row>
    <row r="87" spans="2:11" s="4" customFormat="1" ht="19.899999999999999" customHeight="1" x14ac:dyDescent="0.35">
      <c r="B87" s="67"/>
      <c r="D87" s="68" t="s">
        <v>81</v>
      </c>
      <c r="E87" s="69"/>
      <c r="F87" s="243"/>
      <c r="G87" s="69"/>
      <c r="H87" s="69"/>
      <c r="I87" s="69"/>
      <c r="J87" s="70">
        <f>J486</f>
        <v>0</v>
      </c>
      <c r="K87" s="71"/>
    </row>
    <row r="88" spans="2:11" s="4" customFormat="1" ht="19.899999999999999" customHeight="1" x14ac:dyDescent="0.35">
      <c r="B88" s="67"/>
      <c r="D88" s="68" t="s">
        <v>82</v>
      </c>
      <c r="E88" s="69"/>
      <c r="F88" s="243"/>
      <c r="G88" s="69"/>
      <c r="H88" s="69"/>
      <c r="I88" s="69"/>
      <c r="J88" s="70">
        <f>J488</f>
        <v>0</v>
      </c>
      <c r="K88" s="71"/>
    </row>
    <row r="89" spans="2:11" s="4" customFormat="1" ht="19.899999999999999" customHeight="1" x14ac:dyDescent="0.35">
      <c r="B89" s="67"/>
      <c r="D89" s="68" t="s">
        <v>83</v>
      </c>
      <c r="E89" s="69"/>
      <c r="F89" s="243"/>
      <c r="G89" s="69"/>
      <c r="H89" s="69"/>
      <c r="I89" s="69"/>
      <c r="J89" s="70">
        <f>J490</f>
        <v>0</v>
      </c>
      <c r="K89" s="71"/>
    </row>
    <row r="90" spans="2:11" s="4" customFormat="1" ht="19.899999999999999" customHeight="1" x14ac:dyDescent="0.35">
      <c r="B90" s="67"/>
      <c r="D90" s="68" t="s">
        <v>84</v>
      </c>
      <c r="E90" s="69"/>
      <c r="F90" s="243"/>
      <c r="G90" s="69"/>
      <c r="H90" s="69"/>
      <c r="I90" s="69"/>
      <c r="J90" s="70">
        <f>J492</f>
        <v>0</v>
      </c>
      <c r="K90" s="71"/>
    </row>
    <row r="91" spans="2:11" s="4" customFormat="1" ht="19.899999999999999" customHeight="1" x14ac:dyDescent="0.35">
      <c r="B91" s="67"/>
      <c r="D91" s="68" t="s">
        <v>85</v>
      </c>
      <c r="E91" s="69"/>
      <c r="F91" s="243"/>
      <c r="G91" s="69"/>
      <c r="H91" s="69"/>
      <c r="I91" s="69"/>
      <c r="J91" s="70">
        <f>J494</f>
        <v>0</v>
      </c>
      <c r="K91" s="71"/>
    </row>
    <row r="92" spans="2:11" s="4" customFormat="1" ht="19.899999999999999" customHeight="1" x14ac:dyDescent="0.35">
      <c r="B92" s="67"/>
      <c r="D92" s="68" t="s">
        <v>86</v>
      </c>
      <c r="E92" s="69"/>
      <c r="F92" s="243"/>
      <c r="G92" s="69"/>
      <c r="H92" s="69"/>
      <c r="I92" s="69"/>
      <c r="J92" s="70">
        <f>J496</f>
        <v>0</v>
      </c>
      <c r="K92" s="71"/>
    </row>
    <row r="93" spans="2:11" s="1" customFormat="1" ht="21.75" customHeight="1" x14ac:dyDescent="0.35">
      <c r="B93" s="25"/>
      <c r="F93" s="234"/>
      <c r="K93" s="26"/>
    </row>
    <row r="94" spans="2:11" s="1" customFormat="1" ht="7" customHeight="1" x14ac:dyDescent="0.35">
      <c r="B94" s="29"/>
      <c r="C94" s="30"/>
      <c r="D94" s="30"/>
      <c r="E94" s="30"/>
      <c r="F94" s="240"/>
      <c r="G94" s="30"/>
      <c r="H94" s="30"/>
      <c r="I94" s="30"/>
      <c r="J94" s="30"/>
      <c r="K94" s="31"/>
    </row>
    <row r="98" spans="2:12" s="1" customFormat="1" ht="7" customHeight="1" x14ac:dyDescent="0.35">
      <c r="B98" s="32"/>
      <c r="C98" s="33"/>
      <c r="D98" s="33"/>
      <c r="E98" s="33"/>
      <c r="F98" s="241"/>
      <c r="G98" s="33"/>
      <c r="H98" s="33"/>
      <c r="I98" s="33"/>
      <c r="J98" s="33"/>
      <c r="K98" s="33"/>
      <c r="L98" s="25"/>
    </row>
    <row r="99" spans="2:12" s="1" customFormat="1" ht="37" customHeight="1" x14ac:dyDescent="0.35">
      <c r="B99" s="25"/>
      <c r="C99" s="20" t="s">
        <v>87</v>
      </c>
      <c r="F99" s="234"/>
      <c r="L99" s="25"/>
    </row>
    <row r="100" spans="2:12" s="1" customFormat="1" ht="7" customHeight="1" x14ac:dyDescent="0.35">
      <c r="B100" s="25"/>
      <c r="F100" s="234"/>
      <c r="L100" s="25"/>
    </row>
    <row r="101" spans="2:12" s="1" customFormat="1" ht="14.5" customHeight="1" x14ac:dyDescent="0.35">
      <c r="B101" s="25"/>
      <c r="C101" s="24" t="s">
        <v>4</v>
      </c>
      <c r="F101" s="234"/>
      <c r="L101" s="25"/>
    </row>
    <row r="102" spans="2:12" s="1" customFormat="1" ht="16.5" customHeight="1" x14ac:dyDescent="0.35">
      <c r="B102" s="25"/>
      <c r="E102" s="270">
        <f>E7</f>
        <v>0</v>
      </c>
      <c r="F102" s="273"/>
      <c r="G102" s="273"/>
      <c r="H102" s="273"/>
      <c r="L102" s="25"/>
    </row>
    <row r="103" spans="2:12" x14ac:dyDescent="0.35">
      <c r="B103" s="19"/>
      <c r="C103" s="24" t="s">
        <v>47</v>
      </c>
      <c r="L103" s="19"/>
    </row>
    <row r="104" spans="2:12" s="1" customFormat="1" ht="16.5" customHeight="1" x14ac:dyDescent="0.35">
      <c r="B104" s="25"/>
      <c r="E104" s="270" t="s">
        <v>48</v>
      </c>
      <c r="F104" s="267"/>
      <c r="G104" s="267"/>
      <c r="H104" s="267"/>
      <c r="L104" s="25"/>
    </row>
    <row r="105" spans="2:12" s="1" customFormat="1" ht="14.5" customHeight="1" x14ac:dyDescent="0.35">
      <c r="B105" s="25"/>
      <c r="C105" s="24" t="s">
        <v>49</v>
      </c>
      <c r="F105" s="234"/>
      <c r="L105" s="25"/>
    </row>
    <row r="106" spans="2:12" s="1" customFormat="1" ht="17.25" customHeight="1" x14ac:dyDescent="0.35">
      <c r="B106" s="25"/>
      <c r="E106" s="266" t="str">
        <f>E11</f>
        <v>D.1.1 - Architektonicko-stavební část</v>
      </c>
      <c r="F106" s="267"/>
      <c r="G106" s="267"/>
      <c r="H106" s="267"/>
      <c r="L106" s="25"/>
    </row>
    <row r="107" spans="2:12" s="1" customFormat="1" ht="7" customHeight="1" x14ac:dyDescent="0.35">
      <c r="B107" s="25"/>
      <c r="F107" s="234"/>
      <c r="L107" s="25"/>
    </row>
    <row r="108" spans="2:12" s="1" customFormat="1" ht="18" customHeight="1" x14ac:dyDescent="0.35">
      <c r="B108" s="25"/>
      <c r="C108" s="24" t="s">
        <v>8</v>
      </c>
      <c r="F108" s="235" t="str">
        <f>F14</f>
        <v xml:space="preserve"> </v>
      </c>
      <c r="I108" s="24" t="s">
        <v>10</v>
      </c>
      <c r="J108" s="34" t="str">
        <f>IF(J14="","",J14)</f>
        <v/>
      </c>
      <c r="L108" s="25"/>
    </row>
    <row r="109" spans="2:12" s="1" customFormat="1" ht="7" customHeight="1" x14ac:dyDescent="0.35">
      <c r="B109" s="25"/>
      <c r="F109" s="234"/>
      <c r="L109" s="25"/>
    </row>
    <row r="110" spans="2:12" s="1" customFormat="1" x14ac:dyDescent="0.35">
      <c r="B110" s="25"/>
      <c r="C110" s="24" t="s">
        <v>11</v>
      </c>
      <c r="F110" s="235" t="str">
        <f>E17</f>
        <v>Výstaviště Flora Olomouc, a.s.</v>
      </c>
      <c r="I110" s="24" t="s">
        <v>15</v>
      </c>
      <c r="J110" s="23">
        <f>E23</f>
        <v>0</v>
      </c>
      <c r="L110" s="25"/>
    </row>
    <row r="111" spans="2:12" s="1" customFormat="1" ht="14.5" customHeight="1" x14ac:dyDescent="0.35">
      <c r="B111" s="25"/>
      <c r="C111" s="24" t="s">
        <v>14</v>
      </c>
      <c r="F111" s="235" t="str">
        <f>IF(E20="","",E20)</f>
        <v/>
      </c>
      <c r="L111" s="25"/>
    </row>
    <row r="112" spans="2:12" s="1" customFormat="1" ht="10.4" customHeight="1" x14ac:dyDescent="0.35">
      <c r="B112" s="25"/>
      <c r="F112" s="234"/>
      <c r="L112" s="25"/>
    </row>
    <row r="113" spans="2:65" s="5" customFormat="1" ht="29.25" customHeight="1" x14ac:dyDescent="0.35">
      <c r="B113" s="72"/>
      <c r="C113" s="73" t="s">
        <v>88</v>
      </c>
      <c r="D113" s="74" t="s">
        <v>32</v>
      </c>
      <c r="E113" s="74" t="s">
        <v>31</v>
      </c>
      <c r="F113" s="244" t="s">
        <v>89</v>
      </c>
      <c r="G113" s="74" t="s">
        <v>90</v>
      </c>
      <c r="H113" s="74" t="s">
        <v>91</v>
      </c>
      <c r="I113" s="74" t="s">
        <v>92</v>
      </c>
      <c r="J113" s="74" t="s">
        <v>52</v>
      </c>
      <c r="K113" s="75" t="s">
        <v>93</v>
      </c>
      <c r="L113" s="72"/>
      <c r="M113" s="37" t="s">
        <v>94</v>
      </c>
      <c r="N113" s="38" t="s">
        <v>22</v>
      </c>
      <c r="O113" s="38" t="s">
        <v>95</v>
      </c>
      <c r="P113" s="38" t="s">
        <v>96</v>
      </c>
      <c r="Q113" s="38" t="s">
        <v>97</v>
      </c>
      <c r="R113" s="38" t="s">
        <v>98</v>
      </c>
      <c r="S113" s="38" t="s">
        <v>99</v>
      </c>
      <c r="T113" s="39" t="s">
        <v>100</v>
      </c>
    </row>
    <row r="114" spans="2:65" s="1" customFormat="1" ht="29.25" customHeight="1" x14ac:dyDescent="0.35">
      <c r="B114" s="25"/>
      <c r="C114" s="41" t="s">
        <v>53</v>
      </c>
      <c r="F114" s="234"/>
      <c r="J114" s="76">
        <f>BK114</f>
        <v>0</v>
      </c>
      <c r="L114" s="25"/>
      <c r="M114" s="40"/>
      <c r="N114" s="35"/>
      <c r="O114" s="35"/>
      <c r="P114" s="77">
        <f>P115+P394</f>
        <v>351.11274999999995</v>
      </c>
      <c r="Q114" s="35"/>
      <c r="R114" s="77">
        <f>R115+R394</f>
        <v>106.53279017999999</v>
      </c>
      <c r="S114" s="35"/>
      <c r="T114" s="78">
        <f>T115+T394</f>
        <v>3.6815600000000002</v>
      </c>
      <c r="AT114" s="15" t="s">
        <v>33</v>
      </c>
      <c r="AU114" s="15" t="s">
        <v>54</v>
      </c>
      <c r="BK114" s="79">
        <f>BK115+BK394</f>
        <v>0</v>
      </c>
    </row>
    <row r="115" spans="2:65" s="6" customFormat="1" ht="37.4" customHeight="1" x14ac:dyDescent="0.35">
      <c r="B115" s="80"/>
      <c r="D115" s="81" t="s">
        <v>33</v>
      </c>
      <c r="E115" s="82" t="s">
        <v>101</v>
      </c>
      <c r="F115" s="245" t="s">
        <v>102</v>
      </c>
      <c r="J115" s="83">
        <f>BK115</f>
        <v>0</v>
      </c>
      <c r="L115" s="80"/>
      <c r="M115" s="84"/>
      <c r="P115" s="85">
        <f>P116+P123+P147+P197+P219+P281+P310+P312+P314+P316+P318+P367+P369+P371+P392</f>
        <v>305.53742999999997</v>
      </c>
      <c r="R115" s="85">
        <f>R116+R123+R147+R197+R219+R281+R310+R312+R314+R316+R318+R367+R369+R371+R392</f>
        <v>105.52385237999999</v>
      </c>
      <c r="T115" s="86">
        <f>T116+T123+T147+T197+T219+T281+T310+T312+T314+T316+T318+T367+T369+T371+T392</f>
        <v>3.6815600000000002</v>
      </c>
      <c r="AR115" s="81" t="s">
        <v>36</v>
      </c>
      <c r="AT115" s="87" t="s">
        <v>33</v>
      </c>
      <c r="AU115" s="87" t="s">
        <v>34</v>
      </c>
      <c r="AY115" s="81" t="s">
        <v>103</v>
      </c>
      <c r="BK115" s="88">
        <f>BK116+BK123+BK147+BK197+BK219+BK281+BK310+BK312+BK314+BK316+BK318+BK367+BK369+BK371+BK392</f>
        <v>0</v>
      </c>
    </row>
    <row r="116" spans="2:65" s="6" customFormat="1" ht="19.899999999999999" customHeight="1" x14ac:dyDescent="0.35">
      <c r="B116" s="80"/>
      <c r="D116" s="81" t="s">
        <v>33</v>
      </c>
      <c r="E116" s="89" t="s">
        <v>36</v>
      </c>
      <c r="F116" s="246" t="s">
        <v>104</v>
      </c>
      <c r="J116" s="90">
        <f>BK116</f>
        <v>0</v>
      </c>
      <c r="L116" s="80"/>
      <c r="M116" s="84"/>
      <c r="P116" s="85">
        <f>SUM(P117:P122)</f>
        <v>40.233499999999999</v>
      </c>
      <c r="R116" s="85">
        <f>SUM(R117:R122)</f>
        <v>0</v>
      </c>
      <c r="T116" s="86">
        <f>SUM(T117:T122)</f>
        <v>0</v>
      </c>
      <c r="AR116" s="81" t="s">
        <v>36</v>
      </c>
      <c r="AT116" s="87" t="s">
        <v>33</v>
      </c>
      <c r="AU116" s="87" t="s">
        <v>36</v>
      </c>
      <c r="AY116" s="81" t="s">
        <v>103</v>
      </c>
      <c r="BK116" s="88">
        <f>SUM(BK117:BK122)</f>
        <v>0</v>
      </c>
    </row>
    <row r="117" spans="2:65" s="1" customFormat="1" ht="38.25" customHeight="1" x14ac:dyDescent="0.35">
      <c r="B117" s="25"/>
      <c r="C117" s="91" t="s">
        <v>114</v>
      </c>
      <c r="D117" s="91" t="s">
        <v>105</v>
      </c>
      <c r="E117" s="92" t="s">
        <v>115</v>
      </c>
      <c r="F117" s="247" t="s">
        <v>116</v>
      </c>
      <c r="G117" s="94" t="s">
        <v>106</v>
      </c>
      <c r="H117" s="95">
        <v>4.2480000000000002</v>
      </c>
      <c r="I117" s="255">
        <v>0</v>
      </c>
      <c r="J117" s="96">
        <f>ROUND(I117*H117,2)</f>
        <v>0</v>
      </c>
      <c r="K117" s="93"/>
      <c r="L117" s="25"/>
      <c r="M117" s="97" t="s">
        <v>6</v>
      </c>
      <c r="N117" s="98" t="s">
        <v>23</v>
      </c>
      <c r="O117" s="99">
        <v>2.94</v>
      </c>
      <c r="P117" s="99">
        <f>O117*H117</f>
        <v>12.48912</v>
      </c>
      <c r="Q117" s="99">
        <v>0</v>
      </c>
      <c r="R117" s="99">
        <f>Q117*H117</f>
        <v>0</v>
      </c>
      <c r="S117" s="99">
        <v>0</v>
      </c>
      <c r="T117" s="100">
        <f>S117*H117</f>
        <v>0</v>
      </c>
      <c r="AR117" s="15" t="s">
        <v>107</v>
      </c>
      <c r="AT117" s="15" t="s">
        <v>105</v>
      </c>
      <c r="AU117" s="15" t="s">
        <v>37</v>
      </c>
      <c r="AY117" s="15" t="s">
        <v>103</v>
      </c>
      <c r="BE117" s="101">
        <f>IF(N117="základní",J117,0)</f>
        <v>0</v>
      </c>
      <c r="BF117" s="101">
        <f>IF(N117="snížená",J117,0)</f>
        <v>0</v>
      </c>
      <c r="BG117" s="101">
        <f>IF(N117="zákl. přenesená",J117,0)</f>
        <v>0</v>
      </c>
      <c r="BH117" s="101">
        <f>IF(N117="sníž. přenesená",J117,0)</f>
        <v>0</v>
      </c>
      <c r="BI117" s="101">
        <f>IF(N117="nulová",J117,0)</f>
        <v>0</v>
      </c>
      <c r="BJ117" s="15" t="s">
        <v>36</v>
      </c>
      <c r="BK117" s="101">
        <f>ROUND(I117*H117,2)</f>
        <v>0</v>
      </c>
      <c r="BL117" s="15" t="s">
        <v>107</v>
      </c>
      <c r="BM117" s="15" t="s">
        <v>117</v>
      </c>
    </row>
    <row r="118" spans="2:65" s="7" customFormat="1" x14ac:dyDescent="0.35">
      <c r="B118" s="102"/>
      <c r="D118" s="103" t="s">
        <v>108</v>
      </c>
      <c r="E118" s="104" t="s">
        <v>6</v>
      </c>
      <c r="F118" s="248" t="s">
        <v>118</v>
      </c>
      <c r="H118" s="104" t="s">
        <v>6</v>
      </c>
      <c r="I118" s="256"/>
      <c r="L118" s="102"/>
      <c r="M118" s="105"/>
      <c r="T118" s="106"/>
      <c r="AT118" s="104" t="s">
        <v>108</v>
      </c>
      <c r="AU118" s="104" t="s">
        <v>37</v>
      </c>
      <c r="AV118" s="7" t="s">
        <v>36</v>
      </c>
      <c r="AW118" s="7" t="s">
        <v>16</v>
      </c>
      <c r="AX118" s="7" t="s">
        <v>34</v>
      </c>
      <c r="AY118" s="104" t="s">
        <v>103</v>
      </c>
    </row>
    <row r="119" spans="2:65" s="8" customFormat="1" x14ac:dyDescent="0.35">
      <c r="B119" s="107"/>
      <c r="D119" s="103" t="s">
        <v>108</v>
      </c>
      <c r="E119" s="108" t="s">
        <v>6</v>
      </c>
      <c r="F119" s="249" t="s">
        <v>119</v>
      </c>
      <c r="H119" s="109">
        <v>4.2480000000000002</v>
      </c>
      <c r="I119" s="257"/>
      <c r="L119" s="107"/>
      <c r="M119" s="110"/>
      <c r="T119" s="111"/>
      <c r="AT119" s="108" t="s">
        <v>108</v>
      </c>
      <c r="AU119" s="108" t="s">
        <v>37</v>
      </c>
      <c r="AV119" s="8" t="s">
        <v>37</v>
      </c>
      <c r="AW119" s="8" t="s">
        <v>16</v>
      </c>
      <c r="AX119" s="8" t="s">
        <v>36</v>
      </c>
      <c r="AY119" s="108" t="s">
        <v>103</v>
      </c>
    </row>
    <row r="120" spans="2:65" s="1" customFormat="1" ht="38.25" customHeight="1" x14ac:dyDescent="0.35">
      <c r="B120" s="25"/>
      <c r="C120" s="91" t="s">
        <v>120</v>
      </c>
      <c r="D120" s="91" t="s">
        <v>105</v>
      </c>
      <c r="E120" s="92" t="s">
        <v>121</v>
      </c>
      <c r="F120" s="247" t="s">
        <v>122</v>
      </c>
      <c r="G120" s="94" t="s">
        <v>106</v>
      </c>
      <c r="H120" s="95">
        <v>38.006</v>
      </c>
      <c r="I120" s="255">
        <v>0</v>
      </c>
      <c r="J120" s="96">
        <f>ROUND(I120*H120,2)</f>
        <v>0</v>
      </c>
      <c r="K120" s="93"/>
      <c r="L120" s="25"/>
      <c r="M120" s="97" t="s">
        <v>6</v>
      </c>
      <c r="N120" s="98" t="s">
        <v>23</v>
      </c>
      <c r="O120" s="99">
        <v>0.38200000000000001</v>
      </c>
      <c r="P120" s="99">
        <f>O120*H120</f>
        <v>14.518292000000001</v>
      </c>
      <c r="Q120" s="99">
        <v>0</v>
      </c>
      <c r="R120" s="99">
        <f>Q120*H120</f>
        <v>0</v>
      </c>
      <c r="S120" s="99">
        <v>0</v>
      </c>
      <c r="T120" s="100">
        <f>S120*H120</f>
        <v>0</v>
      </c>
      <c r="AR120" s="15" t="s">
        <v>107</v>
      </c>
      <c r="AT120" s="15" t="s">
        <v>105</v>
      </c>
      <c r="AU120" s="15" t="s">
        <v>37</v>
      </c>
      <c r="AY120" s="15" t="s">
        <v>103</v>
      </c>
      <c r="BE120" s="101">
        <f>IF(N120="základní",J120,0)</f>
        <v>0</v>
      </c>
      <c r="BF120" s="101">
        <f>IF(N120="snížená",J120,0)</f>
        <v>0</v>
      </c>
      <c r="BG120" s="101">
        <f>IF(N120="zákl. přenesená",J120,0)</f>
        <v>0</v>
      </c>
      <c r="BH120" s="101">
        <f>IF(N120="sníž. přenesená",J120,0)</f>
        <v>0</v>
      </c>
      <c r="BI120" s="101">
        <f>IF(N120="nulová",J120,0)</f>
        <v>0</v>
      </c>
      <c r="BJ120" s="15" t="s">
        <v>36</v>
      </c>
      <c r="BK120" s="101">
        <f>ROUND(I120*H120,2)</f>
        <v>0</v>
      </c>
      <c r="BL120" s="15" t="s">
        <v>107</v>
      </c>
      <c r="BM120" s="15" t="s">
        <v>123</v>
      </c>
    </row>
    <row r="121" spans="2:65" s="8" customFormat="1" x14ac:dyDescent="0.35">
      <c r="B121" s="107"/>
      <c r="D121" s="103" t="s">
        <v>108</v>
      </c>
      <c r="E121" s="108" t="s">
        <v>6</v>
      </c>
      <c r="F121" s="249" t="s">
        <v>124</v>
      </c>
      <c r="H121" s="109">
        <v>38.006</v>
      </c>
      <c r="I121" s="257"/>
      <c r="L121" s="107"/>
      <c r="M121" s="110"/>
      <c r="T121" s="111"/>
      <c r="AT121" s="108" t="s">
        <v>108</v>
      </c>
      <c r="AU121" s="108" t="s">
        <v>37</v>
      </c>
      <c r="AV121" s="8" t="s">
        <v>37</v>
      </c>
      <c r="AW121" s="8" t="s">
        <v>16</v>
      </c>
      <c r="AX121" s="8" t="s">
        <v>36</v>
      </c>
      <c r="AY121" s="108" t="s">
        <v>103</v>
      </c>
    </row>
    <row r="122" spans="2:65" s="1" customFormat="1" ht="38.25" customHeight="1" x14ac:dyDescent="0.35">
      <c r="B122" s="25"/>
      <c r="C122" s="91" t="s">
        <v>125</v>
      </c>
      <c r="D122" s="91" t="s">
        <v>105</v>
      </c>
      <c r="E122" s="92" t="s">
        <v>126</v>
      </c>
      <c r="F122" s="247" t="s">
        <v>127</v>
      </c>
      <c r="G122" s="94" t="s">
        <v>106</v>
      </c>
      <c r="H122" s="95">
        <v>38.006</v>
      </c>
      <c r="I122" s="255">
        <v>0</v>
      </c>
      <c r="J122" s="96">
        <f>ROUND(I122*H122,2)</f>
        <v>0</v>
      </c>
      <c r="K122" s="93"/>
      <c r="L122" s="25"/>
      <c r="M122" s="97" t="s">
        <v>6</v>
      </c>
      <c r="N122" s="98" t="s">
        <v>23</v>
      </c>
      <c r="O122" s="99">
        <v>0.34799999999999998</v>
      </c>
      <c r="P122" s="99">
        <f>O122*H122</f>
        <v>13.226087999999999</v>
      </c>
      <c r="Q122" s="99">
        <v>0</v>
      </c>
      <c r="R122" s="99">
        <f>Q122*H122</f>
        <v>0</v>
      </c>
      <c r="S122" s="99">
        <v>0</v>
      </c>
      <c r="T122" s="100">
        <f>S122*H122</f>
        <v>0</v>
      </c>
      <c r="AR122" s="15" t="s">
        <v>107</v>
      </c>
      <c r="AT122" s="15" t="s">
        <v>105</v>
      </c>
      <c r="AU122" s="15" t="s">
        <v>37</v>
      </c>
      <c r="AY122" s="15" t="s">
        <v>103</v>
      </c>
      <c r="BE122" s="101">
        <f>IF(N122="základní",J122,0)</f>
        <v>0</v>
      </c>
      <c r="BF122" s="101">
        <f>IF(N122="snížená",J122,0)</f>
        <v>0</v>
      </c>
      <c r="BG122" s="101">
        <f>IF(N122="zákl. přenesená",J122,0)</f>
        <v>0</v>
      </c>
      <c r="BH122" s="101">
        <f>IF(N122="sníž. přenesená",J122,0)</f>
        <v>0</v>
      </c>
      <c r="BI122" s="101">
        <f>IF(N122="nulová",J122,0)</f>
        <v>0</v>
      </c>
      <c r="BJ122" s="15" t="s">
        <v>36</v>
      </c>
      <c r="BK122" s="101">
        <f>ROUND(I122*H122,2)</f>
        <v>0</v>
      </c>
      <c r="BL122" s="15" t="s">
        <v>107</v>
      </c>
      <c r="BM122" s="15" t="s">
        <v>128</v>
      </c>
    </row>
    <row r="123" spans="2:65" s="6" customFormat="1" ht="29.9" customHeight="1" x14ac:dyDescent="0.35">
      <c r="B123" s="80"/>
      <c r="D123" s="81" t="s">
        <v>33</v>
      </c>
      <c r="E123" s="89" t="s">
        <v>131</v>
      </c>
      <c r="F123" s="246" t="s">
        <v>132</v>
      </c>
      <c r="I123" s="258"/>
      <c r="J123" s="90">
        <f>BK123</f>
        <v>0</v>
      </c>
      <c r="L123" s="80"/>
      <c r="M123" s="84"/>
      <c r="P123" s="85">
        <f>SUM(P124:P146)</f>
        <v>14.468080999999998</v>
      </c>
      <c r="R123" s="85">
        <f>SUM(R124:R146)</f>
        <v>35.47901306</v>
      </c>
      <c r="T123" s="86">
        <f>SUM(T124:T146)</f>
        <v>0</v>
      </c>
      <c r="AR123" s="81" t="s">
        <v>36</v>
      </c>
      <c r="AT123" s="87" t="s">
        <v>33</v>
      </c>
      <c r="AU123" s="87" t="s">
        <v>36</v>
      </c>
      <c r="AY123" s="81" t="s">
        <v>103</v>
      </c>
      <c r="BK123" s="88">
        <f>SUM(BK124:BK146)</f>
        <v>0</v>
      </c>
    </row>
    <row r="124" spans="2:65" s="1" customFormat="1" ht="25.5" customHeight="1" x14ac:dyDescent="0.35">
      <c r="B124" s="25"/>
      <c r="C124" s="91" t="s">
        <v>133</v>
      </c>
      <c r="D124" s="91" t="s">
        <v>105</v>
      </c>
      <c r="E124" s="92" t="s">
        <v>134</v>
      </c>
      <c r="F124" s="247" t="s">
        <v>135</v>
      </c>
      <c r="G124" s="94" t="s">
        <v>106</v>
      </c>
      <c r="H124" s="95">
        <v>11.185</v>
      </c>
      <c r="I124" s="255">
        <v>0</v>
      </c>
      <c r="J124" s="96">
        <f>ROUND(I124*H124,2)</f>
        <v>0</v>
      </c>
      <c r="K124" s="93"/>
      <c r="L124" s="25"/>
      <c r="M124" s="97" t="s">
        <v>6</v>
      </c>
      <c r="N124" s="98" t="s">
        <v>23</v>
      </c>
      <c r="O124" s="99">
        <v>0.98499999999999999</v>
      </c>
      <c r="P124" s="99">
        <f>O124*H124</f>
        <v>11.017225</v>
      </c>
      <c r="Q124" s="99">
        <v>1.98</v>
      </c>
      <c r="R124" s="99">
        <f>Q124*H124</f>
        <v>22.1463</v>
      </c>
      <c r="S124" s="99">
        <v>0</v>
      </c>
      <c r="T124" s="100">
        <f>S124*H124</f>
        <v>0</v>
      </c>
      <c r="AR124" s="15" t="s">
        <v>107</v>
      </c>
      <c r="AT124" s="15" t="s">
        <v>105</v>
      </c>
      <c r="AU124" s="15" t="s">
        <v>37</v>
      </c>
      <c r="AY124" s="15" t="s">
        <v>103</v>
      </c>
      <c r="BE124" s="101">
        <f>IF(N124="základní",J124,0)</f>
        <v>0</v>
      </c>
      <c r="BF124" s="101">
        <f>IF(N124="snížená",J124,0)</f>
        <v>0</v>
      </c>
      <c r="BG124" s="101">
        <f>IF(N124="zákl. přenesená",J124,0)</f>
        <v>0</v>
      </c>
      <c r="BH124" s="101">
        <f>IF(N124="sníž. přenesená",J124,0)</f>
        <v>0</v>
      </c>
      <c r="BI124" s="101">
        <f>IF(N124="nulová",J124,0)</f>
        <v>0</v>
      </c>
      <c r="BJ124" s="15" t="s">
        <v>36</v>
      </c>
      <c r="BK124" s="101">
        <f>ROUND(I124*H124,2)</f>
        <v>0</v>
      </c>
      <c r="BL124" s="15" t="s">
        <v>107</v>
      </c>
      <c r="BM124" s="15" t="s">
        <v>136</v>
      </c>
    </row>
    <row r="125" spans="2:65" s="7" customFormat="1" x14ac:dyDescent="0.35">
      <c r="B125" s="102"/>
      <c r="D125" s="103" t="s">
        <v>108</v>
      </c>
      <c r="E125" s="104" t="s">
        <v>6</v>
      </c>
      <c r="F125" s="248" t="s">
        <v>137</v>
      </c>
      <c r="H125" s="104" t="s">
        <v>6</v>
      </c>
      <c r="L125" s="102"/>
      <c r="M125" s="105"/>
      <c r="T125" s="106"/>
      <c r="AT125" s="104" t="s">
        <v>108</v>
      </c>
      <c r="AU125" s="104" t="s">
        <v>37</v>
      </c>
      <c r="AV125" s="7" t="s">
        <v>36</v>
      </c>
      <c r="AW125" s="7" t="s">
        <v>16</v>
      </c>
      <c r="AX125" s="7" t="s">
        <v>34</v>
      </c>
      <c r="AY125" s="104" t="s">
        <v>103</v>
      </c>
    </row>
    <row r="126" spans="2:65" s="7" customFormat="1" x14ac:dyDescent="0.35">
      <c r="B126" s="102"/>
      <c r="D126" s="103" t="s">
        <v>108</v>
      </c>
      <c r="E126" s="104" t="s">
        <v>6</v>
      </c>
      <c r="F126" s="248" t="s">
        <v>138</v>
      </c>
      <c r="H126" s="104" t="s">
        <v>6</v>
      </c>
      <c r="L126" s="102"/>
      <c r="M126" s="105"/>
      <c r="T126" s="106"/>
      <c r="AT126" s="104" t="s">
        <v>108</v>
      </c>
      <c r="AU126" s="104" t="s">
        <v>37</v>
      </c>
      <c r="AV126" s="7" t="s">
        <v>36</v>
      </c>
      <c r="AW126" s="7" t="s">
        <v>16</v>
      </c>
      <c r="AX126" s="7" t="s">
        <v>34</v>
      </c>
      <c r="AY126" s="104" t="s">
        <v>103</v>
      </c>
    </row>
    <row r="127" spans="2:65" s="8" customFormat="1" x14ac:dyDescent="0.35">
      <c r="B127" s="107"/>
      <c r="D127" s="103" t="s">
        <v>108</v>
      </c>
      <c r="E127" s="108" t="s">
        <v>6</v>
      </c>
      <c r="F127" s="249" t="s">
        <v>139</v>
      </c>
      <c r="H127" s="109">
        <v>7.7069999999999999</v>
      </c>
      <c r="L127" s="107"/>
      <c r="M127" s="110"/>
      <c r="T127" s="111"/>
      <c r="AT127" s="108" t="s">
        <v>108</v>
      </c>
      <c r="AU127" s="108" t="s">
        <v>37</v>
      </c>
      <c r="AV127" s="8" t="s">
        <v>37</v>
      </c>
      <c r="AW127" s="8" t="s">
        <v>16</v>
      </c>
      <c r="AX127" s="8" t="s">
        <v>34</v>
      </c>
      <c r="AY127" s="108" t="s">
        <v>103</v>
      </c>
    </row>
    <row r="128" spans="2:65" s="7" customFormat="1" x14ac:dyDescent="0.35">
      <c r="B128" s="102"/>
      <c r="D128" s="103" t="s">
        <v>108</v>
      </c>
      <c r="E128" s="104" t="s">
        <v>6</v>
      </c>
      <c r="F128" s="248" t="s">
        <v>140</v>
      </c>
      <c r="H128" s="104" t="s">
        <v>6</v>
      </c>
      <c r="L128" s="102"/>
      <c r="M128" s="105"/>
      <c r="T128" s="106"/>
      <c r="AT128" s="104" t="s">
        <v>108</v>
      </c>
      <c r="AU128" s="104" t="s">
        <v>37</v>
      </c>
      <c r="AV128" s="7" t="s">
        <v>36</v>
      </c>
      <c r="AW128" s="7" t="s">
        <v>16</v>
      </c>
      <c r="AX128" s="7" t="s">
        <v>34</v>
      </c>
      <c r="AY128" s="104" t="s">
        <v>103</v>
      </c>
    </row>
    <row r="129" spans="2:65" s="7" customFormat="1" x14ac:dyDescent="0.35">
      <c r="B129" s="102"/>
      <c r="D129" s="103" t="s">
        <v>108</v>
      </c>
      <c r="E129" s="104" t="s">
        <v>6</v>
      </c>
      <c r="F129" s="248" t="s">
        <v>141</v>
      </c>
      <c r="H129" s="104" t="s">
        <v>6</v>
      </c>
      <c r="L129" s="102"/>
      <c r="M129" s="105"/>
      <c r="T129" s="106"/>
      <c r="AT129" s="104" t="s">
        <v>108</v>
      </c>
      <c r="AU129" s="104" t="s">
        <v>37</v>
      </c>
      <c r="AV129" s="7" t="s">
        <v>36</v>
      </c>
      <c r="AW129" s="7" t="s">
        <v>16</v>
      </c>
      <c r="AX129" s="7" t="s">
        <v>34</v>
      </c>
      <c r="AY129" s="104" t="s">
        <v>103</v>
      </c>
    </row>
    <row r="130" spans="2:65" s="8" customFormat="1" x14ac:dyDescent="0.35">
      <c r="B130" s="107"/>
      <c r="D130" s="103" t="s">
        <v>108</v>
      </c>
      <c r="E130" s="108" t="s">
        <v>6</v>
      </c>
      <c r="F130" s="249" t="s">
        <v>142</v>
      </c>
      <c r="H130" s="109">
        <v>1.046</v>
      </c>
      <c r="L130" s="107"/>
      <c r="M130" s="110"/>
      <c r="T130" s="111"/>
      <c r="AT130" s="108" t="s">
        <v>108</v>
      </c>
      <c r="AU130" s="108" t="s">
        <v>37</v>
      </c>
      <c r="AV130" s="8" t="s">
        <v>37</v>
      </c>
      <c r="AW130" s="8" t="s">
        <v>16</v>
      </c>
      <c r="AX130" s="8" t="s">
        <v>34</v>
      </c>
      <c r="AY130" s="108" t="s">
        <v>103</v>
      </c>
    </row>
    <row r="131" spans="2:65" s="8" customFormat="1" x14ac:dyDescent="0.35">
      <c r="B131" s="107"/>
      <c r="D131" s="103" t="s">
        <v>108</v>
      </c>
      <c r="E131" s="108" t="s">
        <v>6</v>
      </c>
      <c r="F131" s="249" t="s">
        <v>143</v>
      </c>
      <c r="H131" s="109">
        <v>1.3340000000000001</v>
      </c>
      <c r="L131" s="107"/>
      <c r="M131" s="110"/>
      <c r="T131" s="111"/>
      <c r="AT131" s="108" t="s">
        <v>108</v>
      </c>
      <c r="AU131" s="108" t="s">
        <v>37</v>
      </c>
      <c r="AV131" s="8" t="s">
        <v>37</v>
      </c>
      <c r="AW131" s="8" t="s">
        <v>16</v>
      </c>
      <c r="AX131" s="8" t="s">
        <v>34</v>
      </c>
      <c r="AY131" s="108" t="s">
        <v>103</v>
      </c>
    </row>
    <row r="132" spans="2:65" s="7" customFormat="1" x14ac:dyDescent="0.35">
      <c r="B132" s="102"/>
      <c r="D132" s="103" t="s">
        <v>108</v>
      </c>
      <c r="E132" s="104" t="s">
        <v>6</v>
      </c>
      <c r="F132" s="248" t="s">
        <v>144</v>
      </c>
      <c r="H132" s="104" t="s">
        <v>6</v>
      </c>
      <c r="L132" s="102"/>
      <c r="M132" s="105"/>
      <c r="T132" s="106"/>
      <c r="AT132" s="104" t="s">
        <v>108</v>
      </c>
      <c r="AU132" s="104" t="s">
        <v>37</v>
      </c>
      <c r="AV132" s="7" t="s">
        <v>36</v>
      </c>
      <c r="AW132" s="7" t="s">
        <v>16</v>
      </c>
      <c r="AX132" s="7" t="s">
        <v>34</v>
      </c>
      <c r="AY132" s="104" t="s">
        <v>103</v>
      </c>
    </row>
    <row r="133" spans="2:65" s="8" customFormat="1" x14ac:dyDescent="0.35">
      <c r="B133" s="107"/>
      <c r="D133" s="103" t="s">
        <v>108</v>
      </c>
      <c r="E133" s="108" t="s">
        <v>6</v>
      </c>
      <c r="F133" s="249" t="s">
        <v>145</v>
      </c>
      <c r="H133" s="109">
        <v>0.75</v>
      </c>
      <c r="L133" s="107"/>
      <c r="M133" s="110"/>
      <c r="T133" s="111"/>
      <c r="AT133" s="108" t="s">
        <v>108</v>
      </c>
      <c r="AU133" s="108" t="s">
        <v>37</v>
      </c>
      <c r="AV133" s="8" t="s">
        <v>37</v>
      </c>
      <c r="AW133" s="8" t="s">
        <v>16</v>
      </c>
      <c r="AX133" s="8" t="s">
        <v>34</v>
      </c>
      <c r="AY133" s="108" t="s">
        <v>103</v>
      </c>
    </row>
    <row r="134" spans="2:65" s="10" customFormat="1" x14ac:dyDescent="0.35">
      <c r="B134" s="117"/>
      <c r="D134" s="103" t="s">
        <v>108</v>
      </c>
      <c r="E134" s="118" t="s">
        <v>6</v>
      </c>
      <c r="F134" s="250" t="s">
        <v>146</v>
      </c>
      <c r="H134" s="119">
        <v>10.837</v>
      </c>
      <c r="L134" s="117"/>
      <c r="M134" s="120"/>
      <c r="T134" s="121"/>
      <c r="AT134" s="118" t="s">
        <v>108</v>
      </c>
      <c r="AU134" s="118" t="s">
        <v>37</v>
      </c>
      <c r="AV134" s="10" t="s">
        <v>109</v>
      </c>
      <c r="AW134" s="10" t="s">
        <v>16</v>
      </c>
      <c r="AX134" s="10" t="s">
        <v>34</v>
      </c>
      <c r="AY134" s="118" t="s">
        <v>103</v>
      </c>
    </row>
    <row r="135" spans="2:65" s="7" customFormat="1" x14ac:dyDescent="0.35">
      <c r="B135" s="102"/>
      <c r="D135" s="103" t="s">
        <v>108</v>
      </c>
      <c r="E135" s="104" t="s">
        <v>6</v>
      </c>
      <c r="F135" s="248" t="s">
        <v>147</v>
      </c>
      <c r="H135" s="104" t="s">
        <v>6</v>
      </c>
      <c r="L135" s="102"/>
      <c r="M135" s="105"/>
      <c r="T135" s="106"/>
      <c r="AT135" s="104" t="s">
        <v>108</v>
      </c>
      <c r="AU135" s="104" t="s">
        <v>37</v>
      </c>
      <c r="AV135" s="7" t="s">
        <v>36</v>
      </c>
      <c r="AW135" s="7" t="s">
        <v>16</v>
      </c>
      <c r="AX135" s="7" t="s">
        <v>34</v>
      </c>
      <c r="AY135" s="104" t="s">
        <v>103</v>
      </c>
    </row>
    <row r="136" spans="2:65" s="8" customFormat="1" x14ac:dyDescent="0.35">
      <c r="B136" s="107"/>
      <c r="D136" s="103" t="s">
        <v>108</v>
      </c>
      <c r="E136" s="108" t="s">
        <v>6</v>
      </c>
      <c r="F136" s="249" t="s">
        <v>148</v>
      </c>
      <c r="H136" s="109">
        <v>0.17599999999999999</v>
      </c>
      <c r="L136" s="107"/>
      <c r="M136" s="110"/>
      <c r="T136" s="111"/>
      <c r="AT136" s="108" t="s">
        <v>108</v>
      </c>
      <c r="AU136" s="108" t="s">
        <v>37</v>
      </c>
      <c r="AV136" s="8" t="s">
        <v>37</v>
      </c>
      <c r="AW136" s="8" t="s">
        <v>16</v>
      </c>
      <c r="AX136" s="8" t="s">
        <v>34</v>
      </c>
      <c r="AY136" s="108" t="s">
        <v>103</v>
      </c>
    </row>
    <row r="137" spans="2:65" s="8" customFormat="1" x14ac:dyDescent="0.35">
      <c r="B137" s="107"/>
      <c r="D137" s="103" t="s">
        <v>108</v>
      </c>
      <c r="E137" s="108" t="s">
        <v>6</v>
      </c>
      <c r="F137" s="249" t="s">
        <v>149</v>
      </c>
      <c r="H137" s="109">
        <v>6.4000000000000001E-2</v>
      </c>
      <c r="L137" s="107"/>
      <c r="M137" s="110"/>
      <c r="T137" s="111"/>
      <c r="AT137" s="108" t="s">
        <v>108</v>
      </c>
      <c r="AU137" s="108" t="s">
        <v>37</v>
      </c>
      <c r="AV137" s="8" t="s">
        <v>37</v>
      </c>
      <c r="AW137" s="8" t="s">
        <v>16</v>
      </c>
      <c r="AX137" s="8" t="s">
        <v>34</v>
      </c>
      <c r="AY137" s="108" t="s">
        <v>103</v>
      </c>
    </row>
    <row r="138" spans="2:65" s="8" customFormat="1" x14ac:dyDescent="0.35">
      <c r="B138" s="107"/>
      <c r="D138" s="103" t="s">
        <v>108</v>
      </c>
      <c r="E138" s="108" t="s">
        <v>6</v>
      </c>
      <c r="F138" s="249" t="s">
        <v>150</v>
      </c>
      <c r="H138" s="109">
        <v>0.108</v>
      </c>
      <c r="L138" s="107"/>
      <c r="M138" s="110"/>
      <c r="T138" s="111"/>
      <c r="AT138" s="108" t="s">
        <v>108</v>
      </c>
      <c r="AU138" s="108" t="s">
        <v>37</v>
      </c>
      <c r="AV138" s="8" t="s">
        <v>37</v>
      </c>
      <c r="AW138" s="8" t="s">
        <v>16</v>
      </c>
      <c r="AX138" s="8" t="s">
        <v>34</v>
      </c>
      <c r="AY138" s="108" t="s">
        <v>103</v>
      </c>
    </row>
    <row r="139" spans="2:65" s="10" customFormat="1" x14ac:dyDescent="0.35">
      <c r="B139" s="117"/>
      <c r="D139" s="103" t="s">
        <v>108</v>
      </c>
      <c r="E139" s="118" t="s">
        <v>6</v>
      </c>
      <c r="F139" s="250" t="s">
        <v>146</v>
      </c>
      <c r="H139" s="119">
        <v>0.34799999999999998</v>
      </c>
      <c r="L139" s="117"/>
      <c r="M139" s="120"/>
      <c r="T139" s="121"/>
      <c r="AT139" s="118" t="s">
        <v>108</v>
      </c>
      <c r="AU139" s="118" t="s">
        <v>37</v>
      </c>
      <c r="AV139" s="10" t="s">
        <v>109</v>
      </c>
      <c r="AW139" s="10" t="s">
        <v>16</v>
      </c>
      <c r="AX139" s="10" t="s">
        <v>34</v>
      </c>
      <c r="AY139" s="118" t="s">
        <v>103</v>
      </c>
    </row>
    <row r="140" spans="2:65" s="9" customFormat="1" x14ac:dyDescent="0.35">
      <c r="B140" s="112"/>
      <c r="D140" s="103" t="s">
        <v>108</v>
      </c>
      <c r="E140" s="113" t="s">
        <v>6</v>
      </c>
      <c r="F140" s="251" t="s">
        <v>110</v>
      </c>
      <c r="H140" s="114">
        <v>11.185</v>
      </c>
      <c r="L140" s="112"/>
      <c r="M140" s="115"/>
      <c r="T140" s="116"/>
      <c r="AT140" s="113" t="s">
        <v>108</v>
      </c>
      <c r="AU140" s="113" t="s">
        <v>37</v>
      </c>
      <c r="AV140" s="9" t="s">
        <v>107</v>
      </c>
      <c r="AW140" s="9" t="s">
        <v>16</v>
      </c>
      <c r="AX140" s="9" t="s">
        <v>36</v>
      </c>
      <c r="AY140" s="113" t="s">
        <v>103</v>
      </c>
    </row>
    <row r="141" spans="2:65" s="1" customFormat="1" ht="25.5" customHeight="1" x14ac:dyDescent="0.35">
      <c r="B141" s="25"/>
      <c r="C141" s="91" t="s">
        <v>151</v>
      </c>
      <c r="D141" s="91" t="s">
        <v>105</v>
      </c>
      <c r="E141" s="92" t="s">
        <v>152</v>
      </c>
      <c r="F141" s="247" t="s">
        <v>153</v>
      </c>
      <c r="G141" s="94" t="s">
        <v>106</v>
      </c>
      <c r="H141" s="95">
        <v>1.829</v>
      </c>
      <c r="I141" s="255">
        <v>0</v>
      </c>
      <c r="J141" s="96">
        <f>ROUND(I141*H141,2)</f>
        <v>0</v>
      </c>
      <c r="K141" s="93"/>
      <c r="L141" s="25"/>
      <c r="M141" s="97" t="s">
        <v>6</v>
      </c>
      <c r="N141" s="98" t="s">
        <v>23</v>
      </c>
      <c r="O141" s="99">
        <v>0.58399999999999996</v>
      </c>
      <c r="P141" s="99">
        <f>O141*H141</f>
        <v>1.068136</v>
      </c>
      <c r="Q141" s="99">
        <v>2.2563399999999998</v>
      </c>
      <c r="R141" s="99">
        <f>Q141*H141</f>
        <v>4.1268458599999995</v>
      </c>
      <c r="S141" s="99">
        <v>0</v>
      </c>
      <c r="T141" s="100">
        <f>S141*H141</f>
        <v>0</v>
      </c>
      <c r="AR141" s="15" t="s">
        <v>107</v>
      </c>
      <c r="AT141" s="15" t="s">
        <v>105</v>
      </c>
      <c r="AU141" s="15" t="s">
        <v>37</v>
      </c>
      <c r="AY141" s="15" t="s">
        <v>103</v>
      </c>
      <c r="BE141" s="101">
        <f>IF(N141="základní",J141,0)</f>
        <v>0</v>
      </c>
      <c r="BF141" s="101">
        <f>IF(N141="snížená",J141,0)</f>
        <v>0</v>
      </c>
      <c r="BG141" s="101">
        <f>IF(N141="zákl. přenesená",J141,0)</f>
        <v>0</v>
      </c>
      <c r="BH141" s="101">
        <f>IF(N141="sníž. přenesená",J141,0)</f>
        <v>0</v>
      </c>
      <c r="BI141" s="101">
        <f>IF(N141="nulová",J141,0)</f>
        <v>0</v>
      </c>
      <c r="BJ141" s="15" t="s">
        <v>36</v>
      </c>
      <c r="BK141" s="101">
        <f>ROUND(I141*H141,2)</f>
        <v>0</v>
      </c>
      <c r="BL141" s="15" t="s">
        <v>107</v>
      </c>
      <c r="BM141" s="15" t="s">
        <v>154</v>
      </c>
    </row>
    <row r="142" spans="2:65" s="8" customFormat="1" x14ac:dyDescent="0.35">
      <c r="B142" s="107"/>
      <c r="D142" s="103" t="s">
        <v>108</v>
      </c>
      <c r="E142" s="108" t="s">
        <v>6</v>
      </c>
      <c r="F142" s="249" t="s">
        <v>155</v>
      </c>
      <c r="H142" s="109">
        <v>1.829</v>
      </c>
      <c r="I142" s="257"/>
      <c r="L142" s="107"/>
      <c r="M142" s="110"/>
      <c r="T142" s="111"/>
      <c r="AT142" s="108" t="s">
        <v>108</v>
      </c>
      <c r="AU142" s="108" t="s">
        <v>37</v>
      </c>
      <c r="AV142" s="8" t="s">
        <v>37</v>
      </c>
      <c r="AW142" s="8" t="s">
        <v>16</v>
      </c>
      <c r="AX142" s="8" t="s">
        <v>36</v>
      </c>
      <c r="AY142" s="108" t="s">
        <v>103</v>
      </c>
    </row>
    <row r="143" spans="2:65" s="1" customFormat="1" ht="25.5" customHeight="1" x14ac:dyDescent="0.35">
      <c r="B143" s="25"/>
      <c r="C143" s="91" t="s">
        <v>156</v>
      </c>
      <c r="D143" s="91" t="s">
        <v>105</v>
      </c>
      <c r="E143" s="92" t="s">
        <v>157</v>
      </c>
      <c r="F143" s="247" t="s">
        <v>158</v>
      </c>
      <c r="G143" s="94" t="s">
        <v>106</v>
      </c>
      <c r="H143" s="95">
        <v>4.08</v>
      </c>
      <c r="I143" s="255">
        <v>0</v>
      </c>
      <c r="J143" s="96">
        <f>ROUND(I143*H143,2)</f>
        <v>0</v>
      </c>
      <c r="K143" s="93"/>
      <c r="L143" s="25"/>
      <c r="M143" s="97" t="s">
        <v>6</v>
      </c>
      <c r="N143" s="98" t="s">
        <v>23</v>
      </c>
      <c r="O143" s="99">
        <v>0.58399999999999996</v>
      </c>
      <c r="P143" s="99">
        <f>O143*H143</f>
        <v>2.3827199999999999</v>
      </c>
      <c r="Q143" s="99">
        <v>2.2563399999999998</v>
      </c>
      <c r="R143" s="99">
        <f>Q143*H143</f>
        <v>9.2058672000000001</v>
      </c>
      <c r="S143" s="99">
        <v>0</v>
      </c>
      <c r="T143" s="100">
        <f>S143*H143</f>
        <v>0</v>
      </c>
      <c r="AR143" s="15" t="s">
        <v>107</v>
      </c>
      <c r="AT143" s="15" t="s">
        <v>105</v>
      </c>
      <c r="AU143" s="15" t="s">
        <v>37</v>
      </c>
      <c r="AY143" s="15" t="s">
        <v>103</v>
      </c>
      <c r="BE143" s="101">
        <f>IF(N143="základní",J143,0)</f>
        <v>0</v>
      </c>
      <c r="BF143" s="101">
        <f>IF(N143="snížená",J143,0)</f>
        <v>0</v>
      </c>
      <c r="BG143" s="101">
        <f>IF(N143="zákl. přenesená",J143,0)</f>
        <v>0</v>
      </c>
      <c r="BH143" s="101">
        <f>IF(N143="sníž. přenesená",J143,0)</f>
        <v>0</v>
      </c>
      <c r="BI143" s="101">
        <f>IF(N143="nulová",J143,0)</f>
        <v>0</v>
      </c>
      <c r="BJ143" s="15" t="s">
        <v>36</v>
      </c>
      <c r="BK143" s="101">
        <f>ROUND(I143*H143,2)</f>
        <v>0</v>
      </c>
      <c r="BL143" s="15" t="s">
        <v>107</v>
      </c>
      <c r="BM143" s="15" t="s">
        <v>159</v>
      </c>
    </row>
    <row r="144" spans="2:65" s="8" customFormat="1" x14ac:dyDescent="0.35">
      <c r="B144" s="107"/>
      <c r="D144" s="103" t="s">
        <v>108</v>
      </c>
      <c r="E144" s="108" t="s">
        <v>6</v>
      </c>
      <c r="F144" s="249" t="s">
        <v>160</v>
      </c>
      <c r="H144" s="109">
        <v>2.992</v>
      </c>
      <c r="I144" s="257"/>
      <c r="L144" s="107"/>
      <c r="M144" s="110"/>
      <c r="T144" s="111"/>
      <c r="AT144" s="108" t="s">
        <v>108</v>
      </c>
      <c r="AU144" s="108" t="s">
        <v>37</v>
      </c>
      <c r="AV144" s="8" t="s">
        <v>37</v>
      </c>
      <c r="AW144" s="8" t="s">
        <v>16</v>
      </c>
      <c r="AX144" s="8" t="s">
        <v>34</v>
      </c>
      <c r="AY144" s="108" t="s">
        <v>103</v>
      </c>
    </row>
    <row r="145" spans="2:65" s="8" customFormat="1" x14ac:dyDescent="0.35">
      <c r="B145" s="107"/>
      <c r="D145" s="103" t="s">
        <v>108</v>
      </c>
      <c r="E145" s="108" t="s">
        <v>6</v>
      </c>
      <c r="F145" s="249" t="s">
        <v>161</v>
      </c>
      <c r="H145" s="109">
        <v>1.0880000000000001</v>
      </c>
      <c r="I145" s="257"/>
      <c r="L145" s="107"/>
      <c r="M145" s="110"/>
      <c r="T145" s="111"/>
      <c r="AT145" s="108" t="s">
        <v>108</v>
      </c>
      <c r="AU145" s="108" t="s">
        <v>37</v>
      </c>
      <c r="AV145" s="8" t="s">
        <v>37</v>
      </c>
      <c r="AW145" s="8" t="s">
        <v>16</v>
      </c>
      <c r="AX145" s="8" t="s">
        <v>34</v>
      </c>
      <c r="AY145" s="108" t="s">
        <v>103</v>
      </c>
    </row>
    <row r="146" spans="2:65" s="9" customFormat="1" x14ac:dyDescent="0.35">
      <c r="B146" s="112"/>
      <c r="D146" s="103" t="s">
        <v>108</v>
      </c>
      <c r="E146" s="113" t="s">
        <v>6</v>
      </c>
      <c r="F146" s="251" t="s">
        <v>110</v>
      </c>
      <c r="H146" s="114">
        <v>4.08</v>
      </c>
      <c r="I146" s="259"/>
      <c r="L146" s="112"/>
      <c r="M146" s="115"/>
      <c r="T146" s="116"/>
      <c r="AT146" s="113" t="s">
        <v>108</v>
      </c>
      <c r="AU146" s="113" t="s">
        <v>37</v>
      </c>
      <c r="AV146" s="9" t="s">
        <v>107</v>
      </c>
      <c r="AW146" s="9" t="s">
        <v>16</v>
      </c>
      <c r="AX146" s="9" t="s">
        <v>36</v>
      </c>
      <c r="AY146" s="113" t="s">
        <v>103</v>
      </c>
    </row>
    <row r="147" spans="2:65" s="6" customFormat="1" ht="29.9" customHeight="1" x14ac:dyDescent="0.35">
      <c r="B147" s="80"/>
      <c r="D147" s="81" t="s">
        <v>33</v>
      </c>
      <c r="E147" s="89" t="s">
        <v>162</v>
      </c>
      <c r="F147" s="246" t="s">
        <v>163</v>
      </c>
      <c r="I147" s="258"/>
      <c r="J147" s="90">
        <f>BK147</f>
        <v>0</v>
      </c>
      <c r="L147" s="80"/>
      <c r="M147" s="84"/>
      <c r="P147" s="85">
        <f>SUM(P148:P196)</f>
        <v>30.044271999999992</v>
      </c>
      <c r="R147" s="85">
        <f>SUM(R148:R196)</f>
        <v>10.686246560000001</v>
      </c>
      <c r="T147" s="86">
        <f>SUM(T148:T196)</f>
        <v>0</v>
      </c>
      <c r="AR147" s="81" t="s">
        <v>36</v>
      </c>
      <c r="AT147" s="87" t="s">
        <v>33</v>
      </c>
      <c r="AU147" s="87" t="s">
        <v>36</v>
      </c>
      <c r="AY147" s="81" t="s">
        <v>103</v>
      </c>
      <c r="BK147" s="88">
        <f>SUM(BK148:BK196)</f>
        <v>0</v>
      </c>
    </row>
    <row r="148" spans="2:65" s="1" customFormat="1" ht="25.5" customHeight="1" x14ac:dyDescent="0.35">
      <c r="B148" s="25"/>
      <c r="C148" s="91" t="s">
        <v>2</v>
      </c>
      <c r="D148" s="91" t="s">
        <v>105</v>
      </c>
      <c r="E148" s="92" t="s">
        <v>164</v>
      </c>
      <c r="F148" s="247" t="s">
        <v>165</v>
      </c>
      <c r="G148" s="94" t="s">
        <v>106</v>
      </c>
      <c r="H148" s="95">
        <v>1.8979999999999999</v>
      </c>
      <c r="I148" s="255">
        <v>0</v>
      </c>
      <c r="J148" s="96">
        <f>ROUND(I148*H148,2)</f>
        <v>0</v>
      </c>
      <c r="K148" s="93"/>
      <c r="L148" s="25"/>
      <c r="M148" s="97" t="s">
        <v>6</v>
      </c>
      <c r="N148" s="98" t="s">
        <v>23</v>
      </c>
      <c r="O148" s="99">
        <v>4.7939999999999996</v>
      </c>
      <c r="P148" s="99">
        <f>O148*H148</f>
        <v>9.0990119999999983</v>
      </c>
      <c r="Q148" s="99">
        <v>1.8774999999999999</v>
      </c>
      <c r="R148" s="99">
        <f>Q148*H148</f>
        <v>3.5634949999999996</v>
      </c>
      <c r="S148" s="99">
        <v>0</v>
      </c>
      <c r="T148" s="100">
        <f>S148*H148</f>
        <v>0</v>
      </c>
      <c r="AR148" s="15" t="s">
        <v>107</v>
      </c>
      <c r="AT148" s="15" t="s">
        <v>105</v>
      </c>
      <c r="AU148" s="15" t="s">
        <v>37</v>
      </c>
      <c r="AY148" s="15" t="s">
        <v>103</v>
      </c>
      <c r="BE148" s="101">
        <f>IF(N148="základní",J148,0)</f>
        <v>0</v>
      </c>
      <c r="BF148" s="101">
        <f>IF(N148="snížená",J148,0)</f>
        <v>0</v>
      </c>
      <c r="BG148" s="101">
        <f>IF(N148="zákl. přenesená",J148,0)</f>
        <v>0</v>
      </c>
      <c r="BH148" s="101">
        <f>IF(N148="sníž. přenesená",J148,0)</f>
        <v>0</v>
      </c>
      <c r="BI148" s="101">
        <f>IF(N148="nulová",J148,0)</f>
        <v>0</v>
      </c>
      <c r="BJ148" s="15" t="s">
        <v>36</v>
      </c>
      <c r="BK148" s="101">
        <f>ROUND(I148*H148,2)</f>
        <v>0</v>
      </c>
      <c r="BL148" s="15" t="s">
        <v>107</v>
      </c>
      <c r="BM148" s="15" t="s">
        <v>166</v>
      </c>
    </row>
    <row r="149" spans="2:65" s="7" customFormat="1" x14ac:dyDescent="0.35">
      <c r="B149" s="102"/>
      <c r="D149" s="103" t="s">
        <v>108</v>
      </c>
      <c r="E149" s="104" t="s">
        <v>6</v>
      </c>
      <c r="F149" s="248" t="s">
        <v>167</v>
      </c>
      <c r="H149" s="104" t="s">
        <v>6</v>
      </c>
      <c r="I149" s="256"/>
      <c r="L149" s="102"/>
      <c r="M149" s="105"/>
      <c r="T149" s="106"/>
      <c r="AT149" s="104" t="s">
        <v>108</v>
      </c>
      <c r="AU149" s="104" t="s">
        <v>37</v>
      </c>
      <c r="AV149" s="7" t="s">
        <v>36</v>
      </c>
      <c r="AW149" s="7" t="s">
        <v>16</v>
      </c>
      <c r="AX149" s="7" t="s">
        <v>34</v>
      </c>
      <c r="AY149" s="104" t="s">
        <v>103</v>
      </c>
    </row>
    <row r="150" spans="2:65" s="8" customFormat="1" x14ac:dyDescent="0.35">
      <c r="B150" s="107"/>
      <c r="D150" s="103" t="s">
        <v>108</v>
      </c>
      <c r="E150" s="108" t="s">
        <v>6</v>
      </c>
      <c r="F150" s="249" t="s">
        <v>168</v>
      </c>
      <c r="H150" s="109">
        <v>0.51</v>
      </c>
      <c r="I150" s="257"/>
      <c r="L150" s="107"/>
      <c r="M150" s="110"/>
      <c r="T150" s="111"/>
      <c r="AT150" s="108" t="s">
        <v>108</v>
      </c>
      <c r="AU150" s="108" t="s">
        <v>37</v>
      </c>
      <c r="AV150" s="8" t="s">
        <v>37</v>
      </c>
      <c r="AW150" s="8" t="s">
        <v>16</v>
      </c>
      <c r="AX150" s="8" t="s">
        <v>34</v>
      </c>
      <c r="AY150" s="108" t="s">
        <v>103</v>
      </c>
    </row>
    <row r="151" spans="2:65" s="8" customFormat="1" x14ac:dyDescent="0.35">
      <c r="B151" s="107"/>
      <c r="D151" s="103" t="s">
        <v>108</v>
      </c>
      <c r="E151" s="108" t="s">
        <v>6</v>
      </c>
      <c r="F151" s="249" t="s">
        <v>169</v>
      </c>
      <c r="H151" s="109">
        <v>0.46800000000000003</v>
      </c>
      <c r="I151" s="257"/>
      <c r="L151" s="107"/>
      <c r="M151" s="110"/>
      <c r="T151" s="111"/>
      <c r="AT151" s="108" t="s">
        <v>108</v>
      </c>
      <c r="AU151" s="108" t="s">
        <v>37</v>
      </c>
      <c r="AV151" s="8" t="s">
        <v>37</v>
      </c>
      <c r="AW151" s="8" t="s">
        <v>16</v>
      </c>
      <c r="AX151" s="8" t="s">
        <v>34</v>
      </c>
      <c r="AY151" s="108" t="s">
        <v>103</v>
      </c>
    </row>
    <row r="152" spans="2:65" s="8" customFormat="1" x14ac:dyDescent="0.35">
      <c r="B152" s="107"/>
      <c r="D152" s="103" t="s">
        <v>108</v>
      </c>
      <c r="E152" s="108" t="s">
        <v>6</v>
      </c>
      <c r="F152" s="249" t="s">
        <v>170</v>
      </c>
      <c r="H152" s="109">
        <v>0.126</v>
      </c>
      <c r="I152" s="257"/>
      <c r="L152" s="107"/>
      <c r="M152" s="110"/>
      <c r="T152" s="111"/>
      <c r="AT152" s="108" t="s">
        <v>108</v>
      </c>
      <c r="AU152" s="108" t="s">
        <v>37</v>
      </c>
      <c r="AV152" s="8" t="s">
        <v>37</v>
      </c>
      <c r="AW152" s="8" t="s">
        <v>16</v>
      </c>
      <c r="AX152" s="8" t="s">
        <v>34</v>
      </c>
      <c r="AY152" s="108" t="s">
        <v>103</v>
      </c>
    </row>
    <row r="153" spans="2:65" s="8" customFormat="1" x14ac:dyDescent="0.35">
      <c r="B153" s="107"/>
      <c r="D153" s="103" t="s">
        <v>108</v>
      </c>
      <c r="E153" s="108" t="s">
        <v>6</v>
      </c>
      <c r="F153" s="249" t="s">
        <v>171</v>
      </c>
      <c r="H153" s="109">
        <v>0.26600000000000001</v>
      </c>
      <c r="I153" s="257"/>
      <c r="L153" s="107"/>
      <c r="M153" s="110"/>
      <c r="T153" s="111"/>
      <c r="AT153" s="108" t="s">
        <v>108</v>
      </c>
      <c r="AU153" s="108" t="s">
        <v>37</v>
      </c>
      <c r="AV153" s="8" t="s">
        <v>37</v>
      </c>
      <c r="AW153" s="8" t="s">
        <v>16</v>
      </c>
      <c r="AX153" s="8" t="s">
        <v>34</v>
      </c>
      <c r="AY153" s="108" t="s">
        <v>103</v>
      </c>
    </row>
    <row r="154" spans="2:65" s="8" customFormat="1" x14ac:dyDescent="0.35">
      <c r="B154" s="107"/>
      <c r="D154" s="103" t="s">
        <v>108</v>
      </c>
      <c r="E154" s="108" t="s">
        <v>6</v>
      </c>
      <c r="F154" s="249" t="s">
        <v>172</v>
      </c>
      <c r="H154" s="109">
        <v>0.33300000000000002</v>
      </c>
      <c r="I154" s="257"/>
      <c r="L154" s="107"/>
      <c r="M154" s="110"/>
      <c r="T154" s="111"/>
      <c r="AT154" s="108" t="s">
        <v>108</v>
      </c>
      <c r="AU154" s="108" t="s">
        <v>37</v>
      </c>
      <c r="AV154" s="8" t="s">
        <v>37</v>
      </c>
      <c r="AW154" s="8" t="s">
        <v>16</v>
      </c>
      <c r="AX154" s="8" t="s">
        <v>34</v>
      </c>
      <c r="AY154" s="108" t="s">
        <v>103</v>
      </c>
    </row>
    <row r="155" spans="2:65" s="8" customFormat="1" x14ac:dyDescent="0.35">
      <c r="B155" s="107"/>
      <c r="D155" s="103" t="s">
        <v>108</v>
      </c>
      <c r="E155" s="108" t="s">
        <v>6</v>
      </c>
      <c r="F155" s="249" t="s">
        <v>173</v>
      </c>
      <c r="H155" s="109">
        <v>0.19500000000000001</v>
      </c>
      <c r="I155" s="257"/>
      <c r="L155" s="107"/>
      <c r="M155" s="110"/>
      <c r="T155" s="111"/>
      <c r="AT155" s="108" t="s">
        <v>108</v>
      </c>
      <c r="AU155" s="108" t="s">
        <v>37</v>
      </c>
      <c r="AV155" s="8" t="s">
        <v>37</v>
      </c>
      <c r="AW155" s="8" t="s">
        <v>16</v>
      </c>
      <c r="AX155" s="8" t="s">
        <v>34</v>
      </c>
      <c r="AY155" s="108" t="s">
        <v>103</v>
      </c>
    </row>
    <row r="156" spans="2:65" s="9" customFormat="1" x14ac:dyDescent="0.35">
      <c r="B156" s="112"/>
      <c r="D156" s="103" t="s">
        <v>108</v>
      </c>
      <c r="E156" s="113" t="s">
        <v>6</v>
      </c>
      <c r="F156" s="251" t="s">
        <v>110</v>
      </c>
      <c r="H156" s="114">
        <v>1.8979999999999999</v>
      </c>
      <c r="I156" s="259"/>
      <c r="L156" s="112"/>
      <c r="M156" s="115"/>
      <c r="T156" s="116"/>
      <c r="AT156" s="113" t="s">
        <v>108</v>
      </c>
      <c r="AU156" s="113" t="s">
        <v>37</v>
      </c>
      <c r="AV156" s="9" t="s">
        <v>107</v>
      </c>
      <c r="AW156" s="9" t="s">
        <v>16</v>
      </c>
      <c r="AX156" s="9" t="s">
        <v>36</v>
      </c>
      <c r="AY156" s="113" t="s">
        <v>103</v>
      </c>
    </row>
    <row r="157" spans="2:65" s="1" customFormat="1" ht="25.5" customHeight="1" x14ac:dyDescent="0.35">
      <c r="B157" s="25"/>
      <c r="C157" s="91" t="s">
        <v>174</v>
      </c>
      <c r="D157" s="91" t="s">
        <v>105</v>
      </c>
      <c r="E157" s="92" t="s">
        <v>175</v>
      </c>
      <c r="F157" s="247" t="s">
        <v>176</v>
      </c>
      <c r="G157" s="94" t="s">
        <v>106</v>
      </c>
      <c r="H157" s="95">
        <v>1.4</v>
      </c>
      <c r="I157" s="255">
        <v>0</v>
      </c>
      <c r="J157" s="96">
        <f>ROUND(I157*H157,2)</f>
        <v>0</v>
      </c>
      <c r="K157" s="93"/>
      <c r="L157" s="25"/>
      <c r="M157" s="97" t="s">
        <v>6</v>
      </c>
      <c r="N157" s="98" t="s">
        <v>23</v>
      </c>
      <c r="O157" s="99">
        <v>3.8420000000000001</v>
      </c>
      <c r="P157" s="99">
        <f>O157*H157</f>
        <v>5.3788</v>
      </c>
      <c r="Q157" s="99">
        <v>1.8774999999999999</v>
      </c>
      <c r="R157" s="99">
        <f>Q157*H157</f>
        <v>2.6284999999999998</v>
      </c>
      <c r="S157" s="99">
        <v>0</v>
      </c>
      <c r="T157" s="100">
        <f>S157*H157</f>
        <v>0</v>
      </c>
      <c r="AR157" s="15" t="s">
        <v>107</v>
      </c>
      <c r="AT157" s="15" t="s">
        <v>105</v>
      </c>
      <c r="AU157" s="15" t="s">
        <v>37</v>
      </c>
      <c r="AY157" s="15" t="s">
        <v>103</v>
      </c>
      <c r="BE157" s="101">
        <f>IF(N157="základní",J157,0)</f>
        <v>0</v>
      </c>
      <c r="BF157" s="101">
        <f>IF(N157="snížená",J157,0)</f>
        <v>0</v>
      </c>
      <c r="BG157" s="101">
        <f>IF(N157="zákl. přenesená",J157,0)</f>
        <v>0</v>
      </c>
      <c r="BH157" s="101">
        <f>IF(N157="sníž. přenesená",J157,0)</f>
        <v>0</v>
      </c>
      <c r="BI157" s="101">
        <f>IF(N157="nulová",J157,0)</f>
        <v>0</v>
      </c>
      <c r="BJ157" s="15" t="s">
        <v>36</v>
      </c>
      <c r="BK157" s="101">
        <f>ROUND(I157*H157,2)</f>
        <v>0</v>
      </c>
      <c r="BL157" s="15" t="s">
        <v>107</v>
      </c>
      <c r="BM157" s="15" t="s">
        <v>177</v>
      </c>
    </row>
    <row r="158" spans="2:65" s="7" customFormat="1" x14ac:dyDescent="0.35">
      <c r="B158" s="102"/>
      <c r="D158" s="103" t="s">
        <v>108</v>
      </c>
      <c r="E158" s="104" t="s">
        <v>6</v>
      </c>
      <c r="F158" s="248" t="s">
        <v>167</v>
      </c>
      <c r="H158" s="104" t="s">
        <v>6</v>
      </c>
      <c r="I158" s="256"/>
      <c r="L158" s="102"/>
      <c r="M158" s="105"/>
      <c r="T158" s="106"/>
      <c r="AT158" s="104" t="s">
        <v>108</v>
      </c>
      <c r="AU158" s="104" t="s">
        <v>37</v>
      </c>
      <c r="AV158" s="7" t="s">
        <v>36</v>
      </c>
      <c r="AW158" s="7" t="s">
        <v>16</v>
      </c>
      <c r="AX158" s="7" t="s">
        <v>34</v>
      </c>
      <c r="AY158" s="104" t="s">
        <v>103</v>
      </c>
    </row>
    <row r="159" spans="2:65" s="8" customFormat="1" x14ac:dyDescent="0.35">
      <c r="B159" s="107"/>
      <c r="D159" s="103" t="s">
        <v>108</v>
      </c>
      <c r="E159" s="108" t="s">
        <v>6</v>
      </c>
      <c r="F159" s="249" t="s">
        <v>178</v>
      </c>
      <c r="H159" s="109">
        <v>1.4</v>
      </c>
      <c r="I159" s="257"/>
      <c r="L159" s="107"/>
      <c r="M159" s="110"/>
      <c r="T159" s="111"/>
      <c r="AT159" s="108" t="s">
        <v>108</v>
      </c>
      <c r="AU159" s="108" t="s">
        <v>37</v>
      </c>
      <c r="AV159" s="8" t="s">
        <v>37</v>
      </c>
      <c r="AW159" s="8" t="s">
        <v>16</v>
      </c>
      <c r="AX159" s="8" t="s">
        <v>36</v>
      </c>
      <c r="AY159" s="108" t="s">
        <v>103</v>
      </c>
    </row>
    <row r="160" spans="2:65" s="1" customFormat="1" ht="25.5" customHeight="1" x14ac:dyDescent="0.35">
      <c r="B160" s="25"/>
      <c r="C160" s="91" t="s">
        <v>180</v>
      </c>
      <c r="D160" s="91" t="s">
        <v>105</v>
      </c>
      <c r="E160" s="92" t="s">
        <v>181</v>
      </c>
      <c r="F160" s="247" t="s">
        <v>182</v>
      </c>
      <c r="G160" s="94" t="s">
        <v>130</v>
      </c>
      <c r="H160" s="95">
        <v>0.20899999999999999</v>
      </c>
      <c r="I160" s="255">
        <v>0</v>
      </c>
      <c r="J160" s="96">
        <f>ROUND(I160*H160,2)</f>
        <v>0</v>
      </c>
      <c r="K160" s="93"/>
      <c r="L160" s="25"/>
      <c r="M160" s="97" t="s">
        <v>6</v>
      </c>
      <c r="N160" s="98" t="s">
        <v>23</v>
      </c>
      <c r="O160" s="99">
        <v>40.5</v>
      </c>
      <c r="P160" s="99">
        <f>O160*H160</f>
        <v>8.4644999999999992</v>
      </c>
      <c r="Q160" s="99">
        <v>1.0900000000000001</v>
      </c>
      <c r="R160" s="99">
        <f>Q160*H160</f>
        <v>0.22781000000000001</v>
      </c>
      <c r="S160" s="99">
        <v>0</v>
      </c>
      <c r="T160" s="100">
        <f>S160*H160</f>
        <v>0</v>
      </c>
      <c r="AR160" s="15" t="s">
        <v>107</v>
      </c>
      <c r="AT160" s="15" t="s">
        <v>105</v>
      </c>
      <c r="AU160" s="15" t="s">
        <v>37</v>
      </c>
      <c r="AY160" s="15" t="s">
        <v>103</v>
      </c>
      <c r="BE160" s="101">
        <f>IF(N160="základní",J160,0)</f>
        <v>0</v>
      </c>
      <c r="BF160" s="101">
        <f>IF(N160="snížená",J160,0)</f>
        <v>0</v>
      </c>
      <c r="BG160" s="101">
        <f>IF(N160="zákl. přenesená",J160,0)</f>
        <v>0</v>
      </c>
      <c r="BH160" s="101">
        <f>IF(N160="sníž. přenesená",J160,0)</f>
        <v>0</v>
      </c>
      <c r="BI160" s="101">
        <f>IF(N160="nulová",J160,0)</f>
        <v>0</v>
      </c>
      <c r="BJ160" s="15" t="s">
        <v>36</v>
      </c>
      <c r="BK160" s="101">
        <f>ROUND(I160*H160,2)</f>
        <v>0</v>
      </c>
      <c r="BL160" s="15" t="s">
        <v>107</v>
      </c>
      <c r="BM160" s="15" t="s">
        <v>183</v>
      </c>
    </row>
    <row r="161" spans="2:65" s="7" customFormat="1" x14ac:dyDescent="0.35">
      <c r="B161" s="102"/>
      <c r="D161" s="103" t="s">
        <v>108</v>
      </c>
      <c r="E161" s="104" t="s">
        <v>6</v>
      </c>
      <c r="F161" s="248" t="s">
        <v>184</v>
      </c>
      <c r="H161" s="104" t="s">
        <v>6</v>
      </c>
      <c r="I161" s="256"/>
      <c r="L161" s="102"/>
      <c r="M161" s="105"/>
      <c r="T161" s="106"/>
      <c r="AT161" s="104" t="s">
        <v>108</v>
      </c>
      <c r="AU161" s="104" t="s">
        <v>37</v>
      </c>
      <c r="AV161" s="7" t="s">
        <v>36</v>
      </c>
      <c r="AW161" s="7" t="s">
        <v>16</v>
      </c>
      <c r="AX161" s="7" t="s">
        <v>34</v>
      </c>
      <c r="AY161" s="104" t="s">
        <v>103</v>
      </c>
    </row>
    <row r="162" spans="2:65" s="7" customFormat="1" x14ac:dyDescent="0.35">
      <c r="B162" s="102"/>
      <c r="D162" s="103" t="s">
        <v>108</v>
      </c>
      <c r="E162" s="104" t="s">
        <v>6</v>
      </c>
      <c r="F162" s="248" t="s">
        <v>185</v>
      </c>
      <c r="H162" s="104" t="s">
        <v>6</v>
      </c>
      <c r="I162" s="256"/>
      <c r="L162" s="102"/>
      <c r="M162" s="105"/>
      <c r="T162" s="106"/>
      <c r="AT162" s="104" t="s">
        <v>108</v>
      </c>
      <c r="AU162" s="104" t="s">
        <v>37</v>
      </c>
      <c r="AV162" s="7" t="s">
        <v>36</v>
      </c>
      <c r="AW162" s="7" t="s">
        <v>16</v>
      </c>
      <c r="AX162" s="7" t="s">
        <v>34</v>
      </c>
      <c r="AY162" s="104" t="s">
        <v>103</v>
      </c>
    </row>
    <row r="163" spans="2:65" s="8" customFormat="1" x14ac:dyDescent="0.35">
      <c r="B163" s="107"/>
      <c r="D163" s="103" t="s">
        <v>108</v>
      </c>
      <c r="E163" s="108" t="s">
        <v>6</v>
      </c>
      <c r="F163" s="249" t="s">
        <v>186</v>
      </c>
      <c r="H163" s="109">
        <v>0.20899999999999999</v>
      </c>
      <c r="I163" s="257"/>
      <c r="L163" s="107"/>
      <c r="M163" s="110"/>
      <c r="T163" s="111"/>
      <c r="AT163" s="108" t="s">
        <v>108</v>
      </c>
      <c r="AU163" s="108" t="s">
        <v>37</v>
      </c>
      <c r="AV163" s="8" t="s">
        <v>37</v>
      </c>
      <c r="AW163" s="8" t="s">
        <v>16</v>
      </c>
      <c r="AX163" s="8" t="s">
        <v>36</v>
      </c>
      <c r="AY163" s="108" t="s">
        <v>103</v>
      </c>
    </row>
    <row r="164" spans="2:65" s="1" customFormat="1" ht="25.5" customHeight="1" x14ac:dyDescent="0.35">
      <c r="B164" s="25"/>
      <c r="C164" s="91" t="s">
        <v>187</v>
      </c>
      <c r="D164" s="91" t="s">
        <v>105</v>
      </c>
      <c r="E164" s="92" t="s">
        <v>188</v>
      </c>
      <c r="F164" s="247" t="s">
        <v>189</v>
      </c>
      <c r="G164" s="94" t="s">
        <v>130</v>
      </c>
      <c r="H164" s="95">
        <v>7.0999999999999994E-2</v>
      </c>
      <c r="I164" s="255">
        <v>0</v>
      </c>
      <c r="J164" s="96">
        <f>ROUND(I164*H164,2)</f>
        <v>0</v>
      </c>
      <c r="K164" s="93"/>
      <c r="L164" s="25"/>
      <c r="M164" s="97" t="s">
        <v>6</v>
      </c>
      <c r="N164" s="98" t="s">
        <v>23</v>
      </c>
      <c r="O164" s="99">
        <v>36.9</v>
      </c>
      <c r="P164" s="99">
        <f>O164*H164</f>
        <v>2.6198999999999995</v>
      </c>
      <c r="Q164" s="99">
        <v>1.0900000000000001</v>
      </c>
      <c r="R164" s="99">
        <f>Q164*H164</f>
        <v>7.739E-2</v>
      </c>
      <c r="S164" s="99">
        <v>0</v>
      </c>
      <c r="T164" s="100">
        <f>S164*H164</f>
        <v>0</v>
      </c>
      <c r="AR164" s="15" t="s">
        <v>107</v>
      </c>
      <c r="AT164" s="15" t="s">
        <v>105</v>
      </c>
      <c r="AU164" s="15" t="s">
        <v>37</v>
      </c>
      <c r="AY164" s="15" t="s">
        <v>103</v>
      </c>
      <c r="BE164" s="101">
        <f>IF(N164="základní",J164,0)</f>
        <v>0</v>
      </c>
      <c r="BF164" s="101">
        <f>IF(N164="snížená",J164,0)</f>
        <v>0</v>
      </c>
      <c r="BG164" s="101">
        <f>IF(N164="zákl. přenesená",J164,0)</f>
        <v>0</v>
      </c>
      <c r="BH164" s="101">
        <f>IF(N164="sníž. přenesená",J164,0)</f>
        <v>0</v>
      </c>
      <c r="BI164" s="101">
        <f>IF(N164="nulová",J164,0)</f>
        <v>0</v>
      </c>
      <c r="BJ164" s="15" t="s">
        <v>36</v>
      </c>
      <c r="BK164" s="101">
        <f>ROUND(I164*H164,2)</f>
        <v>0</v>
      </c>
      <c r="BL164" s="15" t="s">
        <v>107</v>
      </c>
      <c r="BM164" s="15" t="s">
        <v>190</v>
      </c>
    </row>
    <row r="165" spans="2:65" s="7" customFormat="1" x14ac:dyDescent="0.35">
      <c r="B165" s="102"/>
      <c r="D165" s="103" t="s">
        <v>108</v>
      </c>
      <c r="E165" s="104" t="s">
        <v>6</v>
      </c>
      <c r="F165" s="248" t="s">
        <v>184</v>
      </c>
      <c r="H165" s="104" t="s">
        <v>6</v>
      </c>
      <c r="I165" s="256"/>
      <c r="L165" s="102"/>
      <c r="M165" s="105"/>
      <c r="T165" s="106"/>
      <c r="AT165" s="104" t="s">
        <v>108</v>
      </c>
      <c r="AU165" s="104" t="s">
        <v>37</v>
      </c>
      <c r="AV165" s="7" t="s">
        <v>36</v>
      </c>
      <c r="AW165" s="7" t="s">
        <v>16</v>
      </c>
      <c r="AX165" s="7" t="s">
        <v>34</v>
      </c>
      <c r="AY165" s="104" t="s">
        <v>103</v>
      </c>
    </row>
    <row r="166" spans="2:65" s="7" customFormat="1" x14ac:dyDescent="0.35">
      <c r="B166" s="102"/>
      <c r="D166" s="103" t="s">
        <v>108</v>
      </c>
      <c r="E166" s="104" t="s">
        <v>6</v>
      </c>
      <c r="F166" s="248" t="s">
        <v>191</v>
      </c>
      <c r="H166" s="104" t="s">
        <v>6</v>
      </c>
      <c r="I166" s="256"/>
      <c r="L166" s="102"/>
      <c r="M166" s="105"/>
      <c r="T166" s="106"/>
      <c r="AT166" s="104" t="s">
        <v>108</v>
      </c>
      <c r="AU166" s="104" t="s">
        <v>37</v>
      </c>
      <c r="AV166" s="7" t="s">
        <v>36</v>
      </c>
      <c r="AW166" s="7" t="s">
        <v>16</v>
      </c>
      <c r="AX166" s="7" t="s">
        <v>34</v>
      </c>
      <c r="AY166" s="104" t="s">
        <v>103</v>
      </c>
    </row>
    <row r="167" spans="2:65" s="8" customFormat="1" x14ac:dyDescent="0.35">
      <c r="B167" s="107"/>
      <c r="D167" s="103" t="s">
        <v>108</v>
      </c>
      <c r="E167" s="108" t="s">
        <v>6</v>
      </c>
      <c r="F167" s="249" t="s">
        <v>192</v>
      </c>
      <c r="H167" s="109">
        <v>7.0999999999999994E-2</v>
      </c>
      <c r="I167" s="257"/>
      <c r="L167" s="107"/>
      <c r="M167" s="110"/>
      <c r="T167" s="111"/>
      <c r="AT167" s="108" t="s">
        <v>108</v>
      </c>
      <c r="AU167" s="108" t="s">
        <v>37</v>
      </c>
      <c r="AV167" s="8" t="s">
        <v>37</v>
      </c>
      <c r="AW167" s="8" t="s">
        <v>16</v>
      </c>
      <c r="AX167" s="8" t="s">
        <v>36</v>
      </c>
      <c r="AY167" s="108" t="s">
        <v>103</v>
      </c>
    </row>
    <row r="168" spans="2:65" s="1" customFormat="1" ht="16.5" customHeight="1" x14ac:dyDescent="0.35">
      <c r="B168" s="25"/>
      <c r="C168" s="91" t="s">
        <v>193</v>
      </c>
      <c r="D168" s="91" t="s">
        <v>105</v>
      </c>
      <c r="E168" s="92" t="s">
        <v>194</v>
      </c>
      <c r="F168" s="247" t="s">
        <v>195</v>
      </c>
      <c r="G168" s="94" t="s">
        <v>106</v>
      </c>
      <c r="H168" s="95">
        <v>0.378</v>
      </c>
      <c r="I168" s="255">
        <v>0</v>
      </c>
      <c r="J168" s="96">
        <f>ROUND(I168*H168,2)</f>
        <v>0</v>
      </c>
      <c r="K168" s="93"/>
      <c r="L168" s="25"/>
      <c r="M168" s="97" t="s">
        <v>6</v>
      </c>
      <c r="N168" s="98" t="s">
        <v>23</v>
      </c>
      <c r="O168" s="99">
        <v>6.77</v>
      </c>
      <c r="P168" s="99">
        <f>O168*H168</f>
        <v>2.5590599999999997</v>
      </c>
      <c r="Q168" s="99">
        <v>1.94302</v>
      </c>
      <c r="R168" s="99">
        <f>Q168*H168</f>
        <v>0.73446155999999996</v>
      </c>
      <c r="S168" s="99">
        <v>0</v>
      </c>
      <c r="T168" s="100">
        <f>S168*H168</f>
        <v>0</v>
      </c>
      <c r="AR168" s="15" t="s">
        <v>107</v>
      </c>
      <c r="AT168" s="15" t="s">
        <v>105</v>
      </c>
      <c r="AU168" s="15" t="s">
        <v>37</v>
      </c>
      <c r="AY168" s="15" t="s">
        <v>103</v>
      </c>
      <c r="BE168" s="101">
        <f>IF(N168="základní",J168,0)</f>
        <v>0</v>
      </c>
      <c r="BF168" s="101">
        <f>IF(N168="snížená",J168,0)</f>
        <v>0</v>
      </c>
      <c r="BG168" s="101">
        <f>IF(N168="zákl. přenesená",J168,0)</f>
        <v>0</v>
      </c>
      <c r="BH168" s="101">
        <f>IF(N168="sníž. přenesená",J168,0)</f>
        <v>0</v>
      </c>
      <c r="BI168" s="101">
        <f>IF(N168="nulová",J168,0)</f>
        <v>0</v>
      </c>
      <c r="BJ168" s="15" t="s">
        <v>36</v>
      </c>
      <c r="BK168" s="101">
        <f>ROUND(I168*H168,2)</f>
        <v>0</v>
      </c>
      <c r="BL168" s="15" t="s">
        <v>107</v>
      </c>
      <c r="BM168" s="15" t="s">
        <v>196</v>
      </c>
    </row>
    <row r="169" spans="2:65" s="7" customFormat="1" x14ac:dyDescent="0.35">
      <c r="B169" s="102"/>
      <c r="D169" s="103" t="s">
        <v>108</v>
      </c>
      <c r="E169" s="104" t="s">
        <v>6</v>
      </c>
      <c r="F169" s="248" t="s">
        <v>185</v>
      </c>
      <c r="H169" s="104" t="s">
        <v>6</v>
      </c>
      <c r="I169" s="256"/>
      <c r="L169" s="102"/>
      <c r="M169" s="105"/>
      <c r="T169" s="106"/>
      <c r="AT169" s="104" t="s">
        <v>108</v>
      </c>
      <c r="AU169" s="104" t="s">
        <v>37</v>
      </c>
      <c r="AV169" s="7" t="s">
        <v>36</v>
      </c>
      <c r="AW169" s="7" t="s">
        <v>16</v>
      </c>
      <c r="AX169" s="7" t="s">
        <v>34</v>
      </c>
      <c r="AY169" s="104" t="s">
        <v>103</v>
      </c>
    </row>
    <row r="170" spans="2:65" s="8" customFormat="1" x14ac:dyDescent="0.35">
      <c r="B170" s="107"/>
      <c r="D170" s="103" t="s">
        <v>108</v>
      </c>
      <c r="E170" s="108" t="s">
        <v>6</v>
      </c>
      <c r="F170" s="249" t="s">
        <v>197</v>
      </c>
      <c r="H170" s="109">
        <v>0.25900000000000001</v>
      </c>
      <c r="I170" s="257"/>
      <c r="L170" s="107"/>
      <c r="M170" s="110"/>
      <c r="T170" s="111"/>
      <c r="AT170" s="108" t="s">
        <v>108</v>
      </c>
      <c r="AU170" s="108" t="s">
        <v>37</v>
      </c>
      <c r="AV170" s="8" t="s">
        <v>37</v>
      </c>
      <c r="AW170" s="8" t="s">
        <v>16</v>
      </c>
      <c r="AX170" s="8" t="s">
        <v>34</v>
      </c>
      <c r="AY170" s="108" t="s">
        <v>103</v>
      </c>
    </row>
    <row r="171" spans="2:65" s="7" customFormat="1" x14ac:dyDescent="0.35">
      <c r="B171" s="102"/>
      <c r="D171" s="103" t="s">
        <v>108</v>
      </c>
      <c r="E171" s="104" t="s">
        <v>6</v>
      </c>
      <c r="F171" s="248" t="s">
        <v>191</v>
      </c>
      <c r="H171" s="104" t="s">
        <v>6</v>
      </c>
      <c r="I171" s="256"/>
      <c r="L171" s="102"/>
      <c r="M171" s="105"/>
      <c r="T171" s="106"/>
      <c r="AT171" s="104" t="s">
        <v>108</v>
      </c>
      <c r="AU171" s="104" t="s">
        <v>37</v>
      </c>
      <c r="AV171" s="7" t="s">
        <v>36</v>
      </c>
      <c r="AW171" s="7" t="s">
        <v>16</v>
      </c>
      <c r="AX171" s="7" t="s">
        <v>34</v>
      </c>
      <c r="AY171" s="104" t="s">
        <v>103</v>
      </c>
    </row>
    <row r="172" spans="2:65" s="8" customFormat="1" x14ac:dyDescent="0.35">
      <c r="B172" s="107"/>
      <c r="D172" s="103" t="s">
        <v>108</v>
      </c>
      <c r="E172" s="108" t="s">
        <v>6</v>
      </c>
      <c r="F172" s="249" t="s">
        <v>198</v>
      </c>
      <c r="H172" s="109">
        <v>0.11899999999999999</v>
      </c>
      <c r="I172" s="257"/>
      <c r="L172" s="107"/>
      <c r="M172" s="110"/>
      <c r="T172" s="111"/>
      <c r="AT172" s="108" t="s">
        <v>108</v>
      </c>
      <c r="AU172" s="108" t="s">
        <v>37</v>
      </c>
      <c r="AV172" s="8" t="s">
        <v>37</v>
      </c>
      <c r="AW172" s="8" t="s">
        <v>16</v>
      </c>
      <c r="AX172" s="8" t="s">
        <v>34</v>
      </c>
      <c r="AY172" s="108" t="s">
        <v>103</v>
      </c>
    </row>
    <row r="173" spans="2:65" s="9" customFormat="1" x14ac:dyDescent="0.35">
      <c r="B173" s="112"/>
      <c r="D173" s="103" t="s">
        <v>108</v>
      </c>
      <c r="E173" s="113" t="s">
        <v>6</v>
      </c>
      <c r="F173" s="251" t="s">
        <v>110</v>
      </c>
      <c r="H173" s="114">
        <v>0.378</v>
      </c>
      <c r="I173" s="259"/>
      <c r="L173" s="112"/>
      <c r="M173" s="115"/>
      <c r="T173" s="116"/>
      <c r="AT173" s="113" t="s">
        <v>108</v>
      </c>
      <c r="AU173" s="113" t="s">
        <v>37</v>
      </c>
      <c r="AV173" s="9" t="s">
        <v>107</v>
      </c>
      <c r="AW173" s="9" t="s">
        <v>16</v>
      </c>
      <c r="AX173" s="9" t="s">
        <v>36</v>
      </c>
      <c r="AY173" s="113" t="s">
        <v>103</v>
      </c>
    </row>
    <row r="174" spans="2:65" s="1" customFormat="1" ht="38.25" customHeight="1" x14ac:dyDescent="0.35">
      <c r="B174" s="25"/>
      <c r="C174" s="91" t="s">
        <v>201</v>
      </c>
      <c r="D174" s="91" t="s">
        <v>105</v>
      </c>
      <c r="E174" s="92" t="s">
        <v>202</v>
      </c>
      <c r="F174" s="247" t="s">
        <v>203</v>
      </c>
      <c r="G174" s="94" t="s">
        <v>199</v>
      </c>
      <c r="H174" s="95">
        <v>1</v>
      </c>
      <c r="I174" s="255">
        <v>0</v>
      </c>
      <c r="J174" s="96">
        <f>ROUND(I174*H174,2)</f>
        <v>0</v>
      </c>
      <c r="K174" s="93"/>
      <c r="L174" s="25"/>
      <c r="M174" s="97" t="s">
        <v>6</v>
      </c>
      <c r="N174" s="98" t="s">
        <v>23</v>
      </c>
      <c r="O174" s="99">
        <v>0.159</v>
      </c>
      <c r="P174" s="99">
        <f>O174*H174</f>
        <v>0.159</v>
      </c>
      <c r="Q174" s="99">
        <v>2.0049999999999998E-2</v>
      </c>
      <c r="R174" s="99">
        <f>Q174*H174</f>
        <v>2.0049999999999998E-2</v>
      </c>
      <c r="S174" s="99">
        <v>0</v>
      </c>
      <c r="T174" s="100">
        <f>S174*H174</f>
        <v>0</v>
      </c>
      <c r="AR174" s="15" t="s">
        <v>107</v>
      </c>
      <c r="AT174" s="15" t="s">
        <v>105</v>
      </c>
      <c r="AU174" s="15" t="s">
        <v>37</v>
      </c>
      <c r="AY174" s="15" t="s">
        <v>103</v>
      </c>
      <c r="BE174" s="101">
        <f>IF(N174="základní",J174,0)</f>
        <v>0</v>
      </c>
      <c r="BF174" s="101">
        <f>IF(N174="snížená",J174,0)</f>
        <v>0</v>
      </c>
      <c r="BG174" s="101">
        <f>IF(N174="zákl. přenesená",J174,0)</f>
        <v>0</v>
      </c>
      <c r="BH174" s="101">
        <f>IF(N174="sníž. přenesená",J174,0)</f>
        <v>0</v>
      </c>
      <c r="BI174" s="101">
        <f>IF(N174="nulová",J174,0)</f>
        <v>0</v>
      </c>
      <c r="BJ174" s="15" t="s">
        <v>36</v>
      </c>
      <c r="BK174" s="101">
        <f>ROUND(I174*H174,2)</f>
        <v>0</v>
      </c>
      <c r="BL174" s="15" t="s">
        <v>107</v>
      </c>
      <c r="BM174" s="15" t="s">
        <v>204</v>
      </c>
    </row>
    <row r="175" spans="2:65" s="1" customFormat="1" ht="38.25" customHeight="1" x14ac:dyDescent="0.35">
      <c r="B175" s="25"/>
      <c r="C175" s="91" t="s">
        <v>205</v>
      </c>
      <c r="D175" s="91" t="s">
        <v>105</v>
      </c>
      <c r="E175" s="92" t="s">
        <v>206</v>
      </c>
      <c r="F175" s="247" t="s">
        <v>207</v>
      </c>
      <c r="G175" s="94" t="s">
        <v>199</v>
      </c>
      <c r="H175" s="95">
        <v>9</v>
      </c>
      <c r="I175" s="255">
        <v>0</v>
      </c>
      <c r="J175" s="96">
        <f>ROUND(I175*H175,2)</f>
        <v>0</v>
      </c>
      <c r="K175" s="93"/>
      <c r="L175" s="25"/>
      <c r="M175" s="97" t="s">
        <v>6</v>
      </c>
      <c r="N175" s="98" t="s">
        <v>23</v>
      </c>
      <c r="O175" s="99">
        <v>0.19600000000000001</v>
      </c>
      <c r="P175" s="99">
        <f>O175*H175</f>
        <v>1.764</v>
      </c>
      <c r="Q175" s="99">
        <v>2.606E-2</v>
      </c>
      <c r="R175" s="99">
        <f>Q175*H175</f>
        <v>0.23454</v>
      </c>
      <c r="S175" s="99">
        <v>0</v>
      </c>
      <c r="T175" s="100">
        <f>S175*H175</f>
        <v>0</v>
      </c>
      <c r="AR175" s="15" t="s">
        <v>107</v>
      </c>
      <c r="AT175" s="15" t="s">
        <v>105</v>
      </c>
      <c r="AU175" s="15" t="s">
        <v>37</v>
      </c>
      <c r="AY175" s="15" t="s">
        <v>103</v>
      </c>
      <c r="BE175" s="101">
        <f>IF(N175="základní",J175,0)</f>
        <v>0</v>
      </c>
      <c r="BF175" s="101">
        <f>IF(N175="snížená",J175,0)</f>
        <v>0</v>
      </c>
      <c r="BG175" s="101">
        <f>IF(N175="zákl. přenesená",J175,0)</f>
        <v>0</v>
      </c>
      <c r="BH175" s="101">
        <f>IF(N175="sníž. přenesená",J175,0)</f>
        <v>0</v>
      </c>
      <c r="BI175" s="101">
        <f>IF(N175="nulová",J175,0)</f>
        <v>0</v>
      </c>
      <c r="BJ175" s="15" t="s">
        <v>36</v>
      </c>
      <c r="BK175" s="101">
        <f>ROUND(I175*H175,2)</f>
        <v>0</v>
      </c>
      <c r="BL175" s="15" t="s">
        <v>107</v>
      </c>
      <c r="BM175" s="15" t="s">
        <v>208</v>
      </c>
    </row>
    <row r="176" spans="2:65" s="1" customFormat="1" ht="16.5" customHeight="1" x14ac:dyDescent="0.35">
      <c r="B176" s="25"/>
      <c r="C176" s="91" t="s">
        <v>215</v>
      </c>
      <c r="D176" s="91" t="s">
        <v>105</v>
      </c>
      <c r="E176" s="92" t="s">
        <v>216</v>
      </c>
      <c r="F176" s="247" t="s">
        <v>217</v>
      </c>
      <c r="G176" s="94" t="s">
        <v>218</v>
      </c>
      <c r="H176" s="95">
        <v>2</v>
      </c>
      <c r="I176" s="255">
        <v>0</v>
      </c>
      <c r="J176" s="96">
        <f>ROUND(I176*H176,2)</f>
        <v>0</v>
      </c>
      <c r="K176" s="93" t="s">
        <v>6</v>
      </c>
      <c r="L176" s="25"/>
      <c r="M176" s="97" t="s">
        <v>6</v>
      </c>
      <c r="N176" s="98" t="s">
        <v>23</v>
      </c>
      <c r="O176" s="99">
        <v>0</v>
      </c>
      <c r="P176" s="99">
        <f>O176*H176</f>
        <v>0</v>
      </c>
      <c r="Q176" s="99">
        <v>1.6</v>
      </c>
      <c r="R176" s="99">
        <f>Q176*H176</f>
        <v>3.2</v>
      </c>
      <c r="S176" s="99">
        <v>0</v>
      </c>
      <c r="T176" s="100">
        <f>S176*H176</f>
        <v>0</v>
      </c>
      <c r="AR176" s="15" t="s">
        <v>107</v>
      </c>
      <c r="AT176" s="15" t="s">
        <v>105</v>
      </c>
      <c r="AU176" s="15" t="s">
        <v>37</v>
      </c>
      <c r="AY176" s="15" t="s">
        <v>103</v>
      </c>
      <c r="BE176" s="101">
        <f>IF(N176="základní",J176,0)</f>
        <v>0</v>
      </c>
      <c r="BF176" s="101">
        <f>IF(N176="snížená",J176,0)</f>
        <v>0</v>
      </c>
      <c r="BG176" s="101">
        <f>IF(N176="zákl. přenesená",J176,0)</f>
        <v>0</v>
      </c>
      <c r="BH176" s="101">
        <f>IF(N176="sníž. přenesená",J176,0)</f>
        <v>0</v>
      </c>
      <c r="BI176" s="101">
        <f>IF(N176="nulová",J176,0)</f>
        <v>0</v>
      </c>
      <c r="BJ176" s="15" t="s">
        <v>36</v>
      </c>
      <c r="BK176" s="101">
        <f>ROUND(I176*H176,2)</f>
        <v>0</v>
      </c>
      <c r="BL176" s="15" t="s">
        <v>107</v>
      </c>
      <c r="BM176" s="15" t="s">
        <v>219</v>
      </c>
    </row>
    <row r="177" spans="2:51" s="7" customFormat="1" x14ac:dyDescent="0.35">
      <c r="B177" s="102"/>
      <c r="D177" s="103" t="s">
        <v>108</v>
      </c>
      <c r="E177" s="104" t="s">
        <v>6</v>
      </c>
      <c r="F177" s="248" t="s">
        <v>220</v>
      </c>
      <c r="H177" s="104" t="s">
        <v>6</v>
      </c>
      <c r="I177" s="256"/>
      <c r="L177" s="102"/>
      <c r="M177" s="105"/>
      <c r="T177" s="106"/>
      <c r="AT177" s="104" t="s">
        <v>108</v>
      </c>
      <c r="AU177" s="104" t="s">
        <v>37</v>
      </c>
      <c r="AV177" s="7" t="s">
        <v>36</v>
      </c>
      <c r="AW177" s="7" t="s">
        <v>16</v>
      </c>
      <c r="AX177" s="7" t="s">
        <v>34</v>
      </c>
      <c r="AY177" s="104" t="s">
        <v>103</v>
      </c>
    </row>
    <row r="178" spans="2:51" s="7" customFormat="1" x14ac:dyDescent="0.35">
      <c r="B178" s="102"/>
      <c r="D178" s="103" t="s">
        <v>108</v>
      </c>
      <c r="E178" s="104" t="s">
        <v>6</v>
      </c>
      <c r="F178" s="248" t="s">
        <v>221</v>
      </c>
      <c r="H178" s="104" t="s">
        <v>6</v>
      </c>
      <c r="I178" s="256"/>
      <c r="L178" s="102"/>
      <c r="M178" s="105"/>
      <c r="T178" s="106"/>
      <c r="AT178" s="104" t="s">
        <v>108</v>
      </c>
      <c r="AU178" s="104" t="s">
        <v>37</v>
      </c>
      <c r="AV178" s="7" t="s">
        <v>36</v>
      </c>
      <c r="AW178" s="7" t="s">
        <v>16</v>
      </c>
      <c r="AX178" s="7" t="s">
        <v>34</v>
      </c>
      <c r="AY178" s="104" t="s">
        <v>103</v>
      </c>
    </row>
    <row r="179" spans="2:51" s="7" customFormat="1" x14ac:dyDescent="0.35">
      <c r="B179" s="102"/>
      <c r="D179" s="103" t="s">
        <v>108</v>
      </c>
      <c r="E179" s="104" t="s">
        <v>6</v>
      </c>
      <c r="F179" s="248" t="s">
        <v>222</v>
      </c>
      <c r="H179" s="104" t="s">
        <v>6</v>
      </c>
      <c r="I179" s="256"/>
      <c r="L179" s="102"/>
      <c r="M179" s="105"/>
      <c r="T179" s="106"/>
      <c r="AT179" s="104" t="s">
        <v>108</v>
      </c>
      <c r="AU179" s="104" t="s">
        <v>37</v>
      </c>
      <c r="AV179" s="7" t="s">
        <v>36</v>
      </c>
      <c r="AW179" s="7" t="s">
        <v>16</v>
      </c>
      <c r="AX179" s="7" t="s">
        <v>34</v>
      </c>
      <c r="AY179" s="104" t="s">
        <v>103</v>
      </c>
    </row>
    <row r="180" spans="2:51" s="7" customFormat="1" x14ac:dyDescent="0.35">
      <c r="B180" s="102"/>
      <c r="D180" s="103" t="s">
        <v>108</v>
      </c>
      <c r="E180" s="104" t="s">
        <v>6</v>
      </c>
      <c r="F180" s="248" t="s">
        <v>223</v>
      </c>
      <c r="H180" s="104" t="s">
        <v>6</v>
      </c>
      <c r="I180" s="256"/>
      <c r="L180" s="102"/>
      <c r="M180" s="105"/>
      <c r="T180" s="106"/>
      <c r="AT180" s="104" t="s">
        <v>108</v>
      </c>
      <c r="AU180" s="104" t="s">
        <v>37</v>
      </c>
      <c r="AV180" s="7" t="s">
        <v>36</v>
      </c>
      <c r="AW180" s="7" t="s">
        <v>16</v>
      </c>
      <c r="AX180" s="7" t="s">
        <v>34</v>
      </c>
      <c r="AY180" s="104" t="s">
        <v>103</v>
      </c>
    </row>
    <row r="181" spans="2:51" s="7" customFormat="1" x14ac:dyDescent="0.35">
      <c r="B181" s="102"/>
      <c r="D181" s="103" t="s">
        <v>108</v>
      </c>
      <c r="E181" s="104" t="s">
        <v>6</v>
      </c>
      <c r="F181" s="248" t="s">
        <v>224</v>
      </c>
      <c r="H181" s="104" t="s">
        <v>6</v>
      </c>
      <c r="I181" s="256"/>
      <c r="L181" s="102"/>
      <c r="M181" s="105"/>
      <c r="T181" s="106"/>
      <c r="AT181" s="104" t="s">
        <v>108</v>
      </c>
      <c r="AU181" s="104" t="s">
        <v>37</v>
      </c>
      <c r="AV181" s="7" t="s">
        <v>36</v>
      </c>
      <c r="AW181" s="7" t="s">
        <v>16</v>
      </c>
      <c r="AX181" s="7" t="s">
        <v>34</v>
      </c>
      <c r="AY181" s="104" t="s">
        <v>103</v>
      </c>
    </row>
    <row r="182" spans="2:51" s="7" customFormat="1" x14ac:dyDescent="0.35">
      <c r="B182" s="102"/>
      <c r="D182" s="103" t="s">
        <v>108</v>
      </c>
      <c r="E182" s="104" t="s">
        <v>6</v>
      </c>
      <c r="F182" s="248" t="s">
        <v>225</v>
      </c>
      <c r="H182" s="104" t="s">
        <v>6</v>
      </c>
      <c r="I182" s="256"/>
      <c r="L182" s="102"/>
      <c r="M182" s="105"/>
      <c r="T182" s="106"/>
      <c r="AT182" s="104" t="s">
        <v>108</v>
      </c>
      <c r="AU182" s="104" t="s">
        <v>37</v>
      </c>
      <c r="AV182" s="7" t="s">
        <v>36</v>
      </c>
      <c r="AW182" s="7" t="s">
        <v>16</v>
      </c>
      <c r="AX182" s="7" t="s">
        <v>34</v>
      </c>
      <c r="AY182" s="104" t="s">
        <v>103</v>
      </c>
    </row>
    <row r="183" spans="2:51" s="7" customFormat="1" x14ac:dyDescent="0.35">
      <c r="B183" s="102"/>
      <c r="D183" s="103" t="s">
        <v>108</v>
      </c>
      <c r="E183" s="104" t="s">
        <v>6</v>
      </c>
      <c r="F183" s="248" t="s">
        <v>226</v>
      </c>
      <c r="H183" s="104" t="s">
        <v>6</v>
      </c>
      <c r="I183" s="256"/>
      <c r="L183" s="102"/>
      <c r="M183" s="105"/>
      <c r="T183" s="106"/>
      <c r="AT183" s="104" t="s">
        <v>108</v>
      </c>
      <c r="AU183" s="104" t="s">
        <v>37</v>
      </c>
      <c r="AV183" s="7" t="s">
        <v>36</v>
      </c>
      <c r="AW183" s="7" t="s">
        <v>16</v>
      </c>
      <c r="AX183" s="7" t="s">
        <v>34</v>
      </c>
      <c r="AY183" s="104" t="s">
        <v>103</v>
      </c>
    </row>
    <row r="184" spans="2:51" s="7" customFormat="1" x14ac:dyDescent="0.35">
      <c r="B184" s="102"/>
      <c r="D184" s="103" t="s">
        <v>108</v>
      </c>
      <c r="E184" s="104" t="s">
        <v>6</v>
      </c>
      <c r="F184" s="248" t="s">
        <v>227</v>
      </c>
      <c r="H184" s="104" t="s">
        <v>6</v>
      </c>
      <c r="I184" s="256"/>
      <c r="L184" s="102"/>
      <c r="M184" s="105"/>
      <c r="T184" s="106"/>
      <c r="AT184" s="104" t="s">
        <v>108</v>
      </c>
      <c r="AU184" s="104" t="s">
        <v>37</v>
      </c>
      <c r="AV184" s="7" t="s">
        <v>36</v>
      </c>
      <c r="AW184" s="7" t="s">
        <v>16</v>
      </c>
      <c r="AX184" s="7" t="s">
        <v>34</v>
      </c>
      <c r="AY184" s="104" t="s">
        <v>103</v>
      </c>
    </row>
    <row r="185" spans="2:51" s="7" customFormat="1" x14ac:dyDescent="0.35">
      <c r="B185" s="102"/>
      <c r="D185" s="103" t="s">
        <v>108</v>
      </c>
      <c r="E185" s="104" t="s">
        <v>6</v>
      </c>
      <c r="F185" s="248" t="s">
        <v>228</v>
      </c>
      <c r="H185" s="104" t="s">
        <v>6</v>
      </c>
      <c r="I185" s="256"/>
      <c r="L185" s="102"/>
      <c r="M185" s="105"/>
      <c r="T185" s="106"/>
      <c r="AT185" s="104" t="s">
        <v>108</v>
      </c>
      <c r="AU185" s="104" t="s">
        <v>37</v>
      </c>
      <c r="AV185" s="7" t="s">
        <v>36</v>
      </c>
      <c r="AW185" s="7" t="s">
        <v>16</v>
      </c>
      <c r="AX185" s="7" t="s">
        <v>34</v>
      </c>
      <c r="AY185" s="104" t="s">
        <v>103</v>
      </c>
    </row>
    <row r="186" spans="2:51" s="7" customFormat="1" x14ac:dyDescent="0.35">
      <c r="B186" s="102"/>
      <c r="D186" s="103" t="s">
        <v>108</v>
      </c>
      <c r="E186" s="104" t="s">
        <v>6</v>
      </c>
      <c r="F186" s="248" t="s">
        <v>229</v>
      </c>
      <c r="H186" s="104" t="s">
        <v>6</v>
      </c>
      <c r="I186" s="256"/>
      <c r="L186" s="102"/>
      <c r="M186" s="105"/>
      <c r="T186" s="106"/>
      <c r="AT186" s="104" t="s">
        <v>108</v>
      </c>
      <c r="AU186" s="104" t="s">
        <v>37</v>
      </c>
      <c r="AV186" s="7" t="s">
        <v>36</v>
      </c>
      <c r="AW186" s="7" t="s">
        <v>16</v>
      </c>
      <c r="AX186" s="7" t="s">
        <v>34</v>
      </c>
      <c r="AY186" s="104" t="s">
        <v>103</v>
      </c>
    </row>
    <row r="187" spans="2:51" s="7" customFormat="1" x14ac:dyDescent="0.35">
      <c r="B187" s="102"/>
      <c r="D187" s="103" t="s">
        <v>108</v>
      </c>
      <c r="E187" s="104" t="s">
        <v>6</v>
      </c>
      <c r="F187" s="248" t="s">
        <v>230</v>
      </c>
      <c r="H187" s="104" t="s">
        <v>6</v>
      </c>
      <c r="I187" s="256"/>
      <c r="L187" s="102"/>
      <c r="M187" s="105"/>
      <c r="T187" s="106"/>
      <c r="AT187" s="104" t="s">
        <v>108</v>
      </c>
      <c r="AU187" s="104" t="s">
        <v>37</v>
      </c>
      <c r="AV187" s="7" t="s">
        <v>36</v>
      </c>
      <c r="AW187" s="7" t="s">
        <v>16</v>
      </c>
      <c r="AX187" s="7" t="s">
        <v>34</v>
      </c>
      <c r="AY187" s="104" t="s">
        <v>103</v>
      </c>
    </row>
    <row r="188" spans="2:51" s="7" customFormat="1" x14ac:dyDescent="0.35">
      <c r="B188" s="102"/>
      <c r="D188" s="103" t="s">
        <v>108</v>
      </c>
      <c r="E188" s="104" t="s">
        <v>6</v>
      </c>
      <c r="F188" s="248" t="s">
        <v>231</v>
      </c>
      <c r="H188" s="104" t="s">
        <v>6</v>
      </c>
      <c r="I188" s="256"/>
      <c r="L188" s="102"/>
      <c r="M188" s="105"/>
      <c r="T188" s="106"/>
      <c r="AT188" s="104" t="s">
        <v>108</v>
      </c>
      <c r="AU188" s="104" t="s">
        <v>37</v>
      </c>
      <c r="AV188" s="7" t="s">
        <v>36</v>
      </c>
      <c r="AW188" s="7" t="s">
        <v>16</v>
      </c>
      <c r="AX188" s="7" t="s">
        <v>34</v>
      </c>
      <c r="AY188" s="104" t="s">
        <v>103</v>
      </c>
    </row>
    <row r="189" spans="2:51" s="7" customFormat="1" x14ac:dyDescent="0.35">
      <c r="B189" s="102"/>
      <c r="D189" s="103" t="s">
        <v>108</v>
      </c>
      <c r="E189" s="104" t="s">
        <v>6</v>
      </c>
      <c r="F189" s="248" t="s">
        <v>232</v>
      </c>
      <c r="H189" s="104" t="s">
        <v>6</v>
      </c>
      <c r="I189" s="256"/>
      <c r="L189" s="102"/>
      <c r="M189" s="105"/>
      <c r="T189" s="106"/>
      <c r="AT189" s="104" t="s">
        <v>108</v>
      </c>
      <c r="AU189" s="104" t="s">
        <v>37</v>
      </c>
      <c r="AV189" s="7" t="s">
        <v>36</v>
      </c>
      <c r="AW189" s="7" t="s">
        <v>16</v>
      </c>
      <c r="AX189" s="7" t="s">
        <v>34</v>
      </c>
      <c r="AY189" s="104" t="s">
        <v>103</v>
      </c>
    </row>
    <row r="190" spans="2:51" s="7" customFormat="1" x14ac:dyDescent="0.35">
      <c r="B190" s="102"/>
      <c r="D190" s="103" t="s">
        <v>108</v>
      </c>
      <c r="E190" s="104" t="s">
        <v>6</v>
      </c>
      <c r="F190" s="248" t="s">
        <v>209</v>
      </c>
      <c r="H190" s="104" t="s">
        <v>6</v>
      </c>
      <c r="I190" s="256"/>
      <c r="L190" s="102"/>
      <c r="M190" s="105"/>
      <c r="T190" s="106"/>
      <c r="AT190" s="104" t="s">
        <v>108</v>
      </c>
      <c r="AU190" s="104" t="s">
        <v>37</v>
      </c>
      <c r="AV190" s="7" t="s">
        <v>36</v>
      </c>
      <c r="AW190" s="7" t="s">
        <v>16</v>
      </c>
      <c r="AX190" s="7" t="s">
        <v>34</v>
      </c>
      <c r="AY190" s="104" t="s">
        <v>103</v>
      </c>
    </row>
    <row r="191" spans="2:51" s="7" customFormat="1" x14ac:dyDescent="0.35">
      <c r="B191" s="102"/>
      <c r="D191" s="103" t="s">
        <v>108</v>
      </c>
      <c r="E191" s="104" t="s">
        <v>6</v>
      </c>
      <c r="F191" s="248" t="s">
        <v>210</v>
      </c>
      <c r="H191" s="104" t="s">
        <v>6</v>
      </c>
      <c r="I191" s="256"/>
      <c r="L191" s="102"/>
      <c r="M191" s="105"/>
      <c r="T191" s="106"/>
      <c r="AT191" s="104" t="s">
        <v>108</v>
      </c>
      <c r="AU191" s="104" t="s">
        <v>37</v>
      </c>
      <c r="AV191" s="7" t="s">
        <v>36</v>
      </c>
      <c r="AW191" s="7" t="s">
        <v>16</v>
      </c>
      <c r="AX191" s="7" t="s">
        <v>34</v>
      </c>
      <c r="AY191" s="104" t="s">
        <v>103</v>
      </c>
    </row>
    <row r="192" spans="2:51" s="7" customFormat="1" x14ac:dyDescent="0.35">
      <c r="B192" s="102"/>
      <c r="D192" s="103" t="s">
        <v>108</v>
      </c>
      <c r="E192" s="104" t="s">
        <v>6</v>
      </c>
      <c r="F192" s="248" t="s">
        <v>211</v>
      </c>
      <c r="H192" s="104" t="s">
        <v>6</v>
      </c>
      <c r="I192" s="256"/>
      <c r="L192" s="102"/>
      <c r="M192" s="105"/>
      <c r="T192" s="106"/>
      <c r="AT192" s="104" t="s">
        <v>108</v>
      </c>
      <c r="AU192" s="104" t="s">
        <v>37</v>
      </c>
      <c r="AV192" s="7" t="s">
        <v>36</v>
      </c>
      <c r="AW192" s="7" t="s">
        <v>16</v>
      </c>
      <c r="AX192" s="7" t="s">
        <v>34</v>
      </c>
      <c r="AY192" s="104" t="s">
        <v>103</v>
      </c>
    </row>
    <row r="193" spans="2:65" s="7" customFormat="1" x14ac:dyDescent="0.35">
      <c r="B193" s="102"/>
      <c r="D193" s="103" t="s">
        <v>108</v>
      </c>
      <c r="E193" s="104" t="s">
        <v>6</v>
      </c>
      <c r="F193" s="248" t="s">
        <v>212</v>
      </c>
      <c r="H193" s="104" t="s">
        <v>6</v>
      </c>
      <c r="I193" s="256"/>
      <c r="L193" s="102"/>
      <c r="M193" s="105"/>
      <c r="T193" s="106"/>
      <c r="AT193" s="104" t="s">
        <v>108</v>
      </c>
      <c r="AU193" s="104" t="s">
        <v>37</v>
      </c>
      <c r="AV193" s="7" t="s">
        <v>36</v>
      </c>
      <c r="AW193" s="7" t="s">
        <v>16</v>
      </c>
      <c r="AX193" s="7" t="s">
        <v>34</v>
      </c>
      <c r="AY193" s="104" t="s">
        <v>103</v>
      </c>
    </row>
    <row r="194" spans="2:65" s="7" customFormat="1" x14ac:dyDescent="0.35">
      <c r="B194" s="102"/>
      <c r="D194" s="103" t="s">
        <v>108</v>
      </c>
      <c r="E194" s="104" t="s">
        <v>6</v>
      </c>
      <c r="F194" s="248" t="s">
        <v>213</v>
      </c>
      <c r="H194" s="104" t="s">
        <v>6</v>
      </c>
      <c r="I194" s="256"/>
      <c r="L194" s="102"/>
      <c r="M194" s="105"/>
      <c r="T194" s="106"/>
      <c r="AT194" s="104" t="s">
        <v>108</v>
      </c>
      <c r="AU194" s="104" t="s">
        <v>37</v>
      </c>
      <c r="AV194" s="7" t="s">
        <v>36</v>
      </c>
      <c r="AW194" s="7" t="s">
        <v>16</v>
      </c>
      <c r="AX194" s="7" t="s">
        <v>34</v>
      </c>
      <c r="AY194" s="104" t="s">
        <v>103</v>
      </c>
    </row>
    <row r="195" spans="2:65" s="7" customFormat="1" x14ac:dyDescent="0.35">
      <c r="B195" s="102"/>
      <c r="D195" s="103" t="s">
        <v>108</v>
      </c>
      <c r="E195" s="104" t="s">
        <v>6</v>
      </c>
      <c r="F195" s="248" t="s">
        <v>214</v>
      </c>
      <c r="H195" s="104" t="s">
        <v>6</v>
      </c>
      <c r="I195" s="256"/>
      <c r="L195" s="102"/>
      <c r="M195" s="105"/>
      <c r="T195" s="106"/>
      <c r="AT195" s="104" t="s">
        <v>108</v>
      </c>
      <c r="AU195" s="104" t="s">
        <v>37</v>
      </c>
      <c r="AV195" s="7" t="s">
        <v>36</v>
      </c>
      <c r="AW195" s="7" t="s">
        <v>16</v>
      </c>
      <c r="AX195" s="7" t="s">
        <v>34</v>
      </c>
      <c r="AY195" s="104" t="s">
        <v>103</v>
      </c>
    </row>
    <row r="196" spans="2:65" s="8" customFormat="1" x14ac:dyDescent="0.35">
      <c r="B196" s="107"/>
      <c r="D196" s="103" t="s">
        <v>108</v>
      </c>
      <c r="E196" s="108" t="s">
        <v>6</v>
      </c>
      <c r="F196" s="249" t="s">
        <v>37</v>
      </c>
      <c r="H196" s="109">
        <v>2</v>
      </c>
      <c r="I196" s="257"/>
      <c r="L196" s="107"/>
      <c r="M196" s="110"/>
      <c r="T196" s="111"/>
      <c r="AT196" s="108" t="s">
        <v>108</v>
      </c>
      <c r="AU196" s="108" t="s">
        <v>37</v>
      </c>
      <c r="AV196" s="8" t="s">
        <v>37</v>
      </c>
      <c r="AW196" s="8" t="s">
        <v>16</v>
      </c>
      <c r="AX196" s="8" t="s">
        <v>36</v>
      </c>
      <c r="AY196" s="108" t="s">
        <v>103</v>
      </c>
    </row>
    <row r="197" spans="2:65" s="6" customFormat="1" ht="29.9" customHeight="1" x14ac:dyDescent="0.35">
      <c r="B197" s="80"/>
      <c r="D197" s="81" t="s">
        <v>33</v>
      </c>
      <c r="E197" s="89" t="s">
        <v>233</v>
      </c>
      <c r="F197" s="246" t="s">
        <v>234</v>
      </c>
      <c r="I197" s="258"/>
      <c r="J197" s="90">
        <f>BK197</f>
        <v>0</v>
      </c>
      <c r="L197" s="80"/>
      <c r="M197" s="84"/>
      <c r="P197" s="85">
        <f>SUM(P198:P218)</f>
        <v>42.611646</v>
      </c>
      <c r="R197" s="85">
        <f>SUM(R198:R218)</f>
        <v>5.7985207800000005</v>
      </c>
      <c r="T197" s="86">
        <f>SUM(T198:T218)</f>
        <v>0</v>
      </c>
      <c r="AR197" s="81" t="s">
        <v>36</v>
      </c>
      <c r="AT197" s="87" t="s">
        <v>33</v>
      </c>
      <c r="AU197" s="87" t="s">
        <v>36</v>
      </c>
      <c r="AY197" s="81" t="s">
        <v>103</v>
      </c>
      <c r="BK197" s="88">
        <f>SUM(BK198:BK218)</f>
        <v>0</v>
      </c>
    </row>
    <row r="198" spans="2:65" s="1" customFormat="1" ht="25.5" customHeight="1" x14ac:dyDescent="0.35">
      <c r="B198" s="25"/>
      <c r="C198" s="91" t="s">
        <v>235</v>
      </c>
      <c r="D198" s="91" t="s">
        <v>105</v>
      </c>
      <c r="E198" s="92" t="s">
        <v>236</v>
      </c>
      <c r="F198" s="247" t="s">
        <v>237</v>
      </c>
      <c r="G198" s="94" t="s">
        <v>179</v>
      </c>
      <c r="H198" s="95">
        <v>1.26</v>
      </c>
      <c r="I198" s="255">
        <v>0</v>
      </c>
      <c r="J198" s="96">
        <f>ROUND(I198*H198,2)</f>
        <v>0</v>
      </c>
      <c r="K198" s="93"/>
      <c r="L198" s="25"/>
      <c r="M198" s="97" t="s">
        <v>6</v>
      </c>
      <c r="N198" s="98" t="s">
        <v>23</v>
      </c>
      <c r="O198" s="99">
        <v>1.21</v>
      </c>
      <c r="P198" s="99">
        <f>O198*H198</f>
        <v>1.5246</v>
      </c>
      <c r="Q198" s="99">
        <v>0.17818000000000001</v>
      </c>
      <c r="R198" s="99">
        <f>Q198*H198</f>
        <v>0.22450680000000001</v>
      </c>
      <c r="S198" s="99">
        <v>0</v>
      </c>
      <c r="T198" s="100">
        <f>S198*H198</f>
        <v>0</v>
      </c>
      <c r="AR198" s="15" t="s">
        <v>107</v>
      </c>
      <c r="AT198" s="15" t="s">
        <v>105</v>
      </c>
      <c r="AU198" s="15" t="s">
        <v>37</v>
      </c>
      <c r="AY198" s="15" t="s">
        <v>103</v>
      </c>
      <c r="BE198" s="101">
        <f>IF(N198="základní",J198,0)</f>
        <v>0</v>
      </c>
      <c r="BF198" s="101">
        <f>IF(N198="snížená",J198,0)</f>
        <v>0</v>
      </c>
      <c r="BG198" s="101">
        <f>IF(N198="zákl. přenesená",J198,0)</f>
        <v>0</v>
      </c>
      <c r="BH198" s="101">
        <f>IF(N198="sníž. přenesená",J198,0)</f>
        <v>0</v>
      </c>
      <c r="BI198" s="101">
        <f>IF(N198="nulová",J198,0)</f>
        <v>0</v>
      </c>
      <c r="BJ198" s="15" t="s">
        <v>36</v>
      </c>
      <c r="BK198" s="101">
        <f>ROUND(I198*H198,2)</f>
        <v>0</v>
      </c>
      <c r="BL198" s="15" t="s">
        <v>107</v>
      </c>
      <c r="BM198" s="15" t="s">
        <v>238</v>
      </c>
    </row>
    <row r="199" spans="2:65" s="7" customFormat="1" x14ac:dyDescent="0.35">
      <c r="B199" s="102"/>
      <c r="D199" s="103" t="s">
        <v>108</v>
      </c>
      <c r="E199" s="104" t="s">
        <v>6</v>
      </c>
      <c r="F199" s="248" t="s">
        <v>185</v>
      </c>
      <c r="H199" s="104" t="s">
        <v>6</v>
      </c>
      <c r="I199" s="256"/>
      <c r="L199" s="102"/>
      <c r="M199" s="105"/>
      <c r="T199" s="106"/>
      <c r="AT199" s="104" t="s">
        <v>108</v>
      </c>
      <c r="AU199" s="104" t="s">
        <v>37</v>
      </c>
      <c r="AV199" s="7" t="s">
        <v>36</v>
      </c>
      <c r="AW199" s="7" t="s">
        <v>16</v>
      </c>
      <c r="AX199" s="7" t="s">
        <v>34</v>
      </c>
      <c r="AY199" s="104" t="s">
        <v>103</v>
      </c>
    </row>
    <row r="200" spans="2:65" s="8" customFormat="1" x14ac:dyDescent="0.35">
      <c r="B200" s="107"/>
      <c r="D200" s="103" t="s">
        <v>108</v>
      </c>
      <c r="E200" s="108" t="s">
        <v>6</v>
      </c>
      <c r="F200" s="249" t="s">
        <v>239</v>
      </c>
      <c r="H200" s="109">
        <v>0.51800000000000002</v>
      </c>
      <c r="I200" s="257"/>
      <c r="L200" s="107"/>
      <c r="M200" s="110"/>
      <c r="T200" s="111"/>
      <c r="AT200" s="108" t="s">
        <v>108</v>
      </c>
      <c r="AU200" s="108" t="s">
        <v>37</v>
      </c>
      <c r="AV200" s="8" t="s">
        <v>37</v>
      </c>
      <c r="AW200" s="8" t="s">
        <v>16</v>
      </c>
      <c r="AX200" s="8" t="s">
        <v>34</v>
      </c>
      <c r="AY200" s="108" t="s">
        <v>103</v>
      </c>
    </row>
    <row r="201" spans="2:65" s="7" customFormat="1" x14ac:dyDescent="0.35">
      <c r="B201" s="102"/>
      <c r="D201" s="103" t="s">
        <v>108</v>
      </c>
      <c r="E201" s="104" t="s">
        <v>6</v>
      </c>
      <c r="F201" s="248" t="s">
        <v>191</v>
      </c>
      <c r="H201" s="104" t="s">
        <v>6</v>
      </c>
      <c r="I201" s="256"/>
      <c r="L201" s="102"/>
      <c r="M201" s="105"/>
      <c r="T201" s="106"/>
      <c r="AT201" s="104" t="s">
        <v>108</v>
      </c>
      <c r="AU201" s="104" t="s">
        <v>37</v>
      </c>
      <c r="AV201" s="7" t="s">
        <v>36</v>
      </c>
      <c r="AW201" s="7" t="s">
        <v>16</v>
      </c>
      <c r="AX201" s="7" t="s">
        <v>34</v>
      </c>
      <c r="AY201" s="104" t="s">
        <v>103</v>
      </c>
    </row>
    <row r="202" spans="2:65" s="8" customFormat="1" x14ac:dyDescent="0.35">
      <c r="B202" s="107"/>
      <c r="D202" s="103" t="s">
        <v>108</v>
      </c>
      <c r="E202" s="108" t="s">
        <v>6</v>
      </c>
      <c r="F202" s="249" t="s">
        <v>240</v>
      </c>
      <c r="H202" s="109">
        <v>0.74199999999999999</v>
      </c>
      <c r="I202" s="257"/>
      <c r="L202" s="107"/>
      <c r="M202" s="110"/>
      <c r="T202" s="111"/>
      <c r="AT202" s="108" t="s">
        <v>108</v>
      </c>
      <c r="AU202" s="108" t="s">
        <v>37</v>
      </c>
      <c r="AV202" s="8" t="s">
        <v>37</v>
      </c>
      <c r="AW202" s="8" t="s">
        <v>16</v>
      </c>
      <c r="AX202" s="8" t="s">
        <v>34</v>
      </c>
      <c r="AY202" s="108" t="s">
        <v>103</v>
      </c>
    </row>
    <row r="203" spans="2:65" s="9" customFormat="1" x14ac:dyDescent="0.35">
      <c r="B203" s="112"/>
      <c r="D203" s="103" t="s">
        <v>108</v>
      </c>
      <c r="E203" s="113" t="s">
        <v>6</v>
      </c>
      <c r="F203" s="251" t="s">
        <v>110</v>
      </c>
      <c r="H203" s="114">
        <v>1.26</v>
      </c>
      <c r="I203" s="259"/>
      <c r="L203" s="112"/>
      <c r="M203" s="115"/>
      <c r="T203" s="116"/>
      <c r="AT203" s="113" t="s">
        <v>108</v>
      </c>
      <c r="AU203" s="113" t="s">
        <v>37</v>
      </c>
      <c r="AV203" s="9" t="s">
        <v>107</v>
      </c>
      <c r="AW203" s="9" t="s">
        <v>16</v>
      </c>
      <c r="AX203" s="9" t="s">
        <v>36</v>
      </c>
      <c r="AY203" s="113" t="s">
        <v>103</v>
      </c>
    </row>
    <row r="204" spans="2:65" s="1" customFormat="1" ht="25.5" customHeight="1" x14ac:dyDescent="0.35">
      <c r="B204" s="25"/>
      <c r="C204" s="91" t="s">
        <v>233</v>
      </c>
      <c r="D204" s="91" t="s">
        <v>105</v>
      </c>
      <c r="E204" s="92" t="s">
        <v>241</v>
      </c>
      <c r="F204" s="247" t="s">
        <v>242</v>
      </c>
      <c r="G204" s="94" t="s">
        <v>179</v>
      </c>
      <c r="H204" s="95">
        <v>7.7839999999999998</v>
      </c>
      <c r="I204" s="255">
        <v>0</v>
      </c>
      <c r="J204" s="96">
        <f>ROUND(I204*H204,2)</f>
        <v>0</v>
      </c>
      <c r="K204" s="93"/>
      <c r="L204" s="25"/>
      <c r="M204" s="97" t="s">
        <v>6</v>
      </c>
      <c r="N204" s="98" t="s">
        <v>23</v>
      </c>
      <c r="O204" s="99">
        <v>0.51400000000000001</v>
      </c>
      <c r="P204" s="99">
        <f>O204*H204</f>
        <v>4.0009759999999996</v>
      </c>
      <c r="Q204" s="99">
        <v>5.1679999999999997E-2</v>
      </c>
      <c r="R204" s="99">
        <f>Q204*H204</f>
        <v>0.40227711999999999</v>
      </c>
      <c r="S204" s="99">
        <v>0</v>
      </c>
      <c r="T204" s="100">
        <f>S204*H204</f>
        <v>0</v>
      </c>
      <c r="AR204" s="15" t="s">
        <v>107</v>
      </c>
      <c r="AT204" s="15" t="s">
        <v>105</v>
      </c>
      <c r="AU204" s="15" t="s">
        <v>37</v>
      </c>
      <c r="AY204" s="15" t="s">
        <v>103</v>
      </c>
      <c r="BE204" s="101">
        <f>IF(N204="základní",J204,0)</f>
        <v>0</v>
      </c>
      <c r="BF204" s="101">
        <f>IF(N204="snížená",J204,0)</f>
        <v>0</v>
      </c>
      <c r="BG204" s="101">
        <f>IF(N204="zákl. přenesená",J204,0)</f>
        <v>0</v>
      </c>
      <c r="BH204" s="101">
        <f>IF(N204="sníž. přenesená",J204,0)</f>
        <v>0</v>
      </c>
      <c r="BI204" s="101">
        <f>IF(N204="nulová",J204,0)</f>
        <v>0</v>
      </c>
      <c r="BJ204" s="15" t="s">
        <v>36</v>
      </c>
      <c r="BK204" s="101">
        <f>ROUND(I204*H204,2)</f>
        <v>0</v>
      </c>
      <c r="BL204" s="15" t="s">
        <v>107</v>
      </c>
      <c r="BM204" s="15" t="s">
        <v>243</v>
      </c>
    </row>
    <row r="205" spans="2:65" s="7" customFormat="1" x14ac:dyDescent="0.35">
      <c r="B205" s="102"/>
      <c r="D205" s="103" t="s">
        <v>108</v>
      </c>
      <c r="E205" s="104" t="s">
        <v>6</v>
      </c>
      <c r="F205" s="248" t="s">
        <v>167</v>
      </c>
      <c r="H205" s="104" t="s">
        <v>6</v>
      </c>
      <c r="I205" s="256"/>
      <c r="L205" s="102"/>
      <c r="M205" s="105"/>
      <c r="T205" s="106"/>
      <c r="AT205" s="104" t="s">
        <v>108</v>
      </c>
      <c r="AU205" s="104" t="s">
        <v>37</v>
      </c>
      <c r="AV205" s="7" t="s">
        <v>36</v>
      </c>
      <c r="AW205" s="7" t="s">
        <v>16</v>
      </c>
      <c r="AX205" s="7" t="s">
        <v>34</v>
      </c>
      <c r="AY205" s="104" t="s">
        <v>103</v>
      </c>
    </row>
    <row r="206" spans="2:65" s="8" customFormat="1" x14ac:dyDescent="0.35">
      <c r="B206" s="107"/>
      <c r="D206" s="103" t="s">
        <v>108</v>
      </c>
      <c r="E206" s="108" t="s">
        <v>6</v>
      </c>
      <c r="F206" s="249" t="s">
        <v>244</v>
      </c>
      <c r="H206" s="109">
        <v>9.52</v>
      </c>
      <c r="I206" s="257"/>
      <c r="L206" s="107"/>
      <c r="M206" s="110"/>
      <c r="T206" s="111"/>
      <c r="AT206" s="108" t="s">
        <v>108</v>
      </c>
      <c r="AU206" s="108" t="s">
        <v>37</v>
      </c>
      <c r="AV206" s="8" t="s">
        <v>37</v>
      </c>
      <c r="AW206" s="8" t="s">
        <v>16</v>
      </c>
      <c r="AX206" s="8" t="s">
        <v>34</v>
      </c>
      <c r="AY206" s="108" t="s">
        <v>103</v>
      </c>
    </row>
    <row r="207" spans="2:65" s="8" customFormat="1" x14ac:dyDescent="0.35">
      <c r="B207" s="107"/>
      <c r="D207" s="103" t="s">
        <v>108</v>
      </c>
      <c r="E207" s="108" t="s">
        <v>6</v>
      </c>
      <c r="F207" s="249" t="s">
        <v>245</v>
      </c>
      <c r="H207" s="109">
        <v>-1.736</v>
      </c>
      <c r="I207" s="257"/>
      <c r="L207" s="107"/>
      <c r="M207" s="110"/>
      <c r="T207" s="111"/>
      <c r="AT207" s="108" t="s">
        <v>108</v>
      </c>
      <c r="AU207" s="108" t="s">
        <v>37</v>
      </c>
      <c r="AV207" s="8" t="s">
        <v>37</v>
      </c>
      <c r="AW207" s="8" t="s">
        <v>16</v>
      </c>
      <c r="AX207" s="8" t="s">
        <v>34</v>
      </c>
      <c r="AY207" s="108" t="s">
        <v>103</v>
      </c>
    </row>
    <row r="208" spans="2:65" s="9" customFormat="1" x14ac:dyDescent="0.35">
      <c r="B208" s="112"/>
      <c r="D208" s="103" t="s">
        <v>108</v>
      </c>
      <c r="E208" s="113" t="s">
        <v>6</v>
      </c>
      <c r="F208" s="251" t="s">
        <v>110</v>
      </c>
      <c r="H208" s="114">
        <v>7.7839999999999998</v>
      </c>
      <c r="I208" s="259"/>
      <c r="L208" s="112"/>
      <c r="M208" s="115"/>
      <c r="T208" s="116"/>
      <c r="AT208" s="113" t="s">
        <v>108</v>
      </c>
      <c r="AU208" s="113" t="s">
        <v>37</v>
      </c>
      <c r="AV208" s="9" t="s">
        <v>107</v>
      </c>
      <c r="AW208" s="9" t="s">
        <v>16</v>
      </c>
      <c r="AX208" s="9" t="s">
        <v>36</v>
      </c>
      <c r="AY208" s="113" t="s">
        <v>103</v>
      </c>
    </row>
    <row r="209" spans="2:65" s="1" customFormat="1" ht="25.5" customHeight="1" x14ac:dyDescent="0.35">
      <c r="B209" s="25"/>
      <c r="C209" s="91" t="s">
        <v>246</v>
      </c>
      <c r="D209" s="91" t="s">
        <v>105</v>
      </c>
      <c r="E209" s="92" t="s">
        <v>247</v>
      </c>
      <c r="F209" s="247" t="s">
        <v>248</v>
      </c>
      <c r="G209" s="94" t="s">
        <v>179</v>
      </c>
      <c r="H209" s="95">
        <v>60.558</v>
      </c>
      <c r="I209" s="255">
        <v>0</v>
      </c>
      <c r="J209" s="96">
        <f>ROUND(I209*H209,2)</f>
        <v>0</v>
      </c>
      <c r="K209" s="93"/>
      <c r="L209" s="25"/>
      <c r="M209" s="97" t="s">
        <v>6</v>
      </c>
      <c r="N209" s="98" t="s">
        <v>23</v>
      </c>
      <c r="O209" s="99">
        <v>0.52500000000000002</v>
      </c>
      <c r="P209" s="99">
        <f>O209*H209</f>
        <v>31.792950000000001</v>
      </c>
      <c r="Q209" s="99">
        <v>6.9169999999999995E-2</v>
      </c>
      <c r="R209" s="99">
        <f>Q209*H209</f>
        <v>4.1887968600000001</v>
      </c>
      <c r="S209" s="99">
        <v>0</v>
      </c>
      <c r="T209" s="100">
        <f>S209*H209</f>
        <v>0</v>
      </c>
      <c r="AR209" s="15" t="s">
        <v>107</v>
      </c>
      <c r="AT209" s="15" t="s">
        <v>105</v>
      </c>
      <c r="AU209" s="15" t="s">
        <v>37</v>
      </c>
      <c r="AY209" s="15" t="s">
        <v>103</v>
      </c>
      <c r="BE209" s="101">
        <f>IF(N209="základní",J209,0)</f>
        <v>0</v>
      </c>
      <c r="BF209" s="101">
        <f>IF(N209="snížená",J209,0)</f>
        <v>0</v>
      </c>
      <c r="BG209" s="101">
        <f>IF(N209="zákl. přenesená",J209,0)</f>
        <v>0</v>
      </c>
      <c r="BH209" s="101">
        <f>IF(N209="sníž. přenesená",J209,0)</f>
        <v>0</v>
      </c>
      <c r="BI209" s="101">
        <f>IF(N209="nulová",J209,0)</f>
        <v>0</v>
      </c>
      <c r="BJ209" s="15" t="s">
        <v>36</v>
      </c>
      <c r="BK209" s="101">
        <f>ROUND(I209*H209,2)</f>
        <v>0</v>
      </c>
      <c r="BL209" s="15" t="s">
        <v>107</v>
      </c>
      <c r="BM209" s="15" t="s">
        <v>249</v>
      </c>
    </row>
    <row r="210" spans="2:65" s="7" customFormat="1" x14ac:dyDescent="0.35">
      <c r="B210" s="102"/>
      <c r="D210" s="103" t="s">
        <v>108</v>
      </c>
      <c r="E210" s="104" t="s">
        <v>6</v>
      </c>
      <c r="F210" s="248" t="s">
        <v>167</v>
      </c>
      <c r="H210" s="104" t="s">
        <v>6</v>
      </c>
      <c r="I210" s="256"/>
      <c r="L210" s="102"/>
      <c r="M210" s="105"/>
      <c r="T210" s="106"/>
      <c r="AT210" s="104" t="s">
        <v>108</v>
      </c>
      <c r="AU210" s="104" t="s">
        <v>37</v>
      </c>
      <c r="AV210" s="7" t="s">
        <v>36</v>
      </c>
      <c r="AW210" s="7" t="s">
        <v>16</v>
      </c>
      <c r="AX210" s="7" t="s">
        <v>34</v>
      </c>
      <c r="AY210" s="104" t="s">
        <v>103</v>
      </c>
    </row>
    <row r="211" spans="2:65" s="8" customFormat="1" x14ac:dyDescent="0.35">
      <c r="B211" s="107"/>
      <c r="D211" s="103" t="s">
        <v>108</v>
      </c>
      <c r="E211" s="108" t="s">
        <v>6</v>
      </c>
      <c r="F211" s="249" t="s">
        <v>250</v>
      </c>
      <c r="H211" s="109">
        <v>38.92</v>
      </c>
      <c r="I211" s="257"/>
      <c r="L211" s="107"/>
      <c r="M211" s="110"/>
      <c r="T211" s="111"/>
      <c r="AT211" s="108" t="s">
        <v>108</v>
      </c>
      <c r="AU211" s="108" t="s">
        <v>37</v>
      </c>
      <c r="AV211" s="8" t="s">
        <v>37</v>
      </c>
      <c r="AW211" s="8" t="s">
        <v>16</v>
      </c>
      <c r="AX211" s="8" t="s">
        <v>34</v>
      </c>
      <c r="AY211" s="108" t="s">
        <v>103</v>
      </c>
    </row>
    <row r="212" spans="2:65" s="8" customFormat="1" x14ac:dyDescent="0.35">
      <c r="B212" s="107"/>
      <c r="D212" s="103" t="s">
        <v>108</v>
      </c>
      <c r="E212" s="108" t="s">
        <v>6</v>
      </c>
      <c r="F212" s="249" t="s">
        <v>251</v>
      </c>
      <c r="H212" s="109">
        <v>38.304000000000002</v>
      </c>
      <c r="I212" s="257"/>
      <c r="L212" s="107"/>
      <c r="M212" s="110"/>
      <c r="T212" s="111"/>
      <c r="AT212" s="108" t="s">
        <v>108</v>
      </c>
      <c r="AU212" s="108" t="s">
        <v>37</v>
      </c>
      <c r="AV212" s="8" t="s">
        <v>37</v>
      </c>
      <c r="AW212" s="8" t="s">
        <v>16</v>
      </c>
      <c r="AX212" s="8" t="s">
        <v>34</v>
      </c>
      <c r="AY212" s="108" t="s">
        <v>103</v>
      </c>
    </row>
    <row r="213" spans="2:65" s="8" customFormat="1" x14ac:dyDescent="0.35">
      <c r="B213" s="107"/>
      <c r="D213" s="103" t="s">
        <v>108</v>
      </c>
      <c r="E213" s="108" t="s">
        <v>6</v>
      </c>
      <c r="F213" s="249" t="s">
        <v>252</v>
      </c>
      <c r="H213" s="109">
        <v>-8.68</v>
      </c>
      <c r="I213" s="257"/>
      <c r="L213" s="107"/>
      <c r="M213" s="110"/>
      <c r="T213" s="111"/>
      <c r="AT213" s="108" t="s">
        <v>108</v>
      </c>
      <c r="AU213" s="108" t="s">
        <v>37</v>
      </c>
      <c r="AV213" s="8" t="s">
        <v>37</v>
      </c>
      <c r="AW213" s="8" t="s">
        <v>16</v>
      </c>
      <c r="AX213" s="8" t="s">
        <v>34</v>
      </c>
      <c r="AY213" s="108" t="s">
        <v>103</v>
      </c>
    </row>
    <row r="214" spans="2:65" s="8" customFormat="1" x14ac:dyDescent="0.35">
      <c r="B214" s="107"/>
      <c r="D214" s="103" t="s">
        <v>108</v>
      </c>
      <c r="E214" s="108" t="s">
        <v>6</v>
      </c>
      <c r="F214" s="249" t="s">
        <v>253</v>
      </c>
      <c r="H214" s="109">
        <v>-7.9859999999999998</v>
      </c>
      <c r="I214" s="257"/>
      <c r="L214" s="107"/>
      <c r="M214" s="110"/>
      <c r="T214" s="111"/>
      <c r="AT214" s="108" t="s">
        <v>108</v>
      </c>
      <c r="AU214" s="108" t="s">
        <v>37</v>
      </c>
      <c r="AV214" s="8" t="s">
        <v>37</v>
      </c>
      <c r="AW214" s="8" t="s">
        <v>16</v>
      </c>
      <c r="AX214" s="8" t="s">
        <v>34</v>
      </c>
      <c r="AY214" s="108" t="s">
        <v>103</v>
      </c>
    </row>
    <row r="215" spans="2:65" s="9" customFormat="1" x14ac:dyDescent="0.35">
      <c r="B215" s="112"/>
      <c r="D215" s="103" t="s">
        <v>108</v>
      </c>
      <c r="E215" s="113" t="s">
        <v>6</v>
      </c>
      <c r="F215" s="251" t="s">
        <v>110</v>
      </c>
      <c r="H215" s="114">
        <v>60.558</v>
      </c>
      <c r="I215" s="259"/>
      <c r="L215" s="112"/>
      <c r="M215" s="115"/>
      <c r="T215" s="116"/>
      <c r="AT215" s="113" t="s">
        <v>108</v>
      </c>
      <c r="AU215" s="113" t="s">
        <v>37</v>
      </c>
      <c r="AV215" s="9" t="s">
        <v>107</v>
      </c>
      <c r="AW215" s="9" t="s">
        <v>16</v>
      </c>
      <c r="AX215" s="9" t="s">
        <v>36</v>
      </c>
      <c r="AY215" s="113" t="s">
        <v>103</v>
      </c>
    </row>
    <row r="216" spans="2:65" s="1" customFormat="1" ht="25.5" customHeight="1" x14ac:dyDescent="0.35">
      <c r="B216" s="25"/>
      <c r="C216" s="91" t="s">
        <v>254</v>
      </c>
      <c r="D216" s="91" t="s">
        <v>105</v>
      </c>
      <c r="E216" s="92" t="s">
        <v>255</v>
      </c>
      <c r="F216" s="247" t="s">
        <v>256</v>
      </c>
      <c r="G216" s="94" t="s">
        <v>179</v>
      </c>
      <c r="H216" s="95">
        <v>9.52</v>
      </c>
      <c r="I216" s="255">
        <v>0</v>
      </c>
      <c r="J216" s="96">
        <f>ROUND(I216*H216,2)</f>
        <v>0</v>
      </c>
      <c r="K216" s="93"/>
      <c r="L216" s="25"/>
      <c r="M216" s="97" t="s">
        <v>6</v>
      </c>
      <c r="N216" s="98" t="s">
        <v>23</v>
      </c>
      <c r="O216" s="99">
        <v>0.55600000000000005</v>
      </c>
      <c r="P216" s="99">
        <f>O216*H216</f>
        <v>5.29312</v>
      </c>
      <c r="Q216" s="99">
        <v>0.10324999999999999</v>
      </c>
      <c r="R216" s="99">
        <f>Q216*H216</f>
        <v>0.98293999999999992</v>
      </c>
      <c r="S216" s="99">
        <v>0</v>
      </c>
      <c r="T216" s="100">
        <f>S216*H216</f>
        <v>0</v>
      </c>
      <c r="AR216" s="15" t="s">
        <v>107</v>
      </c>
      <c r="AT216" s="15" t="s">
        <v>105</v>
      </c>
      <c r="AU216" s="15" t="s">
        <v>37</v>
      </c>
      <c r="AY216" s="15" t="s">
        <v>103</v>
      </c>
      <c r="BE216" s="101">
        <f>IF(N216="základní",J216,0)</f>
        <v>0</v>
      </c>
      <c r="BF216" s="101">
        <f>IF(N216="snížená",J216,0)</f>
        <v>0</v>
      </c>
      <c r="BG216" s="101">
        <f>IF(N216="zákl. přenesená",J216,0)</f>
        <v>0</v>
      </c>
      <c r="BH216" s="101">
        <f>IF(N216="sníž. přenesená",J216,0)</f>
        <v>0</v>
      </c>
      <c r="BI216" s="101">
        <f>IF(N216="nulová",J216,0)</f>
        <v>0</v>
      </c>
      <c r="BJ216" s="15" t="s">
        <v>36</v>
      </c>
      <c r="BK216" s="101">
        <f>ROUND(I216*H216,2)</f>
        <v>0</v>
      </c>
      <c r="BL216" s="15" t="s">
        <v>107</v>
      </c>
      <c r="BM216" s="15" t="s">
        <v>257</v>
      </c>
    </row>
    <row r="217" spans="2:65" s="7" customFormat="1" x14ac:dyDescent="0.35">
      <c r="B217" s="102"/>
      <c r="D217" s="103" t="s">
        <v>108</v>
      </c>
      <c r="E217" s="104" t="s">
        <v>6</v>
      </c>
      <c r="F217" s="248" t="s">
        <v>167</v>
      </c>
      <c r="H217" s="104" t="s">
        <v>6</v>
      </c>
      <c r="I217" s="256"/>
      <c r="L217" s="102"/>
      <c r="M217" s="105"/>
      <c r="T217" s="106"/>
      <c r="AT217" s="104" t="s">
        <v>108</v>
      </c>
      <c r="AU217" s="104" t="s">
        <v>37</v>
      </c>
      <c r="AV217" s="7" t="s">
        <v>36</v>
      </c>
      <c r="AW217" s="7" t="s">
        <v>16</v>
      </c>
      <c r="AX217" s="7" t="s">
        <v>34</v>
      </c>
      <c r="AY217" s="104" t="s">
        <v>103</v>
      </c>
    </row>
    <row r="218" spans="2:65" s="8" customFormat="1" x14ac:dyDescent="0.35">
      <c r="B218" s="107"/>
      <c r="D218" s="103" t="s">
        <v>108</v>
      </c>
      <c r="E218" s="108" t="s">
        <v>6</v>
      </c>
      <c r="F218" s="249" t="s">
        <v>244</v>
      </c>
      <c r="H218" s="109">
        <v>9.52</v>
      </c>
      <c r="I218" s="257"/>
      <c r="L218" s="107"/>
      <c r="M218" s="110"/>
      <c r="T218" s="111"/>
      <c r="AT218" s="108" t="s">
        <v>108</v>
      </c>
      <c r="AU218" s="108" t="s">
        <v>37</v>
      </c>
      <c r="AV218" s="8" t="s">
        <v>37</v>
      </c>
      <c r="AW218" s="8" t="s">
        <v>16</v>
      </c>
      <c r="AX218" s="8" t="s">
        <v>36</v>
      </c>
      <c r="AY218" s="108" t="s">
        <v>103</v>
      </c>
    </row>
    <row r="219" spans="2:65" s="6" customFormat="1" ht="29.9" customHeight="1" x14ac:dyDescent="0.35">
      <c r="B219" s="80"/>
      <c r="D219" s="81" t="s">
        <v>33</v>
      </c>
      <c r="E219" s="89" t="s">
        <v>258</v>
      </c>
      <c r="F219" s="246" t="s">
        <v>259</v>
      </c>
      <c r="I219" s="258"/>
      <c r="J219" s="90">
        <f>BK219</f>
        <v>0</v>
      </c>
      <c r="L219" s="80"/>
      <c r="M219" s="84"/>
      <c r="P219" s="85">
        <f>SUM(P220:P280)</f>
        <v>0</v>
      </c>
      <c r="R219" s="85">
        <f>SUM(R220:R280)</f>
        <v>8.74</v>
      </c>
      <c r="T219" s="86">
        <f>SUM(T220:T280)</f>
        <v>0</v>
      </c>
      <c r="AR219" s="81" t="s">
        <v>36</v>
      </c>
      <c r="AT219" s="87" t="s">
        <v>33</v>
      </c>
      <c r="AU219" s="87" t="s">
        <v>36</v>
      </c>
      <c r="AY219" s="81" t="s">
        <v>103</v>
      </c>
      <c r="BK219" s="88">
        <f>SUM(BK220:BK280)</f>
        <v>0</v>
      </c>
    </row>
    <row r="220" spans="2:65" s="1" customFormat="1" ht="25.5" customHeight="1" x14ac:dyDescent="0.35">
      <c r="B220" s="25"/>
      <c r="C220" s="91" t="s">
        <v>260</v>
      </c>
      <c r="D220" s="91" t="s">
        <v>105</v>
      </c>
      <c r="E220" s="92" t="s">
        <v>261</v>
      </c>
      <c r="F220" s="247" t="s">
        <v>262</v>
      </c>
      <c r="G220" s="94" t="s">
        <v>200</v>
      </c>
      <c r="H220" s="95">
        <v>44</v>
      </c>
      <c r="I220" s="255">
        <v>0</v>
      </c>
      <c r="J220" s="96">
        <f>ROUND(I220*H220,2)</f>
        <v>0</v>
      </c>
      <c r="K220" s="93"/>
      <c r="L220" s="25"/>
      <c r="M220" s="97" t="s">
        <v>6</v>
      </c>
      <c r="N220" s="98" t="s">
        <v>23</v>
      </c>
      <c r="O220" s="99">
        <v>0</v>
      </c>
      <c r="P220" s="99">
        <f>O220*H220</f>
        <v>0</v>
      </c>
      <c r="Q220" s="99">
        <v>0.1</v>
      </c>
      <c r="R220" s="99">
        <f>Q220*H220</f>
        <v>4.4000000000000004</v>
      </c>
      <c r="S220" s="99">
        <v>0</v>
      </c>
      <c r="T220" s="100">
        <f>S220*H220</f>
        <v>0</v>
      </c>
      <c r="AR220" s="15" t="s">
        <v>107</v>
      </c>
      <c r="AT220" s="15" t="s">
        <v>105</v>
      </c>
      <c r="AU220" s="15" t="s">
        <v>37</v>
      </c>
      <c r="AY220" s="15" t="s">
        <v>103</v>
      </c>
      <c r="BE220" s="101">
        <f>IF(N220="základní",J220,0)</f>
        <v>0</v>
      </c>
      <c r="BF220" s="101">
        <f>IF(N220="snížená",J220,0)</f>
        <v>0</v>
      </c>
      <c r="BG220" s="101">
        <f>IF(N220="zákl. přenesená",J220,0)</f>
        <v>0</v>
      </c>
      <c r="BH220" s="101">
        <f>IF(N220="sníž. přenesená",J220,0)</f>
        <v>0</v>
      </c>
      <c r="BI220" s="101">
        <f>IF(N220="nulová",J220,0)</f>
        <v>0</v>
      </c>
      <c r="BJ220" s="15" t="s">
        <v>36</v>
      </c>
      <c r="BK220" s="101">
        <f>ROUND(I220*H220,2)</f>
        <v>0</v>
      </c>
      <c r="BL220" s="15" t="s">
        <v>107</v>
      </c>
      <c r="BM220" s="15" t="s">
        <v>263</v>
      </c>
    </row>
    <row r="221" spans="2:65" s="7" customFormat="1" x14ac:dyDescent="0.35">
      <c r="B221" s="102"/>
      <c r="D221" s="103" t="s">
        <v>108</v>
      </c>
      <c r="E221" s="104" t="s">
        <v>6</v>
      </c>
      <c r="F221" s="248" t="s">
        <v>264</v>
      </c>
      <c r="H221" s="104" t="s">
        <v>6</v>
      </c>
      <c r="I221" s="256"/>
      <c r="L221" s="102"/>
      <c r="M221" s="105"/>
      <c r="T221" s="106"/>
      <c r="AT221" s="104" t="s">
        <v>108</v>
      </c>
      <c r="AU221" s="104" t="s">
        <v>37</v>
      </c>
      <c r="AV221" s="7" t="s">
        <v>36</v>
      </c>
      <c r="AW221" s="7" t="s">
        <v>16</v>
      </c>
      <c r="AX221" s="7" t="s">
        <v>34</v>
      </c>
      <c r="AY221" s="104" t="s">
        <v>103</v>
      </c>
    </row>
    <row r="222" spans="2:65" s="7" customFormat="1" x14ac:dyDescent="0.35">
      <c r="B222" s="102"/>
      <c r="D222" s="103" t="s">
        <v>108</v>
      </c>
      <c r="E222" s="104" t="s">
        <v>6</v>
      </c>
      <c r="F222" s="248" t="s">
        <v>265</v>
      </c>
      <c r="H222" s="104" t="s">
        <v>6</v>
      </c>
      <c r="I222" s="256"/>
      <c r="L222" s="102"/>
      <c r="M222" s="105"/>
      <c r="T222" s="106"/>
      <c r="AT222" s="104" t="s">
        <v>108</v>
      </c>
      <c r="AU222" s="104" t="s">
        <v>37</v>
      </c>
      <c r="AV222" s="7" t="s">
        <v>36</v>
      </c>
      <c r="AW222" s="7" t="s">
        <v>16</v>
      </c>
      <c r="AX222" s="7" t="s">
        <v>34</v>
      </c>
      <c r="AY222" s="104" t="s">
        <v>103</v>
      </c>
    </row>
    <row r="223" spans="2:65" s="7" customFormat="1" x14ac:dyDescent="0.35">
      <c r="B223" s="102"/>
      <c r="D223" s="103" t="s">
        <v>108</v>
      </c>
      <c r="E223" s="104" t="s">
        <v>6</v>
      </c>
      <c r="F223" s="248" t="s">
        <v>210</v>
      </c>
      <c r="H223" s="104" t="s">
        <v>6</v>
      </c>
      <c r="I223" s="256"/>
      <c r="L223" s="102"/>
      <c r="M223" s="105"/>
      <c r="T223" s="106"/>
      <c r="AT223" s="104" t="s">
        <v>108</v>
      </c>
      <c r="AU223" s="104" t="s">
        <v>37</v>
      </c>
      <c r="AV223" s="7" t="s">
        <v>36</v>
      </c>
      <c r="AW223" s="7" t="s">
        <v>16</v>
      </c>
      <c r="AX223" s="7" t="s">
        <v>34</v>
      </c>
      <c r="AY223" s="104" t="s">
        <v>103</v>
      </c>
    </row>
    <row r="224" spans="2:65" s="7" customFormat="1" x14ac:dyDescent="0.35">
      <c r="B224" s="102"/>
      <c r="D224" s="103" t="s">
        <v>108</v>
      </c>
      <c r="E224" s="104" t="s">
        <v>6</v>
      </c>
      <c r="F224" s="248" t="s">
        <v>211</v>
      </c>
      <c r="H224" s="104" t="s">
        <v>6</v>
      </c>
      <c r="I224" s="256"/>
      <c r="L224" s="102"/>
      <c r="M224" s="105"/>
      <c r="T224" s="106"/>
      <c r="AT224" s="104" t="s">
        <v>108</v>
      </c>
      <c r="AU224" s="104" t="s">
        <v>37</v>
      </c>
      <c r="AV224" s="7" t="s">
        <v>36</v>
      </c>
      <c r="AW224" s="7" t="s">
        <v>16</v>
      </c>
      <c r="AX224" s="7" t="s">
        <v>34</v>
      </c>
      <c r="AY224" s="104" t="s">
        <v>103</v>
      </c>
    </row>
    <row r="225" spans="2:65" s="7" customFormat="1" x14ac:dyDescent="0.35">
      <c r="B225" s="102"/>
      <c r="D225" s="103" t="s">
        <v>108</v>
      </c>
      <c r="E225" s="104" t="s">
        <v>6</v>
      </c>
      <c r="F225" s="248" t="s">
        <v>212</v>
      </c>
      <c r="H225" s="104" t="s">
        <v>6</v>
      </c>
      <c r="I225" s="256"/>
      <c r="L225" s="102"/>
      <c r="M225" s="105"/>
      <c r="T225" s="106"/>
      <c r="AT225" s="104" t="s">
        <v>108</v>
      </c>
      <c r="AU225" s="104" t="s">
        <v>37</v>
      </c>
      <c r="AV225" s="7" t="s">
        <v>36</v>
      </c>
      <c r="AW225" s="7" t="s">
        <v>16</v>
      </c>
      <c r="AX225" s="7" t="s">
        <v>34</v>
      </c>
      <c r="AY225" s="104" t="s">
        <v>103</v>
      </c>
    </row>
    <row r="226" spans="2:65" s="7" customFormat="1" x14ac:dyDescent="0.35">
      <c r="B226" s="102"/>
      <c r="D226" s="103" t="s">
        <v>108</v>
      </c>
      <c r="E226" s="104" t="s">
        <v>6</v>
      </c>
      <c r="F226" s="248" t="s">
        <v>213</v>
      </c>
      <c r="H226" s="104" t="s">
        <v>6</v>
      </c>
      <c r="I226" s="256"/>
      <c r="L226" s="102"/>
      <c r="M226" s="105"/>
      <c r="T226" s="106"/>
      <c r="AT226" s="104" t="s">
        <v>108</v>
      </c>
      <c r="AU226" s="104" t="s">
        <v>37</v>
      </c>
      <c r="AV226" s="7" t="s">
        <v>36</v>
      </c>
      <c r="AW226" s="7" t="s">
        <v>16</v>
      </c>
      <c r="AX226" s="7" t="s">
        <v>34</v>
      </c>
      <c r="AY226" s="104" t="s">
        <v>103</v>
      </c>
    </row>
    <row r="227" spans="2:65" s="7" customFormat="1" x14ac:dyDescent="0.35">
      <c r="B227" s="102"/>
      <c r="D227" s="103" t="s">
        <v>108</v>
      </c>
      <c r="E227" s="104" t="s">
        <v>6</v>
      </c>
      <c r="F227" s="248" t="s">
        <v>266</v>
      </c>
      <c r="H227" s="104" t="s">
        <v>6</v>
      </c>
      <c r="I227" s="256"/>
      <c r="L227" s="102"/>
      <c r="M227" s="105"/>
      <c r="T227" s="106"/>
      <c r="AT227" s="104" t="s">
        <v>108</v>
      </c>
      <c r="AU227" s="104" t="s">
        <v>37</v>
      </c>
      <c r="AV227" s="7" t="s">
        <v>36</v>
      </c>
      <c r="AW227" s="7" t="s">
        <v>16</v>
      </c>
      <c r="AX227" s="7" t="s">
        <v>34</v>
      </c>
      <c r="AY227" s="104" t="s">
        <v>103</v>
      </c>
    </row>
    <row r="228" spans="2:65" s="7" customFormat="1" x14ac:dyDescent="0.35">
      <c r="B228" s="102"/>
      <c r="D228" s="103" t="s">
        <v>108</v>
      </c>
      <c r="E228" s="104" t="s">
        <v>6</v>
      </c>
      <c r="F228" s="248" t="s">
        <v>267</v>
      </c>
      <c r="H228" s="104" t="s">
        <v>6</v>
      </c>
      <c r="I228" s="256"/>
      <c r="L228" s="102"/>
      <c r="M228" s="105"/>
      <c r="T228" s="106"/>
      <c r="AT228" s="104" t="s">
        <v>108</v>
      </c>
      <c r="AU228" s="104" t="s">
        <v>37</v>
      </c>
      <c r="AV228" s="7" t="s">
        <v>36</v>
      </c>
      <c r="AW228" s="7" t="s">
        <v>16</v>
      </c>
      <c r="AX228" s="7" t="s">
        <v>34</v>
      </c>
      <c r="AY228" s="104" t="s">
        <v>103</v>
      </c>
    </row>
    <row r="229" spans="2:65" s="7" customFormat="1" x14ac:dyDescent="0.35">
      <c r="B229" s="102"/>
      <c r="D229" s="103" t="s">
        <v>108</v>
      </c>
      <c r="E229" s="104" t="s">
        <v>6</v>
      </c>
      <c r="F229" s="248" t="s">
        <v>214</v>
      </c>
      <c r="H229" s="104" t="s">
        <v>6</v>
      </c>
      <c r="I229" s="256"/>
      <c r="L229" s="102"/>
      <c r="M229" s="105"/>
      <c r="T229" s="106"/>
      <c r="AT229" s="104" t="s">
        <v>108</v>
      </c>
      <c r="AU229" s="104" t="s">
        <v>37</v>
      </c>
      <c r="AV229" s="7" t="s">
        <v>36</v>
      </c>
      <c r="AW229" s="7" t="s">
        <v>16</v>
      </c>
      <c r="AX229" s="7" t="s">
        <v>34</v>
      </c>
      <c r="AY229" s="104" t="s">
        <v>103</v>
      </c>
    </row>
    <row r="230" spans="2:65" s="8" customFormat="1" x14ac:dyDescent="0.35">
      <c r="B230" s="107"/>
      <c r="D230" s="103" t="s">
        <v>108</v>
      </c>
      <c r="E230" s="108" t="s">
        <v>6</v>
      </c>
      <c r="F230" s="249" t="s">
        <v>268</v>
      </c>
      <c r="H230" s="109">
        <v>44</v>
      </c>
      <c r="I230" s="257"/>
      <c r="L230" s="107"/>
      <c r="M230" s="110"/>
      <c r="T230" s="111"/>
      <c r="AT230" s="108" t="s">
        <v>108</v>
      </c>
      <c r="AU230" s="108" t="s">
        <v>37</v>
      </c>
      <c r="AV230" s="8" t="s">
        <v>37</v>
      </c>
      <c r="AW230" s="8" t="s">
        <v>16</v>
      </c>
      <c r="AX230" s="8" t="s">
        <v>36</v>
      </c>
      <c r="AY230" s="108" t="s">
        <v>103</v>
      </c>
    </row>
    <row r="231" spans="2:65" s="1" customFormat="1" ht="16.5" customHeight="1" x14ac:dyDescent="0.35">
      <c r="B231" s="25"/>
      <c r="C231" s="91" t="s">
        <v>258</v>
      </c>
      <c r="D231" s="91" t="s">
        <v>105</v>
      </c>
      <c r="E231" s="92" t="s">
        <v>269</v>
      </c>
      <c r="F231" s="247" t="s">
        <v>270</v>
      </c>
      <c r="G231" s="94" t="s">
        <v>200</v>
      </c>
      <c r="H231" s="95">
        <v>35.4</v>
      </c>
      <c r="I231" s="255">
        <v>0</v>
      </c>
      <c r="J231" s="96">
        <f>ROUND(I231*H231,2)</f>
        <v>0</v>
      </c>
      <c r="K231" s="93"/>
      <c r="L231" s="25"/>
      <c r="M231" s="97" t="s">
        <v>6</v>
      </c>
      <c r="N231" s="98" t="s">
        <v>23</v>
      </c>
      <c r="O231" s="99">
        <v>0</v>
      </c>
      <c r="P231" s="99">
        <f>O231*H231</f>
        <v>0</v>
      </c>
      <c r="Q231" s="99">
        <v>0.1</v>
      </c>
      <c r="R231" s="99">
        <f>Q231*H231</f>
        <v>3.54</v>
      </c>
      <c r="S231" s="99">
        <v>0</v>
      </c>
      <c r="T231" s="100">
        <f>S231*H231</f>
        <v>0</v>
      </c>
      <c r="AR231" s="15" t="s">
        <v>107</v>
      </c>
      <c r="AT231" s="15" t="s">
        <v>105</v>
      </c>
      <c r="AU231" s="15" t="s">
        <v>37</v>
      </c>
      <c r="AY231" s="15" t="s">
        <v>103</v>
      </c>
      <c r="BE231" s="101">
        <f>IF(N231="základní",J231,0)</f>
        <v>0</v>
      </c>
      <c r="BF231" s="101">
        <f>IF(N231="snížená",J231,0)</f>
        <v>0</v>
      </c>
      <c r="BG231" s="101">
        <f>IF(N231="zákl. přenesená",J231,0)</f>
        <v>0</v>
      </c>
      <c r="BH231" s="101">
        <f>IF(N231="sníž. přenesená",J231,0)</f>
        <v>0</v>
      </c>
      <c r="BI231" s="101">
        <f>IF(N231="nulová",J231,0)</f>
        <v>0</v>
      </c>
      <c r="BJ231" s="15" t="s">
        <v>36</v>
      </c>
      <c r="BK231" s="101">
        <f>ROUND(I231*H231,2)</f>
        <v>0</v>
      </c>
      <c r="BL231" s="15" t="s">
        <v>107</v>
      </c>
      <c r="BM231" s="15" t="s">
        <v>271</v>
      </c>
    </row>
    <row r="232" spans="2:65" s="7" customFormat="1" x14ac:dyDescent="0.35">
      <c r="B232" s="102"/>
      <c r="D232" s="103" t="s">
        <v>108</v>
      </c>
      <c r="E232" s="104" t="s">
        <v>6</v>
      </c>
      <c r="F232" s="248" t="s">
        <v>272</v>
      </c>
      <c r="H232" s="104" t="s">
        <v>6</v>
      </c>
      <c r="I232" s="256"/>
      <c r="L232" s="102"/>
      <c r="M232" s="105"/>
      <c r="T232" s="106"/>
      <c r="AT232" s="104" t="s">
        <v>108</v>
      </c>
      <c r="AU232" s="104" t="s">
        <v>37</v>
      </c>
      <c r="AV232" s="7" t="s">
        <v>36</v>
      </c>
      <c r="AW232" s="7" t="s">
        <v>16</v>
      </c>
      <c r="AX232" s="7" t="s">
        <v>34</v>
      </c>
      <c r="AY232" s="104" t="s">
        <v>103</v>
      </c>
    </row>
    <row r="233" spans="2:65" s="7" customFormat="1" x14ac:dyDescent="0.35">
      <c r="B233" s="102"/>
      <c r="D233" s="103" t="s">
        <v>108</v>
      </c>
      <c r="E233" s="104" t="s">
        <v>6</v>
      </c>
      <c r="F233" s="248" t="s">
        <v>273</v>
      </c>
      <c r="H233" s="104" t="s">
        <v>6</v>
      </c>
      <c r="I233" s="256"/>
      <c r="L233" s="102"/>
      <c r="M233" s="105"/>
      <c r="T233" s="106"/>
      <c r="AT233" s="104" t="s">
        <v>108</v>
      </c>
      <c r="AU233" s="104" t="s">
        <v>37</v>
      </c>
      <c r="AV233" s="7" t="s">
        <v>36</v>
      </c>
      <c r="AW233" s="7" t="s">
        <v>16</v>
      </c>
      <c r="AX233" s="7" t="s">
        <v>34</v>
      </c>
      <c r="AY233" s="104" t="s">
        <v>103</v>
      </c>
    </row>
    <row r="234" spans="2:65" s="7" customFormat="1" x14ac:dyDescent="0.35">
      <c r="B234" s="102"/>
      <c r="D234" s="103" t="s">
        <v>108</v>
      </c>
      <c r="E234" s="104" t="s">
        <v>6</v>
      </c>
      <c r="F234" s="248" t="s">
        <v>274</v>
      </c>
      <c r="H234" s="104" t="s">
        <v>6</v>
      </c>
      <c r="I234" s="256"/>
      <c r="L234" s="102"/>
      <c r="M234" s="105"/>
      <c r="T234" s="106"/>
      <c r="AT234" s="104" t="s">
        <v>108</v>
      </c>
      <c r="AU234" s="104" t="s">
        <v>37</v>
      </c>
      <c r="AV234" s="7" t="s">
        <v>36</v>
      </c>
      <c r="AW234" s="7" t="s">
        <v>16</v>
      </c>
      <c r="AX234" s="7" t="s">
        <v>34</v>
      </c>
      <c r="AY234" s="104" t="s">
        <v>103</v>
      </c>
    </row>
    <row r="235" spans="2:65" s="7" customFormat="1" x14ac:dyDescent="0.35">
      <c r="B235" s="102"/>
      <c r="D235" s="103" t="s">
        <v>108</v>
      </c>
      <c r="E235" s="104" t="s">
        <v>6</v>
      </c>
      <c r="F235" s="248" t="s">
        <v>275</v>
      </c>
      <c r="H235" s="104" t="s">
        <v>6</v>
      </c>
      <c r="I235" s="256"/>
      <c r="L235" s="102"/>
      <c r="M235" s="105"/>
      <c r="T235" s="106"/>
      <c r="AT235" s="104" t="s">
        <v>108</v>
      </c>
      <c r="AU235" s="104" t="s">
        <v>37</v>
      </c>
      <c r="AV235" s="7" t="s">
        <v>36</v>
      </c>
      <c r="AW235" s="7" t="s">
        <v>16</v>
      </c>
      <c r="AX235" s="7" t="s">
        <v>34</v>
      </c>
      <c r="AY235" s="104" t="s">
        <v>103</v>
      </c>
    </row>
    <row r="236" spans="2:65" s="7" customFormat="1" x14ac:dyDescent="0.35">
      <c r="B236" s="102"/>
      <c r="D236" s="103" t="s">
        <v>108</v>
      </c>
      <c r="E236" s="104" t="s">
        <v>6</v>
      </c>
      <c r="F236" s="248" t="s">
        <v>276</v>
      </c>
      <c r="H236" s="104" t="s">
        <v>6</v>
      </c>
      <c r="I236" s="256"/>
      <c r="L236" s="102"/>
      <c r="M236" s="105"/>
      <c r="T236" s="106"/>
      <c r="AT236" s="104" t="s">
        <v>108</v>
      </c>
      <c r="AU236" s="104" t="s">
        <v>37</v>
      </c>
      <c r="AV236" s="7" t="s">
        <v>36</v>
      </c>
      <c r="AW236" s="7" t="s">
        <v>16</v>
      </c>
      <c r="AX236" s="7" t="s">
        <v>34</v>
      </c>
      <c r="AY236" s="104" t="s">
        <v>103</v>
      </c>
    </row>
    <row r="237" spans="2:65" s="7" customFormat="1" x14ac:dyDescent="0.35">
      <c r="B237" s="102"/>
      <c r="D237" s="103" t="s">
        <v>108</v>
      </c>
      <c r="E237" s="104" t="s">
        <v>6</v>
      </c>
      <c r="F237" s="248" t="s">
        <v>277</v>
      </c>
      <c r="H237" s="104" t="s">
        <v>6</v>
      </c>
      <c r="I237" s="256"/>
      <c r="L237" s="102"/>
      <c r="M237" s="105"/>
      <c r="T237" s="106"/>
      <c r="AT237" s="104" t="s">
        <v>108</v>
      </c>
      <c r="AU237" s="104" t="s">
        <v>37</v>
      </c>
      <c r="AV237" s="7" t="s">
        <v>36</v>
      </c>
      <c r="AW237" s="7" t="s">
        <v>16</v>
      </c>
      <c r="AX237" s="7" t="s">
        <v>34</v>
      </c>
      <c r="AY237" s="104" t="s">
        <v>103</v>
      </c>
    </row>
    <row r="238" spans="2:65" s="7" customFormat="1" x14ac:dyDescent="0.35">
      <c r="B238" s="102"/>
      <c r="D238" s="103" t="s">
        <v>108</v>
      </c>
      <c r="E238" s="104" t="s">
        <v>6</v>
      </c>
      <c r="F238" s="248" t="s">
        <v>278</v>
      </c>
      <c r="H238" s="104" t="s">
        <v>6</v>
      </c>
      <c r="I238" s="256"/>
      <c r="L238" s="102"/>
      <c r="M238" s="105"/>
      <c r="T238" s="106"/>
      <c r="AT238" s="104" t="s">
        <v>108</v>
      </c>
      <c r="AU238" s="104" t="s">
        <v>37</v>
      </c>
      <c r="AV238" s="7" t="s">
        <v>36</v>
      </c>
      <c r="AW238" s="7" t="s">
        <v>16</v>
      </c>
      <c r="AX238" s="7" t="s">
        <v>34</v>
      </c>
      <c r="AY238" s="104" t="s">
        <v>103</v>
      </c>
    </row>
    <row r="239" spans="2:65" s="7" customFormat="1" x14ac:dyDescent="0.35">
      <c r="B239" s="102"/>
      <c r="D239" s="103" t="s">
        <v>108</v>
      </c>
      <c r="E239" s="104" t="s">
        <v>6</v>
      </c>
      <c r="F239" s="248" t="s">
        <v>279</v>
      </c>
      <c r="H239" s="104" t="s">
        <v>6</v>
      </c>
      <c r="I239" s="256"/>
      <c r="L239" s="102"/>
      <c r="M239" s="105"/>
      <c r="T239" s="106"/>
      <c r="AT239" s="104" t="s">
        <v>108</v>
      </c>
      <c r="AU239" s="104" t="s">
        <v>37</v>
      </c>
      <c r="AV239" s="7" t="s">
        <v>36</v>
      </c>
      <c r="AW239" s="7" t="s">
        <v>16</v>
      </c>
      <c r="AX239" s="7" t="s">
        <v>34</v>
      </c>
      <c r="AY239" s="104" t="s">
        <v>103</v>
      </c>
    </row>
    <row r="240" spans="2:65" s="7" customFormat="1" x14ac:dyDescent="0.35">
      <c r="B240" s="102"/>
      <c r="D240" s="103" t="s">
        <v>108</v>
      </c>
      <c r="E240" s="104" t="s">
        <v>6</v>
      </c>
      <c r="F240" s="248" t="s">
        <v>280</v>
      </c>
      <c r="H240" s="104" t="s">
        <v>6</v>
      </c>
      <c r="I240" s="256"/>
      <c r="L240" s="102"/>
      <c r="M240" s="105"/>
      <c r="T240" s="106"/>
      <c r="AT240" s="104" t="s">
        <v>108</v>
      </c>
      <c r="AU240" s="104" t="s">
        <v>37</v>
      </c>
      <c r="AV240" s="7" t="s">
        <v>36</v>
      </c>
      <c r="AW240" s="7" t="s">
        <v>16</v>
      </c>
      <c r="AX240" s="7" t="s">
        <v>34</v>
      </c>
      <c r="AY240" s="104" t="s">
        <v>103</v>
      </c>
    </row>
    <row r="241" spans="2:65" s="7" customFormat="1" x14ac:dyDescent="0.35">
      <c r="B241" s="102"/>
      <c r="D241" s="103" t="s">
        <v>108</v>
      </c>
      <c r="E241" s="104" t="s">
        <v>6</v>
      </c>
      <c r="F241" s="248" t="s">
        <v>281</v>
      </c>
      <c r="H241" s="104" t="s">
        <v>6</v>
      </c>
      <c r="I241" s="256"/>
      <c r="L241" s="102"/>
      <c r="M241" s="105"/>
      <c r="T241" s="106"/>
      <c r="AT241" s="104" t="s">
        <v>108</v>
      </c>
      <c r="AU241" s="104" t="s">
        <v>37</v>
      </c>
      <c r="AV241" s="7" t="s">
        <v>36</v>
      </c>
      <c r="AW241" s="7" t="s">
        <v>16</v>
      </c>
      <c r="AX241" s="7" t="s">
        <v>34</v>
      </c>
      <c r="AY241" s="104" t="s">
        <v>103</v>
      </c>
    </row>
    <row r="242" spans="2:65" s="7" customFormat="1" x14ac:dyDescent="0.35">
      <c r="B242" s="102"/>
      <c r="D242" s="103" t="s">
        <v>108</v>
      </c>
      <c r="E242" s="104" t="s">
        <v>6</v>
      </c>
      <c r="F242" s="248" t="s">
        <v>282</v>
      </c>
      <c r="H242" s="104" t="s">
        <v>6</v>
      </c>
      <c r="I242" s="256"/>
      <c r="L242" s="102"/>
      <c r="M242" s="105"/>
      <c r="T242" s="106"/>
      <c r="AT242" s="104" t="s">
        <v>108</v>
      </c>
      <c r="AU242" s="104" t="s">
        <v>37</v>
      </c>
      <c r="AV242" s="7" t="s">
        <v>36</v>
      </c>
      <c r="AW242" s="7" t="s">
        <v>16</v>
      </c>
      <c r="AX242" s="7" t="s">
        <v>34</v>
      </c>
      <c r="AY242" s="104" t="s">
        <v>103</v>
      </c>
    </row>
    <row r="243" spans="2:65" s="7" customFormat="1" x14ac:dyDescent="0.35">
      <c r="B243" s="102"/>
      <c r="D243" s="103" t="s">
        <v>108</v>
      </c>
      <c r="E243" s="104" t="s">
        <v>6</v>
      </c>
      <c r="F243" s="248" t="s">
        <v>283</v>
      </c>
      <c r="H243" s="104" t="s">
        <v>6</v>
      </c>
      <c r="I243" s="256"/>
      <c r="L243" s="102"/>
      <c r="M243" s="105"/>
      <c r="T243" s="106"/>
      <c r="AT243" s="104" t="s">
        <v>108</v>
      </c>
      <c r="AU243" s="104" t="s">
        <v>37</v>
      </c>
      <c r="AV243" s="7" t="s">
        <v>36</v>
      </c>
      <c r="AW243" s="7" t="s">
        <v>16</v>
      </c>
      <c r="AX243" s="7" t="s">
        <v>34</v>
      </c>
      <c r="AY243" s="104" t="s">
        <v>103</v>
      </c>
    </row>
    <row r="244" spans="2:65" s="7" customFormat="1" x14ac:dyDescent="0.35">
      <c r="B244" s="102"/>
      <c r="D244" s="103" t="s">
        <v>108</v>
      </c>
      <c r="E244" s="104" t="s">
        <v>6</v>
      </c>
      <c r="F244" s="248" t="s">
        <v>209</v>
      </c>
      <c r="H244" s="104" t="s">
        <v>6</v>
      </c>
      <c r="I244" s="256"/>
      <c r="L244" s="102"/>
      <c r="M244" s="105"/>
      <c r="T244" s="106"/>
      <c r="AT244" s="104" t="s">
        <v>108</v>
      </c>
      <c r="AU244" s="104" t="s">
        <v>37</v>
      </c>
      <c r="AV244" s="7" t="s">
        <v>36</v>
      </c>
      <c r="AW244" s="7" t="s">
        <v>16</v>
      </c>
      <c r="AX244" s="7" t="s">
        <v>34</v>
      </c>
      <c r="AY244" s="104" t="s">
        <v>103</v>
      </c>
    </row>
    <row r="245" spans="2:65" s="7" customFormat="1" x14ac:dyDescent="0.35">
      <c r="B245" s="102"/>
      <c r="D245" s="103" t="s">
        <v>108</v>
      </c>
      <c r="E245" s="104" t="s">
        <v>6</v>
      </c>
      <c r="F245" s="248" t="s">
        <v>210</v>
      </c>
      <c r="H245" s="104" t="s">
        <v>6</v>
      </c>
      <c r="I245" s="256"/>
      <c r="L245" s="102"/>
      <c r="M245" s="105"/>
      <c r="T245" s="106"/>
      <c r="AT245" s="104" t="s">
        <v>108</v>
      </c>
      <c r="AU245" s="104" t="s">
        <v>37</v>
      </c>
      <c r="AV245" s="7" t="s">
        <v>36</v>
      </c>
      <c r="AW245" s="7" t="s">
        <v>16</v>
      </c>
      <c r="AX245" s="7" t="s">
        <v>34</v>
      </c>
      <c r="AY245" s="104" t="s">
        <v>103</v>
      </c>
    </row>
    <row r="246" spans="2:65" s="7" customFormat="1" x14ac:dyDescent="0.35">
      <c r="B246" s="102"/>
      <c r="D246" s="103" t="s">
        <v>108</v>
      </c>
      <c r="E246" s="104" t="s">
        <v>6</v>
      </c>
      <c r="F246" s="248" t="s">
        <v>211</v>
      </c>
      <c r="H246" s="104" t="s">
        <v>6</v>
      </c>
      <c r="I246" s="256"/>
      <c r="L246" s="102"/>
      <c r="M246" s="105"/>
      <c r="T246" s="106"/>
      <c r="AT246" s="104" t="s">
        <v>108</v>
      </c>
      <c r="AU246" s="104" t="s">
        <v>37</v>
      </c>
      <c r="AV246" s="7" t="s">
        <v>36</v>
      </c>
      <c r="AW246" s="7" t="s">
        <v>16</v>
      </c>
      <c r="AX246" s="7" t="s">
        <v>34</v>
      </c>
      <c r="AY246" s="104" t="s">
        <v>103</v>
      </c>
    </row>
    <row r="247" spans="2:65" s="7" customFormat="1" x14ac:dyDescent="0.35">
      <c r="B247" s="102"/>
      <c r="D247" s="103" t="s">
        <v>108</v>
      </c>
      <c r="E247" s="104" t="s">
        <v>6</v>
      </c>
      <c r="F247" s="248" t="s">
        <v>212</v>
      </c>
      <c r="H247" s="104" t="s">
        <v>6</v>
      </c>
      <c r="I247" s="256"/>
      <c r="L247" s="102"/>
      <c r="M247" s="105"/>
      <c r="T247" s="106"/>
      <c r="AT247" s="104" t="s">
        <v>108</v>
      </c>
      <c r="AU247" s="104" t="s">
        <v>37</v>
      </c>
      <c r="AV247" s="7" t="s">
        <v>36</v>
      </c>
      <c r="AW247" s="7" t="s">
        <v>16</v>
      </c>
      <c r="AX247" s="7" t="s">
        <v>34</v>
      </c>
      <c r="AY247" s="104" t="s">
        <v>103</v>
      </c>
    </row>
    <row r="248" spans="2:65" s="7" customFormat="1" x14ac:dyDescent="0.35">
      <c r="B248" s="102"/>
      <c r="D248" s="103" t="s">
        <v>108</v>
      </c>
      <c r="E248" s="104" t="s">
        <v>6</v>
      </c>
      <c r="F248" s="248" t="s">
        <v>213</v>
      </c>
      <c r="H248" s="104" t="s">
        <v>6</v>
      </c>
      <c r="I248" s="256"/>
      <c r="L248" s="102"/>
      <c r="M248" s="105"/>
      <c r="T248" s="106"/>
      <c r="AT248" s="104" t="s">
        <v>108</v>
      </c>
      <c r="AU248" s="104" t="s">
        <v>37</v>
      </c>
      <c r="AV248" s="7" t="s">
        <v>36</v>
      </c>
      <c r="AW248" s="7" t="s">
        <v>16</v>
      </c>
      <c r="AX248" s="7" t="s">
        <v>34</v>
      </c>
      <c r="AY248" s="104" t="s">
        <v>103</v>
      </c>
    </row>
    <row r="249" spans="2:65" s="7" customFormat="1" x14ac:dyDescent="0.35">
      <c r="B249" s="102"/>
      <c r="D249" s="103" t="s">
        <v>108</v>
      </c>
      <c r="E249" s="104" t="s">
        <v>6</v>
      </c>
      <c r="F249" s="248" t="s">
        <v>214</v>
      </c>
      <c r="H249" s="104" t="s">
        <v>6</v>
      </c>
      <c r="I249" s="256"/>
      <c r="L249" s="102"/>
      <c r="M249" s="105"/>
      <c r="T249" s="106"/>
      <c r="AT249" s="104" t="s">
        <v>108</v>
      </c>
      <c r="AU249" s="104" t="s">
        <v>37</v>
      </c>
      <c r="AV249" s="7" t="s">
        <v>36</v>
      </c>
      <c r="AW249" s="7" t="s">
        <v>16</v>
      </c>
      <c r="AX249" s="7" t="s">
        <v>34</v>
      </c>
      <c r="AY249" s="104" t="s">
        <v>103</v>
      </c>
    </row>
    <row r="250" spans="2:65" s="8" customFormat="1" x14ac:dyDescent="0.35">
      <c r="B250" s="107"/>
      <c r="D250" s="103" t="s">
        <v>108</v>
      </c>
      <c r="E250" s="108" t="s">
        <v>6</v>
      </c>
      <c r="F250" s="249" t="s">
        <v>284</v>
      </c>
      <c r="H250" s="109">
        <v>35.4</v>
      </c>
      <c r="I250" s="257"/>
      <c r="L250" s="107"/>
      <c r="M250" s="110"/>
      <c r="T250" s="111"/>
      <c r="AT250" s="108" t="s">
        <v>108</v>
      </c>
      <c r="AU250" s="108" t="s">
        <v>37</v>
      </c>
      <c r="AV250" s="8" t="s">
        <v>37</v>
      </c>
      <c r="AW250" s="8" t="s">
        <v>16</v>
      </c>
      <c r="AX250" s="8" t="s">
        <v>36</v>
      </c>
      <c r="AY250" s="108" t="s">
        <v>103</v>
      </c>
    </row>
    <row r="251" spans="2:65" s="1" customFormat="1" ht="16.5" customHeight="1" x14ac:dyDescent="0.35">
      <c r="B251" s="25"/>
      <c r="C251" s="91" t="s">
        <v>285</v>
      </c>
      <c r="D251" s="91" t="s">
        <v>105</v>
      </c>
      <c r="E251" s="92" t="s">
        <v>286</v>
      </c>
      <c r="F251" s="247" t="s">
        <v>287</v>
      </c>
      <c r="G251" s="94" t="s">
        <v>200</v>
      </c>
      <c r="H251" s="95">
        <v>2</v>
      </c>
      <c r="I251" s="255">
        <v>0</v>
      </c>
      <c r="J251" s="96">
        <f>ROUND(I251*H251,2)</f>
        <v>0</v>
      </c>
      <c r="K251" s="93"/>
      <c r="L251" s="25"/>
      <c r="M251" s="97" t="s">
        <v>6</v>
      </c>
      <c r="N251" s="98" t="s">
        <v>23</v>
      </c>
      <c r="O251" s="99">
        <v>0</v>
      </c>
      <c r="P251" s="99">
        <f>O251*H251</f>
        <v>0</v>
      </c>
      <c r="Q251" s="99">
        <v>0.1</v>
      </c>
      <c r="R251" s="99">
        <f>Q251*H251</f>
        <v>0.2</v>
      </c>
      <c r="S251" s="99">
        <v>0</v>
      </c>
      <c r="T251" s="100">
        <f>S251*H251</f>
        <v>0</v>
      </c>
      <c r="AR251" s="15" t="s">
        <v>107</v>
      </c>
      <c r="AT251" s="15" t="s">
        <v>105</v>
      </c>
      <c r="AU251" s="15" t="s">
        <v>37</v>
      </c>
      <c r="AY251" s="15" t="s">
        <v>103</v>
      </c>
      <c r="BE251" s="101">
        <f>IF(N251="základní",J251,0)</f>
        <v>0</v>
      </c>
      <c r="BF251" s="101">
        <f>IF(N251="snížená",J251,0)</f>
        <v>0</v>
      </c>
      <c r="BG251" s="101">
        <f>IF(N251="zákl. přenesená",J251,0)</f>
        <v>0</v>
      </c>
      <c r="BH251" s="101">
        <f>IF(N251="sníž. přenesená",J251,0)</f>
        <v>0</v>
      </c>
      <c r="BI251" s="101">
        <f>IF(N251="nulová",J251,0)</f>
        <v>0</v>
      </c>
      <c r="BJ251" s="15" t="s">
        <v>36</v>
      </c>
      <c r="BK251" s="101">
        <f>ROUND(I251*H251,2)</f>
        <v>0</v>
      </c>
      <c r="BL251" s="15" t="s">
        <v>107</v>
      </c>
      <c r="BM251" s="15" t="s">
        <v>288</v>
      </c>
    </row>
    <row r="252" spans="2:65" s="7" customFormat="1" x14ac:dyDescent="0.35">
      <c r="B252" s="102"/>
      <c r="D252" s="103" t="s">
        <v>108</v>
      </c>
      <c r="E252" s="104" t="s">
        <v>6</v>
      </c>
      <c r="F252" s="248" t="s">
        <v>272</v>
      </c>
      <c r="H252" s="104" t="s">
        <v>6</v>
      </c>
      <c r="I252" s="256"/>
      <c r="L252" s="102"/>
      <c r="M252" s="105"/>
      <c r="T252" s="106"/>
      <c r="AT252" s="104" t="s">
        <v>108</v>
      </c>
      <c r="AU252" s="104" t="s">
        <v>37</v>
      </c>
      <c r="AV252" s="7" t="s">
        <v>36</v>
      </c>
      <c r="AW252" s="7" t="s">
        <v>16</v>
      </c>
      <c r="AX252" s="7" t="s">
        <v>34</v>
      </c>
      <c r="AY252" s="104" t="s">
        <v>103</v>
      </c>
    </row>
    <row r="253" spans="2:65" s="7" customFormat="1" x14ac:dyDescent="0.35">
      <c r="B253" s="102"/>
      <c r="D253" s="103" t="s">
        <v>108</v>
      </c>
      <c r="E253" s="104" t="s">
        <v>6</v>
      </c>
      <c r="F253" s="248" t="s">
        <v>289</v>
      </c>
      <c r="H253" s="104" t="s">
        <v>6</v>
      </c>
      <c r="I253" s="256"/>
      <c r="L253" s="102"/>
      <c r="M253" s="105"/>
      <c r="T253" s="106"/>
      <c r="AT253" s="104" t="s">
        <v>108</v>
      </c>
      <c r="AU253" s="104" t="s">
        <v>37</v>
      </c>
      <c r="AV253" s="7" t="s">
        <v>36</v>
      </c>
      <c r="AW253" s="7" t="s">
        <v>16</v>
      </c>
      <c r="AX253" s="7" t="s">
        <v>34</v>
      </c>
      <c r="AY253" s="104" t="s">
        <v>103</v>
      </c>
    </row>
    <row r="254" spans="2:65" s="7" customFormat="1" x14ac:dyDescent="0.35">
      <c r="B254" s="102"/>
      <c r="D254" s="103" t="s">
        <v>108</v>
      </c>
      <c r="E254" s="104" t="s">
        <v>6</v>
      </c>
      <c r="F254" s="248" t="s">
        <v>290</v>
      </c>
      <c r="H254" s="104" t="s">
        <v>6</v>
      </c>
      <c r="I254" s="256"/>
      <c r="L254" s="102"/>
      <c r="M254" s="105"/>
      <c r="T254" s="106"/>
      <c r="AT254" s="104" t="s">
        <v>108</v>
      </c>
      <c r="AU254" s="104" t="s">
        <v>37</v>
      </c>
      <c r="AV254" s="7" t="s">
        <v>36</v>
      </c>
      <c r="AW254" s="7" t="s">
        <v>16</v>
      </c>
      <c r="AX254" s="7" t="s">
        <v>34</v>
      </c>
      <c r="AY254" s="104" t="s">
        <v>103</v>
      </c>
    </row>
    <row r="255" spans="2:65" s="7" customFormat="1" x14ac:dyDescent="0.35">
      <c r="B255" s="102"/>
      <c r="D255" s="103" t="s">
        <v>108</v>
      </c>
      <c r="E255" s="104" t="s">
        <v>6</v>
      </c>
      <c r="F255" s="248" t="s">
        <v>291</v>
      </c>
      <c r="H255" s="104" t="s">
        <v>6</v>
      </c>
      <c r="I255" s="256"/>
      <c r="L255" s="102"/>
      <c r="M255" s="105"/>
      <c r="T255" s="106"/>
      <c r="AT255" s="104" t="s">
        <v>108</v>
      </c>
      <c r="AU255" s="104" t="s">
        <v>37</v>
      </c>
      <c r="AV255" s="7" t="s">
        <v>36</v>
      </c>
      <c r="AW255" s="7" t="s">
        <v>16</v>
      </c>
      <c r="AX255" s="7" t="s">
        <v>34</v>
      </c>
      <c r="AY255" s="104" t="s">
        <v>103</v>
      </c>
    </row>
    <row r="256" spans="2:65" s="7" customFormat="1" x14ac:dyDescent="0.35">
      <c r="B256" s="102"/>
      <c r="D256" s="103" t="s">
        <v>108</v>
      </c>
      <c r="E256" s="104" t="s">
        <v>6</v>
      </c>
      <c r="F256" s="248" t="s">
        <v>292</v>
      </c>
      <c r="H256" s="104" t="s">
        <v>6</v>
      </c>
      <c r="I256" s="256"/>
      <c r="L256" s="102"/>
      <c r="M256" s="105"/>
      <c r="T256" s="106"/>
      <c r="AT256" s="104" t="s">
        <v>108</v>
      </c>
      <c r="AU256" s="104" t="s">
        <v>37</v>
      </c>
      <c r="AV256" s="7" t="s">
        <v>36</v>
      </c>
      <c r="AW256" s="7" t="s">
        <v>16</v>
      </c>
      <c r="AX256" s="7" t="s">
        <v>34</v>
      </c>
      <c r="AY256" s="104" t="s">
        <v>103</v>
      </c>
    </row>
    <row r="257" spans="2:65" s="7" customFormat="1" x14ac:dyDescent="0.35">
      <c r="B257" s="102"/>
      <c r="D257" s="103" t="s">
        <v>108</v>
      </c>
      <c r="E257" s="104" t="s">
        <v>6</v>
      </c>
      <c r="F257" s="248" t="s">
        <v>293</v>
      </c>
      <c r="H257" s="104" t="s">
        <v>6</v>
      </c>
      <c r="I257" s="256"/>
      <c r="L257" s="102"/>
      <c r="M257" s="105"/>
      <c r="T257" s="106"/>
      <c r="AT257" s="104" t="s">
        <v>108</v>
      </c>
      <c r="AU257" s="104" t="s">
        <v>37</v>
      </c>
      <c r="AV257" s="7" t="s">
        <v>36</v>
      </c>
      <c r="AW257" s="7" t="s">
        <v>16</v>
      </c>
      <c r="AX257" s="7" t="s">
        <v>34</v>
      </c>
      <c r="AY257" s="104" t="s">
        <v>103</v>
      </c>
    </row>
    <row r="258" spans="2:65" s="7" customFormat="1" x14ac:dyDescent="0.35">
      <c r="B258" s="102"/>
      <c r="D258" s="103" t="s">
        <v>108</v>
      </c>
      <c r="E258" s="104" t="s">
        <v>6</v>
      </c>
      <c r="F258" s="248" t="s">
        <v>294</v>
      </c>
      <c r="H258" s="104" t="s">
        <v>6</v>
      </c>
      <c r="I258" s="256"/>
      <c r="L258" s="102"/>
      <c r="M258" s="105"/>
      <c r="T258" s="106"/>
      <c r="AT258" s="104" t="s">
        <v>108</v>
      </c>
      <c r="AU258" s="104" t="s">
        <v>37</v>
      </c>
      <c r="AV258" s="7" t="s">
        <v>36</v>
      </c>
      <c r="AW258" s="7" t="s">
        <v>16</v>
      </c>
      <c r="AX258" s="7" t="s">
        <v>34</v>
      </c>
      <c r="AY258" s="104" t="s">
        <v>103</v>
      </c>
    </row>
    <row r="259" spans="2:65" s="7" customFormat="1" x14ac:dyDescent="0.35">
      <c r="B259" s="102"/>
      <c r="D259" s="103" t="s">
        <v>108</v>
      </c>
      <c r="E259" s="104" t="s">
        <v>6</v>
      </c>
      <c r="F259" s="248" t="s">
        <v>209</v>
      </c>
      <c r="H259" s="104" t="s">
        <v>6</v>
      </c>
      <c r="I259" s="256"/>
      <c r="L259" s="102"/>
      <c r="M259" s="105"/>
      <c r="T259" s="106"/>
      <c r="AT259" s="104" t="s">
        <v>108</v>
      </c>
      <c r="AU259" s="104" t="s">
        <v>37</v>
      </c>
      <c r="AV259" s="7" t="s">
        <v>36</v>
      </c>
      <c r="AW259" s="7" t="s">
        <v>16</v>
      </c>
      <c r="AX259" s="7" t="s">
        <v>34</v>
      </c>
      <c r="AY259" s="104" t="s">
        <v>103</v>
      </c>
    </row>
    <row r="260" spans="2:65" s="7" customFormat="1" x14ac:dyDescent="0.35">
      <c r="B260" s="102"/>
      <c r="D260" s="103" t="s">
        <v>108</v>
      </c>
      <c r="E260" s="104" t="s">
        <v>6</v>
      </c>
      <c r="F260" s="248" t="s">
        <v>210</v>
      </c>
      <c r="H260" s="104" t="s">
        <v>6</v>
      </c>
      <c r="I260" s="256"/>
      <c r="L260" s="102"/>
      <c r="M260" s="105"/>
      <c r="T260" s="106"/>
      <c r="AT260" s="104" t="s">
        <v>108</v>
      </c>
      <c r="AU260" s="104" t="s">
        <v>37</v>
      </c>
      <c r="AV260" s="7" t="s">
        <v>36</v>
      </c>
      <c r="AW260" s="7" t="s">
        <v>16</v>
      </c>
      <c r="AX260" s="7" t="s">
        <v>34</v>
      </c>
      <c r="AY260" s="104" t="s">
        <v>103</v>
      </c>
    </row>
    <row r="261" spans="2:65" s="7" customFormat="1" x14ac:dyDescent="0.35">
      <c r="B261" s="102"/>
      <c r="D261" s="103" t="s">
        <v>108</v>
      </c>
      <c r="E261" s="104" t="s">
        <v>6</v>
      </c>
      <c r="F261" s="248" t="s">
        <v>211</v>
      </c>
      <c r="H261" s="104" t="s">
        <v>6</v>
      </c>
      <c r="I261" s="256"/>
      <c r="L261" s="102"/>
      <c r="M261" s="105"/>
      <c r="T261" s="106"/>
      <c r="AT261" s="104" t="s">
        <v>108</v>
      </c>
      <c r="AU261" s="104" t="s">
        <v>37</v>
      </c>
      <c r="AV261" s="7" t="s">
        <v>36</v>
      </c>
      <c r="AW261" s="7" t="s">
        <v>16</v>
      </c>
      <c r="AX261" s="7" t="s">
        <v>34</v>
      </c>
      <c r="AY261" s="104" t="s">
        <v>103</v>
      </c>
    </row>
    <row r="262" spans="2:65" s="7" customFormat="1" x14ac:dyDescent="0.35">
      <c r="B262" s="102"/>
      <c r="D262" s="103" t="s">
        <v>108</v>
      </c>
      <c r="E262" s="104" t="s">
        <v>6</v>
      </c>
      <c r="F262" s="248" t="s">
        <v>212</v>
      </c>
      <c r="H262" s="104" t="s">
        <v>6</v>
      </c>
      <c r="I262" s="256"/>
      <c r="L262" s="102"/>
      <c r="M262" s="105"/>
      <c r="T262" s="106"/>
      <c r="AT262" s="104" t="s">
        <v>108</v>
      </c>
      <c r="AU262" s="104" t="s">
        <v>37</v>
      </c>
      <c r="AV262" s="7" t="s">
        <v>36</v>
      </c>
      <c r="AW262" s="7" t="s">
        <v>16</v>
      </c>
      <c r="AX262" s="7" t="s">
        <v>34</v>
      </c>
      <c r="AY262" s="104" t="s">
        <v>103</v>
      </c>
    </row>
    <row r="263" spans="2:65" s="7" customFormat="1" x14ac:dyDescent="0.35">
      <c r="B263" s="102"/>
      <c r="D263" s="103" t="s">
        <v>108</v>
      </c>
      <c r="E263" s="104" t="s">
        <v>6</v>
      </c>
      <c r="F263" s="248" t="s">
        <v>213</v>
      </c>
      <c r="H263" s="104" t="s">
        <v>6</v>
      </c>
      <c r="I263" s="256"/>
      <c r="L263" s="102"/>
      <c r="M263" s="105"/>
      <c r="T263" s="106"/>
      <c r="AT263" s="104" t="s">
        <v>108</v>
      </c>
      <c r="AU263" s="104" t="s">
        <v>37</v>
      </c>
      <c r="AV263" s="7" t="s">
        <v>36</v>
      </c>
      <c r="AW263" s="7" t="s">
        <v>16</v>
      </c>
      <c r="AX263" s="7" t="s">
        <v>34</v>
      </c>
      <c r="AY263" s="104" t="s">
        <v>103</v>
      </c>
    </row>
    <row r="264" spans="2:65" s="7" customFormat="1" x14ac:dyDescent="0.35">
      <c r="B264" s="102"/>
      <c r="D264" s="103" t="s">
        <v>108</v>
      </c>
      <c r="E264" s="104" t="s">
        <v>6</v>
      </c>
      <c r="F264" s="248" t="s">
        <v>214</v>
      </c>
      <c r="H264" s="104" t="s">
        <v>6</v>
      </c>
      <c r="I264" s="256"/>
      <c r="L264" s="102"/>
      <c r="M264" s="105"/>
      <c r="T264" s="106"/>
      <c r="AT264" s="104" t="s">
        <v>108</v>
      </c>
      <c r="AU264" s="104" t="s">
        <v>37</v>
      </c>
      <c r="AV264" s="7" t="s">
        <v>36</v>
      </c>
      <c r="AW264" s="7" t="s">
        <v>16</v>
      </c>
      <c r="AX264" s="7" t="s">
        <v>34</v>
      </c>
      <c r="AY264" s="104" t="s">
        <v>103</v>
      </c>
    </row>
    <row r="265" spans="2:65" s="8" customFormat="1" x14ac:dyDescent="0.35">
      <c r="B265" s="107"/>
      <c r="D265" s="103" t="s">
        <v>108</v>
      </c>
      <c r="E265" s="108" t="s">
        <v>6</v>
      </c>
      <c r="F265" s="249" t="s">
        <v>295</v>
      </c>
      <c r="H265" s="109">
        <v>2</v>
      </c>
      <c r="I265" s="257"/>
      <c r="L265" s="107"/>
      <c r="M265" s="110"/>
      <c r="T265" s="111"/>
      <c r="AT265" s="108" t="s">
        <v>108</v>
      </c>
      <c r="AU265" s="108" t="s">
        <v>37</v>
      </c>
      <c r="AV265" s="8" t="s">
        <v>37</v>
      </c>
      <c r="AW265" s="8" t="s">
        <v>16</v>
      </c>
      <c r="AX265" s="8" t="s">
        <v>36</v>
      </c>
      <c r="AY265" s="108" t="s">
        <v>103</v>
      </c>
    </row>
    <row r="266" spans="2:65" s="1" customFormat="1" ht="16.5" customHeight="1" x14ac:dyDescent="0.35">
      <c r="B266" s="25"/>
      <c r="C266" s="91" t="s">
        <v>296</v>
      </c>
      <c r="D266" s="91" t="s">
        <v>105</v>
      </c>
      <c r="E266" s="92" t="s">
        <v>297</v>
      </c>
      <c r="F266" s="247" t="s">
        <v>298</v>
      </c>
      <c r="G266" s="94" t="s">
        <v>200</v>
      </c>
      <c r="H266" s="95">
        <v>6</v>
      </c>
      <c r="I266" s="255">
        <v>0</v>
      </c>
      <c r="J266" s="96">
        <f>ROUND(I266*H266,2)</f>
        <v>0</v>
      </c>
      <c r="K266" s="93"/>
      <c r="L266" s="25"/>
      <c r="M266" s="97" t="s">
        <v>6</v>
      </c>
      <c r="N266" s="98" t="s">
        <v>23</v>
      </c>
      <c r="O266" s="99">
        <v>0</v>
      </c>
      <c r="P266" s="99">
        <f>O266*H266</f>
        <v>0</v>
      </c>
      <c r="Q266" s="99">
        <v>0.1</v>
      </c>
      <c r="R266" s="99">
        <f>Q266*H266</f>
        <v>0.60000000000000009</v>
      </c>
      <c r="S266" s="99">
        <v>0</v>
      </c>
      <c r="T266" s="100">
        <f>S266*H266</f>
        <v>0</v>
      </c>
      <c r="AR266" s="15" t="s">
        <v>107</v>
      </c>
      <c r="AT266" s="15" t="s">
        <v>105</v>
      </c>
      <c r="AU266" s="15" t="s">
        <v>37</v>
      </c>
      <c r="AY266" s="15" t="s">
        <v>103</v>
      </c>
      <c r="BE266" s="101">
        <f>IF(N266="základní",J266,0)</f>
        <v>0</v>
      </c>
      <c r="BF266" s="101">
        <f>IF(N266="snížená",J266,0)</f>
        <v>0</v>
      </c>
      <c r="BG266" s="101">
        <f>IF(N266="zákl. přenesená",J266,0)</f>
        <v>0</v>
      </c>
      <c r="BH266" s="101">
        <f>IF(N266="sníž. přenesená",J266,0)</f>
        <v>0</v>
      </c>
      <c r="BI266" s="101">
        <f>IF(N266="nulová",J266,0)</f>
        <v>0</v>
      </c>
      <c r="BJ266" s="15" t="s">
        <v>36</v>
      </c>
      <c r="BK266" s="101">
        <f>ROUND(I266*H266,2)</f>
        <v>0</v>
      </c>
      <c r="BL266" s="15" t="s">
        <v>107</v>
      </c>
      <c r="BM266" s="15" t="s">
        <v>299</v>
      </c>
    </row>
    <row r="267" spans="2:65" s="7" customFormat="1" x14ac:dyDescent="0.35">
      <c r="B267" s="102"/>
      <c r="D267" s="103" t="s">
        <v>108</v>
      </c>
      <c r="E267" s="104" t="s">
        <v>6</v>
      </c>
      <c r="F267" s="248" t="s">
        <v>272</v>
      </c>
      <c r="H267" s="104" t="s">
        <v>6</v>
      </c>
      <c r="I267" s="256"/>
      <c r="L267" s="102"/>
      <c r="M267" s="105"/>
      <c r="T267" s="106"/>
      <c r="AT267" s="104" t="s">
        <v>108</v>
      </c>
      <c r="AU267" s="104" t="s">
        <v>37</v>
      </c>
      <c r="AV267" s="7" t="s">
        <v>36</v>
      </c>
      <c r="AW267" s="7" t="s">
        <v>16</v>
      </c>
      <c r="AX267" s="7" t="s">
        <v>34</v>
      </c>
      <c r="AY267" s="104" t="s">
        <v>103</v>
      </c>
    </row>
    <row r="268" spans="2:65" s="7" customFormat="1" x14ac:dyDescent="0.35">
      <c r="B268" s="102"/>
      <c r="D268" s="103" t="s">
        <v>108</v>
      </c>
      <c r="E268" s="104" t="s">
        <v>6</v>
      </c>
      <c r="F268" s="248" t="s">
        <v>289</v>
      </c>
      <c r="H268" s="104" t="s">
        <v>6</v>
      </c>
      <c r="I268" s="256"/>
      <c r="L268" s="102"/>
      <c r="M268" s="105"/>
      <c r="T268" s="106"/>
      <c r="AT268" s="104" t="s">
        <v>108</v>
      </c>
      <c r="AU268" s="104" t="s">
        <v>37</v>
      </c>
      <c r="AV268" s="7" t="s">
        <v>36</v>
      </c>
      <c r="AW268" s="7" t="s">
        <v>16</v>
      </c>
      <c r="AX268" s="7" t="s">
        <v>34</v>
      </c>
      <c r="AY268" s="104" t="s">
        <v>103</v>
      </c>
    </row>
    <row r="269" spans="2:65" s="7" customFormat="1" x14ac:dyDescent="0.35">
      <c r="B269" s="102"/>
      <c r="D269" s="103" t="s">
        <v>108</v>
      </c>
      <c r="E269" s="104" t="s">
        <v>6</v>
      </c>
      <c r="F269" s="248" t="s">
        <v>300</v>
      </c>
      <c r="H269" s="104" t="s">
        <v>6</v>
      </c>
      <c r="I269" s="256"/>
      <c r="L269" s="102"/>
      <c r="M269" s="105"/>
      <c r="T269" s="106"/>
      <c r="AT269" s="104" t="s">
        <v>108</v>
      </c>
      <c r="AU269" s="104" t="s">
        <v>37</v>
      </c>
      <c r="AV269" s="7" t="s">
        <v>36</v>
      </c>
      <c r="AW269" s="7" t="s">
        <v>16</v>
      </c>
      <c r="AX269" s="7" t="s">
        <v>34</v>
      </c>
      <c r="AY269" s="104" t="s">
        <v>103</v>
      </c>
    </row>
    <row r="270" spans="2:65" s="7" customFormat="1" x14ac:dyDescent="0.35">
      <c r="B270" s="102"/>
      <c r="D270" s="103" t="s">
        <v>108</v>
      </c>
      <c r="E270" s="104" t="s">
        <v>6</v>
      </c>
      <c r="F270" s="248" t="s">
        <v>292</v>
      </c>
      <c r="H270" s="104" t="s">
        <v>6</v>
      </c>
      <c r="I270" s="256"/>
      <c r="L270" s="102"/>
      <c r="M270" s="105"/>
      <c r="T270" s="106"/>
      <c r="AT270" s="104" t="s">
        <v>108</v>
      </c>
      <c r="AU270" s="104" t="s">
        <v>37</v>
      </c>
      <c r="AV270" s="7" t="s">
        <v>36</v>
      </c>
      <c r="AW270" s="7" t="s">
        <v>16</v>
      </c>
      <c r="AX270" s="7" t="s">
        <v>34</v>
      </c>
      <c r="AY270" s="104" t="s">
        <v>103</v>
      </c>
    </row>
    <row r="271" spans="2:65" s="7" customFormat="1" x14ac:dyDescent="0.35">
      <c r="B271" s="102"/>
      <c r="D271" s="103" t="s">
        <v>108</v>
      </c>
      <c r="E271" s="104" t="s">
        <v>6</v>
      </c>
      <c r="F271" s="248" t="s">
        <v>301</v>
      </c>
      <c r="H271" s="104" t="s">
        <v>6</v>
      </c>
      <c r="I271" s="256"/>
      <c r="L271" s="102"/>
      <c r="M271" s="105"/>
      <c r="T271" s="106"/>
      <c r="AT271" s="104" t="s">
        <v>108</v>
      </c>
      <c r="AU271" s="104" t="s">
        <v>37</v>
      </c>
      <c r="AV271" s="7" t="s">
        <v>36</v>
      </c>
      <c r="AW271" s="7" t="s">
        <v>16</v>
      </c>
      <c r="AX271" s="7" t="s">
        <v>34</v>
      </c>
      <c r="AY271" s="104" t="s">
        <v>103</v>
      </c>
    </row>
    <row r="272" spans="2:65" s="7" customFormat="1" x14ac:dyDescent="0.35">
      <c r="B272" s="102"/>
      <c r="D272" s="103" t="s">
        <v>108</v>
      </c>
      <c r="E272" s="104" t="s">
        <v>6</v>
      </c>
      <c r="F272" s="248" t="s">
        <v>302</v>
      </c>
      <c r="H272" s="104" t="s">
        <v>6</v>
      </c>
      <c r="I272" s="256"/>
      <c r="L272" s="102"/>
      <c r="M272" s="105"/>
      <c r="T272" s="106"/>
      <c r="AT272" s="104" t="s">
        <v>108</v>
      </c>
      <c r="AU272" s="104" t="s">
        <v>37</v>
      </c>
      <c r="AV272" s="7" t="s">
        <v>36</v>
      </c>
      <c r="AW272" s="7" t="s">
        <v>16</v>
      </c>
      <c r="AX272" s="7" t="s">
        <v>34</v>
      </c>
      <c r="AY272" s="104" t="s">
        <v>103</v>
      </c>
    </row>
    <row r="273" spans="2:65" s="7" customFormat="1" x14ac:dyDescent="0.35">
      <c r="B273" s="102"/>
      <c r="D273" s="103" t="s">
        <v>108</v>
      </c>
      <c r="E273" s="104" t="s">
        <v>6</v>
      </c>
      <c r="F273" s="248" t="s">
        <v>294</v>
      </c>
      <c r="H273" s="104" t="s">
        <v>6</v>
      </c>
      <c r="I273" s="256"/>
      <c r="L273" s="102"/>
      <c r="M273" s="105"/>
      <c r="T273" s="106"/>
      <c r="AT273" s="104" t="s">
        <v>108</v>
      </c>
      <c r="AU273" s="104" t="s">
        <v>37</v>
      </c>
      <c r="AV273" s="7" t="s">
        <v>36</v>
      </c>
      <c r="AW273" s="7" t="s">
        <v>16</v>
      </c>
      <c r="AX273" s="7" t="s">
        <v>34</v>
      </c>
      <c r="AY273" s="104" t="s">
        <v>103</v>
      </c>
    </row>
    <row r="274" spans="2:65" s="7" customFormat="1" x14ac:dyDescent="0.35">
      <c r="B274" s="102"/>
      <c r="D274" s="103" t="s">
        <v>108</v>
      </c>
      <c r="E274" s="104" t="s">
        <v>6</v>
      </c>
      <c r="F274" s="248" t="s">
        <v>209</v>
      </c>
      <c r="H274" s="104" t="s">
        <v>6</v>
      </c>
      <c r="I274" s="256"/>
      <c r="L274" s="102"/>
      <c r="M274" s="105"/>
      <c r="T274" s="106"/>
      <c r="AT274" s="104" t="s">
        <v>108</v>
      </c>
      <c r="AU274" s="104" t="s">
        <v>37</v>
      </c>
      <c r="AV274" s="7" t="s">
        <v>36</v>
      </c>
      <c r="AW274" s="7" t="s">
        <v>16</v>
      </c>
      <c r="AX274" s="7" t="s">
        <v>34</v>
      </c>
      <c r="AY274" s="104" t="s">
        <v>103</v>
      </c>
    </row>
    <row r="275" spans="2:65" s="7" customFormat="1" x14ac:dyDescent="0.35">
      <c r="B275" s="102"/>
      <c r="D275" s="103" t="s">
        <v>108</v>
      </c>
      <c r="E275" s="104" t="s">
        <v>6</v>
      </c>
      <c r="F275" s="248" t="s">
        <v>210</v>
      </c>
      <c r="H275" s="104" t="s">
        <v>6</v>
      </c>
      <c r="I275" s="256"/>
      <c r="L275" s="102"/>
      <c r="M275" s="105"/>
      <c r="T275" s="106"/>
      <c r="AT275" s="104" t="s">
        <v>108</v>
      </c>
      <c r="AU275" s="104" t="s">
        <v>37</v>
      </c>
      <c r="AV275" s="7" t="s">
        <v>36</v>
      </c>
      <c r="AW275" s="7" t="s">
        <v>16</v>
      </c>
      <c r="AX275" s="7" t="s">
        <v>34</v>
      </c>
      <c r="AY275" s="104" t="s">
        <v>103</v>
      </c>
    </row>
    <row r="276" spans="2:65" s="7" customFormat="1" x14ac:dyDescent="0.35">
      <c r="B276" s="102"/>
      <c r="D276" s="103" t="s">
        <v>108</v>
      </c>
      <c r="E276" s="104" t="s">
        <v>6</v>
      </c>
      <c r="F276" s="248" t="s">
        <v>211</v>
      </c>
      <c r="H276" s="104" t="s">
        <v>6</v>
      </c>
      <c r="I276" s="256"/>
      <c r="L276" s="102"/>
      <c r="M276" s="105"/>
      <c r="T276" s="106"/>
      <c r="AT276" s="104" t="s">
        <v>108</v>
      </c>
      <c r="AU276" s="104" t="s">
        <v>37</v>
      </c>
      <c r="AV276" s="7" t="s">
        <v>36</v>
      </c>
      <c r="AW276" s="7" t="s">
        <v>16</v>
      </c>
      <c r="AX276" s="7" t="s">
        <v>34</v>
      </c>
      <c r="AY276" s="104" t="s">
        <v>103</v>
      </c>
    </row>
    <row r="277" spans="2:65" s="7" customFormat="1" x14ac:dyDescent="0.35">
      <c r="B277" s="102"/>
      <c r="D277" s="103" t="s">
        <v>108</v>
      </c>
      <c r="E277" s="104" t="s">
        <v>6</v>
      </c>
      <c r="F277" s="248" t="s">
        <v>212</v>
      </c>
      <c r="H277" s="104" t="s">
        <v>6</v>
      </c>
      <c r="I277" s="256"/>
      <c r="L277" s="102"/>
      <c r="M277" s="105"/>
      <c r="T277" s="106"/>
      <c r="AT277" s="104" t="s">
        <v>108</v>
      </c>
      <c r="AU277" s="104" t="s">
        <v>37</v>
      </c>
      <c r="AV277" s="7" t="s">
        <v>36</v>
      </c>
      <c r="AW277" s="7" t="s">
        <v>16</v>
      </c>
      <c r="AX277" s="7" t="s">
        <v>34</v>
      </c>
      <c r="AY277" s="104" t="s">
        <v>103</v>
      </c>
    </row>
    <row r="278" spans="2:65" s="7" customFormat="1" x14ac:dyDescent="0.35">
      <c r="B278" s="102"/>
      <c r="D278" s="103" t="s">
        <v>108</v>
      </c>
      <c r="E278" s="104" t="s">
        <v>6</v>
      </c>
      <c r="F278" s="248" t="s">
        <v>213</v>
      </c>
      <c r="H278" s="104" t="s">
        <v>6</v>
      </c>
      <c r="I278" s="256"/>
      <c r="L278" s="102"/>
      <c r="M278" s="105"/>
      <c r="T278" s="106"/>
      <c r="AT278" s="104" t="s">
        <v>108</v>
      </c>
      <c r="AU278" s="104" t="s">
        <v>37</v>
      </c>
      <c r="AV278" s="7" t="s">
        <v>36</v>
      </c>
      <c r="AW278" s="7" t="s">
        <v>16</v>
      </c>
      <c r="AX278" s="7" t="s">
        <v>34</v>
      </c>
      <c r="AY278" s="104" t="s">
        <v>103</v>
      </c>
    </row>
    <row r="279" spans="2:65" s="7" customFormat="1" x14ac:dyDescent="0.35">
      <c r="B279" s="102"/>
      <c r="D279" s="103" t="s">
        <v>108</v>
      </c>
      <c r="E279" s="104" t="s">
        <v>6</v>
      </c>
      <c r="F279" s="248" t="s">
        <v>214</v>
      </c>
      <c r="H279" s="104" t="s">
        <v>6</v>
      </c>
      <c r="I279" s="256"/>
      <c r="L279" s="102"/>
      <c r="M279" s="105"/>
      <c r="T279" s="106"/>
      <c r="AT279" s="104" t="s">
        <v>108</v>
      </c>
      <c r="AU279" s="104" t="s">
        <v>37</v>
      </c>
      <c r="AV279" s="7" t="s">
        <v>36</v>
      </c>
      <c r="AW279" s="7" t="s">
        <v>16</v>
      </c>
      <c r="AX279" s="7" t="s">
        <v>34</v>
      </c>
      <c r="AY279" s="104" t="s">
        <v>103</v>
      </c>
    </row>
    <row r="280" spans="2:65" s="8" customFormat="1" x14ac:dyDescent="0.35">
      <c r="B280" s="107"/>
      <c r="D280" s="103" t="s">
        <v>108</v>
      </c>
      <c r="E280" s="108" t="s">
        <v>6</v>
      </c>
      <c r="F280" s="249" t="s">
        <v>114</v>
      </c>
      <c r="H280" s="109">
        <v>6</v>
      </c>
      <c r="I280" s="257"/>
      <c r="L280" s="107"/>
      <c r="M280" s="110"/>
      <c r="T280" s="111"/>
      <c r="AT280" s="108" t="s">
        <v>108</v>
      </c>
      <c r="AU280" s="108" t="s">
        <v>37</v>
      </c>
      <c r="AV280" s="8" t="s">
        <v>37</v>
      </c>
      <c r="AW280" s="8" t="s">
        <v>16</v>
      </c>
      <c r="AX280" s="8" t="s">
        <v>36</v>
      </c>
      <c r="AY280" s="108" t="s">
        <v>103</v>
      </c>
    </row>
    <row r="281" spans="2:65" s="6" customFormat="1" ht="29.9" customHeight="1" x14ac:dyDescent="0.35">
      <c r="B281" s="80"/>
      <c r="D281" s="81" t="s">
        <v>33</v>
      </c>
      <c r="E281" s="89" t="s">
        <v>303</v>
      </c>
      <c r="F281" s="246" t="s">
        <v>304</v>
      </c>
      <c r="I281" s="258"/>
      <c r="J281" s="90">
        <f>BK281</f>
        <v>0</v>
      </c>
      <c r="L281" s="80"/>
      <c r="M281" s="84"/>
      <c r="P281" s="85">
        <f>SUM(P282:P309)</f>
        <v>16.304673999999999</v>
      </c>
      <c r="R281" s="85">
        <f>SUM(R282:R309)</f>
        <v>1.06988086</v>
      </c>
      <c r="T281" s="86">
        <f>SUM(T282:T309)</f>
        <v>0</v>
      </c>
      <c r="AR281" s="81" t="s">
        <v>36</v>
      </c>
      <c r="AT281" s="87" t="s">
        <v>33</v>
      </c>
      <c r="AU281" s="87" t="s">
        <v>36</v>
      </c>
      <c r="AY281" s="81" t="s">
        <v>103</v>
      </c>
      <c r="BK281" s="88">
        <f>SUM(BK282:BK309)</f>
        <v>0</v>
      </c>
    </row>
    <row r="282" spans="2:65" s="1" customFormat="1" ht="25.5" customHeight="1" x14ac:dyDescent="0.35">
      <c r="B282" s="25"/>
      <c r="C282" s="91" t="s">
        <v>303</v>
      </c>
      <c r="D282" s="91" t="s">
        <v>105</v>
      </c>
      <c r="E282" s="92" t="s">
        <v>305</v>
      </c>
      <c r="F282" s="247" t="s">
        <v>306</v>
      </c>
      <c r="G282" s="94" t="s">
        <v>130</v>
      </c>
      <c r="H282" s="95">
        <v>9.6000000000000002E-2</v>
      </c>
      <c r="I282" s="255">
        <v>0</v>
      </c>
      <c r="J282" s="96">
        <f>ROUND(I282*H282,2)</f>
        <v>0</v>
      </c>
      <c r="K282" s="93"/>
      <c r="L282" s="25"/>
      <c r="M282" s="97" t="s">
        <v>6</v>
      </c>
      <c r="N282" s="98" t="s">
        <v>23</v>
      </c>
      <c r="O282" s="99">
        <v>18.175000000000001</v>
      </c>
      <c r="P282" s="99">
        <f>O282*H282</f>
        <v>1.7448000000000001</v>
      </c>
      <c r="Q282" s="99">
        <v>1.9539999999999998E-2</v>
      </c>
      <c r="R282" s="99">
        <f>Q282*H282</f>
        <v>1.8758399999999999E-3</v>
      </c>
      <c r="S282" s="99">
        <v>0</v>
      </c>
      <c r="T282" s="100">
        <f>S282*H282</f>
        <v>0</v>
      </c>
      <c r="AR282" s="15" t="s">
        <v>107</v>
      </c>
      <c r="AT282" s="15" t="s">
        <v>105</v>
      </c>
      <c r="AU282" s="15" t="s">
        <v>37</v>
      </c>
      <c r="AY282" s="15" t="s">
        <v>103</v>
      </c>
      <c r="BE282" s="101">
        <f>IF(N282="základní",J282,0)</f>
        <v>0</v>
      </c>
      <c r="BF282" s="101">
        <f>IF(N282="snížená",J282,0)</f>
        <v>0</v>
      </c>
      <c r="BG282" s="101">
        <f>IF(N282="zákl. přenesená",J282,0)</f>
        <v>0</v>
      </c>
      <c r="BH282" s="101">
        <f>IF(N282="sníž. přenesená",J282,0)</f>
        <v>0</v>
      </c>
      <c r="BI282" s="101">
        <f>IF(N282="nulová",J282,0)</f>
        <v>0</v>
      </c>
      <c r="BJ282" s="15" t="s">
        <v>36</v>
      </c>
      <c r="BK282" s="101">
        <f>ROUND(I282*H282,2)</f>
        <v>0</v>
      </c>
      <c r="BL282" s="15" t="s">
        <v>107</v>
      </c>
      <c r="BM282" s="15" t="s">
        <v>307</v>
      </c>
    </row>
    <row r="283" spans="2:65" s="7" customFormat="1" x14ac:dyDescent="0.35">
      <c r="B283" s="102"/>
      <c r="D283" s="103" t="s">
        <v>108</v>
      </c>
      <c r="E283" s="104" t="s">
        <v>6</v>
      </c>
      <c r="F283" s="248" t="s">
        <v>184</v>
      </c>
      <c r="H283" s="104" t="s">
        <v>6</v>
      </c>
      <c r="I283" s="256"/>
      <c r="L283" s="102"/>
      <c r="M283" s="105"/>
      <c r="T283" s="106"/>
      <c r="AT283" s="104" t="s">
        <v>108</v>
      </c>
      <c r="AU283" s="104" t="s">
        <v>37</v>
      </c>
      <c r="AV283" s="7" t="s">
        <v>36</v>
      </c>
      <c r="AW283" s="7" t="s">
        <v>16</v>
      </c>
      <c r="AX283" s="7" t="s">
        <v>34</v>
      </c>
      <c r="AY283" s="104" t="s">
        <v>103</v>
      </c>
    </row>
    <row r="284" spans="2:65" s="7" customFormat="1" x14ac:dyDescent="0.35">
      <c r="B284" s="102"/>
      <c r="D284" s="103" t="s">
        <v>108</v>
      </c>
      <c r="E284" s="104" t="s">
        <v>6</v>
      </c>
      <c r="F284" s="248" t="s">
        <v>185</v>
      </c>
      <c r="H284" s="104" t="s">
        <v>6</v>
      </c>
      <c r="I284" s="256"/>
      <c r="L284" s="102"/>
      <c r="M284" s="105"/>
      <c r="T284" s="106"/>
      <c r="AT284" s="104" t="s">
        <v>108</v>
      </c>
      <c r="AU284" s="104" t="s">
        <v>37</v>
      </c>
      <c r="AV284" s="7" t="s">
        <v>36</v>
      </c>
      <c r="AW284" s="7" t="s">
        <v>16</v>
      </c>
      <c r="AX284" s="7" t="s">
        <v>34</v>
      </c>
      <c r="AY284" s="104" t="s">
        <v>103</v>
      </c>
    </row>
    <row r="285" spans="2:65" s="8" customFormat="1" x14ac:dyDescent="0.35">
      <c r="B285" s="107"/>
      <c r="D285" s="103" t="s">
        <v>108</v>
      </c>
      <c r="E285" s="108" t="s">
        <v>6</v>
      </c>
      <c r="F285" s="249" t="s">
        <v>308</v>
      </c>
      <c r="H285" s="109">
        <v>9.6000000000000002E-2</v>
      </c>
      <c r="I285" s="257"/>
      <c r="L285" s="107"/>
      <c r="M285" s="110"/>
      <c r="T285" s="111"/>
      <c r="AT285" s="108" t="s">
        <v>108</v>
      </c>
      <c r="AU285" s="108" t="s">
        <v>37</v>
      </c>
      <c r="AV285" s="8" t="s">
        <v>37</v>
      </c>
      <c r="AW285" s="8" t="s">
        <v>16</v>
      </c>
      <c r="AX285" s="8" t="s">
        <v>36</v>
      </c>
      <c r="AY285" s="108" t="s">
        <v>103</v>
      </c>
    </row>
    <row r="286" spans="2:65" s="1" customFormat="1" ht="16.5" customHeight="1" x14ac:dyDescent="0.35">
      <c r="B286" s="25"/>
      <c r="C286" s="122" t="s">
        <v>309</v>
      </c>
      <c r="D286" s="122" t="s">
        <v>310</v>
      </c>
      <c r="E286" s="123" t="s">
        <v>311</v>
      </c>
      <c r="F286" s="252" t="s">
        <v>312</v>
      </c>
      <c r="G286" s="125" t="s">
        <v>130</v>
      </c>
      <c r="H286" s="126">
        <v>0.104</v>
      </c>
      <c r="I286" s="260">
        <v>0</v>
      </c>
      <c r="J286" s="127">
        <f>ROUND(I286*H286,2)</f>
        <v>0</v>
      </c>
      <c r="K286" s="124"/>
      <c r="L286" s="128"/>
      <c r="M286" s="129" t="s">
        <v>6</v>
      </c>
      <c r="N286" s="130" t="s">
        <v>23</v>
      </c>
      <c r="O286" s="99">
        <v>0</v>
      </c>
      <c r="P286" s="99">
        <f>O286*H286</f>
        <v>0</v>
      </c>
      <c r="Q286" s="99">
        <v>1</v>
      </c>
      <c r="R286" s="99">
        <f>Q286*H286</f>
        <v>0.104</v>
      </c>
      <c r="S286" s="99">
        <v>0</v>
      </c>
      <c r="T286" s="100">
        <f>S286*H286</f>
        <v>0</v>
      </c>
      <c r="AR286" s="15" t="s">
        <v>125</v>
      </c>
      <c r="AT286" s="15" t="s">
        <v>310</v>
      </c>
      <c r="AU286" s="15" t="s">
        <v>37</v>
      </c>
      <c r="AY286" s="15" t="s">
        <v>103</v>
      </c>
      <c r="BE286" s="101">
        <f>IF(N286="základní",J286,0)</f>
        <v>0</v>
      </c>
      <c r="BF286" s="101">
        <f>IF(N286="snížená",J286,0)</f>
        <v>0</v>
      </c>
      <c r="BG286" s="101">
        <f>IF(N286="zákl. přenesená",J286,0)</f>
        <v>0</v>
      </c>
      <c r="BH286" s="101">
        <f>IF(N286="sníž. přenesená",J286,0)</f>
        <v>0</v>
      </c>
      <c r="BI286" s="101">
        <f>IF(N286="nulová",J286,0)</f>
        <v>0</v>
      </c>
      <c r="BJ286" s="15" t="s">
        <v>36</v>
      </c>
      <c r="BK286" s="101">
        <f>ROUND(I286*H286,2)</f>
        <v>0</v>
      </c>
      <c r="BL286" s="15" t="s">
        <v>107</v>
      </c>
      <c r="BM286" s="15" t="s">
        <v>313</v>
      </c>
    </row>
    <row r="287" spans="2:65" s="7" customFormat="1" x14ac:dyDescent="0.35">
      <c r="B287" s="102"/>
      <c r="D287" s="103" t="s">
        <v>108</v>
      </c>
      <c r="E287" s="104" t="s">
        <v>6</v>
      </c>
      <c r="F287" s="248" t="s">
        <v>184</v>
      </c>
      <c r="H287" s="104" t="s">
        <v>6</v>
      </c>
      <c r="I287" s="256"/>
      <c r="L287" s="102"/>
      <c r="M287" s="105"/>
      <c r="T287" s="106"/>
      <c r="AT287" s="104" t="s">
        <v>108</v>
      </c>
      <c r="AU287" s="104" t="s">
        <v>37</v>
      </c>
      <c r="AV287" s="7" t="s">
        <v>36</v>
      </c>
      <c r="AW287" s="7" t="s">
        <v>16</v>
      </c>
      <c r="AX287" s="7" t="s">
        <v>34</v>
      </c>
      <c r="AY287" s="104" t="s">
        <v>103</v>
      </c>
    </row>
    <row r="288" spans="2:65" s="7" customFormat="1" x14ac:dyDescent="0.35">
      <c r="B288" s="102"/>
      <c r="D288" s="103" t="s">
        <v>108</v>
      </c>
      <c r="E288" s="104" t="s">
        <v>6</v>
      </c>
      <c r="F288" s="248" t="s">
        <v>185</v>
      </c>
      <c r="H288" s="104" t="s">
        <v>6</v>
      </c>
      <c r="I288" s="256"/>
      <c r="L288" s="102"/>
      <c r="M288" s="105"/>
      <c r="T288" s="106"/>
      <c r="AT288" s="104" t="s">
        <v>108</v>
      </c>
      <c r="AU288" s="104" t="s">
        <v>37</v>
      </c>
      <c r="AV288" s="7" t="s">
        <v>36</v>
      </c>
      <c r="AW288" s="7" t="s">
        <v>16</v>
      </c>
      <c r="AX288" s="7" t="s">
        <v>34</v>
      </c>
      <c r="AY288" s="104" t="s">
        <v>103</v>
      </c>
    </row>
    <row r="289" spans="2:65" s="8" customFormat="1" x14ac:dyDescent="0.35">
      <c r="B289" s="107"/>
      <c r="D289" s="103" t="s">
        <v>108</v>
      </c>
      <c r="E289" s="108" t="s">
        <v>6</v>
      </c>
      <c r="F289" s="249" t="s">
        <v>314</v>
      </c>
      <c r="H289" s="109">
        <v>0.104</v>
      </c>
      <c r="I289" s="257"/>
      <c r="L289" s="107"/>
      <c r="M289" s="110"/>
      <c r="T289" s="111"/>
      <c r="AT289" s="108" t="s">
        <v>108</v>
      </c>
      <c r="AU289" s="108" t="s">
        <v>37</v>
      </c>
      <c r="AV289" s="8" t="s">
        <v>37</v>
      </c>
      <c r="AW289" s="8" t="s">
        <v>16</v>
      </c>
      <c r="AX289" s="8" t="s">
        <v>36</v>
      </c>
      <c r="AY289" s="108" t="s">
        <v>103</v>
      </c>
    </row>
    <row r="290" spans="2:65" s="1" customFormat="1" ht="25.5" customHeight="1" x14ac:dyDescent="0.35">
      <c r="B290" s="25"/>
      <c r="C290" s="91" t="s">
        <v>315</v>
      </c>
      <c r="D290" s="91" t="s">
        <v>105</v>
      </c>
      <c r="E290" s="92" t="s">
        <v>316</v>
      </c>
      <c r="F290" s="247" t="s">
        <v>317</v>
      </c>
      <c r="G290" s="94" t="s">
        <v>130</v>
      </c>
      <c r="H290" s="95">
        <v>0.878</v>
      </c>
      <c r="I290" s="255">
        <v>0</v>
      </c>
      <c r="J290" s="96">
        <f>ROUND(I290*H290,2)</f>
        <v>0</v>
      </c>
      <c r="K290" s="93"/>
      <c r="L290" s="25"/>
      <c r="M290" s="97" t="s">
        <v>6</v>
      </c>
      <c r="N290" s="98" t="s">
        <v>23</v>
      </c>
      <c r="O290" s="99">
        <v>16.582999999999998</v>
      </c>
      <c r="P290" s="99">
        <f>O290*H290</f>
        <v>14.559873999999999</v>
      </c>
      <c r="Q290" s="99">
        <v>1.7090000000000001E-2</v>
      </c>
      <c r="R290" s="99">
        <f>Q290*H290</f>
        <v>1.5005020000000001E-2</v>
      </c>
      <c r="S290" s="99">
        <v>0</v>
      </c>
      <c r="T290" s="100">
        <f>S290*H290</f>
        <v>0</v>
      </c>
      <c r="AR290" s="15" t="s">
        <v>107</v>
      </c>
      <c r="AT290" s="15" t="s">
        <v>105</v>
      </c>
      <c r="AU290" s="15" t="s">
        <v>37</v>
      </c>
      <c r="AY290" s="15" t="s">
        <v>103</v>
      </c>
      <c r="BE290" s="101">
        <f>IF(N290="základní",J290,0)</f>
        <v>0</v>
      </c>
      <c r="BF290" s="101">
        <f>IF(N290="snížená",J290,0)</f>
        <v>0</v>
      </c>
      <c r="BG290" s="101">
        <f>IF(N290="zákl. přenesená",J290,0)</f>
        <v>0</v>
      </c>
      <c r="BH290" s="101">
        <f>IF(N290="sníž. přenesená",J290,0)</f>
        <v>0</v>
      </c>
      <c r="BI290" s="101">
        <f>IF(N290="nulová",J290,0)</f>
        <v>0</v>
      </c>
      <c r="BJ290" s="15" t="s">
        <v>36</v>
      </c>
      <c r="BK290" s="101">
        <f>ROUND(I290*H290,2)</f>
        <v>0</v>
      </c>
      <c r="BL290" s="15" t="s">
        <v>107</v>
      </c>
      <c r="BM290" s="15" t="s">
        <v>318</v>
      </c>
    </row>
    <row r="291" spans="2:65" s="7" customFormat="1" x14ac:dyDescent="0.35">
      <c r="B291" s="102"/>
      <c r="D291" s="103" t="s">
        <v>108</v>
      </c>
      <c r="E291" s="104" t="s">
        <v>6</v>
      </c>
      <c r="F291" s="248" t="s">
        <v>184</v>
      </c>
      <c r="H291" s="104" t="s">
        <v>6</v>
      </c>
      <c r="I291" s="256"/>
      <c r="L291" s="102"/>
      <c r="M291" s="105"/>
      <c r="T291" s="106"/>
      <c r="AT291" s="104" t="s">
        <v>108</v>
      </c>
      <c r="AU291" s="104" t="s">
        <v>37</v>
      </c>
      <c r="AV291" s="7" t="s">
        <v>36</v>
      </c>
      <c r="AW291" s="7" t="s">
        <v>16</v>
      </c>
      <c r="AX291" s="7" t="s">
        <v>34</v>
      </c>
      <c r="AY291" s="104" t="s">
        <v>103</v>
      </c>
    </row>
    <row r="292" spans="2:65" s="7" customFormat="1" x14ac:dyDescent="0.35">
      <c r="B292" s="102"/>
      <c r="D292" s="103" t="s">
        <v>108</v>
      </c>
      <c r="E292" s="104" t="s">
        <v>6</v>
      </c>
      <c r="F292" s="248" t="s">
        <v>319</v>
      </c>
      <c r="H292" s="104" t="s">
        <v>6</v>
      </c>
      <c r="I292" s="256"/>
      <c r="L292" s="102"/>
      <c r="M292" s="105"/>
      <c r="T292" s="106"/>
      <c r="AT292" s="104" t="s">
        <v>108</v>
      </c>
      <c r="AU292" s="104" t="s">
        <v>37</v>
      </c>
      <c r="AV292" s="7" t="s">
        <v>36</v>
      </c>
      <c r="AW292" s="7" t="s">
        <v>16</v>
      </c>
      <c r="AX292" s="7" t="s">
        <v>34</v>
      </c>
      <c r="AY292" s="104" t="s">
        <v>103</v>
      </c>
    </row>
    <row r="293" spans="2:65" s="8" customFormat="1" x14ac:dyDescent="0.35">
      <c r="B293" s="107"/>
      <c r="D293" s="103" t="s">
        <v>108</v>
      </c>
      <c r="E293" s="108" t="s">
        <v>6</v>
      </c>
      <c r="F293" s="249" t="s">
        <v>320</v>
      </c>
      <c r="H293" s="109">
        <v>0.878</v>
      </c>
      <c r="I293" s="257"/>
      <c r="L293" s="107"/>
      <c r="M293" s="110"/>
      <c r="T293" s="111"/>
      <c r="AT293" s="108" t="s">
        <v>108</v>
      </c>
      <c r="AU293" s="108" t="s">
        <v>37</v>
      </c>
      <c r="AV293" s="8" t="s">
        <v>37</v>
      </c>
      <c r="AW293" s="8" t="s">
        <v>16</v>
      </c>
      <c r="AX293" s="8" t="s">
        <v>36</v>
      </c>
      <c r="AY293" s="108" t="s">
        <v>103</v>
      </c>
    </row>
    <row r="294" spans="2:65" s="1" customFormat="1" ht="16.5" customHeight="1" x14ac:dyDescent="0.35">
      <c r="B294" s="25"/>
      <c r="C294" s="122" t="s">
        <v>321</v>
      </c>
      <c r="D294" s="122" t="s">
        <v>310</v>
      </c>
      <c r="E294" s="123" t="s">
        <v>322</v>
      </c>
      <c r="F294" s="252" t="s">
        <v>323</v>
      </c>
      <c r="G294" s="125" t="s">
        <v>130</v>
      </c>
      <c r="H294" s="126">
        <v>0.94899999999999995</v>
      </c>
      <c r="I294" s="260">
        <v>0</v>
      </c>
      <c r="J294" s="127">
        <f>ROUND(I294*H294,2)</f>
        <v>0</v>
      </c>
      <c r="K294" s="124"/>
      <c r="L294" s="128"/>
      <c r="M294" s="129" t="s">
        <v>6</v>
      </c>
      <c r="N294" s="130" t="s">
        <v>23</v>
      </c>
      <c r="O294" s="99">
        <v>0</v>
      </c>
      <c r="P294" s="99">
        <f>O294*H294</f>
        <v>0</v>
      </c>
      <c r="Q294" s="99">
        <v>1</v>
      </c>
      <c r="R294" s="99">
        <f>Q294*H294</f>
        <v>0.94899999999999995</v>
      </c>
      <c r="S294" s="99">
        <v>0</v>
      </c>
      <c r="T294" s="100">
        <f>S294*H294</f>
        <v>0</v>
      </c>
      <c r="AR294" s="15" t="s">
        <v>125</v>
      </c>
      <c r="AT294" s="15" t="s">
        <v>310</v>
      </c>
      <c r="AU294" s="15" t="s">
        <v>37</v>
      </c>
      <c r="AY294" s="15" t="s">
        <v>103</v>
      </c>
      <c r="BE294" s="101">
        <f>IF(N294="základní",J294,0)</f>
        <v>0</v>
      </c>
      <c r="BF294" s="101">
        <f>IF(N294="snížená",J294,0)</f>
        <v>0</v>
      </c>
      <c r="BG294" s="101">
        <f>IF(N294="zákl. přenesená",J294,0)</f>
        <v>0</v>
      </c>
      <c r="BH294" s="101">
        <f>IF(N294="sníž. přenesená",J294,0)</f>
        <v>0</v>
      </c>
      <c r="BI294" s="101">
        <f>IF(N294="nulová",J294,0)</f>
        <v>0</v>
      </c>
      <c r="BJ294" s="15" t="s">
        <v>36</v>
      </c>
      <c r="BK294" s="101">
        <f>ROUND(I294*H294,2)</f>
        <v>0</v>
      </c>
      <c r="BL294" s="15" t="s">
        <v>107</v>
      </c>
      <c r="BM294" s="15" t="s">
        <v>324</v>
      </c>
    </row>
    <row r="295" spans="2:65" s="7" customFormat="1" x14ac:dyDescent="0.35">
      <c r="B295" s="102"/>
      <c r="D295" s="103" t="s">
        <v>108</v>
      </c>
      <c r="E295" s="104" t="s">
        <v>6</v>
      </c>
      <c r="F295" s="248" t="s">
        <v>184</v>
      </c>
      <c r="H295" s="104" t="s">
        <v>6</v>
      </c>
      <c r="I295" s="256"/>
      <c r="L295" s="102"/>
      <c r="M295" s="105"/>
      <c r="T295" s="106"/>
      <c r="AT295" s="104" t="s">
        <v>108</v>
      </c>
      <c r="AU295" s="104" t="s">
        <v>37</v>
      </c>
      <c r="AV295" s="7" t="s">
        <v>36</v>
      </c>
      <c r="AW295" s="7" t="s">
        <v>16</v>
      </c>
      <c r="AX295" s="7" t="s">
        <v>34</v>
      </c>
      <c r="AY295" s="104" t="s">
        <v>103</v>
      </c>
    </row>
    <row r="296" spans="2:65" s="7" customFormat="1" x14ac:dyDescent="0.35">
      <c r="B296" s="102"/>
      <c r="D296" s="103" t="s">
        <v>108</v>
      </c>
      <c r="E296" s="104" t="s">
        <v>6</v>
      </c>
      <c r="F296" s="248" t="s">
        <v>319</v>
      </c>
      <c r="H296" s="104" t="s">
        <v>6</v>
      </c>
      <c r="I296" s="256"/>
      <c r="L296" s="102"/>
      <c r="M296" s="105"/>
      <c r="T296" s="106"/>
      <c r="AT296" s="104" t="s">
        <v>108</v>
      </c>
      <c r="AU296" s="104" t="s">
        <v>37</v>
      </c>
      <c r="AV296" s="7" t="s">
        <v>36</v>
      </c>
      <c r="AW296" s="7" t="s">
        <v>16</v>
      </c>
      <c r="AX296" s="7" t="s">
        <v>34</v>
      </c>
      <c r="AY296" s="104" t="s">
        <v>103</v>
      </c>
    </row>
    <row r="297" spans="2:65" s="8" customFormat="1" x14ac:dyDescent="0.35">
      <c r="B297" s="107"/>
      <c r="D297" s="103" t="s">
        <v>108</v>
      </c>
      <c r="E297" s="108" t="s">
        <v>6</v>
      </c>
      <c r="F297" s="249" t="s">
        <v>325</v>
      </c>
      <c r="H297" s="109">
        <v>0.94899999999999995</v>
      </c>
      <c r="I297" s="257"/>
      <c r="L297" s="107"/>
      <c r="M297" s="110"/>
      <c r="T297" s="111"/>
      <c r="AT297" s="108" t="s">
        <v>108</v>
      </c>
      <c r="AU297" s="108" t="s">
        <v>37</v>
      </c>
      <c r="AV297" s="8" t="s">
        <v>37</v>
      </c>
      <c r="AW297" s="8" t="s">
        <v>16</v>
      </c>
      <c r="AX297" s="8" t="s">
        <v>36</v>
      </c>
      <c r="AY297" s="108" t="s">
        <v>103</v>
      </c>
    </row>
    <row r="298" spans="2:65" s="1" customFormat="1" ht="16.5" customHeight="1" x14ac:dyDescent="0.35">
      <c r="B298" s="25"/>
      <c r="C298" s="91" t="s">
        <v>326</v>
      </c>
      <c r="D298" s="91" t="s">
        <v>105</v>
      </c>
      <c r="E298" s="92" t="s">
        <v>327</v>
      </c>
      <c r="F298" s="247" t="s">
        <v>328</v>
      </c>
      <c r="G298" s="94" t="s">
        <v>218</v>
      </c>
      <c r="H298" s="95">
        <v>1</v>
      </c>
      <c r="I298" s="255">
        <v>0</v>
      </c>
      <c r="J298" s="96">
        <f>ROUND(I298*H298,2)</f>
        <v>0</v>
      </c>
      <c r="K298" s="93"/>
      <c r="L298" s="25"/>
      <c r="M298" s="97" t="s">
        <v>6</v>
      </c>
      <c r="N298" s="98" t="s">
        <v>23</v>
      </c>
      <c r="O298" s="99">
        <v>0</v>
      </c>
      <c r="P298" s="99">
        <f>O298*H298</f>
        <v>0</v>
      </c>
      <c r="Q298" s="99">
        <v>0</v>
      </c>
      <c r="R298" s="99">
        <f>Q298*H298</f>
        <v>0</v>
      </c>
      <c r="S298" s="99">
        <v>0</v>
      </c>
      <c r="T298" s="100">
        <f>S298*H298</f>
        <v>0</v>
      </c>
      <c r="AR298" s="15" t="s">
        <v>107</v>
      </c>
      <c r="AT298" s="15" t="s">
        <v>105</v>
      </c>
      <c r="AU298" s="15" t="s">
        <v>37</v>
      </c>
      <c r="AY298" s="15" t="s">
        <v>103</v>
      </c>
      <c r="BE298" s="101">
        <f>IF(N298="základní",J298,0)</f>
        <v>0</v>
      </c>
      <c r="BF298" s="101">
        <f>IF(N298="snížená",J298,0)</f>
        <v>0</v>
      </c>
      <c r="BG298" s="101">
        <f>IF(N298="zákl. přenesená",J298,0)</f>
        <v>0</v>
      </c>
      <c r="BH298" s="101">
        <f>IF(N298="sníž. přenesená",J298,0)</f>
        <v>0</v>
      </c>
      <c r="BI298" s="101">
        <f>IF(N298="nulová",J298,0)</f>
        <v>0</v>
      </c>
      <c r="BJ298" s="15" t="s">
        <v>36</v>
      </c>
      <c r="BK298" s="101">
        <f>ROUND(I298*H298,2)</f>
        <v>0</v>
      </c>
      <c r="BL298" s="15" t="s">
        <v>107</v>
      </c>
      <c r="BM298" s="15" t="s">
        <v>329</v>
      </c>
    </row>
    <row r="299" spans="2:65" s="7" customFormat="1" x14ac:dyDescent="0.35">
      <c r="B299" s="102"/>
      <c r="D299" s="103" t="s">
        <v>108</v>
      </c>
      <c r="E299" s="104" t="s">
        <v>6</v>
      </c>
      <c r="F299" s="248" t="s">
        <v>330</v>
      </c>
      <c r="H299" s="104" t="s">
        <v>6</v>
      </c>
      <c r="I299" s="256"/>
      <c r="L299" s="102"/>
      <c r="M299" s="105"/>
      <c r="T299" s="106"/>
      <c r="AT299" s="104" t="s">
        <v>108</v>
      </c>
      <c r="AU299" s="104" t="s">
        <v>37</v>
      </c>
      <c r="AV299" s="7" t="s">
        <v>36</v>
      </c>
      <c r="AW299" s="7" t="s">
        <v>16</v>
      </c>
      <c r="AX299" s="7" t="s">
        <v>34</v>
      </c>
      <c r="AY299" s="104" t="s">
        <v>103</v>
      </c>
    </row>
    <row r="300" spans="2:65" s="7" customFormat="1" x14ac:dyDescent="0.35">
      <c r="B300" s="102"/>
      <c r="D300" s="103" t="s">
        <v>108</v>
      </c>
      <c r="E300" s="104" t="s">
        <v>6</v>
      </c>
      <c r="F300" s="248" t="s">
        <v>331</v>
      </c>
      <c r="H300" s="104" t="s">
        <v>6</v>
      </c>
      <c r="I300" s="256"/>
      <c r="L300" s="102"/>
      <c r="M300" s="105"/>
      <c r="T300" s="106"/>
      <c r="AT300" s="104" t="s">
        <v>108</v>
      </c>
      <c r="AU300" s="104" t="s">
        <v>37</v>
      </c>
      <c r="AV300" s="7" t="s">
        <v>36</v>
      </c>
      <c r="AW300" s="7" t="s">
        <v>16</v>
      </c>
      <c r="AX300" s="7" t="s">
        <v>34</v>
      </c>
      <c r="AY300" s="104" t="s">
        <v>103</v>
      </c>
    </row>
    <row r="301" spans="2:65" s="7" customFormat="1" x14ac:dyDescent="0.35">
      <c r="B301" s="102"/>
      <c r="D301" s="103" t="s">
        <v>108</v>
      </c>
      <c r="E301" s="104" t="s">
        <v>6</v>
      </c>
      <c r="F301" s="248" t="s">
        <v>332</v>
      </c>
      <c r="H301" s="104" t="s">
        <v>6</v>
      </c>
      <c r="I301" s="256"/>
      <c r="L301" s="102"/>
      <c r="M301" s="105"/>
      <c r="T301" s="106"/>
      <c r="AT301" s="104" t="s">
        <v>108</v>
      </c>
      <c r="AU301" s="104" t="s">
        <v>37</v>
      </c>
      <c r="AV301" s="7" t="s">
        <v>36</v>
      </c>
      <c r="AW301" s="7" t="s">
        <v>16</v>
      </c>
      <c r="AX301" s="7" t="s">
        <v>34</v>
      </c>
      <c r="AY301" s="104" t="s">
        <v>103</v>
      </c>
    </row>
    <row r="302" spans="2:65" s="7" customFormat="1" x14ac:dyDescent="0.35">
      <c r="B302" s="102"/>
      <c r="D302" s="103" t="s">
        <v>108</v>
      </c>
      <c r="E302" s="104" t="s">
        <v>6</v>
      </c>
      <c r="F302" s="248" t="s">
        <v>333</v>
      </c>
      <c r="H302" s="104" t="s">
        <v>6</v>
      </c>
      <c r="I302" s="256"/>
      <c r="L302" s="102"/>
      <c r="M302" s="105"/>
      <c r="T302" s="106"/>
      <c r="AT302" s="104" t="s">
        <v>108</v>
      </c>
      <c r="AU302" s="104" t="s">
        <v>37</v>
      </c>
      <c r="AV302" s="7" t="s">
        <v>36</v>
      </c>
      <c r="AW302" s="7" t="s">
        <v>16</v>
      </c>
      <c r="AX302" s="7" t="s">
        <v>34</v>
      </c>
      <c r="AY302" s="104" t="s">
        <v>103</v>
      </c>
    </row>
    <row r="303" spans="2:65" s="7" customFormat="1" x14ac:dyDescent="0.35">
      <c r="B303" s="102"/>
      <c r="D303" s="103" t="s">
        <v>108</v>
      </c>
      <c r="E303" s="104" t="s">
        <v>6</v>
      </c>
      <c r="F303" s="248" t="s">
        <v>334</v>
      </c>
      <c r="H303" s="104" t="s">
        <v>6</v>
      </c>
      <c r="I303" s="256"/>
      <c r="L303" s="102"/>
      <c r="M303" s="105"/>
      <c r="T303" s="106"/>
      <c r="AT303" s="104" t="s">
        <v>108</v>
      </c>
      <c r="AU303" s="104" t="s">
        <v>37</v>
      </c>
      <c r="AV303" s="7" t="s">
        <v>36</v>
      </c>
      <c r="AW303" s="7" t="s">
        <v>16</v>
      </c>
      <c r="AX303" s="7" t="s">
        <v>34</v>
      </c>
      <c r="AY303" s="104" t="s">
        <v>103</v>
      </c>
    </row>
    <row r="304" spans="2:65" s="7" customFormat="1" x14ac:dyDescent="0.35">
      <c r="B304" s="102"/>
      <c r="D304" s="103" t="s">
        <v>108</v>
      </c>
      <c r="E304" s="104" t="s">
        <v>6</v>
      </c>
      <c r="F304" s="248" t="s">
        <v>335</v>
      </c>
      <c r="H304" s="104" t="s">
        <v>6</v>
      </c>
      <c r="I304" s="256"/>
      <c r="L304" s="102"/>
      <c r="M304" s="105"/>
      <c r="T304" s="106"/>
      <c r="AT304" s="104" t="s">
        <v>108</v>
      </c>
      <c r="AU304" s="104" t="s">
        <v>37</v>
      </c>
      <c r="AV304" s="7" t="s">
        <v>36</v>
      </c>
      <c r="AW304" s="7" t="s">
        <v>16</v>
      </c>
      <c r="AX304" s="7" t="s">
        <v>34</v>
      </c>
      <c r="AY304" s="104" t="s">
        <v>103</v>
      </c>
    </row>
    <row r="305" spans="2:65" s="7" customFormat="1" x14ac:dyDescent="0.35">
      <c r="B305" s="102"/>
      <c r="D305" s="103" t="s">
        <v>108</v>
      </c>
      <c r="E305" s="104" t="s">
        <v>6</v>
      </c>
      <c r="F305" s="248" t="s">
        <v>336</v>
      </c>
      <c r="H305" s="104" t="s">
        <v>6</v>
      </c>
      <c r="I305" s="256"/>
      <c r="L305" s="102"/>
      <c r="M305" s="105"/>
      <c r="T305" s="106"/>
      <c r="AT305" s="104" t="s">
        <v>108</v>
      </c>
      <c r="AU305" s="104" t="s">
        <v>37</v>
      </c>
      <c r="AV305" s="7" t="s">
        <v>36</v>
      </c>
      <c r="AW305" s="7" t="s">
        <v>16</v>
      </c>
      <c r="AX305" s="7" t="s">
        <v>34</v>
      </c>
      <c r="AY305" s="104" t="s">
        <v>103</v>
      </c>
    </row>
    <row r="306" spans="2:65" s="7" customFormat="1" x14ac:dyDescent="0.35">
      <c r="B306" s="102"/>
      <c r="D306" s="103" t="s">
        <v>108</v>
      </c>
      <c r="E306" s="104" t="s">
        <v>6</v>
      </c>
      <c r="F306" s="248" t="s">
        <v>212</v>
      </c>
      <c r="H306" s="104" t="s">
        <v>6</v>
      </c>
      <c r="I306" s="256"/>
      <c r="L306" s="102"/>
      <c r="M306" s="105"/>
      <c r="T306" s="106"/>
      <c r="AT306" s="104" t="s">
        <v>108</v>
      </c>
      <c r="AU306" s="104" t="s">
        <v>37</v>
      </c>
      <c r="AV306" s="7" t="s">
        <v>36</v>
      </c>
      <c r="AW306" s="7" t="s">
        <v>16</v>
      </c>
      <c r="AX306" s="7" t="s">
        <v>34</v>
      </c>
      <c r="AY306" s="104" t="s">
        <v>103</v>
      </c>
    </row>
    <row r="307" spans="2:65" s="7" customFormat="1" x14ac:dyDescent="0.35">
      <c r="B307" s="102"/>
      <c r="D307" s="103" t="s">
        <v>108</v>
      </c>
      <c r="E307" s="104" t="s">
        <v>6</v>
      </c>
      <c r="F307" s="248" t="s">
        <v>213</v>
      </c>
      <c r="H307" s="104" t="s">
        <v>6</v>
      </c>
      <c r="I307" s="256"/>
      <c r="L307" s="102"/>
      <c r="M307" s="105"/>
      <c r="T307" s="106"/>
      <c r="AT307" s="104" t="s">
        <v>108</v>
      </c>
      <c r="AU307" s="104" t="s">
        <v>37</v>
      </c>
      <c r="AV307" s="7" t="s">
        <v>36</v>
      </c>
      <c r="AW307" s="7" t="s">
        <v>16</v>
      </c>
      <c r="AX307" s="7" t="s">
        <v>34</v>
      </c>
      <c r="AY307" s="104" t="s">
        <v>103</v>
      </c>
    </row>
    <row r="308" spans="2:65" s="7" customFormat="1" x14ac:dyDescent="0.35">
      <c r="B308" s="102"/>
      <c r="D308" s="103" t="s">
        <v>108</v>
      </c>
      <c r="E308" s="104" t="s">
        <v>6</v>
      </c>
      <c r="F308" s="248" t="s">
        <v>214</v>
      </c>
      <c r="H308" s="104" t="s">
        <v>6</v>
      </c>
      <c r="I308" s="256"/>
      <c r="L308" s="102"/>
      <c r="M308" s="105"/>
      <c r="T308" s="106"/>
      <c r="AT308" s="104" t="s">
        <v>108</v>
      </c>
      <c r="AU308" s="104" t="s">
        <v>37</v>
      </c>
      <c r="AV308" s="7" t="s">
        <v>36</v>
      </c>
      <c r="AW308" s="7" t="s">
        <v>16</v>
      </c>
      <c r="AX308" s="7" t="s">
        <v>34</v>
      </c>
      <c r="AY308" s="104" t="s">
        <v>103</v>
      </c>
    </row>
    <row r="309" spans="2:65" s="207" customFormat="1" x14ac:dyDescent="0.35">
      <c r="B309" s="208"/>
      <c r="D309" s="209" t="s">
        <v>108</v>
      </c>
      <c r="E309" s="210" t="s">
        <v>6</v>
      </c>
      <c r="F309" s="253" t="s">
        <v>36</v>
      </c>
      <c r="H309" s="211">
        <v>1</v>
      </c>
      <c r="I309" s="261"/>
      <c r="L309" s="208"/>
      <c r="M309" s="212"/>
      <c r="T309" s="213"/>
      <c r="AT309" s="210" t="s">
        <v>108</v>
      </c>
      <c r="AU309" s="210" t="s">
        <v>37</v>
      </c>
      <c r="AV309" s="207" t="s">
        <v>37</v>
      </c>
      <c r="AW309" s="207" t="s">
        <v>16</v>
      </c>
      <c r="AX309" s="207" t="s">
        <v>36</v>
      </c>
      <c r="AY309" s="210" t="s">
        <v>103</v>
      </c>
    </row>
    <row r="310" spans="2:65" s="6" customFormat="1" ht="29.25" customHeight="1" x14ac:dyDescent="0.35">
      <c r="B310" s="80"/>
      <c r="D310" s="81" t="s">
        <v>33</v>
      </c>
      <c r="E310" s="89" t="s">
        <v>337</v>
      </c>
      <c r="F310" s="246" t="s">
        <v>338</v>
      </c>
      <c r="I310" s="258"/>
      <c r="J310" s="90">
        <f>BK310</f>
        <v>0</v>
      </c>
      <c r="L310" s="80"/>
      <c r="M310" s="84"/>
      <c r="P310" s="85">
        <f>SUM(P311:P311)</f>
        <v>0</v>
      </c>
      <c r="R310" s="85">
        <f>SUM(R311:R311)</f>
        <v>0</v>
      </c>
      <c r="T310" s="86">
        <f>SUM(T311:T311)</f>
        <v>0</v>
      </c>
      <c r="AR310" s="81" t="s">
        <v>36</v>
      </c>
      <c r="AT310" s="87" t="s">
        <v>33</v>
      </c>
      <c r="AU310" s="87" t="s">
        <v>36</v>
      </c>
      <c r="AY310" s="81" t="s">
        <v>103</v>
      </c>
      <c r="BK310" s="88">
        <f>SUM(BK311:BK311)</f>
        <v>0</v>
      </c>
    </row>
    <row r="311" spans="2:65" s="207" customFormat="1" x14ac:dyDescent="0.35">
      <c r="B311" s="208"/>
      <c r="D311" s="209" t="s">
        <v>108</v>
      </c>
      <c r="E311" s="210" t="s">
        <v>6</v>
      </c>
      <c r="F311" s="253" t="s">
        <v>180</v>
      </c>
      <c r="H311" s="211">
        <v>24</v>
      </c>
      <c r="I311" s="261"/>
      <c r="L311" s="208"/>
      <c r="M311" s="212"/>
      <c r="T311" s="213"/>
      <c r="AT311" s="210" t="s">
        <v>108</v>
      </c>
      <c r="AU311" s="210" t="s">
        <v>37</v>
      </c>
      <c r="AV311" s="207" t="s">
        <v>37</v>
      </c>
      <c r="AW311" s="207" t="s">
        <v>16</v>
      </c>
      <c r="AX311" s="207" t="s">
        <v>36</v>
      </c>
      <c r="AY311" s="210" t="s">
        <v>103</v>
      </c>
    </row>
    <row r="312" spans="2:65" s="6" customFormat="1" ht="29.25" customHeight="1" x14ac:dyDescent="0.35">
      <c r="B312" s="80"/>
      <c r="D312" s="81" t="s">
        <v>33</v>
      </c>
      <c r="E312" s="89" t="s">
        <v>339</v>
      </c>
      <c r="F312" s="246" t="s">
        <v>340</v>
      </c>
      <c r="I312" s="258"/>
      <c r="J312" s="90">
        <f>BK312</f>
        <v>0</v>
      </c>
      <c r="L312" s="80"/>
      <c r="M312" s="84"/>
      <c r="P312" s="85">
        <f>SUM(P313:P313)</f>
        <v>0</v>
      </c>
      <c r="R312" s="85">
        <f>SUM(R313:R313)</f>
        <v>0</v>
      </c>
      <c r="T312" s="86">
        <f>SUM(T313:T313)</f>
        <v>0</v>
      </c>
      <c r="AR312" s="81" t="s">
        <v>36</v>
      </c>
      <c r="AT312" s="87" t="s">
        <v>33</v>
      </c>
      <c r="AU312" s="87" t="s">
        <v>36</v>
      </c>
      <c r="AY312" s="81" t="s">
        <v>103</v>
      </c>
      <c r="BK312" s="88">
        <f>SUM(BK313:BK313)</f>
        <v>0</v>
      </c>
    </row>
    <row r="313" spans="2:65" s="207" customFormat="1" x14ac:dyDescent="0.35">
      <c r="B313" s="208"/>
      <c r="D313" s="209" t="s">
        <v>108</v>
      </c>
      <c r="E313" s="210" t="s">
        <v>6</v>
      </c>
      <c r="F313" s="253" t="s">
        <v>180</v>
      </c>
      <c r="H313" s="211">
        <v>24</v>
      </c>
      <c r="I313" s="261"/>
      <c r="L313" s="208"/>
      <c r="M313" s="212"/>
      <c r="T313" s="213"/>
      <c r="AT313" s="210" t="s">
        <v>108</v>
      </c>
      <c r="AU313" s="210" t="s">
        <v>37</v>
      </c>
      <c r="AV313" s="207" t="s">
        <v>37</v>
      </c>
      <c r="AW313" s="207" t="s">
        <v>16</v>
      </c>
      <c r="AX313" s="207" t="s">
        <v>36</v>
      </c>
      <c r="AY313" s="210" t="s">
        <v>103</v>
      </c>
    </row>
    <row r="314" spans="2:65" s="6" customFormat="1" ht="29.25" customHeight="1" x14ac:dyDescent="0.35">
      <c r="B314" s="80"/>
      <c r="D314" s="81" t="s">
        <v>33</v>
      </c>
      <c r="E314" s="89" t="s">
        <v>341</v>
      </c>
      <c r="F314" s="246" t="s">
        <v>342</v>
      </c>
      <c r="I314" s="258"/>
      <c r="J314" s="90">
        <f>BK314</f>
        <v>0</v>
      </c>
      <c r="L314" s="80"/>
      <c r="M314" s="84"/>
      <c r="P314" s="85">
        <f>SUM(P315:P315)</f>
        <v>0</v>
      </c>
      <c r="R314" s="85">
        <f>SUM(R315:R315)</f>
        <v>0</v>
      </c>
      <c r="T314" s="86">
        <f>SUM(T315:T315)</f>
        <v>0</v>
      </c>
      <c r="AR314" s="81" t="s">
        <v>36</v>
      </c>
      <c r="AT314" s="87" t="s">
        <v>33</v>
      </c>
      <c r="AU314" s="87" t="s">
        <v>36</v>
      </c>
      <c r="AY314" s="81" t="s">
        <v>103</v>
      </c>
      <c r="BK314" s="88">
        <f>SUM(BK315:BK315)</f>
        <v>0</v>
      </c>
    </row>
    <row r="315" spans="2:65" s="207" customFormat="1" x14ac:dyDescent="0.35">
      <c r="B315" s="208"/>
      <c r="D315" s="209" t="s">
        <v>108</v>
      </c>
      <c r="E315" s="210" t="s">
        <v>6</v>
      </c>
      <c r="F315" s="253" t="s">
        <v>36</v>
      </c>
      <c r="H315" s="211">
        <v>1</v>
      </c>
      <c r="I315" s="261"/>
      <c r="L315" s="208"/>
      <c r="M315" s="212"/>
      <c r="T315" s="213"/>
      <c r="AT315" s="210" t="s">
        <v>108</v>
      </c>
      <c r="AU315" s="210" t="s">
        <v>37</v>
      </c>
      <c r="AV315" s="207" t="s">
        <v>37</v>
      </c>
      <c r="AW315" s="207" t="s">
        <v>16</v>
      </c>
      <c r="AX315" s="207" t="s">
        <v>36</v>
      </c>
      <c r="AY315" s="210" t="s">
        <v>103</v>
      </c>
    </row>
    <row r="316" spans="2:65" s="6" customFormat="1" ht="29.25" customHeight="1" x14ac:dyDescent="0.35">
      <c r="B316" s="80"/>
      <c r="D316" s="81" t="s">
        <v>33</v>
      </c>
      <c r="E316" s="89" t="s">
        <v>347</v>
      </c>
      <c r="F316" s="246" t="s">
        <v>348</v>
      </c>
      <c r="I316" s="258"/>
      <c r="J316" s="90">
        <f>BK316</f>
        <v>0</v>
      </c>
      <c r="L316" s="80"/>
      <c r="M316" s="84"/>
      <c r="P316" s="85">
        <f>SUM(P317:P317)</f>
        <v>0</v>
      </c>
      <c r="R316" s="85">
        <f>SUM(R317:R317)</f>
        <v>0</v>
      </c>
      <c r="T316" s="86">
        <f>SUM(T317:T317)</f>
        <v>0</v>
      </c>
      <c r="AR316" s="81" t="s">
        <v>36</v>
      </c>
      <c r="AT316" s="87" t="s">
        <v>33</v>
      </c>
      <c r="AU316" s="87" t="s">
        <v>36</v>
      </c>
      <c r="AY316" s="81" t="s">
        <v>103</v>
      </c>
      <c r="BK316" s="88">
        <f>SUM(BK317:BK317)</f>
        <v>0</v>
      </c>
    </row>
    <row r="317" spans="2:65" s="207" customFormat="1" x14ac:dyDescent="0.35">
      <c r="B317" s="208"/>
      <c r="D317" s="209" t="s">
        <v>108</v>
      </c>
      <c r="E317" s="210" t="s">
        <v>6</v>
      </c>
      <c r="F317" s="253" t="s">
        <v>36</v>
      </c>
      <c r="H317" s="211">
        <v>1</v>
      </c>
      <c r="I317" s="261"/>
      <c r="L317" s="208"/>
      <c r="M317" s="212"/>
      <c r="T317" s="213"/>
      <c r="AT317" s="210" t="s">
        <v>108</v>
      </c>
      <c r="AU317" s="210" t="s">
        <v>37</v>
      </c>
      <c r="AV317" s="207" t="s">
        <v>37</v>
      </c>
      <c r="AW317" s="207" t="s">
        <v>16</v>
      </c>
      <c r="AX317" s="207" t="s">
        <v>36</v>
      </c>
      <c r="AY317" s="210" t="s">
        <v>103</v>
      </c>
    </row>
    <row r="318" spans="2:65" s="6" customFormat="1" ht="29.9" customHeight="1" x14ac:dyDescent="0.35">
      <c r="B318" s="80"/>
      <c r="D318" s="81" t="s">
        <v>33</v>
      </c>
      <c r="E318" s="89" t="s">
        <v>349</v>
      </c>
      <c r="F318" s="246" t="s">
        <v>350</v>
      </c>
      <c r="I318" s="258"/>
      <c r="J318" s="90">
        <f>BK318</f>
        <v>0</v>
      </c>
      <c r="L318" s="80"/>
      <c r="M318" s="84"/>
      <c r="P318" s="85">
        <f>SUM(P319:P366)</f>
        <v>48.881037000000006</v>
      </c>
      <c r="R318" s="85">
        <f>SUM(R319:R366)</f>
        <v>43.750191119999997</v>
      </c>
      <c r="T318" s="86">
        <f>SUM(T319:T366)</f>
        <v>0</v>
      </c>
      <c r="AR318" s="81" t="s">
        <v>36</v>
      </c>
      <c r="AT318" s="87" t="s">
        <v>33</v>
      </c>
      <c r="AU318" s="87" t="s">
        <v>36</v>
      </c>
      <c r="AY318" s="81" t="s">
        <v>103</v>
      </c>
      <c r="BK318" s="88">
        <f>SUM(BK319:BK366)</f>
        <v>0</v>
      </c>
    </row>
    <row r="319" spans="2:65" s="1" customFormat="1" ht="25.5" customHeight="1" x14ac:dyDescent="0.35">
      <c r="B319" s="25"/>
      <c r="C319" s="91" t="s">
        <v>351</v>
      </c>
      <c r="D319" s="91" t="s">
        <v>105</v>
      </c>
      <c r="E319" s="92" t="s">
        <v>352</v>
      </c>
      <c r="F319" s="247" t="s">
        <v>353</v>
      </c>
      <c r="G319" s="94" t="s">
        <v>106</v>
      </c>
      <c r="H319" s="95">
        <v>1.427</v>
      </c>
      <c r="I319" s="255">
        <v>0</v>
      </c>
      <c r="J319" s="96">
        <f>ROUND(I319*H319,2)</f>
        <v>0</v>
      </c>
      <c r="K319" s="93"/>
      <c r="L319" s="25"/>
      <c r="M319" s="97" t="s">
        <v>6</v>
      </c>
      <c r="N319" s="98" t="s">
        <v>23</v>
      </c>
      <c r="O319" s="99">
        <v>2.58</v>
      </c>
      <c r="P319" s="99">
        <f>O319*H319</f>
        <v>3.6816600000000004</v>
      </c>
      <c r="Q319" s="99">
        <v>2.45329</v>
      </c>
      <c r="R319" s="99">
        <f>Q319*H319</f>
        <v>3.5008448300000001</v>
      </c>
      <c r="S319" s="99">
        <v>0</v>
      </c>
      <c r="T319" s="100">
        <f>S319*H319</f>
        <v>0</v>
      </c>
      <c r="AR319" s="15" t="s">
        <v>107</v>
      </c>
      <c r="AT319" s="15" t="s">
        <v>105</v>
      </c>
      <c r="AU319" s="15" t="s">
        <v>37</v>
      </c>
      <c r="AY319" s="15" t="s">
        <v>103</v>
      </c>
      <c r="BE319" s="101">
        <f>IF(N319="základní",J319,0)</f>
        <v>0</v>
      </c>
      <c r="BF319" s="101">
        <f>IF(N319="snížená",J319,0)</f>
        <v>0</v>
      </c>
      <c r="BG319" s="101">
        <f>IF(N319="zákl. přenesená",J319,0)</f>
        <v>0</v>
      </c>
      <c r="BH319" s="101">
        <f>IF(N319="sníž. přenesená",J319,0)</f>
        <v>0</v>
      </c>
      <c r="BI319" s="101">
        <f>IF(N319="nulová",J319,0)</f>
        <v>0</v>
      </c>
      <c r="BJ319" s="15" t="s">
        <v>36</v>
      </c>
      <c r="BK319" s="101">
        <f>ROUND(I319*H319,2)</f>
        <v>0</v>
      </c>
      <c r="BL319" s="15" t="s">
        <v>107</v>
      </c>
      <c r="BM319" s="15" t="s">
        <v>354</v>
      </c>
    </row>
    <row r="320" spans="2:65" s="7" customFormat="1" x14ac:dyDescent="0.35">
      <c r="B320" s="102"/>
      <c r="D320" s="103" t="s">
        <v>108</v>
      </c>
      <c r="E320" s="104" t="s">
        <v>6</v>
      </c>
      <c r="F320" s="248" t="s">
        <v>140</v>
      </c>
      <c r="H320" s="104" t="s">
        <v>6</v>
      </c>
      <c r="I320" s="256"/>
      <c r="L320" s="102"/>
      <c r="M320" s="105"/>
      <c r="T320" s="106"/>
      <c r="AT320" s="104" t="s">
        <v>108</v>
      </c>
      <c r="AU320" s="104" t="s">
        <v>37</v>
      </c>
      <c r="AV320" s="7" t="s">
        <v>36</v>
      </c>
      <c r="AW320" s="7" t="s">
        <v>16</v>
      </c>
      <c r="AX320" s="7" t="s">
        <v>34</v>
      </c>
      <c r="AY320" s="104" t="s">
        <v>103</v>
      </c>
    </row>
    <row r="321" spans="2:65" s="7" customFormat="1" x14ac:dyDescent="0.35">
      <c r="B321" s="102"/>
      <c r="D321" s="103" t="s">
        <v>108</v>
      </c>
      <c r="E321" s="104" t="s">
        <v>6</v>
      </c>
      <c r="F321" s="248" t="s">
        <v>141</v>
      </c>
      <c r="H321" s="104" t="s">
        <v>6</v>
      </c>
      <c r="I321" s="256"/>
      <c r="L321" s="102"/>
      <c r="M321" s="105"/>
      <c r="T321" s="106"/>
      <c r="AT321" s="104" t="s">
        <v>108</v>
      </c>
      <c r="AU321" s="104" t="s">
        <v>37</v>
      </c>
      <c r="AV321" s="7" t="s">
        <v>36</v>
      </c>
      <c r="AW321" s="7" t="s">
        <v>16</v>
      </c>
      <c r="AX321" s="7" t="s">
        <v>34</v>
      </c>
      <c r="AY321" s="104" t="s">
        <v>103</v>
      </c>
    </row>
    <row r="322" spans="2:65" s="8" customFormat="1" x14ac:dyDescent="0.35">
      <c r="B322" s="107"/>
      <c r="D322" s="103" t="s">
        <v>108</v>
      </c>
      <c r="E322" s="108" t="s">
        <v>6</v>
      </c>
      <c r="F322" s="249" t="s">
        <v>355</v>
      </c>
      <c r="H322" s="109">
        <v>0.627</v>
      </c>
      <c r="I322" s="257"/>
      <c r="L322" s="107"/>
      <c r="M322" s="110"/>
      <c r="T322" s="111"/>
      <c r="AT322" s="108" t="s">
        <v>108</v>
      </c>
      <c r="AU322" s="108" t="s">
        <v>37</v>
      </c>
      <c r="AV322" s="8" t="s">
        <v>37</v>
      </c>
      <c r="AW322" s="8" t="s">
        <v>16</v>
      </c>
      <c r="AX322" s="8" t="s">
        <v>34</v>
      </c>
      <c r="AY322" s="108" t="s">
        <v>103</v>
      </c>
    </row>
    <row r="323" spans="2:65" s="8" customFormat="1" x14ac:dyDescent="0.35">
      <c r="B323" s="107"/>
      <c r="D323" s="103" t="s">
        <v>108</v>
      </c>
      <c r="E323" s="108" t="s">
        <v>6</v>
      </c>
      <c r="F323" s="249" t="s">
        <v>356</v>
      </c>
      <c r="H323" s="109">
        <v>0.8</v>
      </c>
      <c r="I323" s="257"/>
      <c r="L323" s="107"/>
      <c r="M323" s="110"/>
      <c r="T323" s="111"/>
      <c r="AT323" s="108" t="s">
        <v>108</v>
      </c>
      <c r="AU323" s="108" t="s">
        <v>37</v>
      </c>
      <c r="AV323" s="8" t="s">
        <v>37</v>
      </c>
      <c r="AW323" s="8" t="s">
        <v>16</v>
      </c>
      <c r="AX323" s="8" t="s">
        <v>34</v>
      </c>
      <c r="AY323" s="108" t="s">
        <v>103</v>
      </c>
    </row>
    <row r="324" spans="2:65" s="9" customFormat="1" x14ac:dyDescent="0.35">
      <c r="B324" s="112"/>
      <c r="D324" s="103" t="s">
        <v>108</v>
      </c>
      <c r="E324" s="113" t="s">
        <v>6</v>
      </c>
      <c r="F324" s="251" t="s">
        <v>110</v>
      </c>
      <c r="H324" s="114">
        <v>1.427</v>
      </c>
      <c r="I324" s="259"/>
      <c r="L324" s="112"/>
      <c r="M324" s="115"/>
      <c r="T324" s="116"/>
      <c r="AT324" s="113" t="s">
        <v>108</v>
      </c>
      <c r="AU324" s="113" t="s">
        <v>37</v>
      </c>
      <c r="AV324" s="9" t="s">
        <v>107</v>
      </c>
      <c r="AW324" s="9" t="s">
        <v>16</v>
      </c>
      <c r="AX324" s="9" t="s">
        <v>36</v>
      </c>
      <c r="AY324" s="113" t="s">
        <v>103</v>
      </c>
    </row>
    <row r="325" spans="2:65" s="1" customFormat="1" ht="25.5" customHeight="1" x14ac:dyDescent="0.35">
      <c r="B325" s="25"/>
      <c r="C325" s="91" t="s">
        <v>357</v>
      </c>
      <c r="D325" s="91" t="s">
        <v>105</v>
      </c>
      <c r="E325" s="92" t="s">
        <v>358</v>
      </c>
      <c r="F325" s="247" t="s">
        <v>359</v>
      </c>
      <c r="G325" s="94" t="s">
        <v>106</v>
      </c>
      <c r="H325" s="95">
        <v>10.837</v>
      </c>
      <c r="I325" s="255">
        <v>0</v>
      </c>
      <c r="J325" s="96">
        <f>ROUND(I325*H325,2)</f>
        <v>0</v>
      </c>
      <c r="K325" s="93"/>
      <c r="L325" s="25"/>
      <c r="M325" s="97" t="s">
        <v>6</v>
      </c>
      <c r="N325" s="98" t="s">
        <v>23</v>
      </c>
      <c r="O325" s="99">
        <v>2.3170000000000002</v>
      </c>
      <c r="P325" s="99">
        <f>O325*H325</f>
        <v>25.109329000000002</v>
      </c>
      <c r="Q325" s="99">
        <v>2.45329</v>
      </c>
      <c r="R325" s="99">
        <f>Q325*H325</f>
        <v>26.586303729999997</v>
      </c>
      <c r="S325" s="99">
        <v>0</v>
      </c>
      <c r="T325" s="100">
        <f>S325*H325</f>
        <v>0</v>
      </c>
      <c r="AR325" s="15" t="s">
        <v>107</v>
      </c>
      <c r="AT325" s="15" t="s">
        <v>105</v>
      </c>
      <c r="AU325" s="15" t="s">
        <v>37</v>
      </c>
      <c r="AY325" s="15" t="s">
        <v>103</v>
      </c>
      <c r="BE325" s="101">
        <f>IF(N325="základní",J325,0)</f>
        <v>0</v>
      </c>
      <c r="BF325" s="101">
        <f>IF(N325="snížená",J325,0)</f>
        <v>0</v>
      </c>
      <c r="BG325" s="101">
        <f>IF(N325="zákl. přenesená",J325,0)</f>
        <v>0</v>
      </c>
      <c r="BH325" s="101">
        <f>IF(N325="sníž. přenesená",J325,0)</f>
        <v>0</v>
      </c>
      <c r="BI325" s="101">
        <f>IF(N325="nulová",J325,0)</f>
        <v>0</v>
      </c>
      <c r="BJ325" s="15" t="s">
        <v>36</v>
      </c>
      <c r="BK325" s="101">
        <f>ROUND(I325*H325,2)</f>
        <v>0</v>
      </c>
      <c r="BL325" s="15" t="s">
        <v>107</v>
      </c>
      <c r="BM325" s="15" t="s">
        <v>360</v>
      </c>
    </row>
    <row r="326" spans="2:65" s="7" customFormat="1" x14ac:dyDescent="0.35">
      <c r="B326" s="102"/>
      <c r="D326" s="103" t="s">
        <v>108</v>
      </c>
      <c r="E326" s="104" t="s">
        <v>6</v>
      </c>
      <c r="F326" s="248" t="s">
        <v>137</v>
      </c>
      <c r="H326" s="104" t="s">
        <v>6</v>
      </c>
      <c r="I326" s="256"/>
      <c r="L326" s="102"/>
      <c r="M326" s="105"/>
      <c r="T326" s="106"/>
      <c r="AT326" s="104" t="s">
        <v>108</v>
      </c>
      <c r="AU326" s="104" t="s">
        <v>37</v>
      </c>
      <c r="AV326" s="7" t="s">
        <v>36</v>
      </c>
      <c r="AW326" s="7" t="s">
        <v>16</v>
      </c>
      <c r="AX326" s="7" t="s">
        <v>34</v>
      </c>
      <c r="AY326" s="104" t="s">
        <v>103</v>
      </c>
    </row>
    <row r="327" spans="2:65" s="7" customFormat="1" x14ac:dyDescent="0.35">
      <c r="B327" s="102"/>
      <c r="D327" s="103" t="s">
        <v>108</v>
      </c>
      <c r="E327" s="104" t="s">
        <v>6</v>
      </c>
      <c r="F327" s="248" t="s">
        <v>138</v>
      </c>
      <c r="H327" s="104" t="s">
        <v>6</v>
      </c>
      <c r="I327" s="256"/>
      <c r="L327" s="102"/>
      <c r="M327" s="105"/>
      <c r="T327" s="106"/>
      <c r="AT327" s="104" t="s">
        <v>108</v>
      </c>
      <c r="AU327" s="104" t="s">
        <v>37</v>
      </c>
      <c r="AV327" s="7" t="s">
        <v>36</v>
      </c>
      <c r="AW327" s="7" t="s">
        <v>16</v>
      </c>
      <c r="AX327" s="7" t="s">
        <v>34</v>
      </c>
      <c r="AY327" s="104" t="s">
        <v>103</v>
      </c>
    </row>
    <row r="328" spans="2:65" s="8" customFormat="1" x14ac:dyDescent="0.35">
      <c r="B328" s="107"/>
      <c r="D328" s="103" t="s">
        <v>108</v>
      </c>
      <c r="E328" s="108" t="s">
        <v>6</v>
      </c>
      <c r="F328" s="249" t="s">
        <v>139</v>
      </c>
      <c r="H328" s="109">
        <v>7.7069999999999999</v>
      </c>
      <c r="I328" s="257"/>
      <c r="L328" s="107"/>
      <c r="M328" s="110"/>
      <c r="T328" s="111"/>
      <c r="AT328" s="108" t="s">
        <v>108</v>
      </c>
      <c r="AU328" s="108" t="s">
        <v>37</v>
      </c>
      <c r="AV328" s="8" t="s">
        <v>37</v>
      </c>
      <c r="AW328" s="8" t="s">
        <v>16</v>
      </c>
      <c r="AX328" s="8" t="s">
        <v>34</v>
      </c>
      <c r="AY328" s="108" t="s">
        <v>103</v>
      </c>
    </row>
    <row r="329" spans="2:65" s="7" customFormat="1" x14ac:dyDescent="0.35">
      <c r="B329" s="102"/>
      <c r="D329" s="103" t="s">
        <v>108</v>
      </c>
      <c r="E329" s="104" t="s">
        <v>6</v>
      </c>
      <c r="F329" s="248" t="s">
        <v>140</v>
      </c>
      <c r="H329" s="104" t="s">
        <v>6</v>
      </c>
      <c r="I329" s="256"/>
      <c r="L329" s="102"/>
      <c r="M329" s="105"/>
      <c r="T329" s="106"/>
      <c r="AT329" s="104" t="s">
        <v>108</v>
      </c>
      <c r="AU329" s="104" t="s">
        <v>37</v>
      </c>
      <c r="AV329" s="7" t="s">
        <v>36</v>
      </c>
      <c r="AW329" s="7" t="s">
        <v>16</v>
      </c>
      <c r="AX329" s="7" t="s">
        <v>34</v>
      </c>
      <c r="AY329" s="104" t="s">
        <v>103</v>
      </c>
    </row>
    <row r="330" spans="2:65" s="7" customFormat="1" x14ac:dyDescent="0.35">
      <c r="B330" s="102"/>
      <c r="D330" s="103" t="s">
        <v>108</v>
      </c>
      <c r="E330" s="104" t="s">
        <v>6</v>
      </c>
      <c r="F330" s="248" t="s">
        <v>141</v>
      </c>
      <c r="H330" s="104" t="s">
        <v>6</v>
      </c>
      <c r="I330" s="256"/>
      <c r="L330" s="102"/>
      <c r="M330" s="105"/>
      <c r="T330" s="106"/>
      <c r="AT330" s="104" t="s">
        <v>108</v>
      </c>
      <c r="AU330" s="104" t="s">
        <v>37</v>
      </c>
      <c r="AV330" s="7" t="s">
        <v>36</v>
      </c>
      <c r="AW330" s="7" t="s">
        <v>16</v>
      </c>
      <c r="AX330" s="7" t="s">
        <v>34</v>
      </c>
      <c r="AY330" s="104" t="s">
        <v>103</v>
      </c>
    </row>
    <row r="331" spans="2:65" s="8" customFormat="1" x14ac:dyDescent="0.35">
      <c r="B331" s="107"/>
      <c r="D331" s="103" t="s">
        <v>108</v>
      </c>
      <c r="E331" s="108" t="s">
        <v>6</v>
      </c>
      <c r="F331" s="249" t="s">
        <v>142</v>
      </c>
      <c r="H331" s="109">
        <v>1.046</v>
      </c>
      <c r="I331" s="257"/>
      <c r="L331" s="107"/>
      <c r="M331" s="110"/>
      <c r="T331" s="111"/>
      <c r="AT331" s="108" t="s">
        <v>108</v>
      </c>
      <c r="AU331" s="108" t="s">
        <v>37</v>
      </c>
      <c r="AV331" s="8" t="s">
        <v>37</v>
      </c>
      <c r="AW331" s="8" t="s">
        <v>16</v>
      </c>
      <c r="AX331" s="8" t="s">
        <v>34</v>
      </c>
      <c r="AY331" s="108" t="s">
        <v>103</v>
      </c>
    </row>
    <row r="332" spans="2:65" s="8" customFormat="1" x14ac:dyDescent="0.35">
      <c r="B332" s="107"/>
      <c r="D332" s="103" t="s">
        <v>108</v>
      </c>
      <c r="E332" s="108" t="s">
        <v>6</v>
      </c>
      <c r="F332" s="249" t="s">
        <v>143</v>
      </c>
      <c r="H332" s="109">
        <v>1.3340000000000001</v>
      </c>
      <c r="I332" s="257"/>
      <c r="L332" s="107"/>
      <c r="M332" s="110"/>
      <c r="T332" s="111"/>
      <c r="AT332" s="108" t="s">
        <v>108</v>
      </c>
      <c r="AU332" s="108" t="s">
        <v>37</v>
      </c>
      <c r="AV332" s="8" t="s">
        <v>37</v>
      </c>
      <c r="AW332" s="8" t="s">
        <v>16</v>
      </c>
      <c r="AX332" s="8" t="s">
        <v>34</v>
      </c>
      <c r="AY332" s="108" t="s">
        <v>103</v>
      </c>
    </row>
    <row r="333" spans="2:65" s="7" customFormat="1" x14ac:dyDescent="0.35">
      <c r="B333" s="102"/>
      <c r="D333" s="103" t="s">
        <v>108</v>
      </c>
      <c r="E333" s="104" t="s">
        <v>6</v>
      </c>
      <c r="F333" s="248" t="s">
        <v>144</v>
      </c>
      <c r="H333" s="104" t="s">
        <v>6</v>
      </c>
      <c r="I333" s="256"/>
      <c r="L333" s="102"/>
      <c r="M333" s="105"/>
      <c r="T333" s="106"/>
      <c r="AT333" s="104" t="s">
        <v>108</v>
      </c>
      <c r="AU333" s="104" t="s">
        <v>37</v>
      </c>
      <c r="AV333" s="7" t="s">
        <v>36</v>
      </c>
      <c r="AW333" s="7" t="s">
        <v>16</v>
      </c>
      <c r="AX333" s="7" t="s">
        <v>34</v>
      </c>
      <c r="AY333" s="104" t="s">
        <v>103</v>
      </c>
    </row>
    <row r="334" spans="2:65" s="8" customFormat="1" x14ac:dyDescent="0.35">
      <c r="B334" s="107"/>
      <c r="D334" s="103" t="s">
        <v>108</v>
      </c>
      <c r="E334" s="108" t="s">
        <v>6</v>
      </c>
      <c r="F334" s="249" t="s">
        <v>145</v>
      </c>
      <c r="H334" s="109">
        <v>0.75</v>
      </c>
      <c r="I334" s="257"/>
      <c r="L334" s="107"/>
      <c r="M334" s="110"/>
      <c r="T334" s="111"/>
      <c r="AT334" s="108" t="s">
        <v>108</v>
      </c>
      <c r="AU334" s="108" t="s">
        <v>37</v>
      </c>
      <c r="AV334" s="8" t="s">
        <v>37</v>
      </c>
      <c r="AW334" s="8" t="s">
        <v>16</v>
      </c>
      <c r="AX334" s="8" t="s">
        <v>34</v>
      </c>
      <c r="AY334" s="108" t="s">
        <v>103</v>
      </c>
    </row>
    <row r="335" spans="2:65" s="9" customFormat="1" x14ac:dyDescent="0.35">
      <c r="B335" s="112"/>
      <c r="D335" s="103" t="s">
        <v>108</v>
      </c>
      <c r="E335" s="113" t="s">
        <v>6</v>
      </c>
      <c r="F335" s="251" t="s">
        <v>110</v>
      </c>
      <c r="H335" s="114">
        <v>10.837</v>
      </c>
      <c r="I335" s="259"/>
      <c r="L335" s="112"/>
      <c r="M335" s="115"/>
      <c r="T335" s="116"/>
      <c r="AT335" s="113" t="s">
        <v>108</v>
      </c>
      <c r="AU335" s="113" t="s">
        <v>37</v>
      </c>
      <c r="AV335" s="9" t="s">
        <v>107</v>
      </c>
      <c r="AW335" s="9" t="s">
        <v>16</v>
      </c>
      <c r="AX335" s="9" t="s">
        <v>36</v>
      </c>
      <c r="AY335" s="113" t="s">
        <v>103</v>
      </c>
    </row>
    <row r="336" spans="2:65" s="1" customFormat="1" ht="25.5" customHeight="1" x14ac:dyDescent="0.35">
      <c r="B336" s="25"/>
      <c r="C336" s="91" t="s">
        <v>361</v>
      </c>
      <c r="D336" s="91" t="s">
        <v>105</v>
      </c>
      <c r="E336" s="92" t="s">
        <v>362</v>
      </c>
      <c r="F336" s="247" t="s">
        <v>363</v>
      </c>
      <c r="G336" s="94" t="s">
        <v>106</v>
      </c>
      <c r="H336" s="95">
        <v>1.427</v>
      </c>
      <c r="I336" s="255">
        <v>0</v>
      </c>
      <c r="J336" s="96">
        <f>ROUND(I336*H336,2)</f>
        <v>0</v>
      </c>
      <c r="K336" s="93"/>
      <c r="L336" s="25"/>
      <c r="M336" s="97" t="s">
        <v>6</v>
      </c>
      <c r="N336" s="98" t="s">
        <v>23</v>
      </c>
      <c r="O336" s="99">
        <v>1.35</v>
      </c>
      <c r="P336" s="99">
        <f>O336*H336</f>
        <v>1.9264500000000002</v>
      </c>
      <c r="Q336" s="99">
        <v>0</v>
      </c>
      <c r="R336" s="99">
        <f>Q336*H336</f>
        <v>0</v>
      </c>
      <c r="S336" s="99">
        <v>0</v>
      </c>
      <c r="T336" s="100">
        <f>S336*H336</f>
        <v>0</v>
      </c>
      <c r="AR336" s="15" t="s">
        <v>107</v>
      </c>
      <c r="AT336" s="15" t="s">
        <v>105</v>
      </c>
      <c r="AU336" s="15" t="s">
        <v>37</v>
      </c>
      <c r="AY336" s="15" t="s">
        <v>103</v>
      </c>
      <c r="BE336" s="101">
        <f>IF(N336="základní",J336,0)</f>
        <v>0</v>
      </c>
      <c r="BF336" s="101">
        <f>IF(N336="snížená",J336,0)</f>
        <v>0</v>
      </c>
      <c r="BG336" s="101">
        <f>IF(N336="zákl. přenesená",J336,0)</f>
        <v>0</v>
      </c>
      <c r="BH336" s="101">
        <f>IF(N336="sníž. přenesená",J336,0)</f>
        <v>0</v>
      </c>
      <c r="BI336" s="101">
        <f>IF(N336="nulová",J336,0)</f>
        <v>0</v>
      </c>
      <c r="BJ336" s="15" t="s">
        <v>36</v>
      </c>
      <c r="BK336" s="101">
        <f>ROUND(I336*H336,2)</f>
        <v>0</v>
      </c>
      <c r="BL336" s="15" t="s">
        <v>107</v>
      </c>
      <c r="BM336" s="15" t="s">
        <v>364</v>
      </c>
    </row>
    <row r="337" spans="2:65" s="1" customFormat="1" ht="25.5" customHeight="1" x14ac:dyDescent="0.35">
      <c r="B337" s="25"/>
      <c r="C337" s="91" t="s">
        <v>365</v>
      </c>
      <c r="D337" s="91" t="s">
        <v>105</v>
      </c>
      <c r="E337" s="92" t="s">
        <v>366</v>
      </c>
      <c r="F337" s="247" t="s">
        <v>367</v>
      </c>
      <c r="G337" s="94" t="s">
        <v>106</v>
      </c>
      <c r="H337" s="95">
        <v>10.837</v>
      </c>
      <c r="I337" s="255">
        <v>0</v>
      </c>
      <c r="J337" s="96">
        <f>ROUND(I337*H337,2)</f>
        <v>0</v>
      </c>
      <c r="K337" s="93"/>
      <c r="L337" s="25"/>
      <c r="M337" s="97" t="s">
        <v>6</v>
      </c>
      <c r="N337" s="98" t="s">
        <v>23</v>
      </c>
      <c r="O337" s="99">
        <v>0.67500000000000004</v>
      </c>
      <c r="P337" s="99">
        <f>O337*H337</f>
        <v>7.3149750000000004</v>
      </c>
      <c r="Q337" s="99">
        <v>0</v>
      </c>
      <c r="R337" s="99">
        <f>Q337*H337</f>
        <v>0</v>
      </c>
      <c r="S337" s="99">
        <v>0</v>
      </c>
      <c r="T337" s="100">
        <f>S337*H337</f>
        <v>0</v>
      </c>
      <c r="AR337" s="15" t="s">
        <v>107</v>
      </c>
      <c r="AT337" s="15" t="s">
        <v>105</v>
      </c>
      <c r="AU337" s="15" t="s">
        <v>37</v>
      </c>
      <c r="AY337" s="15" t="s">
        <v>103</v>
      </c>
      <c r="BE337" s="101">
        <f>IF(N337="základní",J337,0)</f>
        <v>0</v>
      </c>
      <c r="BF337" s="101">
        <f>IF(N337="snížená",J337,0)</f>
        <v>0</v>
      </c>
      <c r="BG337" s="101">
        <f>IF(N337="zákl. přenesená",J337,0)</f>
        <v>0</v>
      </c>
      <c r="BH337" s="101">
        <f>IF(N337="sníž. přenesená",J337,0)</f>
        <v>0</v>
      </c>
      <c r="BI337" s="101">
        <f>IF(N337="nulová",J337,0)</f>
        <v>0</v>
      </c>
      <c r="BJ337" s="15" t="s">
        <v>36</v>
      </c>
      <c r="BK337" s="101">
        <f>ROUND(I337*H337,2)</f>
        <v>0</v>
      </c>
      <c r="BL337" s="15" t="s">
        <v>107</v>
      </c>
      <c r="BM337" s="15" t="s">
        <v>368</v>
      </c>
    </row>
    <row r="338" spans="2:65" s="1" customFormat="1" ht="38.25" customHeight="1" x14ac:dyDescent="0.35">
      <c r="B338" s="25"/>
      <c r="C338" s="91" t="s">
        <v>369</v>
      </c>
      <c r="D338" s="91" t="s">
        <v>105</v>
      </c>
      <c r="E338" s="92" t="s">
        <v>370</v>
      </c>
      <c r="F338" s="247" t="s">
        <v>371</v>
      </c>
      <c r="G338" s="94" t="s">
        <v>106</v>
      </c>
      <c r="H338" s="95">
        <v>1.427</v>
      </c>
      <c r="I338" s="255">
        <v>0</v>
      </c>
      <c r="J338" s="96">
        <f>ROUND(I338*H338,2)</f>
        <v>0</v>
      </c>
      <c r="K338" s="93"/>
      <c r="L338" s="25"/>
      <c r="M338" s="97" t="s">
        <v>6</v>
      </c>
      <c r="N338" s="98" t="s">
        <v>23</v>
      </c>
      <c r="O338" s="99">
        <v>0.41</v>
      </c>
      <c r="P338" s="99">
        <f>O338*H338</f>
        <v>0.58506999999999998</v>
      </c>
      <c r="Q338" s="99">
        <v>0</v>
      </c>
      <c r="R338" s="99">
        <f>Q338*H338</f>
        <v>0</v>
      </c>
      <c r="S338" s="99">
        <v>0</v>
      </c>
      <c r="T338" s="100">
        <f>S338*H338</f>
        <v>0</v>
      </c>
      <c r="AR338" s="15" t="s">
        <v>107</v>
      </c>
      <c r="AT338" s="15" t="s">
        <v>105</v>
      </c>
      <c r="AU338" s="15" t="s">
        <v>37</v>
      </c>
      <c r="AY338" s="15" t="s">
        <v>103</v>
      </c>
      <c r="BE338" s="101">
        <f>IF(N338="základní",J338,0)</f>
        <v>0</v>
      </c>
      <c r="BF338" s="101">
        <f>IF(N338="snížená",J338,0)</f>
        <v>0</v>
      </c>
      <c r="BG338" s="101">
        <f>IF(N338="zákl. přenesená",J338,0)</f>
        <v>0</v>
      </c>
      <c r="BH338" s="101">
        <f>IF(N338="sníž. přenesená",J338,0)</f>
        <v>0</v>
      </c>
      <c r="BI338" s="101">
        <f>IF(N338="nulová",J338,0)</f>
        <v>0</v>
      </c>
      <c r="BJ338" s="15" t="s">
        <v>36</v>
      </c>
      <c r="BK338" s="101">
        <f>ROUND(I338*H338,2)</f>
        <v>0</v>
      </c>
      <c r="BL338" s="15" t="s">
        <v>107</v>
      </c>
      <c r="BM338" s="15" t="s">
        <v>372</v>
      </c>
    </row>
    <row r="339" spans="2:65" s="1" customFormat="1" ht="38.25" customHeight="1" x14ac:dyDescent="0.35">
      <c r="B339" s="25"/>
      <c r="C339" s="91" t="s">
        <v>373</v>
      </c>
      <c r="D339" s="91" t="s">
        <v>105</v>
      </c>
      <c r="E339" s="92" t="s">
        <v>374</v>
      </c>
      <c r="F339" s="247" t="s">
        <v>375</v>
      </c>
      <c r="G339" s="94" t="s">
        <v>106</v>
      </c>
      <c r="H339" s="95">
        <v>10.837</v>
      </c>
      <c r="I339" s="255">
        <v>0</v>
      </c>
      <c r="J339" s="96">
        <f>ROUND(I339*H339,2)</f>
        <v>0</v>
      </c>
      <c r="K339" s="93"/>
      <c r="L339" s="25"/>
      <c r="M339" s="97" t="s">
        <v>6</v>
      </c>
      <c r="N339" s="98" t="s">
        <v>23</v>
      </c>
      <c r="O339" s="99">
        <v>0.20499999999999999</v>
      </c>
      <c r="P339" s="99">
        <f>O339*H339</f>
        <v>2.2215849999999997</v>
      </c>
      <c r="Q339" s="99">
        <v>0</v>
      </c>
      <c r="R339" s="99">
        <f>Q339*H339</f>
        <v>0</v>
      </c>
      <c r="S339" s="99">
        <v>0</v>
      </c>
      <c r="T339" s="100">
        <f>S339*H339</f>
        <v>0</v>
      </c>
      <c r="AR339" s="15" t="s">
        <v>107</v>
      </c>
      <c r="AT339" s="15" t="s">
        <v>105</v>
      </c>
      <c r="AU339" s="15" t="s">
        <v>37</v>
      </c>
      <c r="AY339" s="15" t="s">
        <v>103</v>
      </c>
      <c r="BE339" s="101">
        <f>IF(N339="základní",J339,0)</f>
        <v>0</v>
      </c>
      <c r="BF339" s="101">
        <f>IF(N339="snížená",J339,0)</f>
        <v>0</v>
      </c>
      <c r="BG339" s="101">
        <f>IF(N339="zákl. přenesená",J339,0)</f>
        <v>0</v>
      </c>
      <c r="BH339" s="101">
        <f>IF(N339="sníž. přenesená",J339,0)</f>
        <v>0</v>
      </c>
      <c r="BI339" s="101">
        <f>IF(N339="nulová",J339,0)</f>
        <v>0</v>
      </c>
      <c r="BJ339" s="15" t="s">
        <v>36</v>
      </c>
      <c r="BK339" s="101">
        <f>ROUND(I339*H339,2)</f>
        <v>0</v>
      </c>
      <c r="BL339" s="15" t="s">
        <v>107</v>
      </c>
      <c r="BM339" s="15" t="s">
        <v>376</v>
      </c>
    </row>
    <row r="340" spans="2:65" s="1" customFormat="1" ht="16.5" customHeight="1" x14ac:dyDescent="0.35">
      <c r="B340" s="25"/>
      <c r="C340" s="91" t="s">
        <v>377</v>
      </c>
      <c r="D340" s="91" t="s">
        <v>105</v>
      </c>
      <c r="E340" s="92" t="s">
        <v>378</v>
      </c>
      <c r="F340" s="247" t="s">
        <v>379</v>
      </c>
      <c r="G340" s="94" t="s">
        <v>130</v>
      </c>
      <c r="H340" s="95">
        <v>0.52800000000000002</v>
      </c>
      <c r="I340" s="255">
        <v>0</v>
      </c>
      <c r="J340" s="96">
        <f>ROUND(I340*H340,2)</f>
        <v>0</v>
      </c>
      <c r="K340" s="93"/>
      <c r="L340" s="25"/>
      <c r="M340" s="97" t="s">
        <v>6</v>
      </c>
      <c r="N340" s="98" t="s">
        <v>23</v>
      </c>
      <c r="O340" s="99">
        <v>15.231</v>
      </c>
      <c r="P340" s="99">
        <f>O340*H340</f>
        <v>8.0419680000000007</v>
      </c>
      <c r="Q340" s="99">
        <v>1.06277</v>
      </c>
      <c r="R340" s="99">
        <f>Q340*H340</f>
        <v>0.56114256000000007</v>
      </c>
      <c r="S340" s="99">
        <v>0</v>
      </c>
      <c r="T340" s="100">
        <f>S340*H340</f>
        <v>0</v>
      </c>
      <c r="AR340" s="15" t="s">
        <v>107</v>
      </c>
      <c r="AT340" s="15" t="s">
        <v>105</v>
      </c>
      <c r="AU340" s="15" t="s">
        <v>37</v>
      </c>
      <c r="AY340" s="15" t="s">
        <v>103</v>
      </c>
      <c r="BE340" s="101">
        <f>IF(N340="základní",J340,0)</f>
        <v>0</v>
      </c>
      <c r="BF340" s="101">
        <f>IF(N340="snížená",J340,0)</f>
        <v>0</v>
      </c>
      <c r="BG340" s="101">
        <f>IF(N340="zákl. přenesená",J340,0)</f>
        <v>0</v>
      </c>
      <c r="BH340" s="101">
        <f>IF(N340="sníž. přenesená",J340,0)</f>
        <v>0</v>
      </c>
      <c r="BI340" s="101">
        <f>IF(N340="nulová",J340,0)</f>
        <v>0</v>
      </c>
      <c r="BJ340" s="15" t="s">
        <v>36</v>
      </c>
      <c r="BK340" s="101">
        <f>ROUND(I340*H340,2)</f>
        <v>0</v>
      </c>
      <c r="BL340" s="15" t="s">
        <v>107</v>
      </c>
      <c r="BM340" s="15" t="s">
        <v>380</v>
      </c>
    </row>
    <row r="341" spans="2:65" s="7" customFormat="1" x14ac:dyDescent="0.35">
      <c r="B341" s="102"/>
      <c r="D341" s="103" t="s">
        <v>108</v>
      </c>
      <c r="E341" s="104" t="s">
        <v>6</v>
      </c>
      <c r="F341" s="248" t="s">
        <v>381</v>
      </c>
      <c r="H341" s="104" t="s">
        <v>6</v>
      </c>
      <c r="I341" s="256"/>
      <c r="L341" s="102"/>
      <c r="M341" s="105"/>
      <c r="T341" s="106"/>
      <c r="AT341" s="104" t="s">
        <v>108</v>
      </c>
      <c r="AU341" s="104" t="s">
        <v>37</v>
      </c>
      <c r="AV341" s="7" t="s">
        <v>36</v>
      </c>
      <c r="AW341" s="7" t="s">
        <v>16</v>
      </c>
      <c r="AX341" s="7" t="s">
        <v>34</v>
      </c>
      <c r="AY341" s="104" t="s">
        <v>103</v>
      </c>
    </row>
    <row r="342" spans="2:65" s="7" customFormat="1" x14ac:dyDescent="0.35">
      <c r="B342" s="102"/>
      <c r="D342" s="103" t="s">
        <v>108</v>
      </c>
      <c r="E342" s="104" t="s">
        <v>6</v>
      </c>
      <c r="F342" s="248" t="s">
        <v>137</v>
      </c>
      <c r="H342" s="104" t="s">
        <v>6</v>
      </c>
      <c r="I342" s="256"/>
      <c r="L342" s="102"/>
      <c r="M342" s="105"/>
      <c r="T342" s="106"/>
      <c r="AT342" s="104" t="s">
        <v>108</v>
      </c>
      <c r="AU342" s="104" t="s">
        <v>37</v>
      </c>
      <c r="AV342" s="7" t="s">
        <v>36</v>
      </c>
      <c r="AW342" s="7" t="s">
        <v>16</v>
      </c>
      <c r="AX342" s="7" t="s">
        <v>34</v>
      </c>
      <c r="AY342" s="104" t="s">
        <v>103</v>
      </c>
    </row>
    <row r="343" spans="2:65" s="7" customFormat="1" x14ac:dyDescent="0.35">
      <c r="B343" s="102"/>
      <c r="D343" s="103" t="s">
        <v>108</v>
      </c>
      <c r="E343" s="104" t="s">
        <v>6</v>
      </c>
      <c r="F343" s="248" t="s">
        <v>138</v>
      </c>
      <c r="H343" s="104" t="s">
        <v>6</v>
      </c>
      <c r="I343" s="256"/>
      <c r="L343" s="102"/>
      <c r="M343" s="105"/>
      <c r="T343" s="106"/>
      <c r="AT343" s="104" t="s">
        <v>108</v>
      </c>
      <c r="AU343" s="104" t="s">
        <v>37</v>
      </c>
      <c r="AV343" s="7" t="s">
        <v>36</v>
      </c>
      <c r="AW343" s="7" t="s">
        <v>16</v>
      </c>
      <c r="AX343" s="7" t="s">
        <v>34</v>
      </c>
      <c r="AY343" s="104" t="s">
        <v>103</v>
      </c>
    </row>
    <row r="344" spans="2:65" s="8" customFormat="1" x14ac:dyDescent="0.35">
      <c r="B344" s="107"/>
      <c r="D344" s="103" t="s">
        <v>108</v>
      </c>
      <c r="E344" s="108" t="s">
        <v>6</v>
      </c>
      <c r="F344" s="249" t="s">
        <v>382</v>
      </c>
      <c r="H344" s="109">
        <v>0.308</v>
      </c>
      <c r="I344" s="257"/>
      <c r="L344" s="107"/>
      <c r="M344" s="110"/>
      <c r="T344" s="111"/>
      <c r="AT344" s="108" t="s">
        <v>108</v>
      </c>
      <c r="AU344" s="108" t="s">
        <v>37</v>
      </c>
      <c r="AV344" s="8" t="s">
        <v>37</v>
      </c>
      <c r="AW344" s="8" t="s">
        <v>16</v>
      </c>
      <c r="AX344" s="8" t="s">
        <v>34</v>
      </c>
      <c r="AY344" s="108" t="s">
        <v>103</v>
      </c>
    </row>
    <row r="345" spans="2:65" s="7" customFormat="1" x14ac:dyDescent="0.35">
      <c r="B345" s="102"/>
      <c r="D345" s="103" t="s">
        <v>108</v>
      </c>
      <c r="E345" s="104" t="s">
        <v>6</v>
      </c>
      <c r="F345" s="248" t="s">
        <v>140</v>
      </c>
      <c r="H345" s="104" t="s">
        <v>6</v>
      </c>
      <c r="I345" s="256"/>
      <c r="L345" s="102"/>
      <c r="M345" s="105"/>
      <c r="T345" s="106"/>
      <c r="AT345" s="104" t="s">
        <v>108</v>
      </c>
      <c r="AU345" s="104" t="s">
        <v>37</v>
      </c>
      <c r="AV345" s="7" t="s">
        <v>36</v>
      </c>
      <c r="AW345" s="7" t="s">
        <v>16</v>
      </c>
      <c r="AX345" s="7" t="s">
        <v>34</v>
      </c>
      <c r="AY345" s="104" t="s">
        <v>103</v>
      </c>
    </row>
    <row r="346" spans="2:65" s="7" customFormat="1" x14ac:dyDescent="0.35">
      <c r="B346" s="102"/>
      <c r="D346" s="103" t="s">
        <v>108</v>
      </c>
      <c r="E346" s="104" t="s">
        <v>6</v>
      </c>
      <c r="F346" s="248" t="s">
        <v>141</v>
      </c>
      <c r="H346" s="104" t="s">
        <v>6</v>
      </c>
      <c r="I346" s="256"/>
      <c r="L346" s="102"/>
      <c r="M346" s="105"/>
      <c r="T346" s="106"/>
      <c r="AT346" s="104" t="s">
        <v>108</v>
      </c>
      <c r="AU346" s="104" t="s">
        <v>37</v>
      </c>
      <c r="AV346" s="7" t="s">
        <v>36</v>
      </c>
      <c r="AW346" s="7" t="s">
        <v>16</v>
      </c>
      <c r="AX346" s="7" t="s">
        <v>34</v>
      </c>
      <c r="AY346" s="104" t="s">
        <v>103</v>
      </c>
    </row>
    <row r="347" spans="2:65" s="8" customFormat="1" x14ac:dyDescent="0.35">
      <c r="B347" s="107"/>
      <c r="D347" s="103" t="s">
        <v>108</v>
      </c>
      <c r="E347" s="108" t="s">
        <v>6</v>
      </c>
      <c r="F347" s="249" t="s">
        <v>383</v>
      </c>
      <c r="H347" s="109">
        <v>4.2000000000000003E-2</v>
      </c>
      <c r="I347" s="257"/>
      <c r="L347" s="107"/>
      <c r="M347" s="110"/>
      <c r="T347" s="111"/>
      <c r="AT347" s="108" t="s">
        <v>108</v>
      </c>
      <c r="AU347" s="108" t="s">
        <v>37</v>
      </c>
      <c r="AV347" s="8" t="s">
        <v>37</v>
      </c>
      <c r="AW347" s="8" t="s">
        <v>16</v>
      </c>
      <c r="AX347" s="8" t="s">
        <v>34</v>
      </c>
      <c r="AY347" s="108" t="s">
        <v>103</v>
      </c>
    </row>
    <row r="348" spans="2:65" s="8" customFormat="1" x14ac:dyDescent="0.35">
      <c r="B348" s="107"/>
      <c r="D348" s="103" t="s">
        <v>108</v>
      </c>
      <c r="E348" s="108" t="s">
        <v>6</v>
      </c>
      <c r="F348" s="249" t="s">
        <v>384</v>
      </c>
      <c r="H348" s="109">
        <v>5.2999999999999999E-2</v>
      </c>
      <c r="I348" s="257"/>
      <c r="L348" s="107"/>
      <c r="M348" s="110"/>
      <c r="T348" s="111"/>
      <c r="AT348" s="108" t="s">
        <v>108</v>
      </c>
      <c r="AU348" s="108" t="s">
        <v>37</v>
      </c>
      <c r="AV348" s="8" t="s">
        <v>37</v>
      </c>
      <c r="AW348" s="8" t="s">
        <v>16</v>
      </c>
      <c r="AX348" s="8" t="s">
        <v>34</v>
      </c>
      <c r="AY348" s="108" t="s">
        <v>103</v>
      </c>
    </row>
    <row r="349" spans="2:65" s="7" customFormat="1" x14ac:dyDescent="0.35">
      <c r="B349" s="102"/>
      <c r="D349" s="103" t="s">
        <v>108</v>
      </c>
      <c r="E349" s="104" t="s">
        <v>6</v>
      </c>
      <c r="F349" s="248" t="s">
        <v>144</v>
      </c>
      <c r="H349" s="104" t="s">
        <v>6</v>
      </c>
      <c r="I349" s="256"/>
      <c r="L349" s="102"/>
      <c r="M349" s="105"/>
      <c r="T349" s="106"/>
      <c r="AT349" s="104" t="s">
        <v>108</v>
      </c>
      <c r="AU349" s="104" t="s">
        <v>37</v>
      </c>
      <c r="AV349" s="7" t="s">
        <v>36</v>
      </c>
      <c r="AW349" s="7" t="s">
        <v>16</v>
      </c>
      <c r="AX349" s="7" t="s">
        <v>34</v>
      </c>
      <c r="AY349" s="104" t="s">
        <v>103</v>
      </c>
    </row>
    <row r="350" spans="2:65" s="8" customFormat="1" x14ac:dyDescent="0.35">
      <c r="B350" s="107"/>
      <c r="D350" s="103" t="s">
        <v>108</v>
      </c>
      <c r="E350" s="108" t="s">
        <v>6</v>
      </c>
      <c r="F350" s="249" t="s">
        <v>385</v>
      </c>
      <c r="H350" s="109">
        <v>0.03</v>
      </c>
      <c r="I350" s="257"/>
      <c r="L350" s="107"/>
      <c r="M350" s="110"/>
      <c r="T350" s="111"/>
      <c r="AT350" s="108" t="s">
        <v>108</v>
      </c>
      <c r="AU350" s="108" t="s">
        <v>37</v>
      </c>
      <c r="AV350" s="8" t="s">
        <v>37</v>
      </c>
      <c r="AW350" s="8" t="s">
        <v>16</v>
      </c>
      <c r="AX350" s="8" t="s">
        <v>34</v>
      </c>
      <c r="AY350" s="108" t="s">
        <v>103</v>
      </c>
    </row>
    <row r="351" spans="2:65" s="10" customFormat="1" x14ac:dyDescent="0.35">
      <c r="B351" s="117"/>
      <c r="D351" s="103" t="s">
        <v>108</v>
      </c>
      <c r="E351" s="118" t="s">
        <v>6</v>
      </c>
      <c r="F351" s="250" t="s">
        <v>146</v>
      </c>
      <c r="H351" s="119">
        <v>0.433</v>
      </c>
      <c r="I351" s="262"/>
      <c r="L351" s="117"/>
      <c r="M351" s="120"/>
      <c r="T351" s="121"/>
      <c r="AT351" s="118" t="s">
        <v>108</v>
      </c>
      <c r="AU351" s="118" t="s">
        <v>37</v>
      </c>
      <c r="AV351" s="10" t="s">
        <v>109</v>
      </c>
      <c r="AW351" s="10" t="s">
        <v>16</v>
      </c>
      <c r="AX351" s="10" t="s">
        <v>34</v>
      </c>
      <c r="AY351" s="118" t="s">
        <v>103</v>
      </c>
    </row>
    <row r="352" spans="2:65" s="7" customFormat="1" x14ac:dyDescent="0.35">
      <c r="B352" s="102"/>
      <c r="D352" s="103" t="s">
        <v>108</v>
      </c>
      <c r="E352" s="104" t="s">
        <v>6</v>
      </c>
      <c r="F352" s="248" t="s">
        <v>140</v>
      </c>
      <c r="H352" s="104" t="s">
        <v>6</v>
      </c>
      <c r="I352" s="256"/>
      <c r="L352" s="102"/>
      <c r="M352" s="105"/>
      <c r="T352" s="106"/>
      <c r="AT352" s="104" t="s">
        <v>108</v>
      </c>
      <c r="AU352" s="104" t="s">
        <v>37</v>
      </c>
      <c r="AV352" s="7" t="s">
        <v>36</v>
      </c>
      <c r="AW352" s="7" t="s">
        <v>16</v>
      </c>
      <c r="AX352" s="7" t="s">
        <v>34</v>
      </c>
      <c r="AY352" s="104" t="s">
        <v>103</v>
      </c>
    </row>
    <row r="353" spans="2:65" s="7" customFormat="1" x14ac:dyDescent="0.35">
      <c r="B353" s="102"/>
      <c r="D353" s="103" t="s">
        <v>108</v>
      </c>
      <c r="E353" s="104" t="s">
        <v>6</v>
      </c>
      <c r="F353" s="248" t="s">
        <v>141</v>
      </c>
      <c r="H353" s="104" t="s">
        <v>6</v>
      </c>
      <c r="I353" s="256"/>
      <c r="L353" s="102"/>
      <c r="M353" s="105"/>
      <c r="T353" s="106"/>
      <c r="AT353" s="104" t="s">
        <v>108</v>
      </c>
      <c r="AU353" s="104" t="s">
        <v>37</v>
      </c>
      <c r="AV353" s="7" t="s">
        <v>36</v>
      </c>
      <c r="AW353" s="7" t="s">
        <v>16</v>
      </c>
      <c r="AX353" s="7" t="s">
        <v>34</v>
      </c>
      <c r="AY353" s="104" t="s">
        <v>103</v>
      </c>
    </row>
    <row r="354" spans="2:65" s="8" customFormat="1" x14ac:dyDescent="0.35">
      <c r="B354" s="107"/>
      <c r="D354" s="103" t="s">
        <v>108</v>
      </c>
      <c r="E354" s="108" t="s">
        <v>6</v>
      </c>
      <c r="F354" s="249" t="s">
        <v>383</v>
      </c>
      <c r="H354" s="109">
        <v>4.2000000000000003E-2</v>
      </c>
      <c r="I354" s="257"/>
      <c r="L354" s="107"/>
      <c r="M354" s="110"/>
      <c r="T354" s="111"/>
      <c r="AT354" s="108" t="s">
        <v>108</v>
      </c>
      <c r="AU354" s="108" t="s">
        <v>37</v>
      </c>
      <c r="AV354" s="8" t="s">
        <v>37</v>
      </c>
      <c r="AW354" s="8" t="s">
        <v>16</v>
      </c>
      <c r="AX354" s="8" t="s">
        <v>34</v>
      </c>
      <c r="AY354" s="108" t="s">
        <v>103</v>
      </c>
    </row>
    <row r="355" spans="2:65" s="8" customFormat="1" x14ac:dyDescent="0.35">
      <c r="B355" s="107"/>
      <c r="D355" s="103" t="s">
        <v>108</v>
      </c>
      <c r="E355" s="108" t="s">
        <v>6</v>
      </c>
      <c r="F355" s="249" t="s">
        <v>384</v>
      </c>
      <c r="H355" s="109">
        <v>5.2999999999999999E-2</v>
      </c>
      <c r="I355" s="257"/>
      <c r="L355" s="107"/>
      <c r="M355" s="110"/>
      <c r="T355" s="111"/>
      <c r="AT355" s="108" t="s">
        <v>108</v>
      </c>
      <c r="AU355" s="108" t="s">
        <v>37</v>
      </c>
      <c r="AV355" s="8" t="s">
        <v>37</v>
      </c>
      <c r="AW355" s="8" t="s">
        <v>16</v>
      </c>
      <c r="AX355" s="8" t="s">
        <v>34</v>
      </c>
      <c r="AY355" s="108" t="s">
        <v>103</v>
      </c>
    </row>
    <row r="356" spans="2:65" s="10" customFormat="1" x14ac:dyDescent="0.35">
      <c r="B356" s="117"/>
      <c r="D356" s="103" t="s">
        <v>108</v>
      </c>
      <c r="E356" s="118" t="s">
        <v>6</v>
      </c>
      <c r="F356" s="250" t="s">
        <v>146</v>
      </c>
      <c r="H356" s="119">
        <v>9.5000000000000001E-2</v>
      </c>
      <c r="I356" s="262"/>
      <c r="L356" s="117"/>
      <c r="M356" s="120"/>
      <c r="T356" s="121"/>
      <c r="AT356" s="118" t="s">
        <v>108</v>
      </c>
      <c r="AU356" s="118" t="s">
        <v>37</v>
      </c>
      <c r="AV356" s="10" t="s">
        <v>109</v>
      </c>
      <c r="AW356" s="10" t="s">
        <v>16</v>
      </c>
      <c r="AX356" s="10" t="s">
        <v>34</v>
      </c>
      <c r="AY356" s="118" t="s">
        <v>103</v>
      </c>
    </row>
    <row r="357" spans="2:65" s="9" customFormat="1" x14ac:dyDescent="0.35">
      <c r="B357" s="112"/>
      <c r="D357" s="103" t="s">
        <v>108</v>
      </c>
      <c r="E357" s="113" t="s">
        <v>6</v>
      </c>
      <c r="F357" s="251" t="s">
        <v>110</v>
      </c>
      <c r="H357" s="114">
        <v>0.52800000000000002</v>
      </c>
      <c r="I357" s="259"/>
      <c r="L357" s="112"/>
      <c r="M357" s="115"/>
      <c r="T357" s="116"/>
      <c r="AT357" s="113" t="s">
        <v>108</v>
      </c>
      <c r="AU357" s="113" t="s">
        <v>37</v>
      </c>
      <c r="AV357" s="9" t="s">
        <v>107</v>
      </c>
      <c r="AW357" s="9" t="s">
        <v>16</v>
      </c>
      <c r="AX357" s="9" t="s">
        <v>36</v>
      </c>
      <c r="AY357" s="113" t="s">
        <v>103</v>
      </c>
    </row>
    <row r="358" spans="2:65" s="1" customFormat="1" ht="16.5" customHeight="1" x14ac:dyDescent="0.35">
      <c r="B358" s="25"/>
      <c r="C358" s="91" t="s">
        <v>386</v>
      </c>
      <c r="D358" s="91" t="s">
        <v>105</v>
      </c>
      <c r="E358" s="92" t="s">
        <v>387</v>
      </c>
      <c r="F358" s="247" t="s">
        <v>388</v>
      </c>
      <c r="G358" s="94" t="s">
        <v>179</v>
      </c>
      <c r="H358" s="95">
        <v>51.38</v>
      </c>
      <c r="I358" s="255">
        <v>0</v>
      </c>
      <c r="J358" s="96">
        <f>ROUND(I358*H358,2)</f>
        <v>0</v>
      </c>
      <c r="K358" s="93" t="s">
        <v>6</v>
      </c>
      <c r="L358" s="25"/>
      <c r="M358" s="97" t="s">
        <v>6</v>
      </c>
      <c r="N358" s="98" t="s">
        <v>23</v>
      </c>
      <c r="O358" s="99">
        <v>0</v>
      </c>
      <c r="P358" s="99">
        <f>O358*H358</f>
        <v>0</v>
      </c>
      <c r="Q358" s="99">
        <v>0.25</v>
      </c>
      <c r="R358" s="99">
        <f>Q358*H358</f>
        <v>12.845000000000001</v>
      </c>
      <c r="S358" s="99">
        <v>0</v>
      </c>
      <c r="T358" s="100">
        <f>S358*H358</f>
        <v>0</v>
      </c>
      <c r="AR358" s="15" t="s">
        <v>107</v>
      </c>
      <c r="AT358" s="15" t="s">
        <v>105</v>
      </c>
      <c r="AU358" s="15" t="s">
        <v>37</v>
      </c>
      <c r="AY358" s="15" t="s">
        <v>103</v>
      </c>
      <c r="BE358" s="101">
        <f>IF(N358="základní",J358,0)</f>
        <v>0</v>
      </c>
      <c r="BF358" s="101">
        <f>IF(N358="snížená",J358,0)</f>
        <v>0</v>
      </c>
      <c r="BG358" s="101">
        <f>IF(N358="zákl. přenesená",J358,0)</f>
        <v>0</v>
      </c>
      <c r="BH358" s="101">
        <f>IF(N358="sníž. přenesená",J358,0)</f>
        <v>0</v>
      </c>
      <c r="BI358" s="101">
        <f>IF(N358="nulová",J358,0)</f>
        <v>0</v>
      </c>
      <c r="BJ358" s="15" t="s">
        <v>36</v>
      </c>
      <c r="BK358" s="101">
        <f>ROUND(I358*H358,2)</f>
        <v>0</v>
      </c>
      <c r="BL358" s="15" t="s">
        <v>107</v>
      </c>
      <c r="BM358" s="15" t="s">
        <v>389</v>
      </c>
    </row>
    <row r="359" spans="2:65" s="7" customFormat="1" x14ac:dyDescent="0.35">
      <c r="B359" s="102"/>
      <c r="D359" s="103" t="s">
        <v>108</v>
      </c>
      <c r="E359" s="104" t="s">
        <v>6</v>
      </c>
      <c r="F359" s="248" t="s">
        <v>137</v>
      </c>
      <c r="H359" s="104" t="s">
        <v>6</v>
      </c>
      <c r="I359" s="256"/>
      <c r="L359" s="102"/>
      <c r="M359" s="105"/>
      <c r="T359" s="106"/>
      <c r="AT359" s="104" t="s">
        <v>108</v>
      </c>
      <c r="AU359" s="104" t="s">
        <v>37</v>
      </c>
      <c r="AV359" s="7" t="s">
        <v>36</v>
      </c>
      <c r="AW359" s="7" t="s">
        <v>16</v>
      </c>
      <c r="AX359" s="7" t="s">
        <v>34</v>
      </c>
      <c r="AY359" s="104" t="s">
        <v>103</v>
      </c>
    </row>
    <row r="360" spans="2:65" s="7" customFormat="1" x14ac:dyDescent="0.35">
      <c r="B360" s="102"/>
      <c r="D360" s="103" t="s">
        <v>108</v>
      </c>
      <c r="E360" s="104" t="s">
        <v>6</v>
      </c>
      <c r="F360" s="248" t="s">
        <v>138</v>
      </c>
      <c r="H360" s="104" t="s">
        <v>6</v>
      </c>
      <c r="I360" s="256"/>
      <c r="L360" s="102"/>
      <c r="M360" s="105"/>
      <c r="T360" s="106"/>
      <c r="AT360" s="104" t="s">
        <v>108</v>
      </c>
      <c r="AU360" s="104" t="s">
        <v>37</v>
      </c>
      <c r="AV360" s="7" t="s">
        <v>36</v>
      </c>
      <c r="AW360" s="7" t="s">
        <v>16</v>
      </c>
      <c r="AX360" s="7" t="s">
        <v>34</v>
      </c>
      <c r="AY360" s="104" t="s">
        <v>103</v>
      </c>
    </row>
    <row r="361" spans="2:65" s="8" customFormat="1" x14ac:dyDescent="0.35">
      <c r="B361" s="107"/>
      <c r="D361" s="103" t="s">
        <v>108</v>
      </c>
      <c r="E361" s="108" t="s">
        <v>6</v>
      </c>
      <c r="F361" s="249" t="s">
        <v>390</v>
      </c>
      <c r="H361" s="109">
        <v>51.38</v>
      </c>
      <c r="I361" s="257"/>
      <c r="L361" s="107"/>
      <c r="M361" s="110"/>
      <c r="T361" s="111"/>
      <c r="AT361" s="108" t="s">
        <v>108</v>
      </c>
      <c r="AU361" s="108" t="s">
        <v>37</v>
      </c>
      <c r="AV361" s="8" t="s">
        <v>37</v>
      </c>
      <c r="AW361" s="8" t="s">
        <v>16</v>
      </c>
      <c r="AX361" s="8" t="s">
        <v>36</v>
      </c>
      <c r="AY361" s="108" t="s">
        <v>103</v>
      </c>
    </row>
    <row r="362" spans="2:65" s="1" customFormat="1" ht="16.5" customHeight="1" x14ac:dyDescent="0.35">
      <c r="B362" s="25"/>
      <c r="C362" s="91" t="s">
        <v>391</v>
      </c>
      <c r="D362" s="91" t="s">
        <v>105</v>
      </c>
      <c r="E362" s="92" t="s">
        <v>392</v>
      </c>
      <c r="F362" s="247" t="s">
        <v>393</v>
      </c>
      <c r="G362" s="94" t="s">
        <v>179</v>
      </c>
      <c r="H362" s="95">
        <v>51.38</v>
      </c>
      <c r="I362" s="255">
        <v>0</v>
      </c>
      <c r="J362" s="96">
        <f>ROUND(I362*H362,2)</f>
        <v>0</v>
      </c>
      <c r="K362" s="93" t="s">
        <v>6</v>
      </c>
      <c r="L362" s="25"/>
      <c r="M362" s="97" t="s">
        <v>6</v>
      </c>
      <c r="N362" s="98" t="s">
        <v>23</v>
      </c>
      <c r="O362" s="99">
        <v>0</v>
      </c>
      <c r="P362" s="99">
        <f>O362*H362</f>
        <v>0</v>
      </c>
      <c r="Q362" s="99">
        <v>5.0000000000000001E-3</v>
      </c>
      <c r="R362" s="99">
        <f>Q362*H362</f>
        <v>0.25690000000000002</v>
      </c>
      <c r="S362" s="99">
        <v>0</v>
      </c>
      <c r="T362" s="100">
        <f>S362*H362</f>
        <v>0</v>
      </c>
      <c r="AR362" s="15" t="s">
        <v>107</v>
      </c>
      <c r="AT362" s="15" t="s">
        <v>105</v>
      </c>
      <c r="AU362" s="15" t="s">
        <v>37</v>
      </c>
      <c r="AY362" s="15" t="s">
        <v>103</v>
      </c>
      <c r="BE362" s="101">
        <f>IF(N362="základní",J362,0)</f>
        <v>0</v>
      </c>
      <c r="BF362" s="101">
        <f>IF(N362="snížená",J362,0)</f>
        <v>0</v>
      </c>
      <c r="BG362" s="101">
        <f>IF(N362="zákl. přenesená",J362,0)</f>
        <v>0</v>
      </c>
      <c r="BH362" s="101">
        <f>IF(N362="sníž. přenesená",J362,0)</f>
        <v>0</v>
      </c>
      <c r="BI362" s="101">
        <f>IF(N362="nulová",J362,0)</f>
        <v>0</v>
      </c>
      <c r="BJ362" s="15" t="s">
        <v>36</v>
      </c>
      <c r="BK362" s="101">
        <f>ROUND(I362*H362,2)</f>
        <v>0</v>
      </c>
      <c r="BL362" s="15" t="s">
        <v>107</v>
      </c>
      <c r="BM362" s="15" t="s">
        <v>394</v>
      </c>
    </row>
    <row r="363" spans="2:65" s="7" customFormat="1" x14ac:dyDescent="0.35">
      <c r="B363" s="102"/>
      <c r="D363" s="103" t="s">
        <v>108</v>
      </c>
      <c r="E363" s="104" t="s">
        <v>6</v>
      </c>
      <c r="F363" s="248" t="s">
        <v>395</v>
      </c>
      <c r="H363" s="104" t="s">
        <v>6</v>
      </c>
      <c r="I363" s="256"/>
      <c r="L363" s="102"/>
      <c r="M363" s="105"/>
      <c r="T363" s="106"/>
      <c r="AT363" s="104" t="s">
        <v>108</v>
      </c>
      <c r="AU363" s="104" t="s">
        <v>37</v>
      </c>
      <c r="AV363" s="7" t="s">
        <v>36</v>
      </c>
      <c r="AW363" s="7" t="s">
        <v>16</v>
      </c>
      <c r="AX363" s="7" t="s">
        <v>34</v>
      </c>
      <c r="AY363" s="104" t="s">
        <v>103</v>
      </c>
    </row>
    <row r="364" spans="2:65" s="7" customFormat="1" x14ac:dyDescent="0.35">
      <c r="B364" s="102"/>
      <c r="D364" s="103" t="s">
        <v>108</v>
      </c>
      <c r="E364" s="104" t="s">
        <v>6</v>
      </c>
      <c r="F364" s="248" t="s">
        <v>137</v>
      </c>
      <c r="H364" s="104" t="s">
        <v>6</v>
      </c>
      <c r="I364" s="256"/>
      <c r="L364" s="102"/>
      <c r="M364" s="105"/>
      <c r="T364" s="106"/>
      <c r="AT364" s="104" t="s">
        <v>108</v>
      </c>
      <c r="AU364" s="104" t="s">
        <v>37</v>
      </c>
      <c r="AV364" s="7" t="s">
        <v>36</v>
      </c>
      <c r="AW364" s="7" t="s">
        <v>16</v>
      </c>
      <c r="AX364" s="7" t="s">
        <v>34</v>
      </c>
      <c r="AY364" s="104" t="s">
        <v>103</v>
      </c>
    </row>
    <row r="365" spans="2:65" s="7" customFormat="1" x14ac:dyDescent="0.35">
      <c r="B365" s="102"/>
      <c r="D365" s="103" t="s">
        <v>108</v>
      </c>
      <c r="E365" s="104" t="s">
        <v>6</v>
      </c>
      <c r="F365" s="248" t="s">
        <v>138</v>
      </c>
      <c r="H365" s="104" t="s">
        <v>6</v>
      </c>
      <c r="I365" s="256"/>
      <c r="L365" s="102"/>
      <c r="M365" s="105"/>
      <c r="T365" s="106"/>
      <c r="AT365" s="104" t="s">
        <v>108</v>
      </c>
      <c r="AU365" s="104" t="s">
        <v>37</v>
      </c>
      <c r="AV365" s="7" t="s">
        <v>36</v>
      </c>
      <c r="AW365" s="7" t="s">
        <v>16</v>
      </c>
      <c r="AX365" s="7" t="s">
        <v>34</v>
      </c>
      <c r="AY365" s="104" t="s">
        <v>103</v>
      </c>
    </row>
    <row r="366" spans="2:65" s="8" customFormat="1" x14ac:dyDescent="0.35">
      <c r="B366" s="107"/>
      <c r="D366" s="103" t="s">
        <v>108</v>
      </c>
      <c r="E366" s="108" t="s">
        <v>6</v>
      </c>
      <c r="F366" s="249" t="s">
        <v>390</v>
      </c>
      <c r="H366" s="109">
        <v>51.38</v>
      </c>
      <c r="I366" s="257"/>
      <c r="L366" s="107"/>
      <c r="M366" s="110"/>
      <c r="T366" s="111"/>
      <c r="AT366" s="108" t="s">
        <v>108</v>
      </c>
      <c r="AU366" s="108" t="s">
        <v>37</v>
      </c>
      <c r="AV366" s="8" t="s">
        <v>37</v>
      </c>
      <c r="AW366" s="8" t="s">
        <v>16</v>
      </c>
      <c r="AX366" s="8" t="s">
        <v>36</v>
      </c>
      <c r="AY366" s="108" t="s">
        <v>103</v>
      </c>
    </row>
    <row r="367" spans="2:65" s="6" customFormat="1" ht="26.25" customHeight="1" x14ac:dyDescent="0.35">
      <c r="B367" s="80"/>
      <c r="D367" s="81" t="s">
        <v>33</v>
      </c>
      <c r="E367" s="89" t="s">
        <v>396</v>
      </c>
      <c r="F367" s="246" t="s">
        <v>397</v>
      </c>
      <c r="I367" s="258"/>
      <c r="J367" s="90">
        <f>BK367</f>
        <v>0</v>
      </c>
      <c r="L367" s="80"/>
      <c r="M367" s="84"/>
      <c r="P367" s="85">
        <f>SUM(P368:P368)</f>
        <v>0</v>
      </c>
      <c r="R367" s="85">
        <f>SUM(R368:R368)</f>
        <v>0</v>
      </c>
      <c r="T367" s="86">
        <f>SUM(T368:T368)</f>
        <v>0</v>
      </c>
      <c r="AR367" s="81" t="s">
        <v>36</v>
      </c>
      <c r="AT367" s="87" t="s">
        <v>33</v>
      </c>
      <c r="AU367" s="87" t="s">
        <v>36</v>
      </c>
      <c r="AY367" s="81" t="s">
        <v>103</v>
      </c>
      <c r="BK367" s="88">
        <f>SUM(BK368:BK368)</f>
        <v>0</v>
      </c>
    </row>
    <row r="368" spans="2:65" s="1" customFormat="1" ht="0.75" customHeight="1" x14ac:dyDescent="0.35">
      <c r="B368" s="25"/>
      <c r="C368" s="91"/>
      <c r="D368" s="91"/>
      <c r="E368" s="92"/>
      <c r="F368" s="247"/>
      <c r="G368" s="94"/>
      <c r="H368" s="95"/>
      <c r="I368" s="96"/>
      <c r="J368" s="96"/>
      <c r="K368" s="93"/>
      <c r="L368" s="25"/>
      <c r="M368" s="97"/>
      <c r="N368" s="98"/>
      <c r="O368" s="99"/>
      <c r="P368" s="99"/>
      <c r="Q368" s="99"/>
      <c r="R368" s="99"/>
      <c r="S368" s="99"/>
      <c r="T368" s="100"/>
      <c r="AR368" s="15"/>
      <c r="AT368" s="15"/>
      <c r="AU368" s="15"/>
      <c r="AY368" s="15"/>
      <c r="BE368" s="101"/>
      <c r="BF368" s="101"/>
      <c r="BG368" s="101"/>
      <c r="BH368" s="101"/>
      <c r="BI368" s="101"/>
      <c r="BJ368" s="15"/>
      <c r="BK368" s="101"/>
      <c r="BL368" s="15"/>
      <c r="BM368" s="15"/>
    </row>
    <row r="369" spans="2:65" s="6" customFormat="1" ht="29.9" customHeight="1" x14ac:dyDescent="0.35">
      <c r="B369" s="80"/>
      <c r="D369" s="81" t="s">
        <v>33</v>
      </c>
      <c r="E369" s="89" t="s">
        <v>399</v>
      </c>
      <c r="F369" s="246" t="s">
        <v>400</v>
      </c>
      <c r="J369" s="90">
        <f>BK369</f>
        <v>0</v>
      </c>
      <c r="L369" s="80"/>
      <c r="M369" s="84"/>
      <c r="P369" s="85">
        <f>SUM(P370:P370)</f>
        <v>0</v>
      </c>
      <c r="R369" s="85">
        <f>SUM(R370:R370)</f>
        <v>0</v>
      </c>
      <c r="T369" s="86">
        <f>SUM(T370:T370)</f>
        <v>0</v>
      </c>
      <c r="AR369" s="81" t="s">
        <v>36</v>
      </c>
      <c r="AT369" s="87" t="s">
        <v>33</v>
      </c>
      <c r="AU369" s="87" t="s">
        <v>36</v>
      </c>
      <c r="AY369" s="81" t="s">
        <v>103</v>
      </c>
      <c r="BK369" s="88">
        <f>SUM(BK370:BK370)</f>
        <v>0</v>
      </c>
    </row>
    <row r="370" spans="2:65" s="9" customFormat="1" ht="1.5" customHeight="1" x14ac:dyDescent="0.35">
      <c r="B370" s="112"/>
      <c r="D370" s="103"/>
      <c r="E370" s="113"/>
      <c r="F370" s="251"/>
      <c r="H370" s="114"/>
      <c r="L370" s="112"/>
      <c r="M370" s="115"/>
      <c r="T370" s="116"/>
      <c r="AT370" s="113"/>
      <c r="AU370" s="113"/>
      <c r="AY370" s="113"/>
    </row>
    <row r="371" spans="2:65" s="6" customFormat="1" ht="29.9" customHeight="1" x14ac:dyDescent="0.35">
      <c r="B371" s="80"/>
      <c r="D371" s="81" t="s">
        <v>33</v>
      </c>
      <c r="E371" s="89" t="s">
        <v>401</v>
      </c>
      <c r="F371" s="246" t="s">
        <v>402</v>
      </c>
      <c r="J371" s="90">
        <f>BK371</f>
        <v>0</v>
      </c>
      <c r="L371" s="80"/>
      <c r="M371" s="84"/>
      <c r="P371" s="85">
        <f>SUM(P372:P391)</f>
        <v>112.99421999999998</v>
      </c>
      <c r="R371" s="85">
        <f>SUM(R372:R391)</f>
        <v>0</v>
      </c>
      <c r="T371" s="86">
        <f>SUM(T372:T391)</f>
        <v>3.6815600000000002</v>
      </c>
      <c r="AR371" s="81" t="s">
        <v>36</v>
      </c>
      <c r="AT371" s="87" t="s">
        <v>33</v>
      </c>
      <c r="AU371" s="87" t="s">
        <v>36</v>
      </c>
      <c r="AY371" s="81" t="s">
        <v>103</v>
      </c>
      <c r="BK371" s="88">
        <f>SUM(BK372:BK391)</f>
        <v>0</v>
      </c>
    </row>
    <row r="372" spans="2:65" s="1" customFormat="1" ht="38.25" customHeight="1" x14ac:dyDescent="0.35">
      <c r="B372" s="25"/>
      <c r="C372" s="91" t="s">
        <v>404</v>
      </c>
      <c r="D372" s="91" t="s">
        <v>105</v>
      </c>
      <c r="E372" s="92" t="s">
        <v>405</v>
      </c>
      <c r="F372" s="247" t="s">
        <v>406</v>
      </c>
      <c r="G372" s="94" t="s">
        <v>200</v>
      </c>
      <c r="H372" s="95">
        <v>23.07</v>
      </c>
      <c r="I372" s="255">
        <v>0</v>
      </c>
      <c r="J372" s="96">
        <f>ROUND(I372*H372,2)</f>
        <v>0</v>
      </c>
      <c r="K372" s="93"/>
      <c r="L372" s="25"/>
      <c r="M372" s="97" t="s">
        <v>6</v>
      </c>
      <c r="N372" s="98" t="s">
        <v>23</v>
      </c>
      <c r="O372" s="99">
        <v>0.71499999999999997</v>
      </c>
      <c r="P372" s="99">
        <f>O372*H372</f>
        <v>16.495049999999999</v>
      </c>
      <c r="Q372" s="99">
        <v>0</v>
      </c>
      <c r="R372" s="99">
        <f>Q372*H372</f>
        <v>0</v>
      </c>
      <c r="S372" s="99">
        <v>4.2000000000000003E-2</v>
      </c>
      <c r="T372" s="100">
        <f>S372*H372</f>
        <v>0.96894000000000002</v>
      </c>
      <c r="AR372" s="15" t="s">
        <v>107</v>
      </c>
      <c r="AT372" s="15" t="s">
        <v>105</v>
      </c>
      <c r="AU372" s="15" t="s">
        <v>37</v>
      </c>
      <c r="AY372" s="15" t="s">
        <v>103</v>
      </c>
      <c r="BE372" s="101">
        <f>IF(N372="základní",J372,0)</f>
        <v>0</v>
      </c>
      <c r="BF372" s="101">
        <f>IF(N372="snížená",J372,0)</f>
        <v>0</v>
      </c>
      <c r="BG372" s="101">
        <f>IF(N372="zákl. přenesená",J372,0)</f>
        <v>0</v>
      </c>
      <c r="BH372" s="101">
        <f>IF(N372="sníž. přenesená",J372,0)</f>
        <v>0</v>
      </c>
      <c r="BI372" s="101">
        <f>IF(N372="nulová",J372,0)</f>
        <v>0</v>
      </c>
      <c r="BJ372" s="15" t="s">
        <v>36</v>
      </c>
      <c r="BK372" s="101">
        <f>ROUND(I372*H372,2)</f>
        <v>0</v>
      </c>
      <c r="BL372" s="15" t="s">
        <v>107</v>
      </c>
      <c r="BM372" s="15" t="s">
        <v>407</v>
      </c>
    </row>
    <row r="373" spans="2:65" s="7" customFormat="1" x14ac:dyDescent="0.35">
      <c r="B373" s="102"/>
      <c r="D373" s="103" t="s">
        <v>108</v>
      </c>
      <c r="E373" s="104" t="s">
        <v>6</v>
      </c>
      <c r="F373" s="248" t="s">
        <v>185</v>
      </c>
      <c r="H373" s="104" t="s">
        <v>6</v>
      </c>
      <c r="I373" s="256"/>
      <c r="L373" s="102"/>
      <c r="M373" s="105"/>
      <c r="T373" s="106"/>
      <c r="AT373" s="104" t="s">
        <v>108</v>
      </c>
      <c r="AU373" s="104" t="s">
        <v>37</v>
      </c>
      <c r="AV373" s="7" t="s">
        <v>36</v>
      </c>
      <c r="AW373" s="7" t="s">
        <v>16</v>
      </c>
      <c r="AX373" s="7" t="s">
        <v>34</v>
      </c>
      <c r="AY373" s="104" t="s">
        <v>103</v>
      </c>
    </row>
    <row r="374" spans="2:65" s="8" customFormat="1" x14ac:dyDescent="0.35">
      <c r="B374" s="107"/>
      <c r="D374" s="103" t="s">
        <v>108</v>
      </c>
      <c r="E374" s="108" t="s">
        <v>6</v>
      </c>
      <c r="F374" s="249" t="s">
        <v>408</v>
      </c>
      <c r="H374" s="109">
        <v>15.12</v>
      </c>
      <c r="I374" s="257"/>
      <c r="L374" s="107"/>
      <c r="M374" s="110"/>
      <c r="T374" s="111"/>
      <c r="AT374" s="108" t="s">
        <v>108</v>
      </c>
      <c r="AU374" s="108" t="s">
        <v>37</v>
      </c>
      <c r="AV374" s="8" t="s">
        <v>37</v>
      </c>
      <c r="AW374" s="8" t="s">
        <v>16</v>
      </c>
      <c r="AX374" s="8" t="s">
        <v>34</v>
      </c>
      <c r="AY374" s="108" t="s">
        <v>103</v>
      </c>
    </row>
    <row r="375" spans="2:65" s="7" customFormat="1" x14ac:dyDescent="0.35">
      <c r="B375" s="102"/>
      <c r="D375" s="103" t="s">
        <v>108</v>
      </c>
      <c r="E375" s="104" t="s">
        <v>6</v>
      </c>
      <c r="F375" s="248" t="s">
        <v>191</v>
      </c>
      <c r="H375" s="104" t="s">
        <v>6</v>
      </c>
      <c r="I375" s="256"/>
      <c r="L375" s="102"/>
      <c r="M375" s="105"/>
      <c r="T375" s="106"/>
      <c r="AT375" s="104" t="s">
        <v>108</v>
      </c>
      <c r="AU375" s="104" t="s">
        <v>37</v>
      </c>
      <c r="AV375" s="7" t="s">
        <v>36</v>
      </c>
      <c r="AW375" s="7" t="s">
        <v>16</v>
      </c>
      <c r="AX375" s="7" t="s">
        <v>34</v>
      </c>
      <c r="AY375" s="104" t="s">
        <v>103</v>
      </c>
    </row>
    <row r="376" spans="2:65" s="8" customFormat="1" x14ac:dyDescent="0.35">
      <c r="B376" s="107"/>
      <c r="D376" s="103" t="s">
        <v>108</v>
      </c>
      <c r="E376" s="108" t="s">
        <v>6</v>
      </c>
      <c r="F376" s="249" t="s">
        <v>409</v>
      </c>
      <c r="H376" s="109">
        <v>7.95</v>
      </c>
      <c r="I376" s="257"/>
      <c r="L376" s="107"/>
      <c r="M376" s="110"/>
      <c r="T376" s="111"/>
      <c r="AT376" s="108" t="s">
        <v>108</v>
      </c>
      <c r="AU376" s="108" t="s">
        <v>37</v>
      </c>
      <c r="AV376" s="8" t="s">
        <v>37</v>
      </c>
      <c r="AW376" s="8" t="s">
        <v>16</v>
      </c>
      <c r="AX376" s="8" t="s">
        <v>34</v>
      </c>
      <c r="AY376" s="108" t="s">
        <v>103</v>
      </c>
    </row>
    <row r="377" spans="2:65" s="9" customFormat="1" x14ac:dyDescent="0.35">
      <c r="B377" s="112"/>
      <c r="D377" s="103" t="s">
        <v>108</v>
      </c>
      <c r="E377" s="113" t="s">
        <v>6</v>
      </c>
      <c r="F377" s="251" t="s">
        <v>110</v>
      </c>
      <c r="H377" s="114">
        <v>23.07</v>
      </c>
      <c r="I377" s="259"/>
      <c r="L377" s="112"/>
      <c r="M377" s="115"/>
      <c r="T377" s="116"/>
      <c r="AT377" s="113" t="s">
        <v>108</v>
      </c>
      <c r="AU377" s="113" t="s">
        <v>37</v>
      </c>
      <c r="AV377" s="9" t="s">
        <v>107</v>
      </c>
      <c r="AW377" s="9" t="s">
        <v>16</v>
      </c>
      <c r="AX377" s="9" t="s">
        <v>36</v>
      </c>
      <c r="AY377" s="113" t="s">
        <v>103</v>
      </c>
    </row>
    <row r="378" spans="2:65" s="1" customFormat="1" ht="25.5" customHeight="1" x14ac:dyDescent="0.35">
      <c r="B378" s="25"/>
      <c r="C378" s="91" t="s">
        <v>410</v>
      </c>
      <c r="D378" s="91" t="s">
        <v>105</v>
      </c>
      <c r="E378" s="92" t="s">
        <v>411</v>
      </c>
      <c r="F378" s="247" t="s">
        <v>412</v>
      </c>
      <c r="G378" s="94" t="s">
        <v>200</v>
      </c>
      <c r="H378" s="95">
        <v>3</v>
      </c>
      <c r="I378" s="255">
        <v>0</v>
      </c>
      <c r="J378" s="96">
        <f>ROUND(I378*H378,2)</f>
        <v>0</v>
      </c>
      <c r="K378" s="93"/>
      <c r="L378" s="25"/>
      <c r="M378" s="97" t="s">
        <v>6</v>
      </c>
      <c r="N378" s="98" t="s">
        <v>23</v>
      </c>
      <c r="O378" s="99">
        <v>0.66800000000000004</v>
      </c>
      <c r="P378" s="99">
        <f>O378*H378</f>
        <v>2.004</v>
      </c>
      <c r="Q378" s="99">
        <v>0</v>
      </c>
      <c r="R378" s="99">
        <f>Q378*H378</f>
        <v>0</v>
      </c>
      <c r="S378" s="99">
        <v>0.04</v>
      </c>
      <c r="T378" s="100">
        <f>S378*H378</f>
        <v>0.12</v>
      </c>
      <c r="AR378" s="15" t="s">
        <v>107</v>
      </c>
      <c r="AT378" s="15" t="s">
        <v>105</v>
      </c>
      <c r="AU378" s="15" t="s">
        <v>37</v>
      </c>
      <c r="AY378" s="15" t="s">
        <v>103</v>
      </c>
      <c r="BE378" s="101">
        <f>IF(N378="základní",J378,0)</f>
        <v>0</v>
      </c>
      <c r="BF378" s="101">
        <f>IF(N378="snížená",J378,0)</f>
        <v>0</v>
      </c>
      <c r="BG378" s="101">
        <f>IF(N378="zákl. přenesená",J378,0)</f>
        <v>0</v>
      </c>
      <c r="BH378" s="101">
        <f>IF(N378="sníž. přenesená",J378,0)</f>
        <v>0</v>
      </c>
      <c r="BI378" s="101">
        <f>IF(N378="nulová",J378,0)</f>
        <v>0</v>
      </c>
      <c r="BJ378" s="15" t="s">
        <v>36</v>
      </c>
      <c r="BK378" s="101">
        <f>ROUND(I378*H378,2)</f>
        <v>0</v>
      </c>
      <c r="BL378" s="15" t="s">
        <v>107</v>
      </c>
      <c r="BM378" s="15" t="s">
        <v>413</v>
      </c>
    </row>
    <row r="379" spans="2:65" s="7" customFormat="1" x14ac:dyDescent="0.35">
      <c r="B379" s="102"/>
      <c r="D379" s="103" t="s">
        <v>108</v>
      </c>
      <c r="E379" s="104" t="s">
        <v>6</v>
      </c>
      <c r="F379" s="248" t="s">
        <v>414</v>
      </c>
      <c r="H379" s="104" t="s">
        <v>6</v>
      </c>
      <c r="I379" s="256"/>
      <c r="L379" s="102"/>
      <c r="M379" s="105"/>
      <c r="T379" s="106"/>
      <c r="AT379" s="104" t="s">
        <v>108</v>
      </c>
      <c r="AU379" s="104" t="s">
        <v>37</v>
      </c>
      <c r="AV379" s="7" t="s">
        <v>36</v>
      </c>
      <c r="AW379" s="7" t="s">
        <v>16</v>
      </c>
      <c r="AX379" s="7" t="s">
        <v>34</v>
      </c>
      <c r="AY379" s="104" t="s">
        <v>103</v>
      </c>
    </row>
    <row r="380" spans="2:65" s="8" customFormat="1" x14ac:dyDescent="0.35">
      <c r="B380" s="107"/>
      <c r="D380" s="103" t="s">
        <v>108</v>
      </c>
      <c r="E380" s="108" t="s">
        <v>6</v>
      </c>
      <c r="F380" s="249" t="s">
        <v>109</v>
      </c>
      <c r="H380" s="109">
        <v>3</v>
      </c>
      <c r="I380" s="257"/>
      <c r="L380" s="107"/>
      <c r="M380" s="110"/>
      <c r="T380" s="111"/>
      <c r="AT380" s="108" t="s">
        <v>108</v>
      </c>
      <c r="AU380" s="108" t="s">
        <v>37</v>
      </c>
      <c r="AV380" s="8" t="s">
        <v>37</v>
      </c>
      <c r="AW380" s="8" t="s">
        <v>16</v>
      </c>
      <c r="AX380" s="8" t="s">
        <v>36</v>
      </c>
      <c r="AY380" s="108" t="s">
        <v>103</v>
      </c>
    </row>
    <row r="381" spans="2:65" s="1" customFormat="1" ht="16.5" customHeight="1" x14ac:dyDescent="0.35">
      <c r="B381" s="25"/>
      <c r="C381" s="91" t="s">
        <v>415</v>
      </c>
      <c r="D381" s="91" t="s">
        <v>105</v>
      </c>
      <c r="E381" s="92" t="s">
        <v>416</v>
      </c>
      <c r="F381" s="247" t="s">
        <v>417</v>
      </c>
      <c r="G381" s="94" t="s">
        <v>179</v>
      </c>
      <c r="H381" s="95">
        <v>53.75</v>
      </c>
      <c r="I381" s="255">
        <v>0</v>
      </c>
      <c r="J381" s="96">
        <f>ROUND(I381*H381,2)</f>
        <v>0</v>
      </c>
      <c r="K381" s="93"/>
      <c r="L381" s="25"/>
      <c r="M381" s="97" t="s">
        <v>6</v>
      </c>
      <c r="N381" s="98" t="s">
        <v>23</v>
      </c>
      <c r="O381" s="99">
        <v>0.23499999999999999</v>
      </c>
      <c r="P381" s="99">
        <f>O381*H381</f>
        <v>12.63125</v>
      </c>
      <c r="Q381" s="99">
        <v>0</v>
      </c>
      <c r="R381" s="99">
        <f>Q381*H381</f>
        <v>0</v>
      </c>
      <c r="S381" s="99">
        <v>0.03</v>
      </c>
      <c r="T381" s="100">
        <f>S381*H381</f>
        <v>1.6125</v>
      </c>
      <c r="AR381" s="15" t="s">
        <v>107</v>
      </c>
      <c r="AT381" s="15" t="s">
        <v>105</v>
      </c>
      <c r="AU381" s="15" t="s">
        <v>37</v>
      </c>
      <c r="AY381" s="15" t="s">
        <v>103</v>
      </c>
      <c r="BE381" s="101">
        <f>IF(N381="základní",J381,0)</f>
        <v>0</v>
      </c>
      <c r="BF381" s="101">
        <f>IF(N381="snížená",J381,0)</f>
        <v>0</v>
      </c>
      <c r="BG381" s="101">
        <f>IF(N381="zákl. přenesená",J381,0)</f>
        <v>0</v>
      </c>
      <c r="BH381" s="101">
        <f>IF(N381="sníž. přenesená",J381,0)</f>
        <v>0</v>
      </c>
      <c r="BI381" s="101">
        <f>IF(N381="nulová",J381,0)</f>
        <v>0</v>
      </c>
      <c r="BJ381" s="15" t="s">
        <v>36</v>
      </c>
      <c r="BK381" s="101">
        <f>ROUND(I381*H381,2)</f>
        <v>0</v>
      </c>
      <c r="BL381" s="15" t="s">
        <v>107</v>
      </c>
      <c r="BM381" s="15" t="s">
        <v>418</v>
      </c>
    </row>
    <row r="382" spans="2:65" s="7" customFormat="1" x14ac:dyDescent="0.35">
      <c r="B382" s="102"/>
      <c r="D382" s="103" t="s">
        <v>108</v>
      </c>
      <c r="E382" s="104" t="s">
        <v>6</v>
      </c>
      <c r="F382" s="248" t="s">
        <v>112</v>
      </c>
      <c r="H382" s="104" t="s">
        <v>6</v>
      </c>
      <c r="I382" s="256"/>
      <c r="L382" s="102"/>
      <c r="M382" s="105"/>
      <c r="T382" s="106"/>
      <c r="AT382" s="104" t="s">
        <v>108</v>
      </c>
      <c r="AU382" s="104" t="s">
        <v>37</v>
      </c>
      <c r="AV382" s="7" t="s">
        <v>36</v>
      </c>
      <c r="AW382" s="7" t="s">
        <v>16</v>
      </c>
      <c r="AX382" s="7" t="s">
        <v>34</v>
      </c>
      <c r="AY382" s="104" t="s">
        <v>103</v>
      </c>
    </row>
    <row r="383" spans="2:65" s="7" customFormat="1" x14ac:dyDescent="0.35">
      <c r="B383" s="102"/>
      <c r="D383" s="103" t="s">
        <v>108</v>
      </c>
      <c r="E383" s="104" t="s">
        <v>6</v>
      </c>
      <c r="F383" s="248" t="s">
        <v>113</v>
      </c>
      <c r="H383" s="104" t="s">
        <v>6</v>
      </c>
      <c r="I383" s="256"/>
      <c r="L383" s="102"/>
      <c r="M383" s="105"/>
      <c r="T383" s="106"/>
      <c r="AT383" s="104" t="s">
        <v>108</v>
      </c>
      <c r="AU383" s="104" t="s">
        <v>37</v>
      </c>
      <c r="AV383" s="7" t="s">
        <v>36</v>
      </c>
      <c r="AW383" s="7" t="s">
        <v>16</v>
      </c>
      <c r="AX383" s="7" t="s">
        <v>34</v>
      </c>
      <c r="AY383" s="104" t="s">
        <v>103</v>
      </c>
    </row>
    <row r="384" spans="2:65" s="8" customFormat="1" x14ac:dyDescent="0.35">
      <c r="B384" s="107"/>
      <c r="D384" s="103" t="s">
        <v>108</v>
      </c>
      <c r="E384" s="108" t="s">
        <v>6</v>
      </c>
      <c r="F384" s="249" t="s">
        <v>419</v>
      </c>
      <c r="H384" s="109">
        <v>53.75</v>
      </c>
      <c r="I384" s="257"/>
      <c r="L384" s="107"/>
      <c r="M384" s="110"/>
      <c r="T384" s="111"/>
      <c r="AT384" s="108" t="s">
        <v>108</v>
      </c>
      <c r="AU384" s="108" t="s">
        <v>37</v>
      </c>
      <c r="AV384" s="8" t="s">
        <v>37</v>
      </c>
      <c r="AW384" s="8" t="s">
        <v>16</v>
      </c>
      <c r="AX384" s="8" t="s">
        <v>36</v>
      </c>
      <c r="AY384" s="108" t="s">
        <v>103</v>
      </c>
    </row>
    <row r="385" spans="2:65" s="1" customFormat="1" ht="25.5" customHeight="1" x14ac:dyDescent="0.35">
      <c r="B385" s="25"/>
      <c r="C385" s="91" t="s">
        <v>420</v>
      </c>
      <c r="D385" s="91" t="s">
        <v>105</v>
      </c>
      <c r="E385" s="92" t="s">
        <v>421</v>
      </c>
      <c r="F385" s="247" t="s">
        <v>422</v>
      </c>
      <c r="G385" s="94" t="s">
        <v>179</v>
      </c>
      <c r="H385" s="95">
        <v>27.58</v>
      </c>
      <c r="I385" s="255">
        <v>0</v>
      </c>
      <c r="J385" s="96">
        <f>ROUND(I385*H385,2)</f>
        <v>0</v>
      </c>
      <c r="K385" s="93"/>
      <c r="L385" s="25"/>
      <c r="M385" s="97" t="s">
        <v>6</v>
      </c>
      <c r="N385" s="98" t="s">
        <v>23</v>
      </c>
      <c r="O385" s="99">
        <v>0.08</v>
      </c>
      <c r="P385" s="99">
        <f>O385*H385</f>
        <v>2.2063999999999999</v>
      </c>
      <c r="Q385" s="99">
        <v>0</v>
      </c>
      <c r="R385" s="99">
        <f>Q385*H385</f>
        <v>0</v>
      </c>
      <c r="S385" s="99">
        <v>1.4E-2</v>
      </c>
      <c r="T385" s="100">
        <f>S385*H385</f>
        <v>0.38611999999999996</v>
      </c>
      <c r="AR385" s="15" t="s">
        <v>107</v>
      </c>
      <c r="AT385" s="15" t="s">
        <v>105</v>
      </c>
      <c r="AU385" s="15" t="s">
        <v>37</v>
      </c>
      <c r="AY385" s="15" t="s">
        <v>103</v>
      </c>
      <c r="BE385" s="101">
        <f>IF(N385="základní",J385,0)</f>
        <v>0</v>
      </c>
      <c r="BF385" s="101">
        <f>IF(N385="snížená",J385,0)</f>
        <v>0</v>
      </c>
      <c r="BG385" s="101">
        <f>IF(N385="zákl. přenesená",J385,0)</f>
        <v>0</v>
      </c>
      <c r="BH385" s="101">
        <f>IF(N385="sníž. přenesená",J385,0)</f>
        <v>0</v>
      </c>
      <c r="BI385" s="101">
        <f>IF(N385="nulová",J385,0)</f>
        <v>0</v>
      </c>
      <c r="BJ385" s="15" t="s">
        <v>36</v>
      </c>
      <c r="BK385" s="101">
        <f>ROUND(I385*H385,2)</f>
        <v>0</v>
      </c>
      <c r="BL385" s="15" t="s">
        <v>107</v>
      </c>
      <c r="BM385" s="15" t="s">
        <v>423</v>
      </c>
    </row>
    <row r="386" spans="2:65" s="7" customFormat="1" x14ac:dyDescent="0.35">
      <c r="B386" s="102"/>
      <c r="D386" s="103" t="s">
        <v>108</v>
      </c>
      <c r="E386" s="104" t="s">
        <v>6</v>
      </c>
      <c r="F386" s="248" t="s">
        <v>424</v>
      </c>
      <c r="H386" s="104" t="s">
        <v>6</v>
      </c>
      <c r="I386" s="256"/>
      <c r="L386" s="102"/>
      <c r="M386" s="105"/>
      <c r="T386" s="106"/>
      <c r="AT386" s="104" t="s">
        <v>108</v>
      </c>
      <c r="AU386" s="104" t="s">
        <v>37</v>
      </c>
      <c r="AV386" s="7" t="s">
        <v>36</v>
      </c>
      <c r="AW386" s="7" t="s">
        <v>16</v>
      </c>
      <c r="AX386" s="7" t="s">
        <v>34</v>
      </c>
      <c r="AY386" s="104" t="s">
        <v>103</v>
      </c>
    </row>
    <row r="387" spans="2:65" s="8" customFormat="1" x14ac:dyDescent="0.35">
      <c r="B387" s="107"/>
      <c r="D387" s="103" t="s">
        <v>108</v>
      </c>
      <c r="E387" s="108" t="s">
        <v>6</v>
      </c>
      <c r="F387" s="249" t="s">
        <v>425</v>
      </c>
      <c r="H387" s="109">
        <v>27.58</v>
      </c>
      <c r="I387" s="257"/>
      <c r="L387" s="107"/>
      <c r="M387" s="110"/>
      <c r="T387" s="111"/>
      <c r="AT387" s="108" t="s">
        <v>108</v>
      </c>
      <c r="AU387" s="108" t="s">
        <v>37</v>
      </c>
      <c r="AV387" s="8" t="s">
        <v>37</v>
      </c>
      <c r="AW387" s="8" t="s">
        <v>16</v>
      </c>
      <c r="AX387" s="8" t="s">
        <v>36</v>
      </c>
      <c r="AY387" s="108" t="s">
        <v>103</v>
      </c>
    </row>
    <row r="388" spans="2:65" s="1" customFormat="1" ht="25.5" customHeight="1" x14ac:dyDescent="0.35">
      <c r="B388" s="25"/>
      <c r="C388" s="91" t="s">
        <v>426</v>
      </c>
      <c r="D388" s="91" t="s">
        <v>105</v>
      </c>
      <c r="E388" s="92" t="s">
        <v>427</v>
      </c>
      <c r="F388" s="247" t="s">
        <v>428</v>
      </c>
      <c r="G388" s="94" t="s">
        <v>200</v>
      </c>
      <c r="H388" s="95">
        <v>18</v>
      </c>
      <c r="I388" s="255">
        <v>0</v>
      </c>
      <c r="J388" s="96">
        <f>ROUND(I388*H388,2)</f>
        <v>0</v>
      </c>
      <c r="K388" s="93"/>
      <c r="L388" s="25"/>
      <c r="M388" s="97" t="s">
        <v>6</v>
      </c>
      <c r="N388" s="98" t="s">
        <v>23</v>
      </c>
      <c r="O388" s="99">
        <v>0.186</v>
      </c>
      <c r="P388" s="99">
        <f>O388*H388</f>
        <v>3.3479999999999999</v>
      </c>
      <c r="Q388" s="99">
        <v>0</v>
      </c>
      <c r="R388" s="99">
        <f>Q388*H388</f>
        <v>0</v>
      </c>
      <c r="S388" s="99">
        <v>3.3000000000000002E-2</v>
      </c>
      <c r="T388" s="100">
        <f>S388*H388</f>
        <v>0.59400000000000008</v>
      </c>
      <c r="AR388" s="15" t="s">
        <v>107</v>
      </c>
      <c r="AT388" s="15" t="s">
        <v>105</v>
      </c>
      <c r="AU388" s="15" t="s">
        <v>37</v>
      </c>
      <c r="AY388" s="15" t="s">
        <v>103</v>
      </c>
      <c r="BE388" s="101">
        <f>IF(N388="základní",J388,0)</f>
        <v>0</v>
      </c>
      <c r="BF388" s="101">
        <f>IF(N388="snížená",J388,0)</f>
        <v>0</v>
      </c>
      <c r="BG388" s="101">
        <f>IF(N388="zákl. přenesená",J388,0)</f>
        <v>0</v>
      </c>
      <c r="BH388" s="101">
        <f>IF(N388="sníž. přenesená",J388,0)</f>
        <v>0</v>
      </c>
      <c r="BI388" s="101">
        <f>IF(N388="nulová",J388,0)</f>
        <v>0</v>
      </c>
      <c r="BJ388" s="15" t="s">
        <v>36</v>
      </c>
      <c r="BK388" s="101">
        <f>ROUND(I388*H388,2)</f>
        <v>0</v>
      </c>
      <c r="BL388" s="15" t="s">
        <v>107</v>
      </c>
      <c r="BM388" s="15" t="s">
        <v>429</v>
      </c>
    </row>
    <row r="389" spans="2:65" s="7" customFormat="1" x14ac:dyDescent="0.35">
      <c r="B389" s="102"/>
      <c r="D389" s="103" t="s">
        <v>108</v>
      </c>
      <c r="E389" s="104" t="s">
        <v>6</v>
      </c>
      <c r="F389" s="248" t="s">
        <v>430</v>
      </c>
      <c r="H389" s="104" t="s">
        <v>6</v>
      </c>
      <c r="I389" s="256"/>
      <c r="L389" s="102"/>
      <c r="M389" s="105"/>
      <c r="T389" s="106"/>
      <c r="AT389" s="104" t="s">
        <v>108</v>
      </c>
      <c r="AU389" s="104" t="s">
        <v>37</v>
      </c>
      <c r="AV389" s="7" t="s">
        <v>36</v>
      </c>
      <c r="AW389" s="7" t="s">
        <v>16</v>
      </c>
      <c r="AX389" s="7" t="s">
        <v>34</v>
      </c>
      <c r="AY389" s="104" t="s">
        <v>103</v>
      </c>
    </row>
    <row r="390" spans="2:65" s="8" customFormat="1" x14ac:dyDescent="0.35">
      <c r="B390" s="107"/>
      <c r="D390" s="103" t="s">
        <v>108</v>
      </c>
      <c r="E390" s="108" t="s">
        <v>6</v>
      </c>
      <c r="F390" s="249" t="s">
        <v>431</v>
      </c>
      <c r="H390" s="109">
        <v>18</v>
      </c>
      <c r="I390" s="257"/>
      <c r="L390" s="107"/>
      <c r="M390" s="110"/>
      <c r="T390" s="111"/>
      <c r="AT390" s="108" t="s">
        <v>108</v>
      </c>
      <c r="AU390" s="108" t="s">
        <v>37</v>
      </c>
      <c r="AV390" s="8" t="s">
        <v>37</v>
      </c>
      <c r="AW390" s="8" t="s">
        <v>16</v>
      </c>
      <c r="AX390" s="8" t="s">
        <v>36</v>
      </c>
      <c r="AY390" s="108" t="s">
        <v>103</v>
      </c>
    </row>
    <row r="391" spans="2:65" s="1" customFormat="1" ht="25.5" customHeight="1" x14ac:dyDescent="0.35">
      <c r="B391" s="25"/>
      <c r="C391" s="91" t="s">
        <v>432</v>
      </c>
      <c r="D391" s="91" t="s">
        <v>105</v>
      </c>
      <c r="E391" s="92" t="s">
        <v>433</v>
      </c>
      <c r="F391" s="247" t="s">
        <v>434</v>
      </c>
      <c r="G391" s="94" t="s">
        <v>130</v>
      </c>
      <c r="H391" s="95">
        <v>25.352</v>
      </c>
      <c r="I391" s="255">
        <v>0</v>
      </c>
      <c r="J391" s="96">
        <f>ROUND(I391*H391,2)</f>
        <v>0</v>
      </c>
      <c r="K391" s="93"/>
      <c r="L391" s="25"/>
      <c r="M391" s="97" t="s">
        <v>6</v>
      </c>
      <c r="N391" s="98" t="s">
        <v>23</v>
      </c>
      <c r="O391" s="99">
        <v>3.01</v>
      </c>
      <c r="P391" s="99">
        <f>O391*H391</f>
        <v>76.309519999999992</v>
      </c>
      <c r="Q391" s="99">
        <v>0</v>
      </c>
      <c r="R391" s="99">
        <f>Q391*H391</f>
        <v>0</v>
      </c>
      <c r="S391" s="99">
        <v>0</v>
      </c>
      <c r="T391" s="100">
        <f>S391*H391</f>
        <v>0</v>
      </c>
      <c r="AR391" s="15" t="s">
        <v>107</v>
      </c>
      <c r="AT391" s="15" t="s">
        <v>105</v>
      </c>
      <c r="AU391" s="15" t="s">
        <v>37</v>
      </c>
      <c r="AY391" s="15" t="s">
        <v>103</v>
      </c>
      <c r="BE391" s="101">
        <f>IF(N391="základní",J391,0)</f>
        <v>0</v>
      </c>
      <c r="BF391" s="101">
        <f>IF(N391="snížená",J391,0)</f>
        <v>0</v>
      </c>
      <c r="BG391" s="101">
        <f>IF(N391="zákl. přenesená",J391,0)</f>
        <v>0</v>
      </c>
      <c r="BH391" s="101">
        <f>IF(N391="sníž. přenesená",J391,0)</f>
        <v>0</v>
      </c>
      <c r="BI391" s="101">
        <f>IF(N391="nulová",J391,0)</f>
        <v>0</v>
      </c>
      <c r="BJ391" s="15" t="s">
        <v>36</v>
      </c>
      <c r="BK391" s="101">
        <f>ROUND(I391*H391,2)</f>
        <v>0</v>
      </c>
      <c r="BL391" s="15" t="s">
        <v>107</v>
      </c>
      <c r="BM391" s="15" t="s">
        <v>435</v>
      </c>
    </row>
    <row r="392" spans="2:65" s="6" customFormat="1" ht="29.9" customHeight="1" x14ac:dyDescent="0.35">
      <c r="B392" s="80"/>
      <c r="D392" s="81" t="s">
        <v>33</v>
      </c>
      <c r="E392" s="89" t="s">
        <v>403</v>
      </c>
      <c r="F392" s="246" t="s">
        <v>436</v>
      </c>
      <c r="I392" s="258"/>
      <c r="J392" s="90">
        <f>BK392</f>
        <v>0</v>
      </c>
      <c r="L392" s="80"/>
      <c r="M392" s="84"/>
      <c r="P392" s="85">
        <f>P393</f>
        <v>0</v>
      </c>
      <c r="R392" s="85">
        <f>R393</f>
        <v>0</v>
      </c>
      <c r="T392" s="86">
        <f>T393</f>
        <v>0</v>
      </c>
      <c r="AR392" s="81" t="s">
        <v>36</v>
      </c>
      <c r="AT392" s="87" t="s">
        <v>33</v>
      </c>
      <c r="AU392" s="87" t="s">
        <v>36</v>
      </c>
      <c r="AY392" s="81" t="s">
        <v>103</v>
      </c>
      <c r="BK392" s="88">
        <f>BK393</f>
        <v>0</v>
      </c>
    </row>
    <row r="393" spans="2:65" s="1" customFormat="1" ht="0.75" customHeight="1" x14ac:dyDescent="0.35">
      <c r="B393" s="25"/>
      <c r="C393" s="91"/>
      <c r="D393" s="91"/>
      <c r="E393" s="92"/>
      <c r="F393" s="247"/>
      <c r="G393" s="94"/>
      <c r="H393" s="95"/>
      <c r="I393" s="263"/>
      <c r="J393" s="96"/>
      <c r="K393" s="93"/>
      <c r="L393" s="25"/>
      <c r="M393" s="97"/>
      <c r="N393" s="98"/>
      <c r="O393" s="99"/>
      <c r="P393" s="99"/>
      <c r="Q393" s="99"/>
      <c r="R393" s="99"/>
      <c r="S393" s="99"/>
      <c r="T393" s="100"/>
      <c r="AR393" s="15"/>
      <c r="AT393" s="15"/>
      <c r="AU393" s="15"/>
      <c r="AY393" s="15"/>
      <c r="BE393" s="101"/>
      <c r="BF393" s="101"/>
      <c r="BG393" s="101"/>
      <c r="BH393" s="101"/>
      <c r="BI393" s="101"/>
      <c r="BJ393" s="15"/>
      <c r="BK393" s="101"/>
      <c r="BL393" s="15"/>
      <c r="BM393" s="15"/>
    </row>
    <row r="394" spans="2:65" s="6" customFormat="1" ht="37.4" customHeight="1" x14ac:dyDescent="0.35">
      <c r="B394" s="80"/>
      <c r="D394" s="81" t="s">
        <v>33</v>
      </c>
      <c r="E394" s="82" t="s">
        <v>437</v>
      </c>
      <c r="F394" s="245" t="s">
        <v>438</v>
      </c>
      <c r="I394" s="258"/>
      <c r="J394" s="83">
        <f>BK394</f>
        <v>0</v>
      </c>
      <c r="L394" s="80"/>
      <c r="M394" s="84"/>
      <c r="P394" s="85">
        <f>P395+P430+P472+P474+P476+P478+P480+P482+P484+P486+P488+P490+P492+P494+P496</f>
        <v>45.575319999999991</v>
      </c>
      <c r="R394" s="85">
        <f>R395+R430+R472+R474+R476+R478+R480+R482+R484+R486+R488+R490+R492+R494+R496</f>
        <v>1.0089378</v>
      </c>
      <c r="T394" s="86">
        <f>T395+T430+T472+T474+T476+T478+T480+T482+T484+T486+T488+T490+T492+T494+T496</f>
        <v>0</v>
      </c>
      <c r="AR394" s="81" t="s">
        <v>37</v>
      </c>
      <c r="AT394" s="87" t="s">
        <v>33</v>
      </c>
      <c r="AU394" s="87" t="s">
        <v>34</v>
      </c>
      <c r="AY394" s="81" t="s">
        <v>103</v>
      </c>
      <c r="BK394" s="88">
        <f>BK395+BK430+BK472+BK474+BK476+BK478+BK480+BK482+BK484+BK486+BK488+BK490+BK492+BK494+BK496</f>
        <v>0</v>
      </c>
    </row>
    <row r="395" spans="2:65" s="6" customFormat="1" ht="19.899999999999999" customHeight="1" x14ac:dyDescent="0.35">
      <c r="B395" s="80"/>
      <c r="D395" s="81" t="s">
        <v>33</v>
      </c>
      <c r="E395" s="89" t="s">
        <v>439</v>
      </c>
      <c r="F395" s="246" t="s">
        <v>440</v>
      </c>
      <c r="I395" s="258"/>
      <c r="J395" s="90">
        <f>BK395</f>
        <v>0</v>
      </c>
      <c r="L395" s="80"/>
      <c r="M395" s="84"/>
      <c r="P395" s="85">
        <f>SUM(P396:P429)</f>
        <v>33.808319999999995</v>
      </c>
      <c r="R395" s="85">
        <f>SUM(R396:R429)</f>
        <v>0.72646175999999996</v>
      </c>
      <c r="T395" s="86">
        <f>SUM(T396:T429)</f>
        <v>0</v>
      </c>
      <c r="AR395" s="81" t="s">
        <v>37</v>
      </c>
      <c r="AT395" s="87" t="s">
        <v>33</v>
      </c>
      <c r="AU395" s="87" t="s">
        <v>36</v>
      </c>
      <c r="AY395" s="81" t="s">
        <v>103</v>
      </c>
      <c r="BK395" s="88">
        <f>SUM(BK396:BK429)</f>
        <v>0</v>
      </c>
    </row>
    <row r="396" spans="2:65" s="1" customFormat="1" ht="25.5" customHeight="1" x14ac:dyDescent="0.35">
      <c r="B396" s="25"/>
      <c r="C396" s="91" t="s">
        <v>441</v>
      </c>
      <c r="D396" s="91" t="s">
        <v>105</v>
      </c>
      <c r="E396" s="92" t="s">
        <v>442</v>
      </c>
      <c r="F396" s="247" t="s">
        <v>443</v>
      </c>
      <c r="G396" s="94" t="s">
        <v>179</v>
      </c>
      <c r="H396" s="95">
        <v>72.239999999999995</v>
      </c>
      <c r="I396" s="255">
        <v>0</v>
      </c>
      <c r="J396" s="96">
        <f>ROUND(I396*H396,2)</f>
        <v>0</v>
      </c>
      <c r="K396" s="93"/>
      <c r="L396" s="25"/>
      <c r="M396" s="97" t="s">
        <v>6</v>
      </c>
      <c r="N396" s="98" t="s">
        <v>23</v>
      </c>
      <c r="O396" s="99">
        <v>2.4E-2</v>
      </c>
      <c r="P396" s="99">
        <f>O396*H396</f>
        <v>1.73376</v>
      </c>
      <c r="Q396" s="99">
        <v>0</v>
      </c>
      <c r="R396" s="99">
        <f>Q396*H396</f>
        <v>0</v>
      </c>
      <c r="S396" s="99">
        <v>0</v>
      </c>
      <c r="T396" s="100">
        <f>S396*H396</f>
        <v>0</v>
      </c>
      <c r="AR396" s="15" t="s">
        <v>129</v>
      </c>
      <c r="AT396" s="15" t="s">
        <v>105</v>
      </c>
      <c r="AU396" s="15" t="s">
        <v>37</v>
      </c>
      <c r="AY396" s="15" t="s">
        <v>103</v>
      </c>
      <c r="BE396" s="101">
        <f>IF(N396="základní",J396,0)</f>
        <v>0</v>
      </c>
      <c r="BF396" s="101">
        <f>IF(N396="snížená",J396,0)</f>
        <v>0</v>
      </c>
      <c r="BG396" s="101">
        <f>IF(N396="zákl. přenesená",J396,0)</f>
        <v>0</v>
      </c>
      <c r="BH396" s="101">
        <f>IF(N396="sníž. přenesená",J396,0)</f>
        <v>0</v>
      </c>
      <c r="BI396" s="101">
        <f>IF(N396="nulová",J396,0)</f>
        <v>0</v>
      </c>
      <c r="BJ396" s="15" t="s">
        <v>36</v>
      </c>
      <c r="BK396" s="101">
        <f>ROUND(I396*H396,2)</f>
        <v>0</v>
      </c>
      <c r="BL396" s="15" t="s">
        <v>129</v>
      </c>
      <c r="BM396" s="15" t="s">
        <v>444</v>
      </c>
    </row>
    <row r="397" spans="2:65" s="7" customFormat="1" x14ac:dyDescent="0.35">
      <c r="B397" s="102"/>
      <c r="D397" s="103" t="s">
        <v>108</v>
      </c>
      <c r="E397" s="104" t="s">
        <v>6</v>
      </c>
      <c r="F397" s="248" t="s">
        <v>137</v>
      </c>
      <c r="H397" s="104" t="s">
        <v>6</v>
      </c>
      <c r="I397" s="256"/>
      <c r="L397" s="102"/>
      <c r="M397" s="105"/>
      <c r="T397" s="106"/>
      <c r="AT397" s="104" t="s">
        <v>108</v>
      </c>
      <c r="AU397" s="104" t="s">
        <v>37</v>
      </c>
      <c r="AV397" s="7" t="s">
        <v>36</v>
      </c>
      <c r="AW397" s="7" t="s">
        <v>16</v>
      </c>
      <c r="AX397" s="7" t="s">
        <v>34</v>
      </c>
      <c r="AY397" s="104" t="s">
        <v>103</v>
      </c>
    </row>
    <row r="398" spans="2:65" s="7" customFormat="1" x14ac:dyDescent="0.35">
      <c r="B398" s="102"/>
      <c r="D398" s="103" t="s">
        <v>108</v>
      </c>
      <c r="E398" s="104" t="s">
        <v>6</v>
      </c>
      <c r="F398" s="248" t="s">
        <v>138</v>
      </c>
      <c r="H398" s="104" t="s">
        <v>6</v>
      </c>
      <c r="I398" s="256"/>
      <c r="L398" s="102"/>
      <c r="M398" s="105"/>
      <c r="T398" s="106"/>
      <c r="AT398" s="104" t="s">
        <v>108</v>
      </c>
      <c r="AU398" s="104" t="s">
        <v>37</v>
      </c>
      <c r="AV398" s="7" t="s">
        <v>36</v>
      </c>
      <c r="AW398" s="7" t="s">
        <v>16</v>
      </c>
      <c r="AX398" s="7" t="s">
        <v>34</v>
      </c>
      <c r="AY398" s="104" t="s">
        <v>103</v>
      </c>
    </row>
    <row r="399" spans="2:65" s="8" customFormat="1" x14ac:dyDescent="0.35">
      <c r="B399" s="107"/>
      <c r="D399" s="103" t="s">
        <v>108</v>
      </c>
      <c r="E399" s="108" t="s">
        <v>6</v>
      </c>
      <c r="F399" s="249" t="s">
        <v>390</v>
      </c>
      <c r="H399" s="109">
        <v>51.38</v>
      </c>
      <c r="I399" s="257"/>
      <c r="L399" s="107"/>
      <c r="M399" s="110"/>
      <c r="T399" s="111"/>
      <c r="AT399" s="108" t="s">
        <v>108</v>
      </c>
      <c r="AU399" s="108" t="s">
        <v>37</v>
      </c>
      <c r="AV399" s="8" t="s">
        <v>37</v>
      </c>
      <c r="AW399" s="8" t="s">
        <v>16</v>
      </c>
      <c r="AX399" s="8" t="s">
        <v>34</v>
      </c>
      <c r="AY399" s="108" t="s">
        <v>103</v>
      </c>
    </row>
    <row r="400" spans="2:65" s="10" customFormat="1" x14ac:dyDescent="0.35">
      <c r="B400" s="117"/>
      <c r="D400" s="103" t="s">
        <v>108</v>
      </c>
      <c r="E400" s="118" t="s">
        <v>6</v>
      </c>
      <c r="F400" s="250" t="s">
        <v>146</v>
      </c>
      <c r="H400" s="119">
        <v>51.38</v>
      </c>
      <c r="I400" s="262"/>
      <c r="L400" s="117"/>
      <c r="M400" s="120"/>
      <c r="T400" s="121"/>
      <c r="AT400" s="118" t="s">
        <v>108</v>
      </c>
      <c r="AU400" s="118" t="s">
        <v>37</v>
      </c>
      <c r="AV400" s="10" t="s">
        <v>109</v>
      </c>
      <c r="AW400" s="10" t="s">
        <v>16</v>
      </c>
      <c r="AX400" s="10" t="s">
        <v>34</v>
      </c>
      <c r="AY400" s="118" t="s">
        <v>103</v>
      </c>
    </row>
    <row r="401" spans="2:65" s="7" customFormat="1" x14ac:dyDescent="0.35">
      <c r="B401" s="102"/>
      <c r="D401" s="103" t="s">
        <v>108</v>
      </c>
      <c r="E401" s="104" t="s">
        <v>6</v>
      </c>
      <c r="F401" s="248" t="s">
        <v>140</v>
      </c>
      <c r="H401" s="104" t="s">
        <v>6</v>
      </c>
      <c r="I401" s="256"/>
      <c r="L401" s="102"/>
      <c r="M401" s="105"/>
      <c r="T401" s="106"/>
      <c r="AT401" s="104" t="s">
        <v>108</v>
      </c>
      <c r="AU401" s="104" t="s">
        <v>37</v>
      </c>
      <c r="AV401" s="7" t="s">
        <v>36</v>
      </c>
      <c r="AW401" s="7" t="s">
        <v>16</v>
      </c>
      <c r="AX401" s="7" t="s">
        <v>34</v>
      </c>
      <c r="AY401" s="104" t="s">
        <v>103</v>
      </c>
    </row>
    <row r="402" spans="2:65" s="7" customFormat="1" x14ac:dyDescent="0.35">
      <c r="B402" s="102"/>
      <c r="D402" s="103" t="s">
        <v>108</v>
      </c>
      <c r="E402" s="104" t="s">
        <v>6</v>
      </c>
      <c r="F402" s="248" t="s">
        <v>141</v>
      </c>
      <c r="H402" s="104" t="s">
        <v>6</v>
      </c>
      <c r="I402" s="256"/>
      <c r="L402" s="102"/>
      <c r="M402" s="105"/>
      <c r="T402" s="106"/>
      <c r="AT402" s="104" t="s">
        <v>108</v>
      </c>
      <c r="AU402" s="104" t="s">
        <v>37</v>
      </c>
      <c r="AV402" s="7" t="s">
        <v>36</v>
      </c>
      <c r="AW402" s="7" t="s">
        <v>16</v>
      </c>
      <c r="AX402" s="7" t="s">
        <v>34</v>
      </c>
      <c r="AY402" s="104" t="s">
        <v>103</v>
      </c>
    </row>
    <row r="403" spans="2:65" s="8" customFormat="1" x14ac:dyDescent="0.35">
      <c r="B403" s="107"/>
      <c r="D403" s="103" t="s">
        <v>108</v>
      </c>
      <c r="E403" s="108" t="s">
        <v>6</v>
      </c>
      <c r="F403" s="249" t="s">
        <v>445</v>
      </c>
      <c r="H403" s="109">
        <v>6.97</v>
      </c>
      <c r="I403" s="257"/>
      <c r="L403" s="107"/>
      <c r="M403" s="110"/>
      <c r="T403" s="111"/>
      <c r="AT403" s="108" t="s">
        <v>108</v>
      </c>
      <c r="AU403" s="108" t="s">
        <v>37</v>
      </c>
      <c r="AV403" s="8" t="s">
        <v>37</v>
      </c>
      <c r="AW403" s="8" t="s">
        <v>16</v>
      </c>
      <c r="AX403" s="8" t="s">
        <v>34</v>
      </c>
      <c r="AY403" s="108" t="s">
        <v>103</v>
      </c>
    </row>
    <row r="404" spans="2:65" s="8" customFormat="1" x14ac:dyDescent="0.35">
      <c r="B404" s="107"/>
      <c r="D404" s="103" t="s">
        <v>108</v>
      </c>
      <c r="E404" s="108" t="s">
        <v>6</v>
      </c>
      <c r="F404" s="249" t="s">
        <v>446</v>
      </c>
      <c r="H404" s="109">
        <v>8.89</v>
      </c>
      <c r="I404" s="257"/>
      <c r="L404" s="107"/>
      <c r="M404" s="110"/>
      <c r="T404" s="111"/>
      <c r="AT404" s="108" t="s">
        <v>108</v>
      </c>
      <c r="AU404" s="108" t="s">
        <v>37</v>
      </c>
      <c r="AV404" s="8" t="s">
        <v>37</v>
      </c>
      <c r="AW404" s="8" t="s">
        <v>16</v>
      </c>
      <c r="AX404" s="8" t="s">
        <v>34</v>
      </c>
      <c r="AY404" s="108" t="s">
        <v>103</v>
      </c>
    </row>
    <row r="405" spans="2:65" s="7" customFormat="1" x14ac:dyDescent="0.35">
      <c r="B405" s="102"/>
      <c r="D405" s="103" t="s">
        <v>108</v>
      </c>
      <c r="E405" s="104" t="s">
        <v>6</v>
      </c>
      <c r="F405" s="248" t="s">
        <v>144</v>
      </c>
      <c r="H405" s="104" t="s">
        <v>6</v>
      </c>
      <c r="I405" s="256"/>
      <c r="L405" s="102"/>
      <c r="M405" s="105"/>
      <c r="T405" s="106"/>
      <c r="AT405" s="104" t="s">
        <v>108</v>
      </c>
      <c r="AU405" s="104" t="s">
        <v>37</v>
      </c>
      <c r="AV405" s="7" t="s">
        <v>36</v>
      </c>
      <c r="AW405" s="7" t="s">
        <v>16</v>
      </c>
      <c r="AX405" s="7" t="s">
        <v>34</v>
      </c>
      <c r="AY405" s="104" t="s">
        <v>103</v>
      </c>
    </row>
    <row r="406" spans="2:65" s="8" customFormat="1" x14ac:dyDescent="0.35">
      <c r="B406" s="107"/>
      <c r="D406" s="103" t="s">
        <v>108</v>
      </c>
      <c r="E406" s="108" t="s">
        <v>6</v>
      </c>
      <c r="F406" s="249" t="s">
        <v>111</v>
      </c>
      <c r="H406" s="109">
        <v>5</v>
      </c>
      <c r="I406" s="257"/>
      <c r="L406" s="107"/>
      <c r="M406" s="110"/>
      <c r="T406" s="111"/>
      <c r="AT406" s="108" t="s">
        <v>108</v>
      </c>
      <c r="AU406" s="108" t="s">
        <v>37</v>
      </c>
      <c r="AV406" s="8" t="s">
        <v>37</v>
      </c>
      <c r="AW406" s="8" t="s">
        <v>16</v>
      </c>
      <c r="AX406" s="8" t="s">
        <v>34</v>
      </c>
      <c r="AY406" s="108" t="s">
        <v>103</v>
      </c>
    </row>
    <row r="407" spans="2:65" s="10" customFormat="1" x14ac:dyDescent="0.35">
      <c r="B407" s="117"/>
      <c r="D407" s="103" t="s">
        <v>108</v>
      </c>
      <c r="E407" s="118" t="s">
        <v>6</v>
      </c>
      <c r="F407" s="250" t="s">
        <v>146</v>
      </c>
      <c r="H407" s="119">
        <v>20.86</v>
      </c>
      <c r="I407" s="262"/>
      <c r="L407" s="117"/>
      <c r="M407" s="120"/>
      <c r="T407" s="121"/>
      <c r="AT407" s="118" t="s">
        <v>108</v>
      </c>
      <c r="AU407" s="118" t="s">
        <v>37</v>
      </c>
      <c r="AV407" s="10" t="s">
        <v>109</v>
      </c>
      <c r="AW407" s="10" t="s">
        <v>16</v>
      </c>
      <c r="AX407" s="10" t="s">
        <v>34</v>
      </c>
      <c r="AY407" s="118" t="s">
        <v>103</v>
      </c>
    </row>
    <row r="408" spans="2:65" s="9" customFormat="1" x14ac:dyDescent="0.35">
      <c r="B408" s="112"/>
      <c r="D408" s="103" t="s">
        <v>108</v>
      </c>
      <c r="E408" s="113" t="s">
        <v>6</v>
      </c>
      <c r="F408" s="251" t="s">
        <v>110</v>
      </c>
      <c r="H408" s="114">
        <v>72.239999999999995</v>
      </c>
      <c r="I408" s="259"/>
      <c r="L408" s="112"/>
      <c r="M408" s="115"/>
      <c r="T408" s="116"/>
      <c r="AT408" s="113" t="s">
        <v>108</v>
      </c>
      <c r="AU408" s="113" t="s">
        <v>37</v>
      </c>
      <c r="AV408" s="9" t="s">
        <v>107</v>
      </c>
      <c r="AW408" s="9" t="s">
        <v>16</v>
      </c>
      <c r="AX408" s="9" t="s">
        <v>36</v>
      </c>
      <c r="AY408" s="113" t="s">
        <v>103</v>
      </c>
    </row>
    <row r="409" spans="2:65" s="1" customFormat="1" ht="16.5" customHeight="1" x14ac:dyDescent="0.35">
      <c r="B409" s="25"/>
      <c r="C409" s="122" t="s">
        <v>447</v>
      </c>
      <c r="D409" s="122" t="s">
        <v>310</v>
      </c>
      <c r="E409" s="123" t="s">
        <v>448</v>
      </c>
      <c r="F409" s="252" t="s">
        <v>449</v>
      </c>
      <c r="G409" s="125" t="s">
        <v>130</v>
      </c>
      <c r="H409" s="126">
        <v>2.4E-2</v>
      </c>
      <c r="I409" s="260">
        <v>0</v>
      </c>
      <c r="J409" s="127">
        <f>ROUND(I409*H409,2)</f>
        <v>0</v>
      </c>
      <c r="K409" s="124"/>
      <c r="L409" s="128"/>
      <c r="M409" s="129" t="s">
        <v>6</v>
      </c>
      <c r="N409" s="130" t="s">
        <v>23</v>
      </c>
      <c r="O409" s="99">
        <v>0</v>
      </c>
      <c r="P409" s="99">
        <f>O409*H409</f>
        <v>0</v>
      </c>
      <c r="Q409" s="99">
        <v>1</v>
      </c>
      <c r="R409" s="99">
        <f>Q409*H409</f>
        <v>2.4E-2</v>
      </c>
      <c r="S409" s="99">
        <v>0</v>
      </c>
      <c r="T409" s="100">
        <f>S409*H409</f>
        <v>0</v>
      </c>
      <c r="AR409" s="15" t="s">
        <v>215</v>
      </c>
      <c r="AT409" s="15" t="s">
        <v>310</v>
      </c>
      <c r="AU409" s="15" t="s">
        <v>37</v>
      </c>
      <c r="AY409" s="15" t="s">
        <v>103</v>
      </c>
      <c r="BE409" s="101">
        <f>IF(N409="základní",J409,0)</f>
        <v>0</v>
      </c>
      <c r="BF409" s="101">
        <f>IF(N409="snížená",J409,0)</f>
        <v>0</v>
      </c>
      <c r="BG409" s="101">
        <f>IF(N409="zákl. přenesená",J409,0)</f>
        <v>0</v>
      </c>
      <c r="BH409" s="101">
        <f>IF(N409="sníž. přenesená",J409,0)</f>
        <v>0</v>
      </c>
      <c r="BI409" s="101">
        <f>IF(N409="nulová",J409,0)</f>
        <v>0</v>
      </c>
      <c r="BJ409" s="15" t="s">
        <v>36</v>
      </c>
      <c r="BK409" s="101">
        <f>ROUND(I409*H409,2)</f>
        <v>0</v>
      </c>
      <c r="BL409" s="15" t="s">
        <v>129</v>
      </c>
      <c r="BM409" s="15" t="s">
        <v>450</v>
      </c>
    </row>
    <row r="410" spans="2:65" s="7" customFormat="1" x14ac:dyDescent="0.35">
      <c r="B410" s="102"/>
      <c r="D410" s="103" t="s">
        <v>108</v>
      </c>
      <c r="E410" s="104" t="s">
        <v>6</v>
      </c>
      <c r="F410" s="248" t="s">
        <v>395</v>
      </c>
      <c r="H410" s="104" t="s">
        <v>6</v>
      </c>
      <c r="I410" s="256"/>
      <c r="L410" s="102"/>
      <c r="M410" s="105"/>
      <c r="T410" s="106"/>
      <c r="AT410" s="104" t="s">
        <v>108</v>
      </c>
      <c r="AU410" s="104" t="s">
        <v>37</v>
      </c>
      <c r="AV410" s="7" t="s">
        <v>36</v>
      </c>
      <c r="AW410" s="7" t="s">
        <v>16</v>
      </c>
      <c r="AX410" s="7" t="s">
        <v>34</v>
      </c>
      <c r="AY410" s="104" t="s">
        <v>103</v>
      </c>
    </row>
    <row r="411" spans="2:65" s="8" customFormat="1" x14ac:dyDescent="0.35">
      <c r="B411" s="107"/>
      <c r="D411" s="103" t="s">
        <v>108</v>
      </c>
      <c r="E411" s="108" t="s">
        <v>6</v>
      </c>
      <c r="F411" s="249" t="s">
        <v>451</v>
      </c>
      <c r="H411" s="109">
        <v>2.4E-2</v>
      </c>
      <c r="I411" s="257"/>
      <c r="L411" s="107"/>
      <c r="M411" s="110"/>
      <c r="T411" s="111"/>
      <c r="AT411" s="108" t="s">
        <v>108</v>
      </c>
      <c r="AU411" s="108" t="s">
        <v>37</v>
      </c>
      <c r="AV411" s="8" t="s">
        <v>37</v>
      </c>
      <c r="AW411" s="8" t="s">
        <v>16</v>
      </c>
      <c r="AX411" s="8" t="s">
        <v>36</v>
      </c>
      <c r="AY411" s="108" t="s">
        <v>103</v>
      </c>
    </row>
    <row r="412" spans="2:65" s="1" customFormat="1" ht="25.5" customHeight="1" x14ac:dyDescent="0.35">
      <c r="B412" s="25"/>
      <c r="C412" s="91" t="s">
        <v>452</v>
      </c>
      <c r="D412" s="91" t="s">
        <v>105</v>
      </c>
      <c r="E412" s="92" t="s">
        <v>453</v>
      </c>
      <c r="F412" s="247" t="s">
        <v>454</v>
      </c>
      <c r="G412" s="94" t="s">
        <v>179</v>
      </c>
      <c r="H412" s="95">
        <v>144.47999999999999</v>
      </c>
      <c r="I412" s="255">
        <v>0</v>
      </c>
      <c r="J412" s="96">
        <f>ROUND(I412*H412,2)</f>
        <v>0</v>
      </c>
      <c r="K412" s="93"/>
      <c r="L412" s="25"/>
      <c r="M412" s="97" t="s">
        <v>6</v>
      </c>
      <c r="N412" s="98" t="s">
        <v>23</v>
      </c>
      <c r="O412" s="99">
        <v>0.222</v>
      </c>
      <c r="P412" s="99">
        <f>O412*H412</f>
        <v>32.074559999999998</v>
      </c>
      <c r="Q412" s="99">
        <v>4.0000000000000002E-4</v>
      </c>
      <c r="R412" s="99">
        <f>Q412*H412</f>
        <v>5.7791999999999996E-2</v>
      </c>
      <c r="S412" s="99">
        <v>0</v>
      </c>
      <c r="T412" s="100">
        <f>S412*H412</f>
        <v>0</v>
      </c>
      <c r="AR412" s="15" t="s">
        <v>129</v>
      </c>
      <c r="AT412" s="15" t="s">
        <v>105</v>
      </c>
      <c r="AU412" s="15" t="s">
        <v>37</v>
      </c>
      <c r="AY412" s="15" t="s">
        <v>103</v>
      </c>
      <c r="BE412" s="101">
        <f>IF(N412="základní",J412,0)</f>
        <v>0</v>
      </c>
      <c r="BF412" s="101">
        <f>IF(N412="snížená",J412,0)</f>
        <v>0</v>
      </c>
      <c r="BG412" s="101">
        <f>IF(N412="zákl. přenesená",J412,0)</f>
        <v>0</v>
      </c>
      <c r="BH412" s="101">
        <f>IF(N412="sníž. přenesená",J412,0)</f>
        <v>0</v>
      </c>
      <c r="BI412" s="101">
        <f>IF(N412="nulová",J412,0)</f>
        <v>0</v>
      </c>
      <c r="BJ412" s="15" t="s">
        <v>36</v>
      </c>
      <c r="BK412" s="101">
        <f>ROUND(I412*H412,2)</f>
        <v>0</v>
      </c>
      <c r="BL412" s="15" t="s">
        <v>129</v>
      </c>
      <c r="BM412" s="15" t="s">
        <v>455</v>
      </c>
    </row>
    <row r="413" spans="2:65" s="7" customFormat="1" x14ac:dyDescent="0.35">
      <c r="B413" s="102"/>
      <c r="D413" s="103" t="s">
        <v>108</v>
      </c>
      <c r="E413" s="104" t="s">
        <v>6</v>
      </c>
      <c r="F413" s="248" t="s">
        <v>456</v>
      </c>
      <c r="H413" s="104" t="s">
        <v>6</v>
      </c>
      <c r="I413" s="256"/>
      <c r="L413" s="102"/>
      <c r="M413" s="105"/>
      <c r="T413" s="106"/>
      <c r="AT413" s="104" t="s">
        <v>108</v>
      </c>
      <c r="AU413" s="104" t="s">
        <v>37</v>
      </c>
      <c r="AV413" s="7" t="s">
        <v>36</v>
      </c>
      <c r="AW413" s="7" t="s">
        <v>16</v>
      </c>
      <c r="AX413" s="7" t="s">
        <v>34</v>
      </c>
      <c r="AY413" s="104" t="s">
        <v>103</v>
      </c>
    </row>
    <row r="414" spans="2:65" s="7" customFormat="1" x14ac:dyDescent="0.35">
      <c r="B414" s="102"/>
      <c r="D414" s="103" t="s">
        <v>108</v>
      </c>
      <c r="E414" s="104" t="s">
        <v>6</v>
      </c>
      <c r="F414" s="248" t="s">
        <v>137</v>
      </c>
      <c r="H414" s="104" t="s">
        <v>6</v>
      </c>
      <c r="I414" s="256"/>
      <c r="L414" s="102"/>
      <c r="M414" s="105"/>
      <c r="T414" s="106"/>
      <c r="AT414" s="104" t="s">
        <v>108</v>
      </c>
      <c r="AU414" s="104" t="s">
        <v>37</v>
      </c>
      <c r="AV414" s="7" t="s">
        <v>36</v>
      </c>
      <c r="AW414" s="7" t="s">
        <v>16</v>
      </c>
      <c r="AX414" s="7" t="s">
        <v>34</v>
      </c>
      <c r="AY414" s="104" t="s">
        <v>103</v>
      </c>
    </row>
    <row r="415" spans="2:65" s="7" customFormat="1" x14ac:dyDescent="0.35">
      <c r="B415" s="102"/>
      <c r="D415" s="103" t="s">
        <v>108</v>
      </c>
      <c r="E415" s="104" t="s">
        <v>6</v>
      </c>
      <c r="F415" s="248" t="s">
        <v>138</v>
      </c>
      <c r="H415" s="104" t="s">
        <v>6</v>
      </c>
      <c r="I415" s="256"/>
      <c r="L415" s="102"/>
      <c r="M415" s="105"/>
      <c r="T415" s="106"/>
      <c r="AT415" s="104" t="s">
        <v>108</v>
      </c>
      <c r="AU415" s="104" t="s">
        <v>37</v>
      </c>
      <c r="AV415" s="7" t="s">
        <v>36</v>
      </c>
      <c r="AW415" s="7" t="s">
        <v>16</v>
      </c>
      <c r="AX415" s="7" t="s">
        <v>34</v>
      </c>
      <c r="AY415" s="104" t="s">
        <v>103</v>
      </c>
    </row>
    <row r="416" spans="2:65" s="8" customFormat="1" x14ac:dyDescent="0.35">
      <c r="B416" s="107"/>
      <c r="D416" s="103" t="s">
        <v>108</v>
      </c>
      <c r="E416" s="108" t="s">
        <v>6</v>
      </c>
      <c r="F416" s="249" t="s">
        <v>457</v>
      </c>
      <c r="H416" s="109">
        <v>102.76</v>
      </c>
      <c r="I416" s="257"/>
      <c r="L416" s="107"/>
      <c r="M416" s="110"/>
      <c r="T416" s="111"/>
      <c r="AT416" s="108" t="s">
        <v>108</v>
      </c>
      <c r="AU416" s="108" t="s">
        <v>37</v>
      </c>
      <c r="AV416" s="8" t="s">
        <v>37</v>
      </c>
      <c r="AW416" s="8" t="s">
        <v>16</v>
      </c>
      <c r="AX416" s="8" t="s">
        <v>34</v>
      </c>
      <c r="AY416" s="108" t="s">
        <v>103</v>
      </c>
    </row>
    <row r="417" spans="2:65" s="10" customFormat="1" x14ac:dyDescent="0.35">
      <c r="B417" s="117"/>
      <c r="D417" s="103" t="s">
        <v>108</v>
      </c>
      <c r="E417" s="118" t="s">
        <v>6</v>
      </c>
      <c r="F417" s="250" t="s">
        <v>146</v>
      </c>
      <c r="H417" s="119">
        <v>102.76</v>
      </c>
      <c r="I417" s="262"/>
      <c r="L417" s="117"/>
      <c r="M417" s="120"/>
      <c r="T417" s="121"/>
      <c r="AT417" s="118" t="s">
        <v>108</v>
      </c>
      <c r="AU417" s="118" t="s">
        <v>37</v>
      </c>
      <c r="AV417" s="10" t="s">
        <v>109</v>
      </c>
      <c r="AW417" s="10" t="s">
        <v>16</v>
      </c>
      <c r="AX417" s="10" t="s">
        <v>34</v>
      </c>
      <c r="AY417" s="118" t="s">
        <v>103</v>
      </c>
    </row>
    <row r="418" spans="2:65" s="7" customFormat="1" x14ac:dyDescent="0.35">
      <c r="B418" s="102"/>
      <c r="D418" s="103" t="s">
        <v>108</v>
      </c>
      <c r="E418" s="104" t="s">
        <v>6</v>
      </c>
      <c r="F418" s="248" t="s">
        <v>140</v>
      </c>
      <c r="H418" s="104" t="s">
        <v>6</v>
      </c>
      <c r="I418" s="256"/>
      <c r="L418" s="102"/>
      <c r="M418" s="105"/>
      <c r="T418" s="106"/>
      <c r="AT418" s="104" t="s">
        <v>108</v>
      </c>
      <c r="AU418" s="104" t="s">
        <v>37</v>
      </c>
      <c r="AV418" s="7" t="s">
        <v>36</v>
      </c>
      <c r="AW418" s="7" t="s">
        <v>16</v>
      </c>
      <c r="AX418" s="7" t="s">
        <v>34</v>
      </c>
      <c r="AY418" s="104" t="s">
        <v>103</v>
      </c>
    </row>
    <row r="419" spans="2:65" s="7" customFormat="1" x14ac:dyDescent="0.35">
      <c r="B419" s="102"/>
      <c r="D419" s="103" t="s">
        <v>108</v>
      </c>
      <c r="E419" s="104" t="s">
        <v>6</v>
      </c>
      <c r="F419" s="248" t="s">
        <v>141</v>
      </c>
      <c r="H419" s="104" t="s">
        <v>6</v>
      </c>
      <c r="I419" s="256"/>
      <c r="L419" s="102"/>
      <c r="M419" s="105"/>
      <c r="T419" s="106"/>
      <c r="AT419" s="104" t="s">
        <v>108</v>
      </c>
      <c r="AU419" s="104" t="s">
        <v>37</v>
      </c>
      <c r="AV419" s="7" t="s">
        <v>36</v>
      </c>
      <c r="AW419" s="7" t="s">
        <v>16</v>
      </c>
      <c r="AX419" s="7" t="s">
        <v>34</v>
      </c>
      <c r="AY419" s="104" t="s">
        <v>103</v>
      </c>
    </row>
    <row r="420" spans="2:65" s="8" customFormat="1" x14ac:dyDescent="0.35">
      <c r="B420" s="107"/>
      <c r="D420" s="103" t="s">
        <v>108</v>
      </c>
      <c r="E420" s="108" t="s">
        <v>6</v>
      </c>
      <c r="F420" s="249" t="s">
        <v>458</v>
      </c>
      <c r="H420" s="109">
        <v>13.94</v>
      </c>
      <c r="I420" s="257"/>
      <c r="L420" s="107"/>
      <c r="M420" s="110"/>
      <c r="T420" s="111"/>
      <c r="AT420" s="108" t="s">
        <v>108</v>
      </c>
      <c r="AU420" s="108" t="s">
        <v>37</v>
      </c>
      <c r="AV420" s="8" t="s">
        <v>37</v>
      </c>
      <c r="AW420" s="8" t="s">
        <v>16</v>
      </c>
      <c r="AX420" s="8" t="s">
        <v>34</v>
      </c>
      <c r="AY420" s="108" t="s">
        <v>103</v>
      </c>
    </row>
    <row r="421" spans="2:65" s="8" customFormat="1" x14ac:dyDescent="0.35">
      <c r="B421" s="107"/>
      <c r="D421" s="103" t="s">
        <v>108</v>
      </c>
      <c r="E421" s="108" t="s">
        <v>6</v>
      </c>
      <c r="F421" s="249" t="s">
        <v>459</v>
      </c>
      <c r="H421" s="109">
        <v>17.78</v>
      </c>
      <c r="I421" s="257"/>
      <c r="L421" s="107"/>
      <c r="M421" s="110"/>
      <c r="T421" s="111"/>
      <c r="AT421" s="108" t="s">
        <v>108</v>
      </c>
      <c r="AU421" s="108" t="s">
        <v>37</v>
      </c>
      <c r="AV421" s="8" t="s">
        <v>37</v>
      </c>
      <c r="AW421" s="8" t="s">
        <v>16</v>
      </c>
      <c r="AX421" s="8" t="s">
        <v>34</v>
      </c>
      <c r="AY421" s="108" t="s">
        <v>103</v>
      </c>
    </row>
    <row r="422" spans="2:65" s="7" customFormat="1" x14ac:dyDescent="0.35">
      <c r="B422" s="102"/>
      <c r="D422" s="103" t="s">
        <v>108</v>
      </c>
      <c r="E422" s="104" t="s">
        <v>6</v>
      </c>
      <c r="F422" s="248" t="s">
        <v>144</v>
      </c>
      <c r="H422" s="104" t="s">
        <v>6</v>
      </c>
      <c r="I422" s="256"/>
      <c r="L422" s="102"/>
      <c r="M422" s="105"/>
      <c r="T422" s="106"/>
      <c r="AT422" s="104" t="s">
        <v>108</v>
      </c>
      <c r="AU422" s="104" t="s">
        <v>37</v>
      </c>
      <c r="AV422" s="7" t="s">
        <v>36</v>
      </c>
      <c r="AW422" s="7" t="s">
        <v>16</v>
      </c>
      <c r="AX422" s="7" t="s">
        <v>34</v>
      </c>
      <c r="AY422" s="104" t="s">
        <v>103</v>
      </c>
    </row>
    <row r="423" spans="2:65" s="8" customFormat="1" x14ac:dyDescent="0.35">
      <c r="B423" s="107"/>
      <c r="D423" s="103" t="s">
        <v>108</v>
      </c>
      <c r="E423" s="108" t="s">
        <v>6</v>
      </c>
      <c r="F423" s="249" t="s">
        <v>460</v>
      </c>
      <c r="H423" s="109">
        <v>10</v>
      </c>
      <c r="I423" s="257"/>
      <c r="L423" s="107"/>
      <c r="M423" s="110"/>
      <c r="T423" s="111"/>
      <c r="AT423" s="108" t="s">
        <v>108</v>
      </c>
      <c r="AU423" s="108" t="s">
        <v>37</v>
      </c>
      <c r="AV423" s="8" t="s">
        <v>37</v>
      </c>
      <c r="AW423" s="8" t="s">
        <v>16</v>
      </c>
      <c r="AX423" s="8" t="s">
        <v>34</v>
      </c>
      <c r="AY423" s="108" t="s">
        <v>103</v>
      </c>
    </row>
    <row r="424" spans="2:65" s="10" customFormat="1" x14ac:dyDescent="0.35">
      <c r="B424" s="117"/>
      <c r="D424" s="103" t="s">
        <v>108</v>
      </c>
      <c r="E424" s="118" t="s">
        <v>6</v>
      </c>
      <c r="F424" s="250" t="s">
        <v>146</v>
      </c>
      <c r="H424" s="119">
        <v>41.72</v>
      </c>
      <c r="I424" s="262"/>
      <c r="L424" s="117"/>
      <c r="M424" s="120"/>
      <c r="T424" s="121"/>
      <c r="AT424" s="118" t="s">
        <v>108</v>
      </c>
      <c r="AU424" s="118" t="s">
        <v>37</v>
      </c>
      <c r="AV424" s="10" t="s">
        <v>109</v>
      </c>
      <c r="AW424" s="10" t="s">
        <v>16</v>
      </c>
      <c r="AX424" s="10" t="s">
        <v>34</v>
      </c>
      <c r="AY424" s="118" t="s">
        <v>103</v>
      </c>
    </row>
    <row r="425" spans="2:65" s="9" customFormat="1" x14ac:dyDescent="0.35">
      <c r="B425" s="112"/>
      <c r="D425" s="103" t="s">
        <v>108</v>
      </c>
      <c r="E425" s="113" t="s">
        <v>6</v>
      </c>
      <c r="F425" s="251" t="s">
        <v>110</v>
      </c>
      <c r="H425" s="114">
        <v>144.47999999999999</v>
      </c>
      <c r="I425" s="259"/>
      <c r="L425" s="112"/>
      <c r="M425" s="115"/>
      <c r="T425" s="116"/>
      <c r="AT425" s="113" t="s">
        <v>108</v>
      </c>
      <c r="AU425" s="113" t="s">
        <v>37</v>
      </c>
      <c r="AV425" s="9" t="s">
        <v>107</v>
      </c>
      <c r="AW425" s="9" t="s">
        <v>16</v>
      </c>
      <c r="AX425" s="9" t="s">
        <v>36</v>
      </c>
      <c r="AY425" s="113" t="s">
        <v>103</v>
      </c>
    </row>
    <row r="426" spans="2:65" s="1" customFormat="1" ht="16.5" customHeight="1" x14ac:dyDescent="0.35">
      <c r="B426" s="25"/>
      <c r="C426" s="122" t="s">
        <v>461</v>
      </c>
      <c r="D426" s="122" t="s">
        <v>310</v>
      </c>
      <c r="E426" s="123" t="s">
        <v>462</v>
      </c>
      <c r="F426" s="252" t="s">
        <v>463</v>
      </c>
      <c r="G426" s="125" t="s">
        <v>179</v>
      </c>
      <c r="H426" s="126">
        <v>166.15199999999999</v>
      </c>
      <c r="I426" s="260">
        <v>0</v>
      </c>
      <c r="J426" s="127">
        <f>ROUND(I426*H426,2)</f>
        <v>0</v>
      </c>
      <c r="K426" s="124"/>
      <c r="L426" s="128"/>
      <c r="M426" s="129" t="s">
        <v>6</v>
      </c>
      <c r="N426" s="130" t="s">
        <v>23</v>
      </c>
      <c r="O426" s="99">
        <v>0</v>
      </c>
      <c r="P426" s="99">
        <f>O426*H426</f>
        <v>0</v>
      </c>
      <c r="Q426" s="99">
        <v>3.8800000000000002E-3</v>
      </c>
      <c r="R426" s="99">
        <f>Q426*H426</f>
        <v>0.64466975999999998</v>
      </c>
      <c r="S426" s="99">
        <v>0</v>
      </c>
      <c r="T426" s="100">
        <f>S426*H426</f>
        <v>0</v>
      </c>
      <c r="AR426" s="15" t="s">
        <v>215</v>
      </c>
      <c r="AT426" s="15" t="s">
        <v>310</v>
      </c>
      <c r="AU426" s="15" t="s">
        <v>37</v>
      </c>
      <c r="AY426" s="15" t="s">
        <v>103</v>
      </c>
      <c r="BE426" s="101">
        <f>IF(N426="základní",J426,0)</f>
        <v>0</v>
      </c>
      <c r="BF426" s="101">
        <f>IF(N426="snížená",J426,0)</f>
        <v>0</v>
      </c>
      <c r="BG426" s="101">
        <f>IF(N426="zákl. přenesená",J426,0)</f>
        <v>0</v>
      </c>
      <c r="BH426" s="101">
        <f>IF(N426="sníž. přenesená",J426,0)</f>
        <v>0</v>
      </c>
      <c r="BI426" s="101">
        <f>IF(N426="nulová",J426,0)</f>
        <v>0</v>
      </c>
      <c r="BJ426" s="15" t="s">
        <v>36</v>
      </c>
      <c r="BK426" s="101">
        <f>ROUND(I426*H426,2)</f>
        <v>0</v>
      </c>
      <c r="BL426" s="15" t="s">
        <v>129</v>
      </c>
      <c r="BM426" s="15" t="s">
        <v>464</v>
      </c>
    </row>
    <row r="427" spans="2:65" s="7" customFormat="1" x14ac:dyDescent="0.35">
      <c r="B427" s="102"/>
      <c r="D427" s="103" t="s">
        <v>108</v>
      </c>
      <c r="E427" s="104" t="s">
        <v>6</v>
      </c>
      <c r="F427" s="248" t="s">
        <v>395</v>
      </c>
      <c r="H427" s="104" t="s">
        <v>6</v>
      </c>
      <c r="I427" s="256"/>
      <c r="L427" s="102"/>
      <c r="M427" s="105"/>
      <c r="T427" s="106"/>
      <c r="AT427" s="104" t="s">
        <v>108</v>
      </c>
      <c r="AU427" s="104" t="s">
        <v>37</v>
      </c>
      <c r="AV427" s="7" t="s">
        <v>36</v>
      </c>
      <c r="AW427" s="7" t="s">
        <v>16</v>
      </c>
      <c r="AX427" s="7" t="s">
        <v>34</v>
      </c>
      <c r="AY427" s="104" t="s">
        <v>103</v>
      </c>
    </row>
    <row r="428" spans="2:65" s="8" customFormat="1" x14ac:dyDescent="0.35">
      <c r="B428" s="107"/>
      <c r="D428" s="103" t="s">
        <v>108</v>
      </c>
      <c r="E428" s="108" t="s">
        <v>6</v>
      </c>
      <c r="F428" s="249" t="s">
        <v>465</v>
      </c>
      <c r="H428" s="109">
        <v>166.15199999999999</v>
      </c>
      <c r="I428" s="257"/>
      <c r="L428" s="107"/>
      <c r="M428" s="110"/>
      <c r="T428" s="111"/>
      <c r="AT428" s="108" t="s">
        <v>108</v>
      </c>
      <c r="AU428" s="108" t="s">
        <v>37</v>
      </c>
      <c r="AV428" s="8" t="s">
        <v>37</v>
      </c>
      <c r="AW428" s="8" t="s">
        <v>16</v>
      </c>
      <c r="AX428" s="8" t="s">
        <v>36</v>
      </c>
      <c r="AY428" s="108" t="s">
        <v>103</v>
      </c>
    </row>
    <row r="429" spans="2:65" s="1" customFormat="1" ht="38.25" customHeight="1" x14ac:dyDescent="0.35">
      <c r="B429" s="25"/>
      <c r="C429" s="91" t="s">
        <v>466</v>
      </c>
      <c r="D429" s="91" t="s">
        <v>105</v>
      </c>
      <c r="E429" s="92" t="s">
        <v>467</v>
      </c>
      <c r="F429" s="247" t="s">
        <v>468</v>
      </c>
      <c r="G429" s="94" t="s">
        <v>469</v>
      </c>
      <c r="H429" s="95">
        <v>340.54399999999998</v>
      </c>
      <c r="I429" s="255">
        <v>0</v>
      </c>
      <c r="J429" s="96">
        <f>ROUND(I429*H429,2)</f>
        <v>0</v>
      </c>
      <c r="K429" s="93"/>
      <c r="L429" s="25"/>
      <c r="M429" s="97" t="s">
        <v>6</v>
      </c>
      <c r="N429" s="98" t="s">
        <v>23</v>
      </c>
      <c r="O429" s="99">
        <v>0</v>
      </c>
      <c r="P429" s="99">
        <f>O429*H429</f>
        <v>0</v>
      </c>
      <c r="Q429" s="99">
        <v>0</v>
      </c>
      <c r="R429" s="99">
        <f>Q429*H429</f>
        <v>0</v>
      </c>
      <c r="S429" s="99">
        <v>0</v>
      </c>
      <c r="T429" s="100">
        <f>S429*H429</f>
        <v>0</v>
      </c>
      <c r="AR429" s="15" t="s">
        <v>129</v>
      </c>
      <c r="AT429" s="15" t="s">
        <v>105</v>
      </c>
      <c r="AU429" s="15" t="s">
        <v>37</v>
      </c>
      <c r="AY429" s="15" t="s">
        <v>103</v>
      </c>
      <c r="BE429" s="101">
        <f>IF(N429="základní",J429,0)</f>
        <v>0</v>
      </c>
      <c r="BF429" s="101">
        <f>IF(N429="snížená",J429,0)</f>
        <v>0</v>
      </c>
      <c r="BG429" s="101">
        <f>IF(N429="zákl. přenesená",J429,0)</f>
        <v>0</v>
      </c>
      <c r="BH429" s="101">
        <f>IF(N429="sníž. přenesená",J429,0)</f>
        <v>0</v>
      </c>
      <c r="BI429" s="101">
        <f>IF(N429="nulová",J429,0)</f>
        <v>0</v>
      </c>
      <c r="BJ429" s="15" t="s">
        <v>36</v>
      </c>
      <c r="BK429" s="101">
        <f>ROUND(I429*H429,2)</f>
        <v>0</v>
      </c>
      <c r="BL429" s="15" t="s">
        <v>129</v>
      </c>
      <c r="BM429" s="15" t="s">
        <v>470</v>
      </c>
    </row>
    <row r="430" spans="2:65" s="6" customFormat="1" ht="29.9" customHeight="1" x14ac:dyDescent="0.35">
      <c r="B430" s="80"/>
      <c r="D430" s="81" t="s">
        <v>33</v>
      </c>
      <c r="E430" s="89" t="s">
        <v>471</v>
      </c>
      <c r="F430" s="246" t="s">
        <v>472</v>
      </c>
      <c r="I430" s="258"/>
      <c r="J430" s="90">
        <f>BK430</f>
        <v>0</v>
      </c>
      <c r="L430" s="80"/>
      <c r="M430" s="84"/>
      <c r="P430" s="85">
        <f>SUM(P431:P471)</f>
        <v>11.766999999999999</v>
      </c>
      <c r="R430" s="85">
        <f>SUM(R431:R471)</f>
        <v>0.28247603999999998</v>
      </c>
      <c r="T430" s="86">
        <f>SUM(T431:T471)</f>
        <v>0</v>
      </c>
      <c r="AR430" s="81" t="s">
        <v>37</v>
      </c>
      <c r="AT430" s="87" t="s">
        <v>33</v>
      </c>
      <c r="AU430" s="87" t="s">
        <v>36</v>
      </c>
      <c r="AY430" s="81" t="s">
        <v>103</v>
      </c>
      <c r="BK430" s="88">
        <f>SUM(BK431:BK471)</f>
        <v>0</v>
      </c>
    </row>
    <row r="431" spans="2:65" s="1" customFormat="1" ht="25.5" customHeight="1" x14ac:dyDescent="0.35">
      <c r="B431" s="25"/>
      <c r="C431" s="91" t="s">
        <v>473</v>
      </c>
      <c r="D431" s="91" t="s">
        <v>105</v>
      </c>
      <c r="E431" s="92" t="s">
        <v>474</v>
      </c>
      <c r="F431" s="247" t="s">
        <v>475</v>
      </c>
      <c r="G431" s="94" t="s">
        <v>179</v>
      </c>
      <c r="H431" s="95">
        <v>67.239999999999995</v>
      </c>
      <c r="I431" s="255">
        <v>0</v>
      </c>
      <c r="J431" s="96">
        <f>ROUND(I431*H431,2)</f>
        <v>0</v>
      </c>
      <c r="K431" s="93"/>
      <c r="L431" s="25"/>
      <c r="M431" s="97" t="s">
        <v>6</v>
      </c>
      <c r="N431" s="98" t="s">
        <v>23</v>
      </c>
      <c r="O431" s="99">
        <v>0.06</v>
      </c>
      <c r="P431" s="99">
        <f>O431*H431</f>
        <v>4.0343999999999998</v>
      </c>
      <c r="Q431" s="99">
        <v>0</v>
      </c>
      <c r="R431" s="99">
        <f>Q431*H431</f>
        <v>0</v>
      </c>
      <c r="S431" s="99">
        <v>0</v>
      </c>
      <c r="T431" s="100">
        <f>S431*H431</f>
        <v>0</v>
      </c>
      <c r="AR431" s="15" t="s">
        <v>129</v>
      </c>
      <c r="AT431" s="15" t="s">
        <v>105</v>
      </c>
      <c r="AU431" s="15" t="s">
        <v>37</v>
      </c>
      <c r="AY431" s="15" t="s">
        <v>103</v>
      </c>
      <c r="BE431" s="101">
        <f>IF(N431="základní",J431,0)</f>
        <v>0</v>
      </c>
      <c r="BF431" s="101">
        <f>IF(N431="snížená",J431,0)</f>
        <v>0</v>
      </c>
      <c r="BG431" s="101">
        <f>IF(N431="zákl. přenesená",J431,0)</f>
        <v>0</v>
      </c>
      <c r="BH431" s="101">
        <f>IF(N431="sníž. přenesená",J431,0)</f>
        <v>0</v>
      </c>
      <c r="BI431" s="101">
        <f>IF(N431="nulová",J431,0)</f>
        <v>0</v>
      </c>
      <c r="BJ431" s="15" t="s">
        <v>36</v>
      </c>
      <c r="BK431" s="101">
        <f>ROUND(I431*H431,2)</f>
        <v>0</v>
      </c>
      <c r="BL431" s="15" t="s">
        <v>129</v>
      </c>
      <c r="BM431" s="15" t="s">
        <v>476</v>
      </c>
    </row>
    <row r="432" spans="2:65" s="7" customFormat="1" x14ac:dyDescent="0.35">
      <c r="B432" s="102"/>
      <c r="D432" s="103" t="s">
        <v>108</v>
      </c>
      <c r="E432" s="104" t="s">
        <v>6</v>
      </c>
      <c r="F432" s="248" t="s">
        <v>137</v>
      </c>
      <c r="H432" s="104" t="s">
        <v>6</v>
      </c>
      <c r="I432" s="256"/>
      <c r="L432" s="102"/>
      <c r="M432" s="105"/>
      <c r="T432" s="106"/>
      <c r="AT432" s="104" t="s">
        <v>108</v>
      </c>
      <c r="AU432" s="104" t="s">
        <v>37</v>
      </c>
      <c r="AV432" s="7" t="s">
        <v>36</v>
      </c>
      <c r="AW432" s="7" t="s">
        <v>16</v>
      </c>
      <c r="AX432" s="7" t="s">
        <v>34</v>
      </c>
      <c r="AY432" s="104" t="s">
        <v>103</v>
      </c>
    </row>
    <row r="433" spans="2:65" s="7" customFormat="1" x14ac:dyDescent="0.35">
      <c r="B433" s="102"/>
      <c r="D433" s="103" t="s">
        <v>108</v>
      </c>
      <c r="E433" s="104" t="s">
        <v>6</v>
      </c>
      <c r="F433" s="248" t="s">
        <v>138</v>
      </c>
      <c r="H433" s="104" t="s">
        <v>6</v>
      </c>
      <c r="I433" s="256"/>
      <c r="L433" s="102"/>
      <c r="M433" s="105"/>
      <c r="T433" s="106"/>
      <c r="AT433" s="104" t="s">
        <v>108</v>
      </c>
      <c r="AU433" s="104" t="s">
        <v>37</v>
      </c>
      <c r="AV433" s="7" t="s">
        <v>36</v>
      </c>
      <c r="AW433" s="7" t="s">
        <v>16</v>
      </c>
      <c r="AX433" s="7" t="s">
        <v>34</v>
      </c>
      <c r="AY433" s="104" t="s">
        <v>103</v>
      </c>
    </row>
    <row r="434" spans="2:65" s="8" customFormat="1" x14ac:dyDescent="0.35">
      <c r="B434" s="107"/>
      <c r="D434" s="103" t="s">
        <v>108</v>
      </c>
      <c r="E434" s="108" t="s">
        <v>6</v>
      </c>
      <c r="F434" s="249" t="s">
        <v>390</v>
      </c>
      <c r="H434" s="109">
        <v>51.38</v>
      </c>
      <c r="I434" s="257"/>
      <c r="L434" s="107"/>
      <c r="M434" s="110"/>
      <c r="T434" s="111"/>
      <c r="AT434" s="108" t="s">
        <v>108</v>
      </c>
      <c r="AU434" s="108" t="s">
        <v>37</v>
      </c>
      <c r="AV434" s="8" t="s">
        <v>37</v>
      </c>
      <c r="AW434" s="8" t="s">
        <v>16</v>
      </c>
      <c r="AX434" s="8" t="s">
        <v>34</v>
      </c>
      <c r="AY434" s="108" t="s">
        <v>103</v>
      </c>
    </row>
    <row r="435" spans="2:65" s="10" customFormat="1" x14ac:dyDescent="0.35">
      <c r="B435" s="117"/>
      <c r="D435" s="103" t="s">
        <v>108</v>
      </c>
      <c r="E435" s="118" t="s">
        <v>6</v>
      </c>
      <c r="F435" s="250" t="s">
        <v>146</v>
      </c>
      <c r="H435" s="119">
        <v>51.38</v>
      </c>
      <c r="I435" s="262"/>
      <c r="L435" s="117"/>
      <c r="M435" s="120"/>
      <c r="T435" s="121"/>
      <c r="AT435" s="118" t="s">
        <v>108</v>
      </c>
      <c r="AU435" s="118" t="s">
        <v>37</v>
      </c>
      <c r="AV435" s="10" t="s">
        <v>109</v>
      </c>
      <c r="AW435" s="10" t="s">
        <v>16</v>
      </c>
      <c r="AX435" s="10" t="s">
        <v>34</v>
      </c>
      <c r="AY435" s="118" t="s">
        <v>103</v>
      </c>
    </row>
    <row r="436" spans="2:65" s="7" customFormat="1" x14ac:dyDescent="0.35">
      <c r="B436" s="102"/>
      <c r="D436" s="103" t="s">
        <v>108</v>
      </c>
      <c r="E436" s="104" t="s">
        <v>6</v>
      </c>
      <c r="F436" s="248" t="s">
        <v>140</v>
      </c>
      <c r="H436" s="104" t="s">
        <v>6</v>
      </c>
      <c r="I436" s="256"/>
      <c r="L436" s="102"/>
      <c r="M436" s="105"/>
      <c r="T436" s="106"/>
      <c r="AT436" s="104" t="s">
        <v>108</v>
      </c>
      <c r="AU436" s="104" t="s">
        <v>37</v>
      </c>
      <c r="AV436" s="7" t="s">
        <v>36</v>
      </c>
      <c r="AW436" s="7" t="s">
        <v>16</v>
      </c>
      <c r="AX436" s="7" t="s">
        <v>34</v>
      </c>
      <c r="AY436" s="104" t="s">
        <v>103</v>
      </c>
    </row>
    <row r="437" spans="2:65" s="7" customFormat="1" x14ac:dyDescent="0.35">
      <c r="B437" s="102"/>
      <c r="D437" s="103" t="s">
        <v>108</v>
      </c>
      <c r="E437" s="104" t="s">
        <v>6</v>
      </c>
      <c r="F437" s="248" t="s">
        <v>141</v>
      </c>
      <c r="H437" s="104" t="s">
        <v>6</v>
      </c>
      <c r="I437" s="256"/>
      <c r="L437" s="102"/>
      <c r="M437" s="105"/>
      <c r="T437" s="106"/>
      <c r="AT437" s="104" t="s">
        <v>108</v>
      </c>
      <c r="AU437" s="104" t="s">
        <v>37</v>
      </c>
      <c r="AV437" s="7" t="s">
        <v>36</v>
      </c>
      <c r="AW437" s="7" t="s">
        <v>16</v>
      </c>
      <c r="AX437" s="7" t="s">
        <v>34</v>
      </c>
      <c r="AY437" s="104" t="s">
        <v>103</v>
      </c>
    </row>
    <row r="438" spans="2:65" s="8" customFormat="1" x14ac:dyDescent="0.35">
      <c r="B438" s="107"/>
      <c r="D438" s="103" t="s">
        <v>108</v>
      </c>
      <c r="E438" s="108" t="s">
        <v>6</v>
      </c>
      <c r="F438" s="249" t="s">
        <v>445</v>
      </c>
      <c r="H438" s="109">
        <v>6.97</v>
      </c>
      <c r="I438" s="257"/>
      <c r="L438" s="107"/>
      <c r="M438" s="110"/>
      <c r="T438" s="111"/>
      <c r="AT438" s="108" t="s">
        <v>108</v>
      </c>
      <c r="AU438" s="108" t="s">
        <v>37</v>
      </c>
      <c r="AV438" s="8" t="s">
        <v>37</v>
      </c>
      <c r="AW438" s="8" t="s">
        <v>16</v>
      </c>
      <c r="AX438" s="8" t="s">
        <v>34</v>
      </c>
      <c r="AY438" s="108" t="s">
        <v>103</v>
      </c>
    </row>
    <row r="439" spans="2:65" s="8" customFormat="1" x14ac:dyDescent="0.35">
      <c r="B439" s="107"/>
      <c r="D439" s="103" t="s">
        <v>108</v>
      </c>
      <c r="E439" s="108" t="s">
        <v>6</v>
      </c>
      <c r="F439" s="249" t="s">
        <v>446</v>
      </c>
      <c r="H439" s="109">
        <v>8.89</v>
      </c>
      <c r="I439" s="257"/>
      <c r="L439" s="107"/>
      <c r="M439" s="110"/>
      <c r="T439" s="111"/>
      <c r="AT439" s="108" t="s">
        <v>108</v>
      </c>
      <c r="AU439" s="108" t="s">
        <v>37</v>
      </c>
      <c r="AV439" s="8" t="s">
        <v>37</v>
      </c>
      <c r="AW439" s="8" t="s">
        <v>16</v>
      </c>
      <c r="AX439" s="8" t="s">
        <v>34</v>
      </c>
      <c r="AY439" s="108" t="s">
        <v>103</v>
      </c>
    </row>
    <row r="440" spans="2:65" s="10" customFormat="1" x14ac:dyDescent="0.35">
      <c r="B440" s="117"/>
      <c r="D440" s="103" t="s">
        <v>108</v>
      </c>
      <c r="E440" s="118" t="s">
        <v>6</v>
      </c>
      <c r="F440" s="250" t="s">
        <v>146</v>
      </c>
      <c r="H440" s="119">
        <v>15.86</v>
      </c>
      <c r="I440" s="262"/>
      <c r="L440" s="117"/>
      <c r="M440" s="120"/>
      <c r="T440" s="121"/>
      <c r="AT440" s="118" t="s">
        <v>108</v>
      </c>
      <c r="AU440" s="118" t="s">
        <v>37</v>
      </c>
      <c r="AV440" s="10" t="s">
        <v>109</v>
      </c>
      <c r="AW440" s="10" t="s">
        <v>16</v>
      </c>
      <c r="AX440" s="10" t="s">
        <v>34</v>
      </c>
      <c r="AY440" s="118" t="s">
        <v>103</v>
      </c>
    </row>
    <row r="441" spans="2:65" s="9" customFormat="1" x14ac:dyDescent="0.35">
      <c r="B441" s="112"/>
      <c r="D441" s="103" t="s">
        <v>108</v>
      </c>
      <c r="E441" s="113" t="s">
        <v>6</v>
      </c>
      <c r="F441" s="251" t="s">
        <v>110</v>
      </c>
      <c r="H441" s="114">
        <v>67.239999999999995</v>
      </c>
      <c r="I441" s="259"/>
      <c r="L441" s="112"/>
      <c r="M441" s="115"/>
      <c r="T441" s="116"/>
      <c r="AT441" s="113" t="s">
        <v>108</v>
      </c>
      <c r="AU441" s="113" t="s">
        <v>37</v>
      </c>
      <c r="AV441" s="9" t="s">
        <v>107</v>
      </c>
      <c r="AW441" s="9" t="s">
        <v>16</v>
      </c>
      <c r="AX441" s="9" t="s">
        <v>36</v>
      </c>
      <c r="AY441" s="113" t="s">
        <v>103</v>
      </c>
    </row>
    <row r="442" spans="2:65" s="1" customFormat="1" ht="16.5" customHeight="1" x14ac:dyDescent="0.35">
      <c r="B442" s="25"/>
      <c r="C442" s="122" t="s">
        <v>477</v>
      </c>
      <c r="D442" s="122" t="s">
        <v>310</v>
      </c>
      <c r="E442" s="123" t="s">
        <v>478</v>
      </c>
      <c r="F442" s="252" t="s">
        <v>479</v>
      </c>
      <c r="G442" s="125" t="s">
        <v>179</v>
      </c>
      <c r="H442" s="126">
        <v>68.584999999999994</v>
      </c>
      <c r="I442" s="260">
        <v>0</v>
      </c>
      <c r="J442" s="127">
        <f>ROUND(I442*H442,2)</f>
        <v>0</v>
      </c>
      <c r="K442" s="124"/>
      <c r="L442" s="128"/>
      <c r="M442" s="129" t="s">
        <v>6</v>
      </c>
      <c r="N442" s="130" t="s">
        <v>23</v>
      </c>
      <c r="O442" s="99">
        <v>0</v>
      </c>
      <c r="P442" s="99">
        <f>O442*H442</f>
        <v>0</v>
      </c>
      <c r="Q442" s="99">
        <v>4.0000000000000001E-3</v>
      </c>
      <c r="R442" s="99">
        <f>Q442*H442</f>
        <v>0.27433999999999997</v>
      </c>
      <c r="S442" s="99">
        <v>0</v>
      </c>
      <c r="T442" s="100">
        <f>S442*H442</f>
        <v>0</v>
      </c>
      <c r="AR442" s="15" t="s">
        <v>215</v>
      </c>
      <c r="AT442" s="15" t="s">
        <v>310</v>
      </c>
      <c r="AU442" s="15" t="s">
        <v>37</v>
      </c>
      <c r="AY442" s="15" t="s">
        <v>103</v>
      </c>
      <c r="BE442" s="101">
        <f>IF(N442="základní",J442,0)</f>
        <v>0</v>
      </c>
      <c r="BF442" s="101">
        <f>IF(N442="snížená",J442,0)</f>
        <v>0</v>
      </c>
      <c r="BG442" s="101">
        <f>IF(N442="zákl. přenesená",J442,0)</f>
        <v>0</v>
      </c>
      <c r="BH442" s="101">
        <f>IF(N442="sníž. přenesená",J442,0)</f>
        <v>0</v>
      </c>
      <c r="BI442" s="101">
        <f>IF(N442="nulová",J442,0)</f>
        <v>0</v>
      </c>
      <c r="BJ442" s="15" t="s">
        <v>36</v>
      </c>
      <c r="BK442" s="101">
        <f>ROUND(I442*H442,2)</f>
        <v>0</v>
      </c>
      <c r="BL442" s="15" t="s">
        <v>129</v>
      </c>
      <c r="BM442" s="15" t="s">
        <v>480</v>
      </c>
    </row>
    <row r="443" spans="2:65" s="7" customFormat="1" x14ac:dyDescent="0.35">
      <c r="B443" s="102"/>
      <c r="D443" s="103" t="s">
        <v>108</v>
      </c>
      <c r="E443" s="104" t="s">
        <v>6</v>
      </c>
      <c r="F443" s="248" t="s">
        <v>395</v>
      </c>
      <c r="H443" s="104" t="s">
        <v>6</v>
      </c>
      <c r="I443" s="256"/>
      <c r="L443" s="102"/>
      <c r="M443" s="105"/>
      <c r="T443" s="106"/>
      <c r="AT443" s="104" t="s">
        <v>108</v>
      </c>
      <c r="AU443" s="104" t="s">
        <v>37</v>
      </c>
      <c r="AV443" s="7" t="s">
        <v>36</v>
      </c>
      <c r="AW443" s="7" t="s">
        <v>16</v>
      </c>
      <c r="AX443" s="7" t="s">
        <v>34</v>
      </c>
      <c r="AY443" s="104" t="s">
        <v>103</v>
      </c>
    </row>
    <row r="444" spans="2:65" s="8" customFormat="1" x14ac:dyDescent="0.35">
      <c r="B444" s="107"/>
      <c r="D444" s="103" t="s">
        <v>108</v>
      </c>
      <c r="E444" s="108" t="s">
        <v>6</v>
      </c>
      <c r="F444" s="249" t="s">
        <v>481</v>
      </c>
      <c r="H444" s="109">
        <v>68.584999999999994</v>
      </c>
      <c r="I444" s="257"/>
      <c r="L444" s="107"/>
      <c r="M444" s="110"/>
      <c r="T444" s="111"/>
      <c r="AT444" s="108" t="s">
        <v>108</v>
      </c>
      <c r="AU444" s="108" t="s">
        <v>37</v>
      </c>
      <c r="AV444" s="8" t="s">
        <v>37</v>
      </c>
      <c r="AW444" s="8" t="s">
        <v>16</v>
      </c>
      <c r="AX444" s="8" t="s">
        <v>36</v>
      </c>
      <c r="AY444" s="108" t="s">
        <v>103</v>
      </c>
    </row>
    <row r="445" spans="2:65" s="1" customFormat="1" ht="25.5" customHeight="1" x14ac:dyDescent="0.35">
      <c r="B445" s="25"/>
      <c r="C445" s="91" t="s">
        <v>482</v>
      </c>
      <c r="D445" s="91" t="s">
        <v>105</v>
      </c>
      <c r="E445" s="92" t="s">
        <v>483</v>
      </c>
      <c r="F445" s="247" t="s">
        <v>484</v>
      </c>
      <c r="G445" s="94" t="s">
        <v>179</v>
      </c>
      <c r="H445" s="95">
        <v>67.239999999999995</v>
      </c>
      <c r="I445" s="255">
        <v>0</v>
      </c>
      <c r="J445" s="96">
        <f>ROUND(I445*H445,2)</f>
        <v>0</v>
      </c>
      <c r="K445" s="93"/>
      <c r="L445" s="25"/>
      <c r="M445" s="97" t="s">
        <v>6</v>
      </c>
      <c r="N445" s="98" t="s">
        <v>23</v>
      </c>
      <c r="O445" s="99">
        <v>2.5000000000000001E-2</v>
      </c>
      <c r="P445" s="99">
        <f>O445*H445</f>
        <v>1.681</v>
      </c>
      <c r="Q445" s="99">
        <v>0</v>
      </c>
      <c r="R445" s="99">
        <f>Q445*H445</f>
        <v>0</v>
      </c>
      <c r="S445" s="99">
        <v>0</v>
      </c>
      <c r="T445" s="100">
        <f>S445*H445</f>
        <v>0</v>
      </c>
      <c r="AR445" s="15" t="s">
        <v>129</v>
      </c>
      <c r="AT445" s="15" t="s">
        <v>105</v>
      </c>
      <c r="AU445" s="15" t="s">
        <v>37</v>
      </c>
      <c r="AY445" s="15" t="s">
        <v>103</v>
      </c>
      <c r="BE445" s="101">
        <f>IF(N445="základní",J445,0)</f>
        <v>0</v>
      </c>
      <c r="BF445" s="101">
        <f>IF(N445="snížená",J445,0)</f>
        <v>0</v>
      </c>
      <c r="BG445" s="101">
        <f>IF(N445="zákl. přenesená",J445,0)</f>
        <v>0</v>
      </c>
      <c r="BH445" s="101">
        <f>IF(N445="sníž. přenesená",J445,0)</f>
        <v>0</v>
      </c>
      <c r="BI445" s="101">
        <f>IF(N445="nulová",J445,0)</f>
        <v>0</v>
      </c>
      <c r="BJ445" s="15" t="s">
        <v>36</v>
      </c>
      <c r="BK445" s="101">
        <f>ROUND(I445*H445,2)</f>
        <v>0</v>
      </c>
      <c r="BL445" s="15" t="s">
        <v>129</v>
      </c>
      <c r="BM445" s="15" t="s">
        <v>485</v>
      </c>
    </row>
    <row r="446" spans="2:65" s="7" customFormat="1" x14ac:dyDescent="0.35">
      <c r="B446" s="102"/>
      <c r="D446" s="103" t="s">
        <v>108</v>
      </c>
      <c r="E446" s="104" t="s">
        <v>6</v>
      </c>
      <c r="F446" s="248" t="s">
        <v>137</v>
      </c>
      <c r="H446" s="104" t="s">
        <v>6</v>
      </c>
      <c r="I446" s="256"/>
      <c r="L446" s="102"/>
      <c r="M446" s="105"/>
      <c r="T446" s="106"/>
      <c r="AT446" s="104" t="s">
        <v>108</v>
      </c>
      <c r="AU446" s="104" t="s">
        <v>37</v>
      </c>
      <c r="AV446" s="7" t="s">
        <v>36</v>
      </c>
      <c r="AW446" s="7" t="s">
        <v>16</v>
      </c>
      <c r="AX446" s="7" t="s">
        <v>34</v>
      </c>
      <c r="AY446" s="104" t="s">
        <v>103</v>
      </c>
    </row>
    <row r="447" spans="2:65" s="7" customFormat="1" x14ac:dyDescent="0.35">
      <c r="B447" s="102"/>
      <c r="D447" s="103" t="s">
        <v>108</v>
      </c>
      <c r="E447" s="104" t="s">
        <v>6</v>
      </c>
      <c r="F447" s="248" t="s">
        <v>138</v>
      </c>
      <c r="H447" s="104" t="s">
        <v>6</v>
      </c>
      <c r="I447" s="256"/>
      <c r="L447" s="102"/>
      <c r="M447" s="105"/>
      <c r="T447" s="106"/>
      <c r="AT447" s="104" t="s">
        <v>108</v>
      </c>
      <c r="AU447" s="104" t="s">
        <v>37</v>
      </c>
      <c r="AV447" s="7" t="s">
        <v>36</v>
      </c>
      <c r="AW447" s="7" t="s">
        <v>16</v>
      </c>
      <c r="AX447" s="7" t="s">
        <v>34</v>
      </c>
      <c r="AY447" s="104" t="s">
        <v>103</v>
      </c>
    </row>
    <row r="448" spans="2:65" s="8" customFormat="1" x14ac:dyDescent="0.35">
      <c r="B448" s="107"/>
      <c r="D448" s="103" t="s">
        <v>108</v>
      </c>
      <c r="E448" s="108" t="s">
        <v>6</v>
      </c>
      <c r="F448" s="249" t="s">
        <v>390</v>
      </c>
      <c r="H448" s="109">
        <v>51.38</v>
      </c>
      <c r="I448" s="257"/>
      <c r="L448" s="107"/>
      <c r="M448" s="110"/>
      <c r="T448" s="111"/>
      <c r="AT448" s="108" t="s">
        <v>108</v>
      </c>
      <c r="AU448" s="108" t="s">
        <v>37</v>
      </c>
      <c r="AV448" s="8" t="s">
        <v>37</v>
      </c>
      <c r="AW448" s="8" t="s">
        <v>16</v>
      </c>
      <c r="AX448" s="8" t="s">
        <v>34</v>
      </c>
      <c r="AY448" s="108" t="s">
        <v>103</v>
      </c>
    </row>
    <row r="449" spans="2:65" s="10" customFormat="1" x14ac:dyDescent="0.35">
      <c r="B449" s="117"/>
      <c r="D449" s="103" t="s">
        <v>108</v>
      </c>
      <c r="E449" s="118" t="s">
        <v>6</v>
      </c>
      <c r="F449" s="250" t="s">
        <v>146</v>
      </c>
      <c r="H449" s="119">
        <v>51.38</v>
      </c>
      <c r="I449" s="262"/>
      <c r="L449" s="117"/>
      <c r="M449" s="120"/>
      <c r="T449" s="121"/>
      <c r="AT449" s="118" t="s">
        <v>108</v>
      </c>
      <c r="AU449" s="118" t="s">
        <v>37</v>
      </c>
      <c r="AV449" s="10" t="s">
        <v>109</v>
      </c>
      <c r="AW449" s="10" t="s">
        <v>16</v>
      </c>
      <c r="AX449" s="10" t="s">
        <v>34</v>
      </c>
      <c r="AY449" s="118" t="s">
        <v>103</v>
      </c>
    </row>
    <row r="450" spans="2:65" s="7" customFormat="1" x14ac:dyDescent="0.35">
      <c r="B450" s="102"/>
      <c r="D450" s="103" t="s">
        <v>108</v>
      </c>
      <c r="E450" s="104" t="s">
        <v>6</v>
      </c>
      <c r="F450" s="248" t="s">
        <v>140</v>
      </c>
      <c r="H450" s="104" t="s">
        <v>6</v>
      </c>
      <c r="I450" s="256"/>
      <c r="L450" s="102"/>
      <c r="M450" s="105"/>
      <c r="T450" s="106"/>
      <c r="AT450" s="104" t="s">
        <v>108</v>
      </c>
      <c r="AU450" s="104" t="s">
        <v>37</v>
      </c>
      <c r="AV450" s="7" t="s">
        <v>36</v>
      </c>
      <c r="AW450" s="7" t="s">
        <v>16</v>
      </c>
      <c r="AX450" s="7" t="s">
        <v>34</v>
      </c>
      <c r="AY450" s="104" t="s">
        <v>103</v>
      </c>
    </row>
    <row r="451" spans="2:65" s="7" customFormat="1" x14ac:dyDescent="0.35">
      <c r="B451" s="102"/>
      <c r="D451" s="103" t="s">
        <v>108</v>
      </c>
      <c r="E451" s="104" t="s">
        <v>6</v>
      </c>
      <c r="F451" s="248" t="s">
        <v>141</v>
      </c>
      <c r="H451" s="104" t="s">
        <v>6</v>
      </c>
      <c r="I451" s="256"/>
      <c r="L451" s="102"/>
      <c r="M451" s="105"/>
      <c r="T451" s="106"/>
      <c r="AT451" s="104" t="s">
        <v>108</v>
      </c>
      <c r="AU451" s="104" t="s">
        <v>37</v>
      </c>
      <c r="AV451" s="7" t="s">
        <v>36</v>
      </c>
      <c r="AW451" s="7" t="s">
        <v>16</v>
      </c>
      <c r="AX451" s="7" t="s">
        <v>34</v>
      </c>
      <c r="AY451" s="104" t="s">
        <v>103</v>
      </c>
    </row>
    <row r="452" spans="2:65" s="8" customFormat="1" x14ac:dyDescent="0.35">
      <c r="B452" s="107"/>
      <c r="D452" s="103" t="s">
        <v>108</v>
      </c>
      <c r="E452" s="108" t="s">
        <v>6</v>
      </c>
      <c r="F452" s="249" t="s">
        <v>445</v>
      </c>
      <c r="H452" s="109">
        <v>6.97</v>
      </c>
      <c r="I452" s="257"/>
      <c r="L452" s="107"/>
      <c r="M452" s="110"/>
      <c r="T452" s="111"/>
      <c r="AT452" s="108" t="s">
        <v>108</v>
      </c>
      <c r="AU452" s="108" t="s">
        <v>37</v>
      </c>
      <c r="AV452" s="8" t="s">
        <v>37</v>
      </c>
      <c r="AW452" s="8" t="s">
        <v>16</v>
      </c>
      <c r="AX452" s="8" t="s">
        <v>34</v>
      </c>
      <c r="AY452" s="108" t="s">
        <v>103</v>
      </c>
    </row>
    <row r="453" spans="2:65" s="8" customFormat="1" x14ac:dyDescent="0.35">
      <c r="B453" s="107"/>
      <c r="D453" s="103" t="s">
        <v>108</v>
      </c>
      <c r="E453" s="108" t="s">
        <v>6</v>
      </c>
      <c r="F453" s="249" t="s">
        <v>446</v>
      </c>
      <c r="H453" s="109">
        <v>8.89</v>
      </c>
      <c r="I453" s="257"/>
      <c r="L453" s="107"/>
      <c r="M453" s="110"/>
      <c r="T453" s="111"/>
      <c r="AT453" s="108" t="s">
        <v>108</v>
      </c>
      <c r="AU453" s="108" t="s">
        <v>37</v>
      </c>
      <c r="AV453" s="8" t="s">
        <v>37</v>
      </c>
      <c r="AW453" s="8" t="s">
        <v>16</v>
      </c>
      <c r="AX453" s="8" t="s">
        <v>34</v>
      </c>
      <c r="AY453" s="108" t="s">
        <v>103</v>
      </c>
    </row>
    <row r="454" spans="2:65" s="10" customFormat="1" x14ac:dyDescent="0.35">
      <c r="B454" s="117"/>
      <c r="D454" s="103" t="s">
        <v>108</v>
      </c>
      <c r="E454" s="118" t="s">
        <v>6</v>
      </c>
      <c r="F454" s="250" t="s">
        <v>146</v>
      </c>
      <c r="H454" s="119">
        <v>15.86</v>
      </c>
      <c r="I454" s="262"/>
      <c r="L454" s="117"/>
      <c r="M454" s="120"/>
      <c r="T454" s="121"/>
      <c r="AT454" s="118" t="s">
        <v>108</v>
      </c>
      <c r="AU454" s="118" t="s">
        <v>37</v>
      </c>
      <c r="AV454" s="10" t="s">
        <v>109</v>
      </c>
      <c r="AW454" s="10" t="s">
        <v>16</v>
      </c>
      <c r="AX454" s="10" t="s">
        <v>34</v>
      </c>
      <c r="AY454" s="118" t="s">
        <v>103</v>
      </c>
    </row>
    <row r="455" spans="2:65" s="9" customFormat="1" x14ac:dyDescent="0.35">
      <c r="B455" s="112"/>
      <c r="D455" s="103" t="s">
        <v>108</v>
      </c>
      <c r="E455" s="113" t="s">
        <v>6</v>
      </c>
      <c r="F455" s="251" t="s">
        <v>110</v>
      </c>
      <c r="H455" s="114">
        <v>67.239999999999995</v>
      </c>
      <c r="I455" s="259"/>
      <c r="L455" s="112"/>
      <c r="M455" s="115"/>
      <c r="T455" s="116"/>
      <c r="AT455" s="113" t="s">
        <v>108</v>
      </c>
      <c r="AU455" s="113" t="s">
        <v>37</v>
      </c>
      <c r="AV455" s="9" t="s">
        <v>107</v>
      </c>
      <c r="AW455" s="9" t="s">
        <v>16</v>
      </c>
      <c r="AX455" s="9" t="s">
        <v>36</v>
      </c>
      <c r="AY455" s="113" t="s">
        <v>103</v>
      </c>
    </row>
    <row r="456" spans="2:65" s="1" customFormat="1" ht="16.5" customHeight="1" x14ac:dyDescent="0.35">
      <c r="B456" s="25"/>
      <c r="C456" s="122" t="s">
        <v>486</v>
      </c>
      <c r="D456" s="122" t="s">
        <v>310</v>
      </c>
      <c r="E456" s="123" t="s">
        <v>487</v>
      </c>
      <c r="F456" s="252" t="s">
        <v>488</v>
      </c>
      <c r="G456" s="125" t="s">
        <v>179</v>
      </c>
      <c r="H456" s="126">
        <v>73.963999999999999</v>
      </c>
      <c r="I456" s="260">
        <v>0</v>
      </c>
      <c r="J456" s="127">
        <f>ROUND(I456*H456,2)</f>
        <v>0</v>
      </c>
      <c r="K456" s="124"/>
      <c r="L456" s="128"/>
      <c r="M456" s="129" t="s">
        <v>6</v>
      </c>
      <c r="N456" s="130" t="s">
        <v>23</v>
      </c>
      <c r="O456" s="99">
        <v>0</v>
      </c>
      <c r="P456" s="99">
        <f>O456*H456</f>
        <v>0</v>
      </c>
      <c r="Q456" s="99">
        <v>1.1E-4</v>
      </c>
      <c r="R456" s="99">
        <f>Q456*H456</f>
        <v>8.1360400000000006E-3</v>
      </c>
      <c r="S456" s="99">
        <v>0</v>
      </c>
      <c r="T456" s="100">
        <f>S456*H456</f>
        <v>0</v>
      </c>
      <c r="AR456" s="15" t="s">
        <v>215</v>
      </c>
      <c r="AT456" s="15" t="s">
        <v>310</v>
      </c>
      <c r="AU456" s="15" t="s">
        <v>37</v>
      </c>
      <c r="AY456" s="15" t="s">
        <v>103</v>
      </c>
      <c r="BE456" s="101">
        <f>IF(N456="základní",J456,0)</f>
        <v>0</v>
      </c>
      <c r="BF456" s="101">
        <f>IF(N456="snížená",J456,0)</f>
        <v>0</v>
      </c>
      <c r="BG456" s="101">
        <f>IF(N456="zákl. přenesená",J456,0)</f>
        <v>0</v>
      </c>
      <c r="BH456" s="101">
        <f>IF(N456="sníž. přenesená",J456,0)</f>
        <v>0</v>
      </c>
      <c r="BI456" s="101">
        <f>IF(N456="nulová",J456,0)</f>
        <v>0</v>
      </c>
      <c r="BJ456" s="15" t="s">
        <v>36</v>
      </c>
      <c r="BK456" s="101">
        <f>ROUND(I456*H456,2)</f>
        <v>0</v>
      </c>
      <c r="BL456" s="15" t="s">
        <v>129</v>
      </c>
      <c r="BM456" s="15" t="s">
        <v>489</v>
      </c>
    </row>
    <row r="457" spans="2:65" s="7" customFormat="1" x14ac:dyDescent="0.35">
      <c r="B457" s="102"/>
      <c r="D457" s="103" t="s">
        <v>108</v>
      </c>
      <c r="E457" s="104" t="s">
        <v>6</v>
      </c>
      <c r="F457" s="248" t="s">
        <v>395</v>
      </c>
      <c r="H457" s="104" t="s">
        <v>6</v>
      </c>
      <c r="I457" s="256"/>
      <c r="L457" s="102"/>
      <c r="M457" s="105"/>
      <c r="T457" s="106"/>
      <c r="AT457" s="104" t="s">
        <v>108</v>
      </c>
      <c r="AU457" s="104" t="s">
        <v>37</v>
      </c>
      <c r="AV457" s="7" t="s">
        <v>36</v>
      </c>
      <c r="AW457" s="7" t="s">
        <v>16</v>
      </c>
      <c r="AX457" s="7" t="s">
        <v>34</v>
      </c>
      <c r="AY457" s="104" t="s">
        <v>103</v>
      </c>
    </row>
    <row r="458" spans="2:65" s="8" customFormat="1" x14ac:dyDescent="0.35">
      <c r="B458" s="107"/>
      <c r="D458" s="103" t="s">
        <v>108</v>
      </c>
      <c r="E458" s="108" t="s">
        <v>6</v>
      </c>
      <c r="F458" s="249" t="s">
        <v>490</v>
      </c>
      <c r="H458" s="109">
        <v>73.963999999999999</v>
      </c>
      <c r="I458" s="257"/>
      <c r="L458" s="107"/>
      <c r="M458" s="110"/>
      <c r="T458" s="111"/>
      <c r="AT458" s="108" t="s">
        <v>108</v>
      </c>
      <c r="AU458" s="108" t="s">
        <v>37</v>
      </c>
      <c r="AV458" s="8" t="s">
        <v>37</v>
      </c>
      <c r="AW458" s="8" t="s">
        <v>16</v>
      </c>
      <c r="AX458" s="8" t="s">
        <v>36</v>
      </c>
      <c r="AY458" s="108" t="s">
        <v>103</v>
      </c>
    </row>
    <row r="459" spans="2:65" s="1" customFormat="1" ht="16.5" customHeight="1" x14ac:dyDescent="0.35">
      <c r="B459" s="25"/>
      <c r="C459" s="91" t="s">
        <v>491</v>
      </c>
      <c r="D459" s="91" t="s">
        <v>105</v>
      </c>
      <c r="E459" s="92" t="s">
        <v>492</v>
      </c>
      <c r="F459" s="247" t="s">
        <v>493</v>
      </c>
      <c r="G459" s="94" t="s">
        <v>179</v>
      </c>
      <c r="H459" s="95">
        <v>65.02</v>
      </c>
      <c r="I459" s="255">
        <v>0</v>
      </c>
      <c r="J459" s="96">
        <f>ROUND(I459*H459,2)</f>
        <v>0</v>
      </c>
      <c r="K459" s="93"/>
      <c r="L459" s="25"/>
      <c r="M459" s="97" t="s">
        <v>6</v>
      </c>
      <c r="N459" s="98" t="s">
        <v>23</v>
      </c>
      <c r="O459" s="99">
        <v>0</v>
      </c>
      <c r="P459" s="99">
        <f>O459*H459</f>
        <v>0</v>
      </c>
      <c r="Q459" s="99">
        <v>0</v>
      </c>
      <c r="R459" s="99">
        <f>Q459*H459</f>
        <v>0</v>
      </c>
      <c r="S459" s="99">
        <v>0</v>
      </c>
      <c r="T459" s="100">
        <f>S459*H459</f>
        <v>0</v>
      </c>
      <c r="AR459" s="15" t="s">
        <v>129</v>
      </c>
      <c r="AT459" s="15" t="s">
        <v>105</v>
      </c>
      <c r="AU459" s="15" t="s">
        <v>37</v>
      </c>
      <c r="AY459" s="15" t="s">
        <v>103</v>
      </c>
      <c r="BE459" s="101">
        <f>IF(N459="základní",J459,0)</f>
        <v>0</v>
      </c>
      <c r="BF459" s="101">
        <f>IF(N459="snížená",J459,0)</f>
        <v>0</v>
      </c>
      <c r="BG459" s="101">
        <f>IF(N459="zákl. přenesená",J459,0)</f>
        <v>0</v>
      </c>
      <c r="BH459" s="101">
        <f>IF(N459="sníž. přenesená",J459,0)</f>
        <v>0</v>
      </c>
      <c r="BI459" s="101">
        <f>IF(N459="nulová",J459,0)</f>
        <v>0</v>
      </c>
      <c r="BJ459" s="15" t="s">
        <v>36</v>
      </c>
      <c r="BK459" s="101">
        <f>ROUND(I459*H459,2)</f>
        <v>0</v>
      </c>
      <c r="BL459" s="15" t="s">
        <v>129</v>
      </c>
      <c r="BM459" s="15" t="s">
        <v>494</v>
      </c>
    </row>
    <row r="460" spans="2:65" s="7" customFormat="1" x14ac:dyDescent="0.35">
      <c r="B460" s="102"/>
      <c r="D460" s="103" t="s">
        <v>108</v>
      </c>
      <c r="E460" s="104" t="s">
        <v>6</v>
      </c>
      <c r="F460" s="248" t="s">
        <v>209</v>
      </c>
      <c r="H460" s="104" t="s">
        <v>6</v>
      </c>
      <c r="I460" s="256"/>
      <c r="L460" s="102"/>
      <c r="M460" s="105"/>
      <c r="T460" s="106"/>
      <c r="AT460" s="104" t="s">
        <v>108</v>
      </c>
      <c r="AU460" s="104" t="s">
        <v>37</v>
      </c>
      <c r="AV460" s="7" t="s">
        <v>36</v>
      </c>
      <c r="AW460" s="7" t="s">
        <v>16</v>
      </c>
      <c r="AX460" s="7" t="s">
        <v>34</v>
      </c>
      <c r="AY460" s="104" t="s">
        <v>103</v>
      </c>
    </row>
    <row r="461" spans="2:65" s="7" customFormat="1" x14ac:dyDescent="0.35">
      <c r="B461" s="102"/>
      <c r="D461" s="103" t="s">
        <v>108</v>
      </c>
      <c r="E461" s="104" t="s">
        <v>6</v>
      </c>
      <c r="F461" s="248" t="s">
        <v>214</v>
      </c>
      <c r="H461" s="104" t="s">
        <v>6</v>
      </c>
      <c r="I461" s="256"/>
      <c r="L461" s="102"/>
      <c r="M461" s="105"/>
      <c r="T461" s="106"/>
      <c r="AT461" s="104" t="s">
        <v>108</v>
      </c>
      <c r="AU461" s="104" t="s">
        <v>37</v>
      </c>
      <c r="AV461" s="7" t="s">
        <v>36</v>
      </c>
      <c r="AW461" s="7" t="s">
        <v>16</v>
      </c>
      <c r="AX461" s="7" t="s">
        <v>34</v>
      </c>
      <c r="AY461" s="104" t="s">
        <v>103</v>
      </c>
    </row>
    <row r="462" spans="2:65" s="7" customFormat="1" x14ac:dyDescent="0.35">
      <c r="B462" s="102"/>
      <c r="D462" s="103" t="s">
        <v>108</v>
      </c>
      <c r="E462" s="104" t="s">
        <v>6</v>
      </c>
      <c r="F462" s="248" t="s">
        <v>495</v>
      </c>
      <c r="H462" s="104" t="s">
        <v>6</v>
      </c>
      <c r="I462" s="256"/>
      <c r="L462" s="102"/>
      <c r="M462" s="105"/>
      <c r="T462" s="106"/>
      <c r="AT462" s="104" t="s">
        <v>108</v>
      </c>
      <c r="AU462" s="104" t="s">
        <v>37</v>
      </c>
      <c r="AV462" s="7" t="s">
        <v>36</v>
      </c>
      <c r="AW462" s="7" t="s">
        <v>16</v>
      </c>
      <c r="AX462" s="7" t="s">
        <v>34</v>
      </c>
      <c r="AY462" s="104" t="s">
        <v>103</v>
      </c>
    </row>
    <row r="463" spans="2:65" s="7" customFormat="1" x14ac:dyDescent="0.35">
      <c r="B463" s="102"/>
      <c r="D463" s="103" t="s">
        <v>108</v>
      </c>
      <c r="E463" s="104" t="s">
        <v>6</v>
      </c>
      <c r="F463" s="248" t="s">
        <v>496</v>
      </c>
      <c r="H463" s="104" t="s">
        <v>6</v>
      </c>
      <c r="I463" s="256"/>
      <c r="L463" s="102"/>
      <c r="M463" s="105"/>
      <c r="T463" s="106"/>
      <c r="AT463" s="104" t="s">
        <v>108</v>
      </c>
      <c r="AU463" s="104" t="s">
        <v>37</v>
      </c>
      <c r="AV463" s="7" t="s">
        <v>36</v>
      </c>
      <c r="AW463" s="7" t="s">
        <v>16</v>
      </c>
      <c r="AX463" s="7" t="s">
        <v>34</v>
      </c>
      <c r="AY463" s="104" t="s">
        <v>103</v>
      </c>
    </row>
    <row r="464" spans="2:65" s="8" customFormat="1" x14ac:dyDescent="0.35">
      <c r="B464" s="107"/>
      <c r="D464" s="103" t="s">
        <v>108</v>
      </c>
      <c r="E464" s="108" t="s">
        <v>6</v>
      </c>
      <c r="F464" s="249" t="s">
        <v>398</v>
      </c>
      <c r="H464" s="109">
        <v>65.02</v>
      </c>
      <c r="I464" s="257"/>
      <c r="L464" s="107"/>
      <c r="M464" s="110"/>
      <c r="T464" s="111"/>
      <c r="AT464" s="108" t="s">
        <v>108</v>
      </c>
      <c r="AU464" s="108" t="s">
        <v>37</v>
      </c>
      <c r="AV464" s="8" t="s">
        <v>37</v>
      </c>
      <c r="AW464" s="8" t="s">
        <v>16</v>
      </c>
      <c r="AX464" s="8" t="s">
        <v>36</v>
      </c>
      <c r="AY464" s="108" t="s">
        <v>103</v>
      </c>
    </row>
    <row r="465" spans="2:65" s="1" customFormat="1" ht="25.5" customHeight="1" x14ac:dyDescent="0.35">
      <c r="B465" s="25"/>
      <c r="C465" s="91" t="s">
        <v>497</v>
      </c>
      <c r="D465" s="91" t="s">
        <v>105</v>
      </c>
      <c r="E465" s="92" t="s">
        <v>498</v>
      </c>
      <c r="F465" s="247" t="s">
        <v>499</v>
      </c>
      <c r="G465" s="94" t="s">
        <v>179</v>
      </c>
      <c r="H465" s="95">
        <v>67.239999999999995</v>
      </c>
      <c r="I465" s="255">
        <v>0</v>
      </c>
      <c r="J465" s="96">
        <f>ROUND(I465*H465,2)</f>
        <v>0</v>
      </c>
      <c r="K465" s="93"/>
      <c r="L465" s="25"/>
      <c r="M465" s="97" t="s">
        <v>6</v>
      </c>
      <c r="N465" s="98" t="s">
        <v>23</v>
      </c>
      <c r="O465" s="99">
        <v>0.09</v>
      </c>
      <c r="P465" s="99">
        <f>O465*H465</f>
        <v>6.0515999999999996</v>
      </c>
      <c r="Q465" s="99">
        <v>0</v>
      </c>
      <c r="R465" s="99">
        <f>Q465*H465</f>
        <v>0</v>
      </c>
      <c r="S465" s="99">
        <v>0</v>
      </c>
      <c r="T465" s="100">
        <f>S465*H465</f>
        <v>0</v>
      </c>
      <c r="AR465" s="15" t="s">
        <v>129</v>
      </c>
      <c r="AT465" s="15" t="s">
        <v>105</v>
      </c>
      <c r="AU465" s="15" t="s">
        <v>37</v>
      </c>
      <c r="AY465" s="15" t="s">
        <v>103</v>
      </c>
      <c r="BE465" s="101">
        <f>IF(N465="základní",J465,0)</f>
        <v>0</v>
      </c>
      <c r="BF465" s="101">
        <f>IF(N465="snížená",J465,0)</f>
        <v>0</v>
      </c>
      <c r="BG465" s="101">
        <f>IF(N465="zákl. přenesená",J465,0)</f>
        <v>0</v>
      </c>
      <c r="BH465" s="101">
        <f>IF(N465="sníž. přenesená",J465,0)</f>
        <v>0</v>
      </c>
      <c r="BI465" s="101">
        <f>IF(N465="nulová",J465,0)</f>
        <v>0</v>
      </c>
      <c r="BJ465" s="15" t="s">
        <v>36</v>
      </c>
      <c r="BK465" s="101">
        <f>ROUND(I465*H465,2)</f>
        <v>0</v>
      </c>
      <c r="BL465" s="15" t="s">
        <v>129</v>
      </c>
      <c r="BM465" s="15" t="s">
        <v>500</v>
      </c>
    </row>
    <row r="466" spans="2:65" s="7" customFormat="1" x14ac:dyDescent="0.35">
      <c r="B466" s="102"/>
      <c r="D466" s="103" t="s">
        <v>108</v>
      </c>
      <c r="E466" s="104" t="s">
        <v>6</v>
      </c>
      <c r="F466" s="248" t="s">
        <v>495</v>
      </c>
      <c r="H466" s="104" t="s">
        <v>6</v>
      </c>
      <c r="I466" s="256"/>
      <c r="L466" s="102"/>
      <c r="M466" s="105"/>
      <c r="T466" s="106"/>
      <c r="AT466" s="104" t="s">
        <v>108</v>
      </c>
      <c r="AU466" s="104" t="s">
        <v>37</v>
      </c>
      <c r="AV466" s="7" t="s">
        <v>36</v>
      </c>
      <c r="AW466" s="7" t="s">
        <v>16</v>
      </c>
      <c r="AX466" s="7" t="s">
        <v>34</v>
      </c>
      <c r="AY466" s="104" t="s">
        <v>103</v>
      </c>
    </row>
    <row r="467" spans="2:65" s="7" customFormat="1" x14ac:dyDescent="0.35">
      <c r="B467" s="102"/>
      <c r="D467" s="103" t="s">
        <v>108</v>
      </c>
      <c r="E467" s="104" t="s">
        <v>6</v>
      </c>
      <c r="F467" s="248" t="s">
        <v>343</v>
      </c>
      <c r="H467" s="104" t="s">
        <v>6</v>
      </c>
      <c r="I467" s="256"/>
      <c r="L467" s="102"/>
      <c r="M467" s="105"/>
      <c r="T467" s="106"/>
      <c r="AT467" s="104" t="s">
        <v>108</v>
      </c>
      <c r="AU467" s="104" t="s">
        <v>37</v>
      </c>
      <c r="AV467" s="7" t="s">
        <v>36</v>
      </c>
      <c r="AW467" s="7" t="s">
        <v>16</v>
      </c>
      <c r="AX467" s="7" t="s">
        <v>34</v>
      </c>
      <c r="AY467" s="104" t="s">
        <v>103</v>
      </c>
    </row>
    <row r="468" spans="2:65" s="8" customFormat="1" x14ac:dyDescent="0.35">
      <c r="B468" s="107"/>
      <c r="D468" s="103" t="s">
        <v>108</v>
      </c>
      <c r="E468" s="108" t="s">
        <v>6</v>
      </c>
      <c r="F468" s="249" t="s">
        <v>344</v>
      </c>
      <c r="H468" s="109">
        <v>39.06</v>
      </c>
      <c r="I468" s="257"/>
      <c r="L468" s="107"/>
      <c r="M468" s="110"/>
      <c r="T468" s="111"/>
      <c r="AT468" s="108" t="s">
        <v>108</v>
      </c>
      <c r="AU468" s="108" t="s">
        <v>37</v>
      </c>
      <c r="AV468" s="8" t="s">
        <v>37</v>
      </c>
      <c r="AW468" s="8" t="s">
        <v>16</v>
      </c>
      <c r="AX468" s="8" t="s">
        <v>34</v>
      </c>
      <c r="AY468" s="108" t="s">
        <v>103</v>
      </c>
    </row>
    <row r="469" spans="2:65" s="8" customFormat="1" x14ac:dyDescent="0.35">
      <c r="B469" s="107"/>
      <c r="D469" s="103" t="s">
        <v>108</v>
      </c>
      <c r="E469" s="108" t="s">
        <v>6</v>
      </c>
      <c r="F469" s="249" t="s">
        <v>345</v>
      </c>
      <c r="H469" s="109">
        <v>5.73</v>
      </c>
      <c r="I469" s="257"/>
      <c r="L469" s="107"/>
      <c r="M469" s="110"/>
      <c r="T469" s="111"/>
      <c r="AT469" s="108" t="s">
        <v>108</v>
      </c>
      <c r="AU469" s="108" t="s">
        <v>37</v>
      </c>
      <c r="AV469" s="8" t="s">
        <v>37</v>
      </c>
      <c r="AW469" s="8" t="s">
        <v>16</v>
      </c>
      <c r="AX469" s="8" t="s">
        <v>34</v>
      </c>
      <c r="AY469" s="108" t="s">
        <v>103</v>
      </c>
    </row>
    <row r="470" spans="2:65" s="8" customFormat="1" x14ac:dyDescent="0.35">
      <c r="B470" s="107"/>
      <c r="D470" s="103" t="s">
        <v>108</v>
      </c>
      <c r="E470" s="108" t="s">
        <v>6</v>
      </c>
      <c r="F470" s="249" t="s">
        <v>346</v>
      </c>
      <c r="H470" s="109">
        <v>22.45</v>
      </c>
      <c r="I470" s="257"/>
      <c r="L470" s="107"/>
      <c r="M470" s="110"/>
      <c r="T470" s="111"/>
      <c r="AT470" s="108" t="s">
        <v>108</v>
      </c>
      <c r="AU470" s="108" t="s">
        <v>37</v>
      </c>
      <c r="AV470" s="8" t="s">
        <v>37</v>
      </c>
      <c r="AW470" s="8" t="s">
        <v>16</v>
      </c>
      <c r="AX470" s="8" t="s">
        <v>34</v>
      </c>
      <c r="AY470" s="108" t="s">
        <v>103</v>
      </c>
    </row>
    <row r="471" spans="2:65" s="9" customFormat="1" x14ac:dyDescent="0.35">
      <c r="B471" s="112"/>
      <c r="D471" s="103" t="s">
        <v>108</v>
      </c>
      <c r="E471" s="113" t="s">
        <v>6</v>
      </c>
      <c r="F471" s="251" t="s">
        <v>110</v>
      </c>
      <c r="H471" s="114">
        <v>67.239999999999995</v>
      </c>
      <c r="I471" s="259"/>
      <c r="L471" s="112"/>
      <c r="M471" s="115"/>
      <c r="T471" s="116"/>
      <c r="AT471" s="113" t="s">
        <v>108</v>
      </c>
      <c r="AU471" s="113" t="s">
        <v>37</v>
      </c>
      <c r="AV471" s="9" t="s">
        <v>107</v>
      </c>
      <c r="AW471" s="9" t="s">
        <v>16</v>
      </c>
      <c r="AX471" s="9" t="s">
        <v>36</v>
      </c>
      <c r="AY471" s="113" t="s">
        <v>103</v>
      </c>
    </row>
    <row r="472" spans="2:65" s="6" customFormat="1" ht="29.25" customHeight="1" x14ac:dyDescent="0.35">
      <c r="B472" s="80"/>
      <c r="D472" s="81" t="s">
        <v>33</v>
      </c>
      <c r="E472" s="89" t="s">
        <v>501</v>
      </c>
      <c r="F472" s="246" t="s">
        <v>502</v>
      </c>
      <c r="I472" s="258"/>
      <c r="J472" s="90">
        <f>BK472</f>
        <v>0</v>
      </c>
      <c r="L472" s="80"/>
      <c r="M472" s="84"/>
      <c r="P472" s="85">
        <f>SUM(P473:P473)</f>
        <v>0</v>
      </c>
      <c r="R472" s="85">
        <f>SUM(R473:R473)</f>
        <v>0</v>
      </c>
      <c r="T472" s="86">
        <f>SUM(T473:T473)</f>
        <v>0</v>
      </c>
      <c r="AR472" s="81" t="s">
        <v>37</v>
      </c>
      <c r="AT472" s="87" t="s">
        <v>33</v>
      </c>
      <c r="AU472" s="87" t="s">
        <v>36</v>
      </c>
      <c r="AY472" s="81" t="s">
        <v>103</v>
      </c>
      <c r="BK472" s="88">
        <f>SUM(BK473:BK473)</f>
        <v>0</v>
      </c>
    </row>
    <row r="473" spans="2:65" s="1" customFormat="1" ht="38.25" hidden="1" customHeight="1" x14ac:dyDescent="0.35">
      <c r="B473" s="25"/>
      <c r="C473" s="91"/>
      <c r="D473" s="91"/>
      <c r="E473" s="92"/>
      <c r="F473" s="247"/>
      <c r="G473" s="94"/>
      <c r="H473" s="95"/>
      <c r="I473" s="263"/>
      <c r="J473" s="96"/>
      <c r="K473" s="93"/>
      <c r="L473" s="25"/>
      <c r="M473" s="97"/>
      <c r="N473" s="98"/>
      <c r="O473" s="99"/>
      <c r="P473" s="99"/>
      <c r="Q473" s="99"/>
      <c r="R473" s="99"/>
      <c r="S473" s="99"/>
      <c r="T473" s="100"/>
      <c r="AR473" s="15"/>
      <c r="AT473" s="15"/>
      <c r="AU473" s="15"/>
      <c r="AY473" s="15"/>
      <c r="BE473" s="101"/>
      <c r="BF473" s="101"/>
      <c r="BG473" s="101"/>
      <c r="BH473" s="101"/>
      <c r="BI473" s="101"/>
      <c r="BJ473" s="15"/>
      <c r="BK473" s="101"/>
      <c r="BL473" s="15"/>
      <c r="BM473" s="15"/>
    </row>
    <row r="474" spans="2:65" s="6" customFormat="1" ht="29.25" customHeight="1" x14ac:dyDescent="0.35">
      <c r="B474" s="80"/>
      <c r="D474" s="81" t="s">
        <v>33</v>
      </c>
      <c r="E474" s="89" t="s">
        <v>503</v>
      </c>
      <c r="F474" s="246" t="s">
        <v>504</v>
      </c>
      <c r="I474" s="258"/>
      <c r="J474" s="90">
        <f>BK474</f>
        <v>0</v>
      </c>
      <c r="L474" s="80"/>
      <c r="M474" s="84"/>
      <c r="P474" s="85">
        <f>SUM(P475:P475)</f>
        <v>0</v>
      </c>
      <c r="R474" s="85">
        <f>SUM(R475:R475)</f>
        <v>0</v>
      </c>
      <c r="T474" s="86">
        <f>SUM(T475:T475)</f>
        <v>0</v>
      </c>
      <c r="AR474" s="81" t="s">
        <v>37</v>
      </c>
      <c r="AT474" s="87" t="s">
        <v>33</v>
      </c>
      <c r="AU474" s="87" t="s">
        <v>36</v>
      </c>
      <c r="AY474" s="81" t="s">
        <v>103</v>
      </c>
      <c r="BK474" s="88">
        <f>SUM(BK475:BK475)</f>
        <v>0</v>
      </c>
    </row>
    <row r="475" spans="2:65" s="1" customFormat="1" ht="38.25" hidden="1" customHeight="1" x14ac:dyDescent="0.35">
      <c r="B475" s="25"/>
      <c r="C475" s="91"/>
      <c r="D475" s="91"/>
      <c r="E475" s="92"/>
      <c r="F475" s="247"/>
      <c r="G475" s="94"/>
      <c r="H475" s="95"/>
      <c r="I475" s="263"/>
      <c r="J475" s="96"/>
      <c r="K475" s="93"/>
      <c r="L475" s="25"/>
      <c r="M475" s="97"/>
      <c r="N475" s="98"/>
      <c r="O475" s="99"/>
      <c r="P475" s="99"/>
      <c r="Q475" s="99"/>
      <c r="R475" s="99"/>
      <c r="S475" s="99"/>
      <c r="T475" s="100"/>
      <c r="AR475" s="15"/>
      <c r="AT475" s="15"/>
      <c r="AU475" s="15"/>
      <c r="AY475" s="15"/>
      <c r="BE475" s="101"/>
      <c r="BF475" s="101"/>
      <c r="BG475" s="101"/>
      <c r="BH475" s="101"/>
      <c r="BI475" s="101"/>
      <c r="BJ475" s="15"/>
      <c r="BK475" s="101"/>
      <c r="BL475" s="15"/>
      <c r="BM475" s="15"/>
    </row>
    <row r="476" spans="2:65" s="6" customFormat="1" ht="29.25" customHeight="1" x14ac:dyDescent="0.35">
      <c r="B476" s="80"/>
      <c r="D476" s="81" t="s">
        <v>33</v>
      </c>
      <c r="E476" s="89" t="s">
        <v>505</v>
      </c>
      <c r="F476" s="246" t="s">
        <v>506</v>
      </c>
      <c r="I476" s="258"/>
      <c r="J476" s="90">
        <f>BK476</f>
        <v>0</v>
      </c>
      <c r="L476" s="80"/>
      <c r="M476" s="84"/>
      <c r="P476" s="85">
        <f>SUM(P477:P477)</f>
        <v>0</v>
      </c>
      <c r="R476" s="85">
        <f>SUM(R477:R477)</f>
        <v>0</v>
      </c>
      <c r="T476" s="86">
        <f>SUM(T477:T477)</f>
        <v>0</v>
      </c>
      <c r="AR476" s="81" t="s">
        <v>37</v>
      </c>
      <c r="AT476" s="87" t="s">
        <v>33</v>
      </c>
      <c r="AU476" s="87" t="s">
        <v>36</v>
      </c>
      <c r="AY476" s="81" t="s">
        <v>103</v>
      </c>
      <c r="BK476" s="88">
        <f>SUM(BK477:BK477)</f>
        <v>0</v>
      </c>
    </row>
    <row r="477" spans="2:65" s="214" customFormat="1" ht="11.25" hidden="1" customHeight="1" x14ac:dyDescent="0.35">
      <c r="B477" s="215"/>
      <c r="C477" s="216"/>
      <c r="D477" s="216"/>
      <c r="E477" s="217"/>
      <c r="F477" s="254"/>
      <c r="G477" s="219"/>
      <c r="H477" s="220"/>
      <c r="I477" s="264"/>
      <c r="J477" s="221"/>
      <c r="K477" s="218"/>
      <c r="L477" s="215"/>
      <c r="M477" s="222"/>
      <c r="N477" s="223"/>
      <c r="O477" s="224"/>
      <c r="P477" s="224"/>
      <c r="Q477" s="224"/>
      <c r="R477" s="224"/>
      <c r="S477" s="224"/>
      <c r="T477" s="225"/>
      <c r="AR477" s="226"/>
      <c r="AT477" s="226"/>
      <c r="AU477" s="226"/>
      <c r="AY477" s="226"/>
      <c r="BE477" s="227"/>
      <c r="BF477" s="227"/>
      <c r="BG477" s="227"/>
      <c r="BH477" s="227"/>
      <c r="BI477" s="227"/>
      <c r="BJ477" s="226"/>
      <c r="BK477" s="227"/>
      <c r="BL477" s="226"/>
      <c r="BM477" s="226"/>
    </row>
    <row r="478" spans="2:65" s="6" customFormat="1" ht="29.25" customHeight="1" x14ac:dyDescent="0.35">
      <c r="B478" s="80"/>
      <c r="D478" s="81" t="s">
        <v>33</v>
      </c>
      <c r="E478" s="89" t="s">
        <v>507</v>
      </c>
      <c r="F478" s="246" t="s">
        <v>508</v>
      </c>
      <c r="I478" s="258"/>
      <c r="J478" s="90">
        <f>BK478</f>
        <v>0</v>
      </c>
      <c r="L478" s="80"/>
      <c r="M478" s="84"/>
      <c r="P478" s="85">
        <f>SUM(P479:P479)</f>
        <v>0</v>
      </c>
      <c r="R478" s="85">
        <f>SUM(R479:R479)</f>
        <v>0</v>
      </c>
      <c r="T478" s="86">
        <f>SUM(T479:T479)</f>
        <v>0</v>
      </c>
      <c r="AR478" s="81" t="s">
        <v>37</v>
      </c>
      <c r="AT478" s="87" t="s">
        <v>33</v>
      </c>
      <c r="AU478" s="87" t="s">
        <v>36</v>
      </c>
      <c r="AY478" s="81" t="s">
        <v>103</v>
      </c>
      <c r="BK478" s="88">
        <f>SUM(BK479:BK479)</f>
        <v>0</v>
      </c>
    </row>
    <row r="479" spans="2:65" s="1" customFormat="1" ht="38.25" hidden="1" customHeight="1" x14ac:dyDescent="0.35">
      <c r="B479" s="25"/>
      <c r="C479" s="91"/>
      <c r="D479" s="91"/>
      <c r="E479" s="92"/>
      <c r="F479" s="247"/>
      <c r="G479" s="94"/>
      <c r="H479" s="95"/>
      <c r="I479" s="263"/>
      <c r="J479" s="96"/>
      <c r="K479" s="93"/>
      <c r="L479" s="25"/>
      <c r="M479" s="97"/>
      <c r="N479" s="98"/>
      <c r="O479" s="99"/>
      <c r="P479" s="99"/>
      <c r="Q479" s="99"/>
      <c r="R479" s="99"/>
      <c r="S479" s="99"/>
      <c r="T479" s="100"/>
      <c r="AR479" s="15"/>
      <c r="AT479" s="15"/>
      <c r="AU479" s="15"/>
      <c r="AY479" s="15"/>
      <c r="BE479" s="101"/>
      <c r="BF479" s="101"/>
      <c r="BG479" s="101"/>
      <c r="BH479" s="101"/>
      <c r="BI479" s="101"/>
      <c r="BJ479" s="15"/>
      <c r="BK479" s="101"/>
      <c r="BL479" s="15"/>
      <c r="BM479" s="15"/>
    </row>
    <row r="480" spans="2:65" s="6" customFormat="1" ht="29.25" customHeight="1" x14ac:dyDescent="0.35">
      <c r="B480" s="80"/>
      <c r="D480" s="81" t="s">
        <v>33</v>
      </c>
      <c r="E480" s="89" t="s">
        <v>509</v>
      </c>
      <c r="F480" s="246" t="s">
        <v>510</v>
      </c>
      <c r="I480" s="258"/>
      <c r="J480" s="90">
        <f>BK480</f>
        <v>0</v>
      </c>
      <c r="L480" s="80"/>
      <c r="M480" s="84"/>
      <c r="P480" s="85">
        <f>SUM(P481:P481)</f>
        <v>0</v>
      </c>
      <c r="R480" s="85">
        <f>SUM(R481:R481)</f>
        <v>0</v>
      </c>
      <c r="T480" s="86">
        <f>SUM(T481:T481)</f>
        <v>0</v>
      </c>
      <c r="AR480" s="81" t="s">
        <v>37</v>
      </c>
      <c r="AT480" s="87" t="s">
        <v>33</v>
      </c>
      <c r="AU480" s="87" t="s">
        <v>36</v>
      </c>
      <c r="AY480" s="81" t="s">
        <v>103</v>
      </c>
      <c r="BK480" s="88">
        <f>SUM(BK481:BK481)</f>
        <v>0</v>
      </c>
    </row>
    <row r="481" spans="2:65" s="1" customFormat="1" ht="38.25" hidden="1" customHeight="1" x14ac:dyDescent="0.35">
      <c r="B481" s="25"/>
      <c r="C481" s="91"/>
      <c r="D481" s="91"/>
      <c r="E481" s="92"/>
      <c r="F481" s="247"/>
      <c r="G481" s="94"/>
      <c r="H481" s="95"/>
      <c r="I481" s="263"/>
      <c r="J481" s="96"/>
      <c r="K481" s="93"/>
      <c r="L481" s="25"/>
      <c r="M481" s="97"/>
      <c r="N481" s="98"/>
      <c r="O481" s="99"/>
      <c r="P481" s="99"/>
      <c r="Q481" s="99"/>
      <c r="R481" s="99"/>
      <c r="S481" s="99"/>
      <c r="T481" s="100"/>
      <c r="AR481" s="15"/>
      <c r="AT481" s="15"/>
      <c r="AU481" s="15"/>
      <c r="AY481" s="15"/>
      <c r="BE481" s="101"/>
      <c r="BF481" s="101"/>
      <c r="BG481" s="101"/>
      <c r="BH481" s="101"/>
      <c r="BI481" s="101"/>
      <c r="BJ481" s="15"/>
      <c r="BK481" s="101"/>
      <c r="BL481" s="15"/>
      <c r="BM481" s="15"/>
    </row>
    <row r="482" spans="2:65" s="6" customFormat="1" ht="29.25" customHeight="1" x14ac:dyDescent="0.35">
      <c r="B482" s="80"/>
      <c r="D482" s="81" t="s">
        <v>33</v>
      </c>
      <c r="E482" s="89" t="s">
        <v>511</v>
      </c>
      <c r="F482" s="246" t="s">
        <v>512</v>
      </c>
      <c r="I482" s="258"/>
      <c r="J482" s="90">
        <f>BK482</f>
        <v>0</v>
      </c>
      <c r="L482" s="80"/>
      <c r="M482" s="84"/>
      <c r="P482" s="85">
        <f>SUM(P483:P483)</f>
        <v>0</v>
      </c>
      <c r="R482" s="85">
        <f>SUM(R483:R483)</f>
        <v>0</v>
      </c>
      <c r="T482" s="86">
        <f>SUM(T483:T483)</f>
        <v>0</v>
      </c>
      <c r="AR482" s="81" t="s">
        <v>37</v>
      </c>
      <c r="AT482" s="87" t="s">
        <v>33</v>
      </c>
      <c r="AU482" s="87" t="s">
        <v>36</v>
      </c>
      <c r="AY482" s="81" t="s">
        <v>103</v>
      </c>
      <c r="BK482" s="88">
        <f>SUM(BK483:BK483)</f>
        <v>0</v>
      </c>
    </row>
    <row r="483" spans="2:65" s="1" customFormat="1" ht="38.25" hidden="1" customHeight="1" x14ac:dyDescent="0.35">
      <c r="B483" s="25"/>
      <c r="C483" s="91"/>
      <c r="D483" s="91"/>
      <c r="E483" s="92"/>
      <c r="F483" s="247"/>
      <c r="G483" s="94"/>
      <c r="H483" s="95"/>
      <c r="I483" s="263"/>
      <c r="J483" s="96"/>
      <c r="K483" s="93"/>
      <c r="L483" s="25"/>
      <c r="M483" s="97"/>
      <c r="N483" s="98"/>
      <c r="O483" s="99"/>
      <c r="P483" s="99"/>
      <c r="Q483" s="99"/>
      <c r="R483" s="99"/>
      <c r="S483" s="99"/>
      <c r="T483" s="100"/>
      <c r="AR483" s="15"/>
      <c r="AT483" s="15"/>
      <c r="AU483" s="15"/>
      <c r="AY483" s="15"/>
      <c r="BE483" s="101"/>
      <c r="BF483" s="101"/>
      <c r="BG483" s="101"/>
      <c r="BH483" s="101"/>
      <c r="BI483" s="101"/>
      <c r="BJ483" s="15"/>
      <c r="BK483" s="101"/>
      <c r="BL483" s="15"/>
      <c r="BM483" s="15"/>
    </row>
    <row r="484" spans="2:65" s="6" customFormat="1" ht="29.25" customHeight="1" x14ac:dyDescent="0.35">
      <c r="B484" s="80"/>
      <c r="D484" s="81" t="s">
        <v>33</v>
      </c>
      <c r="E484" s="89" t="s">
        <v>513</v>
      </c>
      <c r="F484" s="246" t="s">
        <v>514</v>
      </c>
      <c r="I484" s="258"/>
      <c r="J484" s="90">
        <f>BK484</f>
        <v>0</v>
      </c>
      <c r="L484" s="80"/>
      <c r="M484" s="84"/>
      <c r="P484" s="85">
        <f>SUM(P485:P485)</f>
        <v>0</v>
      </c>
      <c r="R484" s="85">
        <f>SUM(R485:R485)</f>
        <v>0</v>
      </c>
      <c r="T484" s="86">
        <f>SUM(T485:T485)</f>
        <v>0</v>
      </c>
      <c r="AR484" s="81" t="s">
        <v>37</v>
      </c>
      <c r="AT484" s="87" t="s">
        <v>33</v>
      </c>
      <c r="AU484" s="87" t="s">
        <v>36</v>
      </c>
      <c r="AY484" s="81" t="s">
        <v>103</v>
      </c>
      <c r="BK484" s="88">
        <f>SUM(BK485:BK485)</f>
        <v>0</v>
      </c>
    </row>
    <row r="485" spans="2:65" s="1" customFormat="1" ht="38.25" hidden="1" customHeight="1" x14ac:dyDescent="0.35">
      <c r="B485" s="25"/>
      <c r="C485" s="91"/>
      <c r="D485" s="91"/>
      <c r="E485" s="92"/>
      <c r="F485" s="247"/>
      <c r="G485" s="94"/>
      <c r="H485" s="95"/>
      <c r="I485" s="263"/>
      <c r="J485" s="96"/>
      <c r="K485" s="93"/>
      <c r="L485" s="25"/>
      <c r="M485" s="97"/>
      <c r="N485" s="98"/>
      <c r="O485" s="99"/>
      <c r="P485" s="99"/>
      <c r="Q485" s="99"/>
      <c r="R485" s="99"/>
      <c r="S485" s="99"/>
      <c r="T485" s="100"/>
      <c r="AR485" s="15"/>
      <c r="AT485" s="15"/>
      <c r="AU485" s="15"/>
      <c r="AY485" s="15"/>
      <c r="BE485" s="101"/>
      <c r="BF485" s="101"/>
      <c r="BG485" s="101"/>
      <c r="BH485" s="101"/>
      <c r="BI485" s="101"/>
      <c r="BJ485" s="15"/>
      <c r="BK485" s="101"/>
      <c r="BL485" s="15"/>
      <c r="BM485" s="15"/>
    </row>
    <row r="486" spans="2:65" s="6" customFormat="1" ht="29.9" customHeight="1" x14ac:dyDescent="0.35">
      <c r="B486" s="80"/>
      <c r="D486" s="81" t="s">
        <v>33</v>
      </c>
      <c r="E486" s="89" t="s">
        <v>515</v>
      </c>
      <c r="F486" s="246" t="s">
        <v>516</v>
      </c>
      <c r="I486" s="258"/>
      <c r="J486" s="90">
        <f>BK486</f>
        <v>0</v>
      </c>
      <c r="L486" s="80"/>
      <c r="M486" s="84"/>
      <c r="P486" s="85">
        <f>SUM(P487:P487)</f>
        <v>0</v>
      </c>
      <c r="R486" s="85">
        <f>SUM(R487:R487)</f>
        <v>0</v>
      </c>
      <c r="T486" s="86">
        <f>SUM(T487:T487)</f>
        <v>0</v>
      </c>
      <c r="AR486" s="81" t="s">
        <v>37</v>
      </c>
      <c r="AT486" s="87" t="s">
        <v>33</v>
      </c>
      <c r="AU486" s="87" t="s">
        <v>36</v>
      </c>
      <c r="AY486" s="81" t="s">
        <v>103</v>
      </c>
      <c r="BK486" s="88">
        <f>SUM(BK487:BK487)</f>
        <v>0</v>
      </c>
    </row>
    <row r="487" spans="2:65" s="1" customFormat="1" ht="38.25" hidden="1" customHeight="1" x14ac:dyDescent="0.35">
      <c r="B487" s="25"/>
      <c r="C487" s="91"/>
      <c r="D487" s="91"/>
      <c r="E487" s="92"/>
      <c r="F487" s="247"/>
      <c r="G487" s="94"/>
      <c r="H487" s="95"/>
      <c r="I487" s="263"/>
      <c r="J487" s="96"/>
      <c r="K487" s="93"/>
      <c r="L487" s="25"/>
      <c r="M487" s="97"/>
      <c r="N487" s="98"/>
      <c r="O487" s="99"/>
      <c r="P487" s="99"/>
      <c r="Q487" s="99"/>
      <c r="R487" s="99"/>
      <c r="S487" s="99"/>
      <c r="T487" s="100"/>
      <c r="AR487" s="15"/>
      <c r="AT487" s="15"/>
      <c r="AU487" s="15"/>
      <c r="AY487" s="15"/>
      <c r="BE487" s="101"/>
      <c r="BF487" s="101"/>
      <c r="BG487" s="101"/>
      <c r="BH487" s="101"/>
      <c r="BI487" s="101"/>
      <c r="BJ487" s="15"/>
      <c r="BK487" s="101"/>
      <c r="BL487" s="15"/>
      <c r="BM487" s="15"/>
    </row>
    <row r="488" spans="2:65" s="6" customFormat="1" ht="29.25" customHeight="1" x14ac:dyDescent="0.35">
      <c r="B488" s="80"/>
      <c r="D488" s="81" t="s">
        <v>33</v>
      </c>
      <c r="E488" s="89" t="s">
        <v>517</v>
      </c>
      <c r="F488" s="246" t="s">
        <v>518</v>
      </c>
      <c r="I488" s="258"/>
      <c r="J488" s="90">
        <f>BK488</f>
        <v>0</v>
      </c>
      <c r="L488" s="80"/>
      <c r="M488" s="84"/>
      <c r="P488" s="85">
        <f>SUM(P489:P489)</f>
        <v>0</v>
      </c>
      <c r="R488" s="85">
        <f>SUM(R489:R489)</f>
        <v>0</v>
      </c>
      <c r="T488" s="86">
        <f>SUM(T489:T489)</f>
        <v>0</v>
      </c>
      <c r="AR488" s="81" t="s">
        <v>37</v>
      </c>
      <c r="AT488" s="87" t="s">
        <v>33</v>
      </c>
      <c r="AU488" s="87" t="s">
        <v>36</v>
      </c>
      <c r="AY488" s="81" t="s">
        <v>103</v>
      </c>
      <c r="BK488" s="88">
        <f>SUM(BK489:BK489)</f>
        <v>0</v>
      </c>
    </row>
    <row r="489" spans="2:65" s="1" customFormat="1" ht="38.25" hidden="1" customHeight="1" x14ac:dyDescent="0.35">
      <c r="B489" s="25"/>
      <c r="C489" s="91"/>
      <c r="D489" s="91"/>
      <c r="E489" s="92"/>
      <c r="F489" s="247"/>
      <c r="G489" s="94"/>
      <c r="H489" s="95"/>
      <c r="I489" s="263"/>
      <c r="J489" s="96"/>
      <c r="K489" s="93"/>
      <c r="L489" s="25"/>
      <c r="M489" s="97"/>
      <c r="N489" s="98"/>
      <c r="O489" s="99"/>
      <c r="P489" s="99"/>
      <c r="Q489" s="99"/>
      <c r="R489" s="99"/>
      <c r="S489" s="99"/>
      <c r="T489" s="100"/>
      <c r="AR489" s="15"/>
      <c r="AT489" s="15"/>
      <c r="AU489" s="15"/>
      <c r="AY489" s="15"/>
      <c r="BE489" s="101"/>
      <c r="BF489" s="101"/>
      <c r="BG489" s="101"/>
      <c r="BH489" s="101"/>
      <c r="BI489" s="101"/>
      <c r="BJ489" s="15"/>
      <c r="BK489" s="101"/>
      <c r="BL489" s="15"/>
      <c r="BM489" s="15"/>
    </row>
    <row r="490" spans="2:65" s="6" customFormat="1" ht="35.25" customHeight="1" x14ac:dyDescent="0.35">
      <c r="B490" s="80"/>
      <c r="D490" s="81" t="s">
        <v>33</v>
      </c>
      <c r="E490" s="89" t="s">
        <v>519</v>
      </c>
      <c r="F490" s="246" t="s">
        <v>520</v>
      </c>
      <c r="I490" s="258"/>
      <c r="J490" s="90">
        <f>BK490</f>
        <v>0</v>
      </c>
      <c r="L490" s="80"/>
      <c r="M490" s="84"/>
      <c r="P490" s="85">
        <f>SUM(P491:P491)</f>
        <v>0</v>
      </c>
      <c r="R490" s="85">
        <f>SUM(R491:R491)</f>
        <v>0</v>
      </c>
      <c r="T490" s="86">
        <f>SUM(T491:T491)</f>
        <v>0</v>
      </c>
      <c r="AR490" s="81" t="s">
        <v>37</v>
      </c>
      <c r="AT490" s="87" t="s">
        <v>33</v>
      </c>
      <c r="AU490" s="87" t="s">
        <v>36</v>
      </c>
      <c r="AY490" s="81" t="s">
        <v>103</v>
      </c>
      <c r="BK490" s="88">
        <f>SUM(BK491:BK491)</f>
        <v>0</v>
      </c>
    </row>
    <row r="491" spans="2:65" s="1" customFormat="1" ht="7.5" hidden="1" customHeight="1" x14ac:dyDescent="0.35">
      <c r="B491" s="25"/>
      <c r="C491" s="91"/>
      <c r="D491" s="91"/>
      <c r="E491" s="92"/>
      <c r="F491" s="247"/>
      <c r="G491" s="94"/>
      <c r="H491" s="95"/>
      <c r="I491" s="263"/>
      <c r="J491" s="96"/>
      <c r="K491" s="93"/>
      <c r="L491" s="25"/>
      <c r="M491" s="97"/>
      <c r="N491" s="98"/>
      <c r="O491" s="99"/>
      <c r="P491" s="99"/>
      <c r="Q491" s="99"/>
      <c r="R491" s="99"/>
      <c r="S491" s="99"/>
      <c r="T491" s="100"/>
      <c r="AR491" s="15"/>
      <c r="AT491" s="15"/>
      <c r="AU491" s="15"/>
      <c r="AY491" s="15"/>
      <c r="BE491" s="101"/>
      <c r="BF491" s="101"/>
      <c r="BG491" s="101"/>
      <c r="BH491" s="101"/>
      <c r="BI491" s="101"/>
      <c r="BJ491" s="15"/>
      <c r="BK491" s="101"/>
      <c r="BL491" s="15"/>
      <c r="BM491" s="15"/>
    </row>
    <row r="492" spans="2:65" s="6" customFormat="1" ht="29.25" customHeight="1" x14ac:dyDescent="0.35">
      <c r="B492" s="80"/>
      <c r="D492" s="81" t="s">
        <v>33</v>
      </c>
      <c r="E492" s="89" t="s">
        <v>521</v>
      </c>
      <c r="F492" s="246" t="s">
        <v>522</v>
      </c>
      <c r="I492" s="258"/>
      <c r="J492" s="90">
        <f>BK492</f>
        <v>0</v>
      </c>
      <c r="L492" s="80"/>
      <c r="M492" s="84"/>
      <c r="P492" s="85">
        <f>SUM(P493:P493)</f>
        <v>0</v>
      </c>
      <c r="R492" s="85">
        <f>SUM(R493:R493)</f>
        <v>0</v>
      </c>
      <c r="T492" s="86">
        <f>SUM(T493:T493)</f>
        <v>0</v>
      </c>
      <c r="AR492" s="81" t="s">
        <v>37</v>
      </c>
      <c r="AT492" s="87" t="s">
        <v>33</v>
      </c>
      <c r="AU492" s="87" t="s">
        <v>36</v>
      </c>
      <c r="AY492" s="81" t="s">
        <v>103</v>
      </c>
      <c r="BK492" s="88">
        <f>SUM(BK493:BK493)</f>
        <v>0</v>
      </c>
    </row>
    <row r="493" spans="2:65" s="1" customFormat="1" ht="38.25" hidden="1" customHeight="1" x14ac:dyDescent="0.35">
      <c r="B493" s="25"/>
      <c r="C493" s="91"/>
      <c r="D493" s="91"/>
      <c r="E493" s="92"/>
      <c r="F493" s="247"/>
      <c r="G493" s="94"/>
      <c r="H493" s="95"/>
      <c r="I493" s="263"/>
      <c r="J493" s="96"/>
      <c r="K493" s="93"/>
      <c r="L493" s="25"/>
      <c r="M493" s="97"/>
      <c r="N493" s="98"/>
      <c r="O493" s="99"/>
      <c r="P493" s="99"/>
      <c r="Q493" s="99"/>
      <c r="R493" s="99"/>
      <c r="S493" s="99"/>
      <c r="T493" s="100"/>
      <c r="AR493" s="15"/>
      <c r="AT493" s="15"/>
      <c r="AU493" s="15"/>
      <c r="AY493" s="15"/>
      <c r="BE493" s="101"/>
      <c r="BF493" s="101"/>
      <c r="BG493" s="101"/>
      <c r="BH493" s="101"/>
      <c r="BI493" s="101"/>
      <c r="BJ493" s="15"/>
      <c r="BK493" s="101"/>
      <c r="BL493" s="15"/>
      <c r="BM493" s="15"/>
    </row>
    <row r="494" spans="2:65" s="6" customFormat="1" ht="29.25" customHeight="1" x14ac:dyDescent="0.35">
      <c r="B494" s="80"/>
      <c r="D494" s="81" t="s">
        <v>33</v>
      </c>
      <c r="E494" s="89" t="s">
        <v>523</v>
      </c>
      <c r="F494" s="246" t="s">
        <v>524</v>
      </c>
      <c r="I494" s="258"/>
      <c r="J494" s="90">
        <f>BK494</f>
        <v>0</v>
      </c>
      <c r="L494" s="80"/>
      <c r="M494" s="84"/>
      <c r="P494" s="85">
        <f>SUM(P495:P495)</f>
        <v>0</v>
      </c>
      <c r="R494" s="85">
        <f>SUM(R495:R495)</f>
        <v>0</v>
      </c>
      <c r="T494" s="86">
        <f>SUM(T495:T495)</f>
        <v>0</v>
      </c>
      <c r="AR494" s="81" t="s">
        <v>37</v>
      </c>
      <c r="AT494" s="87" t="s">
        <v>33</v>
      </c>
      <c r="AU494" s="87" t="s">
        <v>36</v>
      </c>
      <c r="AY494" s="81" t="s">
        <v>103</v>
      </c>
      <c r="BK494" s="88">
        <f>SUM(BK495:BK495)</f>
        <v>0</v>
      </c>
    </row>
    <row r="495" spans="2:65" s="1" customFormat="1" ht="38.25" hidden="1" customHeight="1" x14ac:dyDescent="0.35">
      <c r="B495" s="25"/>
      <c r="C495" s="91"/>
      <c r="D495" s="91"/>
      <c r="E495" s="92"/>
      <c r="F495" s="247"/>
      <c r="G495" s="94"/>
      <c r="H495" s="95"/>
      <c r="I495" s="263"/>
      <c r="J495" s="96"/>
      <c r="K495" s="93"/>
      <c r="L495" s="25"/>
      <c r="M495" s="97"/>
      <c r="N495" s="98"/>
      <c r="O495" s="99"/>
      <c r="P495" s="99"/>
      <c r="Q495" s="99"/>
      <c r="R495" s="99"/>
      <c r="S495" s="99"/>
      <c r="T495" s="100"/>
      <c r="AR495" s="15"/>
      <c r="AT495" s="15"/>
      <c r="AU495" s="15"/>
      <c r="AY495" s="15"/>
      <c r="BE495" s="101"/>
      <c r="BF495" s="101"/>
      <c r="BG495" s="101"/>
      <c r="BH495" s="101"/>
      <c r="BI495" s="101"/>
      <c r="BJ495" s="15"/>
      <c r="BK495" s="101"/>
      <c r="BL495" s="15"/>
      <c r="BM495" s="15"/>
    </row>
    <row r="496" spans="2:65" s="6" customFormat="1" ht="29.9" customHeight="1" x14ac:dyDescent="0.35">
      <c r="B496" s="80"/>
      <c r="D496" s="81" t="s">
        <v>33</v>
      </c>
      <c r="E496" s="89" t="s">
        <v>525</v>
      </c>
      <c r="F496" s="246" t="s">
        <v>526</v>
      </c>
      <c r="I496" s="258"/>
      <c r="J496" s="90">
        <f>BK496</f>
        <v>0</v>
      </c>
      <c r="L496" s="80"/>
      <c r="M496" s="84"/>
      <c r="P496" s="85">
        <f>SUM(P497:P497)</f>
        <v>0</v>
      </c>
      <c r="R496" s="85">
        <f>SUM(R497:R497)</f>
        <v>0</v>
      </c>
      <c r="T496" s="86">
        <f>SUM(T497:T497)</f>
        <v>0</v>
      </c>
      <c r="AR496" s="81" t="s">
        <v>37</v>
      </c>
      <c r="AT496" s="87" t="s">
        <v>33</v>
      </c>
      <c r="AU496" s="87" t="s">
        <v>36</v>
      </c>
      <c r="AY496" s="81" t="s">
        <v>103</v>
      </c>
      <c r="BK496" s="88">
        <f>SUM(BK497:BK497)</f>
        <v>0</v>
      </c>
    </row>
    <row r="497" spans="2:51" s="8" customFormat="1" x14ac:dyDescent="0.35">
      <c r="B497" s="107"/>
      <c r="D497" s="103"/>
      <c r="E497" s="108"/>
      <c r="F497" s="249"/>
      <c r="H497" s="109"/>
      <c r="I497" s="257"/>
      <c r="L497" s="107"/>
      <c r="M497" s="228"/>
      <c r="N497" s="229"/>
      <c r="O497" s="229"/>
      <c r="P497" s="229"/>
      <c r="Q497" s="229"/>
      <c r="R497" s="229"/>
      <c r="S497" s="229"/>
      <c r="T497" s="230"/>
      <c r="AT497" s="108"/>
      <c r="AU497" s="108"/>
      <c r="AY497" s="108"/>
    </row>
    <row r="498" spans="2:51" s="1" customFormat="1" ht="7" customHeight="1" x14ac:dyDescent="0.35">
      <c r="B498" s="29"/>
      <c r="C498" s="30"/>
      <c r="D498" s="30"/>
      <c r="E498" s="30"/>
      <c r="F498" s="240"/>
      <c r="G498" s="30"/>
      <c r="H498" s="30"/>
      <c r="I498" s="265"/>
      <c r="J498" s="30"/>
      <c r="K498" s="30"/>
      <c r="L498" s="25"/>
    </row>
  </sheetData>
  <sheetProtection sheet="1" objects="1" scenarios="1"/>
  <autoFilter ref="C113:K497"/>
  <mergeCells count="13">
    <mergeCell ref="E106:H106"/>
    <mergeCell ref="G1:H1"/>
    <mergeCell ref="L2:V2"/>
    <mergeCell ref="E49:H49"/>
    <mergeCell ref="E51:H51"/>
    <mergeCell ref="J55:J56"/>
    <mergeCell ref="E102:H102"/>
    <mergeCell ref="E104:H104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11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2" x14ac:dyDescent="0.35"/>
  <cols>
    <col min="1" max="1" width="8.375" style="131" customWidth="1"/>
    <col min="2" max="2" width="1.625" style="131" customWidth="1"/>
    <col min="3" max="4" width="5" style="131" customWidth="1"/>
    <col min="5" max="5" width="11.625" style="131" customWidth="1"/>
    <col min="6" max="6" width="9.125" style="131" customWidth="1"/>
    <col min="7" max="7" width="5" style="131" customWidth="1"/>
    <col min="8" max="8" width="77.875" style="131" customWidth="1"/>
    <col min="9" max="10" width="20" style="131" customWidth="1"/>
    <col min="11" max="11" width="1.625" style="131" customWidth="1"/>
  </cols>
  <sheetData>
    <row r="1" spans="2:11" ht="37.5" customHeight="1" x14ac:dyDescent="0.35"/>
    <row r="2" spans="2:11" ht="7.5" customHeight="1" x14ac:dyDescent="0.35">
      <c r="B2" s="132"/>
      <c r="C2" s="133"/>
      <c r="D2" s="133"/>
      <c r="E2" s="133"/>
      <c r="F2" s="133"/>
      <c r="G2" s="133"/>
      <c r="H2" s="133"/>
      <c r="I2" s="133"/>
      <c r="J2" s="133"/>
      <c r="K2" s="134"/>
    </row>
    <row r="3" spans="2:11" s="11" customFormat="1" ht="45" customHeight="1" x14ac:dyDescent="0.35">
      <c r="B3" s="135"/>
      <c r="C3" s="275" t="s">
        <v>527</v>
      </c>
      <c r="D3" s="275"/>
      <c r="E3" s="275"/>
      <c r="F3" s="275"/>
      <c r="G3" s="275"/>
      <c r="H3" s="275"/>
      <c r="I3" s="275"/>
      <c r="J3" s="275"/>
      <c r="K3" s="136"/>
    </row>
    <row r="4" spans="2:11" ht="25.5" customHeight="1" x14ac:dyDescent="0.35">
      <c r="B4" s="137"/>
      <c r="C4" s="276" t="s">
        <v>528</v>
      </c>
      <c r="D4" s="276"/>
      <c r="E4" s="276"/>
      <c r="F4" s="276"/>
      <c r="G4" s="276"/>
      <c r="H4" s="276"/>
      <c r="I4" s="276"/>
      <c r="J4" s="276"/>
      <c r="K4" s="138"/>
    </row>
    <row r="5" spans="2:11" ht="5.25" customHeight="1" x14ac:dyDescent="0.35">
      <c r="B5" s="137"/>
      <c r="C5" s="139"/>
      <c r="D5" s="139"/>
      <c r="E5" s="139"/>
      <c r="F5" s="139"/>
      <c r="G5" s="139"/>
      <c r="H5" s="139"/>
      <c r="I5" s="139"/>
      <c r="J5" s="139"/>
      <c r="K5" s="138"/>
    </row>
    <row r="6" spans="2:11" ht="15" customHeight="1" x14ac:dyDescent="0.35">
      <c r="B6" s="137"/>
      <c r="C6" s="274" t="s">
        <v>529</v>
      </c>
      <c r="D6" s="274"/>
      <c r="E6" s="274"/>
      <c r="F6" s="274"/>
      <c r="G6" s="274"/>
      <c r="H6" s="274"/>
      <c r="I6" s="274"/>
      <c r="J6" s="274"/>
      <c r="K6" s="138"/>
    </row>
    <row r="7" spans="2:11" ht="15" customHeight="1" x14ac:dyDescent="0.35">
      <c r="B7" s="141"/>
      <c r="C7" s="274" t="s">
        <v>530</v>
      </c>
      <c r="D7" s="274"/>
      <c r="E7" s="274"/>
      <c r="F7" s="274"/>
      <c r="G7" s="274"/>
      <c r="H7" s="274"/>
      <c r="I7" s="274"/>
      <c r="J7" s="274"/>
      <c r="K7" s="138"/>
    </row>
    <row r="8" spans="2:11" ht="12.75" customHeight="1" x14ac:dyDescent="0.35">
      <c r="B8" s="141"/>
      <c r="C8" s="140"/>
      <c r="D8" s="140"/>
      <c r="E8" s="140"/>
      <c r="F8" s="140"/>
      <c r="G8" s="140"/>
      <c r="H8" s="140"/>
      <c r="I8" s="140"/>
      <c r="J8" s="140"/>
      <c r="K8" s="138"/>
    </row>
    <row r="9" spans="2:11" ht="15" customHeight="1" x14ac:dyDescent="0.35">
      <c r="B9" s="141"/>
      <c r="C9" s="274" t="s">
        <v>531</v>
      </c>
      <c r="D9" s="274"/>
      <c r="E9" s="274"/>
      <c r="F9" s="274"/>
      <c r="G9" s="274"/>
      <c r="H9" s="274"/>
      <c r="I9" s="274"/>
      <c r="J9" s="274"/>
      <c r="K9" s="138"/>
    </row>
    <row r="10" spans="2:11" ht="15" customHeight="1" x14ac:dyDescent="0.35">
      <c r="B10" s="141"/>
      <c r="C10" s="140"/>
      <c r="D10" s="274" t="s">
        <v>532</v>
      </c>
      <c r="E10" s="274"/>
      <c r="F10" s="274"/>
      <c r="G10" s="274"/>
      <c r="H10" s="274"/>
      <c r="I10" s="274"/>
      <c r="J10" s="274"/>
      <c r="K10" s="138"/>
    </row>
    <row r="11" spans="2:11" ht="15" customHeight="1" x14ac:dyDescent="0.35">
      <c r="B11" s="141"/>
      <c r="C11" s="142"/>
      <c r="D11" s="274" t="s">
        <v>533</v>
      </c>
      <c r="E11" s="274"/>
      <c r="F11" s="274"/>
      <c r="G11" s="274"/>
      <c r="H11" s="274"/>
      <c r="I11" s="274"/>
      <c r="J11" s="274"/>
      <c r="K11" s="138"/>
    </row>
    <row r="12" spans="2:11" ht="12.75" customHeight="1" x14ac:dyDescent="0.35">
      <c r="B12" s="141"/>
      <c r="C12" s="142"/>
      <c r="D12" s="142"/>
      <c r="E12" s="142"/>
      <c r="F12" s="142"/>
      <c r="G12" s="142"/>
      <c r="H12" s="142"/>
      <c r="I12" s="142"/>
      <c r="J12" s="142"/>
      <c r="K12" s="138"/>
    </row>
    <row r="13" spans="2:11" ht="15" customHeight="1" x14ac:dyDescent="0.35">
      <c r="B13" s="141"/>
      <c r="C13" s="142"/>
      <c r="D13" s="274" t="s">
        <v>534</v>
      </c>
      <c r="E13" s="274"/>
      <c r="F13" s="274"/>
      <c r="G13" s="274"/>
      <c r="H13" s="274"/>
      <c r="I13" s="274"/>
      <c r="J13" s="274"/>
      <c r="K13" s="138"/>
    </row>
    <row r="14" spans="2:11" ht="15" customHeight="1" x14ac:dyDescent="0.35">
      <c r="B14" s="141"/>
      <c r="C14" s="142"/>
      <c r="D14" s="274" t="s">
        <v>535</v>
      </c>
      <c r="E14" s="274"/>
      <c r="F14" s="274"/>
      <c r="G14" s="274"/>
      <c r="H14" s="274"/>
      <c r="I14" s="274"/>
      <c r="J14" s="274"/>
      <c r="K14" s="138"/>
    </row>
    <row r="15" spans="2:11" ht="15" customHeight="1" x14ac:dyDescent="0.35">
      <c r="B15" s="141"/>
      <c r="C15" s="142"/>
      <c r="D15" s="274" t="s">
        <v>536</v>
      </c>
      <c r="E15" s="274"/>
      <c r="F15" s="274"/>
      <c r="G15" s="274"/>
      <c r="H15" s="274"/>
      <c r="I15" s="274"/>
      <c r="J15" s="274"/>
      <c r="K15" s="138"/>
    </row>
    <row r="16" spans="2:11" ht="15" customHeight="1" x14ac:dyDescent="0.35">
      <c r="B16" s="141"/>
      <c r="C16" s="142"/>
      <c r="D16" s="142"/>
      <c r="E16" s="143" t="s">
        <v>35</v>
      </c>
      <c r="F16" s="274" t="s">
        <v>537</v>
      </c>
      <c r="G16" s="274"/>
      <c r="H16" s="274"/>
      <c r="I16" s="274"/>
      <c r="J16" s="274"/>
      <c r="K16" s="138"/>
    </row>
    <row r="17" spans="2:11" ht="15" customHeight="1" x14ac:dyDescent="0.35">
      <c r="B17" s="141"/>
      <c r="C17" s="142"/>
      <c r="D17" s="142"/>
      <c r="E17" s="143" t="s">
        <v>538</v>
      </c>
      <c r="F17" s="274" t="s">
        <v>539</v>
      </c>
      <c r="G17" s="274"/>
      <c r="H17" s="274"/>
      <c r="I17" s="274"/>
      <c r="J17" s="274"/>
      <c r="K17" s="138"/>
    </row>
    <row r="18" spans="2:11" ht="15" customHeight="1" x14ac:dyDescent="0.35">
      <c r="B18" s="141"/>
      <c r="C18" s="142"/>
      <c r="D18" s="142"/>
      <c r="E18" s="143" t="s">
        <v>540</v>
      </c>
      <c r="F18" s="274" t="s">
        <v>541</v>
      </c>
      <c r="G18" s="274"/>
      <c r="H18" s="274"/>
      <c r="I18" s="274"/>
      <c r="J18" s="274"/>
      <c r="K18" s="138"/>
    </row>
    <row r="19" spans="2:11" ht="15" customHeight="1" x14ac:dyDescent="0.35">
      <c r="B19" s="141"/>
      <c r="C19" s="142"/>
      <c r="D19" s="142"/>
      <c r="E19" s="143" t="s">
        <v>40</v>
      </c>
      <c r="F19" s="274" t="s">
        <v>542</v>
      </c>
      <c r="G19" s="274"/>
      <c r="H19" s="274"/>
      <c r="I19" s="274"/>
      <c r="J19" s="274"/>
      <c r="K19" s="138"/>
    </row>
    <row r="20" spans="2:11" ht="15" customHeight="1" x14ac:dyDescent="0.35">
      <c r="B20" s="141"/>
      <c r="C20" s="142"/>
      <c r="D20" s="142"/>
      <c r="E20" s="143" t="s">
        <v>543</v>
      </c>
      <c r="F20" s="274" t="s">
        <v>544</v>
      </c>
      <c r="G20" s="274"/>
      <c r="H20" s="274"/>
      <c r="I20" s="274"/>
      <c r="J20" s="274"/>
      <c r="K20" s="138"/>
    </row>
    <row r="21" spans="2:11" ht="15" customHeight="1" x14ac:dyDescent="0.35">
      <c r="B21" s="141"/>
      <c r="C21" s="142"/>
      <c r="D21" s="142"/>
      <c r="E21" s="143" t="s">
        <v>38</v>
      </c>
      <c r="F21" s="274" t="s">
        <v>545</v>
      </c>
      <c r="G21" s="274"/>
      <c r="H21" s="274"/>
      <c r="I21" s="274"/>
      <c r="J21" s="274"/>
      <c r="K21" s="138"/>
    </row>
    <row r="22" spans="2:11" ht="12.75" customHeight="1" x14ac:dyDescent="0.35">
      <c r="B22" s="141"/>
      <c r="C22" s="142"/>
      <c r="D22" s="142"/>
      <c r="E22" s="142"/>
      <c r="F22" s="142"/>
      <c r="G22" s="142"/>
      <c r="H22" s="142"/>
      <c r="I22" s="142"/>
      <c r="J22" s="142"/>
      <c r="K22" s="138"/>
    </row>
    <row r="23" spans="2:11" ht="15" customHeight="1" x14ac:dyDescent="0.35">
      <c r="B23" s="141"/>
      <c r="C23" s="274" t="s">
        <v>546</v>
      </c>
      <c r="D23" s="274"/>
      <c r="E23" s="274"/>
      <c r="F23" s="274"/>
      <c r="G23" s="274"/>
      <c r="H23" s="274"/>
      <c r="I23" s="274"/>
      <c r="J23" s="274"/>
      <c r="K23" s="138"/>
    </row>
    <row r="24" spans="2:11" ht="15" customHeight="1" x14ac:dyDescent="0.35">
      <c r="B24" s="141"/>
      <c r="C24" s="274" t="s">
        <v>547</v>
      </c>
      <c r="D24" s="274"/>
      <c r="E24" s="274"/>
      <c r="F24" s="274"/>
      <c r="G24" s="274"/>
      <c r="H24" s="274"/>
      <c r="I24" s="274"/>
      <c r="J24" s="274"/>
      <c r="K24" s="138"/>
    </row>
    <row r="25" spans="2:11" ht="15" customHeight="1" x14ac:dyDescent="0.35">
      <c r="B25" s="141"/>
      <c r="C25" s="140"/>
      <c r="D25" s="274" t="s">
        <v>548</v>
      </c>
      <c r="E25" s="274"/>
      <c r="F25" s="274"/>
      <c r="G25" s="274"/>
      <c r="H25" s="274"/>
      <c r="I25" s="274"/>
      <c r="J25" s="274"/>
      <c r="K25" s="138"/>
    </row>
    <row r="26" spans="2:11" ht="15" customHeight="1" x14ac:dyDescent="0.35">
      <c r="B26" s="141"/>
      <c r="C26" s="142"/>
      <c r="D26" s="274" t="s">
        <v>549</v>
      </c>
      <c r="E26" s="274"/>
      <c r="F26" s="274"/>
      <c r="G26" s="274"/>
      <c r="H26" s="274"/>
      <c r="I26" s="274"/>
      <c r="J26" s="274"/>
      <c r="K26" s="138"/>
    </row>
    <row r="27" spans="2:11" ht="12.75" customHeight="1" x14ac:dyDescent="0.35">
      <c r="B27" s="141"/>
      <c r="C27" s="142"/>
      <c r="D27" s="142"/>
      <c r="E27" s="142"/>
      <c r="F27" s="142"/>
      <c r="G27" s="142"/>
      <c r="H27" s="142"/>
      <c r="I27" s="142"/>
      <c r="J27" s="142"/>
      <c r="K27" s="138"/>
    </row>
    <row r="28" spans="2:11" ht="15" customHeight="1" x14ac:dyDescent="0.35">
      <c r="B28" s="141"/>
      <c r="C28" s="142"/>
      <c r="D28" s="274" t="s">
        <v>550</v>
      </c>
      <c r="E28" s="274"/>
      <c r="F28" s="274"/>
      <c r="G28" s="274"/>
      <c r="H28" s="274"/>
      <c r="I28" s="274"/>
      <c r="J28" s="274"/>
      <c r="K28" s="138"/>
    </row>
    <row r="29" spans="2:11" ht="15" customHeight="1" x14ac:dyDescent="0.35">
      <c r="B29" s="141"/>
      <c r="C29" s="142"/>
      <c r="D29" s="274" t="s">
        <v>551</v>
      </c>
      <c r="E29" s="274"/>
      <c r="F29" s="274"/>
      <c r="G29" s="274"/>
      <c r="H29" s="274"/>
      <c r="I29" s="274"/>
      <c r="J29" s="274"/>
      <c r="K29" s="138"/>
    </row>
    <row r="30" spans="2:11" ht="12.75" customHeight="1" x14ac:dyDescent="0.35">
      <c r="B30" s="141"/>
      <c r="C30" s="142"/>
      <c r="D30" s="142"/>
      <c r="E30" s="142"/>
      <c r="F30" s="142"/>
      <c r="G30" s="142"/>
      <c r="H30" s="142"/>
      <c r="I30" s="142"/>
      <c r="J30" s="142"/>
      <c r="K30" s="138"/>
    </row>
    <row r="31" spans="2:11" ht="15" customHeight="1" x14ac:dyDescent="0.35">
      <c r="B31" s="141"/>
      <c r="C31" s="142"/>
      <c r="D31" s="274" t="s">
        <v>552</v>
      </c>
      <c r="E31" s="274"/>
      <c r="F31" s="274"/>
      <c r="G31" s="274"/>
      <c r="H31" s="274"/>
      <c r="I31" s="274"/>
      <c r="J31" s="274"/>
      <c r="K31" s="138"/>
    </row>
    <row r="32" spans="2:11" ht="15" customHeight="1" x14ac:dyDescent="0.35">
      <c r="B32" s="141"/>
      <c r="C32" s="142"/>
      <c r="D32" s="274" t="s">
        <v>553</v>
      </c>
      <c r="E32" s="274"/>
      <c r="F32" s="274"/>
      <c r="G32" s="274"/>
      <c r="H32" s="274"/>
      <c r="I32" s="274"/>
      <c r="J32" s="274"/>
      <c r="K32" s="138"/>
    </row>
    <row r="33" spans="2:11" ht="15" customHeight="1" x14ac:dyDescent="0.35">
      <c r="B33" s="141"/>
      <c r="C33" s="142"/>
      <c r="D33" s="274" t="s">
        <v>554</v>
      </c>
      <c r="E33" s="274"/>
      <c r="F33" s="274"/>
      <c r="G33" s="274"/>
      <c r="H33" s="274"/>
      <c r="I33" s="274"/>
      <c r="J33" s="274"/>
      <c r="K33" s="138"/>
    </row>
    <row r="34" spans="2:11" ht="15" customHeight="1" x14ac:dyDescent="0.35">
      <c r="B34" s="141"/>
      <c r="C34" s="142"/>
      <c r="D34" s="140"/>
      <c r="E34" s="144" t="s">
        <v>88</v>
      </c>
      <c r="F34" s="140"/>
      <c r="G34" s="274" t="s">
        <v>555</v>
      </c>
      <c r="H34" s="274"/>
      <c r="I34" s="274"/>
      <c r="J34" s="274"/>
      <c r="K34" s="138"/>
    </row>
    <row r="35" spans="2:11" ht="30.75" customHeight="1" x14ac:dyDescent="0.35">
      <c r="B35" s="141"/>
      <c r="C35" s="142"/>
      <c r="D35" s="140"/>
      <c r="E35" s="144" t="s">
        <v>556</v>
      </c>
      <c r="F35" s="140"/>
      <c r="G35" s="274" t="s">
        <v>557</v>
      </c>
      <c r="H35" s="274"/>
      <c r="I35" s="274"/>
      <c r="J35" s="274"/>
      <c r="K35" s="138"/>
    </row>
    <row r="36" spans="2:11" ht="15" customHeight="1" x14ac:dyDescent="0.35">
      <c r="B36" s="141"/>
      <c r="C36" s="142"/>
      <c r="D36" s="140"/>
      <c r="E36" s="144" t="s">
        <v>31</v>
      </c>
      <c r="F36" s="140"/>
      <c r="G36" s="274" t="s">
        <v>558</v>
      </c>
      <c r="H36" s="274"/>
      <c r="I36" s="274"/>
      <c r="J36" s="274"/>
      <c r="K36" s="138"/>
    </row>
    <row r="37" spans="2:11" ht="15" customHeight="1" x14ac:dyDescent="0.35">
      <c r="B37" s="141"/>
      <c r="C37" s="142"/>
      <c r="D37" s="140"/>
      <c r="E37" s="144" t="s">
        <v>89</v>
      </c>
      <c r="F37" s="140"/>
      <c r="G37" s="274" t="s">
        <v>559</v>
      </c>
      <c r="H37" s="274"/>
      <c r="I37" s="274"/>
      <c r="J37" s="274"/>
      <c r="K37" s="138"/>
    </row>
    <row r="38" spans="2:11" ht="15" customHeight="1" x14ac:dyDescent="0.35">
      <c r="B38" s="141"/>
      <c r="C38" s="142"/>
      <c r="D38" s="140"/>
      <c r="E38" s="144" t="s">
        <v>90</v>
      </c>
      <c r="F38" s="140"/>
      <c r="G38" s="274" t="s">
        <v>560</v>
      </c>
      <c r="H38" s="274"/>
      <c r="I38" s="274"/>
      <c r="J38" s="274"/>
      <c r="K38" s="138"/>
    </row>
    <row r="39" spans="2:11" ht="15" customHeight="1" x14ac:dyDescent="0.35">
      <c r="B39" s="141"/>
      <c r="C39" s="142"/>
      <c r="D39" s="140"/>
      <c r="E39" s="144" t="s">
        <v>91</v>
      </c>
      <c r="F39" s="140"/>
      <c r="G39" s="274" t="s">
        <v>561</v>
      </c>
      <c r="H39" s="274"/>
      <c r="I39" s="274"/>
      <c r="J39" s="274"/>
      <c r="K39" s="138"/>
    </row>
    <row r="40" spans="2:11" ht="15" customHeight="1" x14ac:dyDescent="0.35">
      <c r="B40" s="141"/>
      <c r="C40" s="142"/>
      <c r="D40" s="140"/>
      <c r="E40" s="144" t="s">
        <v>562</v>
      </c>
      <c r="F40" s="140"/>
      <c r="G40" s="274" t="s">
        <v>563</v>
      </c>
      <c r="H40" s="274"/>
      <c r="I40" s="274"/>
      <c r="J40" s="274"/>
      <c r="K40" s="138"/>
    </row>
    <row r="41" spans="2:11" ht="15" customHeight="1" x14ac:dyDescent="0.35">
      <c r="B41" s="141"/>
      <c r="C41" s="142"/>
      <c r="D41" s="140"/>
      <c r="E41" s="144"/>
      <c r="F41" s="140"/>
      <c r="G41" s="274" t="s">
        <v>564</v>
      </c>
      <c r="H41" s="274"/>
      <c r="I41" s="274"/>
      <c r="J41" s="274"/>
      <c r="K41" s="138"/>
    </row>
    <row r="42" spans="2:11" ht="15" customHeight="1" x14ac:dyDescent="0.35">
      <c r="B42" s="141"/>
      <c r="C42" s="142"/>
      <c r="D42" s="140"/>
      <c r="E42" s="144" t="s">
        <v>565</v>
      </c>
      <c r="F42" s="140"/>
      <c r="G42" s="274" t="s">
        <v>566</v>
      </c>
      <c r="H42" s="274"/>
      <c r="I42" s="274"/>
      <c r="J42" s="274"/>
      <c r="K42" s="138"/>
    </row>
    <row r="43" spans="2:11" ht="15" customHeight="1" x14ac:dyDescent="0.35">
      <c r="B43" s="141"/>
      <c r="C43" s="142"/>
      <c r="D43" s="140"/>
      <c r="E43" s="144" t="s">
        <v>93</v>
      </c>
      <c r="F43" s="140"/>
      <c r="G43" s="274" t="s">
        <v>567</v>
      </c>
      <c r="H43" s="274"/>
      <c r="I43" s="274"/>
      <c r="J43" s="274"/>
      <c r="K43" s="138"/>
    </row>
    <row r="44" spans="2:11" ht="12.75" customHeight="1" x14ac:dyDescent="0.35">
      <c r="B44" s="141"/>
      <c r="C44" s="142"/>
      <c r="D44" s="140"/>
      <c r="E44" s="140"/>
      <c r="F44" s="140"/>
      <c r="G44" s="140"/>
      <c r="H44" s="140"/>
      <c r="I44" s="140"/>
      <c r="J44" s="140"/>
      <c r="K44" s="138"/>
    </row>
    <row r="45" spans="2:11" ht="15" customHeight="1" x14ac:dyDescent="0.35">
      <c r="B45" s="141"/>
      <c r="C45" s="142"/>
      <c r="D45" s="274" t="s">
        <v>568</v>
      </c>
      <c r="E45" s="274"/>
      <c r="F45" s="274"/>
      <c r="G45" s="274"/>
      <c r="H45" s="274"/>
      <c r="I45" s="274"/>
      <c r="J45" s="274"/>
      <c r="K45" s="138"/>
    </row>
    <row r="46" spans="2:11" ht="15" customHeight="1" x14ac:dyDescent="0.35">
      <c r="B46" s="141"/>
      <c r="C46" s="142"/>
      <c r="D46" s="142"/>
      <c r="E46" s="274" t="s">
        <v>569</v>
      </c>
      <c r="F46" s="274"/>
      <c r="G46" s="274"/>
      <c r="H46" s="274"/>
      <c r="I46" s="274"/>
      <c r="J46" s="274"/>
      <c r="K46" s="138"/>
    </row>
    <row r="47" spans="2:11" ht="15" customHeight="1" x14ac:dyDescent="0.35">
      <c r="B47" s="141"/>
      <c r="C47" s="142"/>
      <c r="D47" s="142"/>
      <c r="E47" s="274" t="s">
        <v>570</v>
      </c>
      <c r="F47" s="274"/>
      <c r="G47" s="274"/>
      <c r="H47" s="274"/>
      <c r="I47" s="274"/>
      <c r="J47" s="274"/>
      <c r="K47" s="138"/>
    </row>
    <row r="48" spans="2:11" ht="15" customHeight="1" x14ac:dyDescent="0.35">
      <c r="B48" s="141"/>
      <c r="C48" s="142"/>
      <c r="D48" s="142"/>
      <c r="E48" s="274" t="s">
        <v>571</v>
      </c>
      <c r="F48" s="274"/>
      <c r="G48" s="274"/>
      <c r="H48" s="274"/>
      <c r="I48" s="274"/>
      <c r="J48" s="274"/>
      <c r="K48" s="138"/>
    </row>
    <row r="49" spans="2:11" ht="15" customHeight="1" x14ac:dyDescent="0.35">
      <c r="B49" s="141"/>
      <c r="C49" s="142"/>
      <c r="D49" s="274" t="s">
        <v>572</v>
      </c>
      <c r="E49" s="274"/>
      <c r="F49" s="274"/>
      <c r="G49" s="274"/>
      <c r="H49" s="274"/>
      <c r="I49" s="274"/>
      <c r="J49" s="274"/>
      <c r="K49" s="138"/>
    </row>
    <row r="50" spans="2:11" ht="25.5" customHeight="1" x14ac:dyDescent="0.35">
      <c r="B50" s="137"/>
      <c r="C50" s="276" t="s">
        <v>573</v>
      </c>
      <c r="D50" s="276"/>
      <c r="E50" s="276"/>
      <c r="F50" s="276"/>
      <c r="G50" s="276"/>
      <c r="H50" s="276"/>
      <c r="I50" s="276"/>
      <c r="J50" s="276"/>
      <c r="K50" s="138"/>
    </row>
    <row r="51" spans="2:11" ht="5.25" customHeight="1" x14ac:dyDescent="0.35">
      <c r="B51" s="137"/>
      <c r="C51" s="139"/>
      <c r="D51" s="139"/>
      <c r="E51" s="139"/>
      <c r="F51" s="139"/>
      <c r="G51" s="139"/>
      <c r="H51" s="139"/>
      <c r="I51" s="139"/>
      <c r="J51" s="139"/>
      <c r="K51" s="138"/>
    </row>
    <row r="52" spans="2:11" ht="15" customHeight="1" x14ac:dyDescent="0.35">
      <c r="B52" s="137"/>
      <c r="C52" s="274" t="s">
        <v>574</v>
      </c>
      <c r="D52" s="274"/>
      <c r="E52" s="274"/>
      <c r="F52" s="274"/>
      <c r="G52" s="274"/>
      <c r="H52" s="274"/>
      <c r="I52" s="274"/>
      <c r="J52" s="274"/>
      <c r="K52" s="138"/>
    </row>
    <row r="53" spans="2:11" ht="15" customHeight="1" x14ac:dyDescent="0.35">
      <c r="B53" s="137"/>
      <c r="C53" s="274" t="s">
        <v>575</v>
      </c>
      <c r="D53" s="274"/>
      <c r="E53" s="274"/>
      <c r="F53" s="274"/>
      <c r="G53" s="274"/>
      <c r="H53" s="274"/>
      <c r="I53" s="274"/>
      <c r="J53" s="274"/>
      <c r="K53" s="138"/>
    </row>
    <row r="54" spans="2:11" ht="12.75" customHeight="1" x14ac:dyDescent="0.35">
      <c r="B54" s="137"/>
      <c r="C54" s="140"/>
      <c r="D54" s="140"/>
      <c r="E54" s="140"/>
      <c r="F54" s="140"/>
      <c r="G54" s="140"/>
      <c r="H54" s="140"/>
      <c r="I54" s="140"/>
      <c r="J54" s="140"/>
      <c r="K54" s="138"/>
    </row>
    <row r="55" spans="2:11" ht="15" customHeight="1" x14ac:dyDescent="0.35">
      <c r="B55" s="137"/>
      <c r="C55" s="274" t="s">
        <v>576</v>
      </c>
      <c r="D55" s="274"/>
      <c r="E55" s="274"/>
      <c r="F55" s="274"/>
      <c r="G55" s="274"/>
      <c r="H55" s="274"/>
      <c r="I55" s="274"/>
      <c r="J55" s="274"/>
      <c r="K55" s="138"/>
    </row>
    <row r="56" spans="2:11" ht="15" customHeight="1" x14ac:dyDescent="0.35">
      <c r="B56" s="137"/>
      <c r="C56" s="142"/>
      <c r="D56" s="274" t="s">
        <v>577</v>
      </c>
      <c r="E56" s="274"/>
      <c r="F56" s="274"/>
      <c r="G56" s="274"/>
      <c r="H56" s="274"/>
      <c r="I56" s="274"/>
      <c r="J56" s="274"/>
      <c r="K56" s="138"/>
    </row>
    <row r="57" spans="2:11" ht="15" customHeight="1" x14ac:dyDescent="0.35">
      <c r="B57" s="137"/>
      <c r="C57" s="142"/>
      <c r="D57" s="274" t="s">
        <v>578</v>
      </c>
      <c r="E57" s="274"/>
      <c r="F57" s="274"/>
      <c r="G57" s="274"/>
      <c r="H57" s="274"/>
      <c r="I57" s="274"/>
      <c r="J57" s="274"/>
      <c r="K57" s="138"/>
    </row>
    <row r="58" spans="2:11" ht="15" customHeight="1" x14ac:dyDescent="0.35">
      <c r="B58" s="137"/>
      <c r="C58" s="142"/>
      <c r="D58" s="274" t="s">
        <v>579</v>
      </c>
      <c r="E58" s="274"/>
      <c r="F58" s="274"/>
      <c r="G58" s="274"/>
      <c r="H58" s="274"/>
      <c r="I58" s="274"/>
      <c r="J58" s="274"/>
      <c r="K58" s="138"/>
    </row>
    <row r="59" spans="2:11" ht="15" customHeight="1" x14ac:dyDescent="0.35">
      <c r="B59" s="137"/>
      <c r="C59" s="142"/>
      <c r="D59" s="274" t="s">
        <v>580</v>
      </c>
      <c r="E59" s="274"/>
      <c r="F59" s="274"/>
      <c r="G59" s="274"/>
      <c r="H59" s="274"/>
      <c r="I59" s="274"/>
      <c r="J59" s="274"/>
      <c r="K59" s="138"/>
    </row>
    <row r="60" spans="2:11" ht="15" customHeight="1" x14ac:dyDescent="0.35">
      <c r="B60" s="137"/>
      <c r="C60" s="142"/>
      <c r="D60" s="277" t="s">
        <v>581</v>
      </c>
      <c r="E60" s="277"/>
      <c r="F60" s="277"/>
      <c r="G60" s="277"/>
      <c r="H60" s="277"/>
      <c r="I60" s="277"/>
      <c r="J60" s="277"/>
      <c r="K60" s="138"/>
    </row>
    <row r="61" spans="2:11" ht="15" customHeight="1" x14ac:dyDescent="0.35">
      <c r="B61" s="137"/>
      <c r="C61" s="142"/>
      <c r="D61" s="274" t="s">
        <v>582</v>
      </c>
      <c r="E61" s="274"/>
      <c r="F61" s="274"/>
      <c r="G61" s="274"/>
      <c r="H61" s="274"/>
      <c r="I61" s="274"/>
      <c r="J61" s="274"/>
      <c r="K61" s="138"/>
    </row>
    <row r="62" spans="2:11" ht="12.75" customHeight="1" x14ac:dyDescent="0.35">
      <c r="B62" s="137"/>
      <c r="C62" s="142"/>
      <c r="D62" s="142"/>
      <c r="E62" s="145"/>
      <c r="F62" s="142"/>
      <c r="G62" s="142"/>
      <c r="H62" s="142"/>
      <c r="I62" s="142"/>
      <c r="J62" s="142"/>
      <c r="K62" s="138"/>
    </row>
    <row r="63" spans="2:11" ht="15" customHeight="1" x14ac:dyDescent="0.35">
      <c r="B63" s="137"/>
      <c r="C63" s="142"/>
      <c r="D63" s="274" t="s">
        <v>583</v>
      </c>
      <c r="E63" s="274"/>
      <c r="F63" s="274"/>
      <c r="G63" s="274"/>
      <c r="H63" s="274"/>
      <c r="I63" s="274"/>
      <c r="J63" s="274"/>
      <c r="K63" s="138"/>
    </row>
    <row r="64" spans="2:11" ht="15" customHeight="1" x14ac:dyDescent="0.35">
      <c r="B64" s="137"/>
      <c r="C64" s="142"/>
      <c r="D64" s="277" t="s">
        <v>584</v>
      </c>
      <c r="E64" s="277"/>
      <c r="F64" s="277"/>
      <c r="G64" s="277"/>
      <c r="H64" s="277"/>
      <c r="I64" s="277"/>
      <c r="J64" s="277"/>
      <c r="K64" s="138"/>
    </row>
    <row r="65" spans="2:11" ht="15" customHeight="1" x14ac:dyDescent="0.35">
      <c r="B65" s="137"/>
      <c r="C65" s="142"/>
      <c r="D65" s="274" t="s">
        <v>585</v>
      </c>
      <c r="E65" s="274"/>
      <c r="F65" s="274"/>
      <c r="G65" s="274"/>
      <c r="H65" s="274"/>
      <c r="I65" s="274"/>
      <c r="J65" s="274"/>
      <c r="K65" s="138"/>
    </row>
    <row r="66" spans="2:11" ht="15" customHeight="1" x14ac:dyDescent="0.35">
      <c r="B66" s="137"/>
      <c r="C66" s="142"/>
      <c r="D66" s="274" t="s">
        <v>586</v>
      </c>
      <c r="E66" s="274"/>
      <c r="F66" s="274"/>
      <c r="G66" s="274"/>
      <c r="H66" s="274"/>
      <c r="I66" s="274"/>
      <c r="J66" s="274"/>
      <c r="K66" s="138"/>
    </row>
    <row r="67" spans="2:11" ht="15" customHeight="1" x14ac:dyDescent="0.35">
      <c r="B67" s="137"/>
      <c r="C67" s="142"/>
      <c r="D67" s="274" t="s">
        <v>587</v>
      </c>
      <c r="E67" s="274"/>
      <c r="F67" s="274"/>
      <c r="G67" s="274"/>
      <c r="H67" s="274"/>
      <c r="I67" s="274"/>
      <c r="J67" s="274"/>
      <c r="K67" s="138"/>
    </row>
    <row r="68" spans="2:11" ht="15" customHeight="1" x14ac:dyDescent="0.35">
      <c r="B68" s="137"/>
      <c r="C68" s="142"/>
      <c r="D68" s="274" t="s">
        <v>588</v>
      </c>
      <c r="E68" s="274"/>
      <c r="F68" s="274"/>
      <c r="G68" s="274"/>
      <c r="H68" s="274"/>
      <c r="I68" s="274"/>
      <c r="J68" s="274"/>
      <c r="K68" s="138"/>
    </row>
    <row r="69" spans="2:11" ht="12.75" customHeight="1" x14ac:dyDescent="0.35">
      <c r="B69" s="146"/>
      <c r="C69" s="147"/>
      <c r="D69" s="147"/>
      <c r="E69" s="147"/>
      <c r="F69" s="147"/>
      <c r="G69" s="147"/>
      <c r="H69" s="147"/>
      <c r="I69" s="147"/>
      <c r="J69" s="147"/>
      <c r="K69" s="148"/>
    </row>
    <row r="70" spans="2:11" ht="18.75" customHeight="1" x14ac:dyDescent="0.35">
      <c r="B70" s="149"/>
      <c r="C70" s="149"/>
      <c r="D70" s="149"/>
      <c r="E70" s="149"/>
      <c r="F70" s="149"/>
      <c r="G70" s="149"/>
      <c r="H70" s="149"/>
      <c r="I70" s="149"/>
      <c r="J70" s="149"/>
      <c r="K70" s="150"/>
    </row>
    <row r="71" spans="2:11" ht="18.75" customHeight="1" x14ac:dyDescent="0.35">
      <c r="B71" s="150"/>
      <c r="C71" s="150"/>
      <c r="D71" s="150"/>
      <c r="E71" s="150"/>
      <c r="F71" s="150"/>
      <c r="G71" s="150"/>
      <c r="H71" s="150"/>
      <c r="I71" s="150"/>
      <c r="J71" s="150"/>
      <c r="K71" s="150"/>
    </row>
    <row r="72" spans="2:11" ht="7.5" customHeight="1" x14ac:dyDescent="0.35">
      <c r="B72" s="151"/>
      <c r="C72" s="152"/>
      <c r="D72" s="152"/>
      <c r="E72" s="152"/>
      <c r="F72" s="152"/>
      <c r="G72" s="152"/>
      <c r="H72" s="152"/>
      <c r="I72" s="152"/>
      <c r="J72" s="152"/>
      <c r="K72" s="153"/>
    </row>
    <row r="73" spans="2:11" ht="45" customHeight="1" x14ac:dyDescent="0.35">
      <c r="B73" s="154"/>
      <c r="C73" s="278" t="s">
        <v>45</v>
      </c>
      <c r="D73" s="278"/>
      <c r="E73" s="278"/>
      <c r="F73" s="278"/>
      <c r="G73" s="278"/>
      <c r="H73" s="278"/>
      <c r="I73" s="278"/>
      <c r="J73" s="278"/>
      <c r="K73" s="155"/>
    </row>
    <row r="74" spans="2:11" ht="17.25" customHeight="1" x14ac:dyDescent="0.35">
      <c r="B74" s="154"/>
      <c r="C74" s="156" t="s">
        <v>589</v>
      </c>
      <c r="D74" s="156"/>
      <c r="E74" s="156"/>
      <c r="F74" s="156" t="s">
        <v>590</v>
      </c>
      <c r="G74" s="157"/>
      <c r="H74" s="156" t="s">
        <v>89</v>
      </c>
      <c r="I74" s="156" t="s">
        <v>32</v>
      </c>
      <c r="J74" s="156" t="s">
        <v>591</v>
      </c>
      <c r="K74" s="155"/>
    </row>
    <row r="75" spans="2:11" ht="17.25" customHeight="1" x14ac:dyDescent="0.35">
      <c r="B75" s="154"/>
      <c r="C75" s="158" t="s">
        <v>592</v>
      </c>
      <c r="D75" s="158"/>
      <c r="E75" s="158"/>
      <c r="F75" s="159" t="s">
        <v>593</v>
      </c>
      <c r="G75" s="160"/>
      <c r="H75" s="158"/>
      <c r="I75" s="158"/>
      <c r="J75" s="158" t="s">
        <v>594</v>
      </c>
      <c r="K75" s="155"/>
    </row>
    <row r="76" spans="2:11" ht="5.25" customHeight="1" x14ac:dyDescent="0.35">
      <c r="B76" s="154"/>
      <c r="C76" s="161"/>
      <c r="D76" s="161"/>
      <c r="E76" s="161"/>
      <c r="F76" s="161"/>
      <c r="G76" s="162"/>
      <c r="H76" s="161"/>
      <c r="I76" s="161"/>
      <c r="J76" s="161"/>
      <c r="K76" s="155"/>
    </row>
    <row r="77" spans="2:11" ht="15" customHeight="1" x14ac:dyDescent="0.35">
      <c r="B77" s="154"/>
      <c r="C77" s="144" t="s">
        <v>31</v>
      </c>
      <c r="D77" s="161"/>
      <c r="E77" s="161"/>
      <c r="F77" s="163" t="s">
        <v>595</v>
      </c>
      <c r="G77" s="162"/>
      <c r="H77" s="144" t="s">
        <v>596</v>
      </c>
      <c r="I77" s="144" t="s">
        <v>597</v>
      </c>
      <c r="J77" s="144">
        <v>20</v>
      </c>
      <c r="K77" s="155"/>
    </row>
    <row r="78" spans="2:11" ht="15" customHeight="1" x14ac:dyDescent="0.35">
      <c r="B78" s="154"/>
      <c r="C78" s="144" t="s">
        <v>598</v>
      </c>
      <c r="D78" s="144"/>
      <c r="E78" s="144"/>
      <c r="F78" s="163" t="s">
        <v>595</v>
      </c>
      <c r="G78" s="162"/>
      <c r="H78" s="144" t="s">
        <v>599</v>
      </c>
      <c r="I78" s="144" t="s">
        <v>597</v>
      </c>
      <c r="J78" s="144">
        <v>120</v>
      </c>
      <c r="K78" s="155"/>
    </row>
    <row r="79" spans="2:11" ht="15" customHeight="1" x14ac:dyDescent="0.35">
      <c r="B79" s="164"/>
      <c r="C79" s="144" t="s">
        <v>600</v>
      </c>
      <c r="D79" s="144"/>
      <c r="E79" s="144"/>
      <c r="F79" s="163" t="s">
        <v>601</v>
      </c>
      <c r="G79" s="162"/>
      <c r="H79" s="144" t="s">
        <v>602</v>
      </c>
      <c r="I79" s="144" t="s">
        <v>597</v>
      </c>
      <c r="J79" s="144">
        <v>50</v>
      </c>
      <c r="K79" s="155"/>
    </row>
    <row r="80" spans="2:11" ht="15" customHeight="1" x14ac:dyDescent="0.35">
      <c r="B80" s="164"/>
      <c r="C80" s="144" t="s">
        <v>603</v>
      </c>
      <c r="D80" s="144"/>
      <c r="E80" s="144"/>
      <c r="F80" s="163" t="s">
        <v>595</v>
      </c>
      <c r="G80" s="162"/>
      <c r="H80" s="144" t="s">
        <v>604</v>
      </c>
      <c r="I80" s="144" t="s">
        <v>605</v>
      </c>
      <c r="J80" s="144"/>
      <c r="K80" s="155"/>
    </row>
    <row r="81" spans="2:11" ht="15" customHeight="1" x14ac:dyDescent="0.35">
      <c r="B81" s="164"/>
      <c r="C81" s="144" t="s">
        <v>606</v>
      </c>
      <c r="D81" s="144"/>
      <c r="E81" s="144"/>
      <c r="F81" s="163" t="s">
        <v>601</v>
      </c>
      <c r="G81" s="144"/>
      <c r="H81" s="144" t="s">
        <v>607</v>
      </c>
      <c r="I81" s="144" t="s">
        <v>597</v>
      </c>
      <c r="J81" s="144">
        <v>15</v>
      </c>
      <c r="K81" s="155"/>
    </row>
    <row r="82" spans="2:11" ht="15" customHeight="1" x14ac:dyDescent="0.35">
      <c r="B82" s="164"/>
      <c r="C82" s="144" t="s">
        <v>608</v>
      </c>
      <c r="D82" s="144"/>
      <c r="E82" s="144"/>
      <c r="F82" s="163" t="s">
        <v>601</v>
      </c>
      <c r="G82" s="144"/>
      <c r="H82" s="144" t="s">
        <v>609</v>
      </c>
      <c r="I82" s="144" t="s">
        <v>597</v>
      </c>
      <c r="J82" s="144">
        <v>15</v>
      </c>
      <c r="K82" s="155"/>
    </row>
    <row r="83" spans="2:11" ht="15" customHeight="1" x14ac:dyDescent="0.35">
      <c r="B83" s="164"/>
      <c r="C83" s="144" t="s">
        <v>610</v>
      </c>
      <c r="D83" s="144"/>
      <c r="E83" s="144"/>
      <c r="F83" s="163" t="s">
        <v>601</v>
      </c>
      <c r="G83" s="144"/>
      <c r="H83" s="144" t="s">
        <v>611</v>
      </c>
      <c r="I83" s="144" t="s">
        <v>597</v>
      </c>
      <c r="J83" s="144">
        <v>20</v>
      </c>
      <c r="K83" s="155"/>
    </row>
    <row r="84" spans="2:11" ht="15" customHeight="1" x14ac:dyDescent="0.35">
      <c r="B84" s="164"/>
      <c r="C84" s="144" t="s">
        <v>612</v>
      </c>
      <c r="D84" s="144"/>
      <c r="E84" s="144"/>
      <c r="F84" s="163" t="s">
        <v>601</v>
      </c>
      <c r="G84" s="144"/>
      <c r="H84" s="144" t="s">
        <v>613</v>
      </c>
      <c r="I84" s="144" t="s">
        <v>597</v>
      </c>
      <c r="J84" s="144">
        <v>20</v>
      </c>
      <c r="K84" s="155"/>
    </row>
    <row r="85" spans="2:11" ht="15" customHeight="1" x14ac:dyDescent="0.35">
      <c r="B85" s="164"/>
      <c r="C85" s="144" t="s">
        <v>614</v>
      </c>
      <c r="D85" s="144"/>
      <c r="E85" s="144"/>
      <c r="F85" s="163" t="s">
        <v>601</v>
      </c>
      <c r="G85" s="162"/>
      <c r="H85" s="144" t="s">
        <v>615</v>
      </c>
      <c r="I85" s="144" t="s">
        <v>597</v>
      </c>
      <c r="J85" s="144">
        <v>50</v>
      </c>
      <c r="K85" s="155"/>
    </row>
    <row r="86" spans="2:11" ht="15" customHeight="1" x14ac:dyDescent="0.35">
      <c r="B86" s="164"/>
      <c r="C86" s="144" t="s">
        <v>616</v>
      </c>
      <c r="D86" s="144"/>
      <c r="E86" s="144"/>
      <c r="F86" s="163" t="s">
        <v>601</v>
      </c>
      <c r="G86" s="162"/>
      <c r="H86" s="144" t="s">
        <v>617</v>
      </c>
      <c r="I86" s="144" t="s">
        <v>597</v>
      </c>
      <c r="J86" s="144">
        <v>20</v>
      </c>
      <c r="K86" s="155"/>
    </row>
    <row r="87" spans="2:11" ht="15" customHeight="1" x14ac:dyDescent="0.35">
      <c r="B87" s="164"/>
      <c r="C87" s="144" t="s">
        <v>618</v>
      </c>
      <c r="D87" s="144"/>
      <c r="E87" s="144"/>
      <c r="F87" s="163" t="s">
        <v>601</v>
      </c>
      <c r="G87" s="162"/>
      <c r="H87" s="144" t="s">
        <v>619</v>
      </c>
      <c r="I87" s="144" t="s">
        <v>597</v>
      </c>
      <c r="J87" s="144">
        <v>20</v>
      </c>
      <c r="K87" s="155"/>
    </row>
    <row r="88" spans="2:11" ht="15" customHeight="1" x14ac:dyDescent="0.35">
      <c r="B88" s="164"/>
      <c r="C88" s="144" t="s">
        <v>620</v>
      </c>
      <c r="D88" s="144"/>
      <c r="E88" s="144"/>
      <c r="F88" s="163" t="s">
        <v>601</v>
      </c>
      <c r="G88" s="162"/>
      <c r="H88" s="144" t="s">
        <v>621</v>
      </c>
      <c r="I88" s="144" t="s">
        <v>597</v>
      </c>
      <c r="J88" s="144">
        <v>50</v>
      </c>
      <c r="K88" s="155"/>
    </row>
    <row r="89" spans="2:11" ht="15" customHeight="1" x14ac:dyDescent="0.35">
      <c r="B89" s="164"/>
      <c r="C89" s="144" t="s">
        <v>622</v>
      </c>
      <c r="D89" s="144"/>
      <c r="E89" s="144"/>
      <c r="F89" s="163" t="s">
        <v>601</v>
      </c>
      <c r="G89" s="162"/>
      <c r="H89" s="144" t="s">
        <v>622</v>
      </c>
      <c r="I89" s="144" t="s">
        <v>597</v>
      </c>
      <c r="J89" s="144">
        <v>50</v>
      </c>
      <c r="K89" s="155"/>
    </row>
    <row r="90" spans="2:11" ht="15" customHeight="1" x14ac:dyDescent="0.35">
      <c r="B90" s="164"/>
      <c r="C90" s="144" t="s">
        <v>94</v>
      </c>
      <c r="D90" s="144"/>
      <c r="E90" s="144"/>
      <c r="F90" s="163" t="s">
        <v>601</v>
      </c>
      <c r="G90" s="162"/>
      <c r="H90" s="144" t="s">
        <v>623</v>
      </c>
      <c r="I90" s="144" t="s">
        <v>597</v>
      </c>
      <c r="J90" s="144">
        <v>255</v>
      </c>
      <c r="K90" s="155"/>
    </row>
    <row r="91" spans="2:11" ht="15" customHeight="1" x14ac:dyDescent="0.35">
      <c r="B91" s="164"/>
      <c r="C91" s="144" t="s">
        <v>624</v>
      </c>
      <c r="D91" s="144"/>
      <c r="E91" s="144"/>
      <c r="F91" s="163" t="s">
        <v>595</v>
      </c>
      <c r="G91" s="162"/>
      <c r="H91" s="144" t="s">
        <v>625</v>
      </c>
      <c r="I91" s="144" t="s">
        <v>626</v>
      </c>
      <c r="J91" s="144"/>
      <c r="K91" s="155"/>
    </row>
    <row r="92" spans="2:11" ht="15" customHeight="1" x14ac:dyDescent="0.35">
      <c r="B92" s="164"/>
      <c r="C92" s="144" t="s">
        <v>627</v>
      </c>
      <c r="D92" s="144"/>
      <c r="E92" s="144"/>
      <c r="F92" s="163" t="s">
        <v>595</v>
      </c>
      <c r="G92" s="162"/>
      <c r="H92" s="144" t="s">
        <v>628</v>
      </c>
      <c r="I92" s="144" t="s">
        <v>629</v>
      </c>
      <c r="J92" s="144"/>
      <c r="K92" s="155"/>
    </row>
    <row r="93" spans="2:11" ht="15" customHeight="1" x14ac:dyDescent="0.35">
      <c r="B93" s="164"/>
      <c r="C93" s="144" t="s">
        <v>630</v>
      </c>
      <c r="D93" s="144"/>
      <c r="E93" s="144"/>
      <c r="F93" s="163" t="s">
        <v>595</v>
      </c>
      <c r="G93" s="162"/>
      <c r="H93" s="144" t="s">
        <v>630</v>
      </c>
      <c r="I93" s="144" t="s">
        <v>629</v>
      </c>
      <c r="J93" s="144"/>
      <c r="K93" s="155"/>
    </row>
    <row r="94" spans="2:11" ht="15" customHeight="1" x14ac:dyDescent="0.35">
      <c r="B94" s="164"/>
      <c r="C94" s="144" t="s">
        <v>18</v>
      </c>
      <c r="D94" s="144"/>
      <c r="E94" s="144"/>
      <c r="F94" s="163" t="s">
        <v>595</v>
      </c>
      <c r="G94" s="162"/>
      <c r="H94" s="144" t="s">
        <v>631</v>
      </c>
      <c r="I94" s="144" t="s">
        <v>629</v>
      </c>
      <c r="J94" s="144"/>
      <c r="K94" s="155"/>
    </row>
    <row r="95" spans="2:11" ht="15" customHeight="1" x14ac:dyDescent="0.35">
      <c r="B95" s="164"/>
      <c r="C95" s="144" t="s">
        <v>28</v>
      </c>
      <c r="D95" s="144"/>
      <c r="E95" s="144"/>
      <c r="F95" s="163" t="s">
        <v>595</v>
      </c>
      <c r="G95" s="162"/>
      <c r="H95" s="144" t="s">
        <v>632</v>
      </c>
      <c r="I95" s="144" t="s">
        <v>629</v>
      </c>
      <c r="J95" s="144"/>
      <c r="K95" s="155"/>
    </row>
    <row r="96" spans="2:11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7"/>
    </row>
    <row r="97" spans="2:11" ht="18.7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8"/>
    </row>
    <row r="98" spans="2:11" ht="18.75" customHeight="1" x14ac:dyDescent="0.35">
      <c r="B98" s="150"/>
      <c r="C98" s="150"/>
      <c r="D98" s="150"/>
      <c r="E98" s="150"/>
      <c r="F98" s="150"/>
      <c r="G98" s="150"/>
      <c r="H98" s="150"/>
      <c r="I98" s="150"/>
      <c r="J98" s="150"/>
      <c r="K98" s="150"/>
    </row>
    <row r="99" spans="2:11" ht="7.5" customHeight="1" x14ac:dyDescent="0.35">
      <c r="B99" s="151"/>
      <c r="C99" s="152"/>
      <c r="D99" s="152"/>
      <c r="E99" s="152"/>
      <c r="F99" s="152"/>
      <c r="G99" s="152"/>
      <c r="H99" s="152"/>
      <c r="I99" s="152"/>
      <c r="J99" s="152"/>
      <c r="K99" s="153"/>
    </row>
    <row r="100" spans="2:11" ht="45" customHeight="1" x14ac:dyDescent="0.35">
      <c r="B100" s="154"/>
      <c r="C100" s="278" t="s">
        <v>633</v>
      </c>
      <c r="D100" s="278"/>
      <c r="E100" s="278"/>
      <c r="F100" s="278"/>
      <c r="G100" s="278"/>
      <c r="H100" s="278"/>
      <c r="I100" s="278"/>
      <c r="J100" s="278"/>
      <c r="K100" s="155"/>
    </row>
    <row r="101" spans="2:11" ht="17.25" customHeight="1" x14ac:dyDescent="0.35">
      <c r="B101" s="154"/>
      <c r="C101" s="156" t="s">
        <v>589</v>
      </c>
      <c r="D101" s="156"/>
      <c r="E101" s="156"/>
      <c r="F101" s="156" t="s">
        <v>590</v>
      </c>
      <c r="G101" s="157"/>
      <c r="H101" s="156" t="s">
        <v>89</v>
      </c>
      <c r="I101" s="156" t="s">
        <v>32</v>
      </c>
      <c r="J101" s="156" t="s">
        <v>591</v>
      </c>
      <c r="K101" s="155"/>
    </row>
    <row r="102" spans="2:11" ht="17.25" customHeight="1" x14ac:dyDescent="0.35">
      <c r="B102" s="154"/>
      <c r="C102" s="158" t="s">
        <v>592</v>
      </c>
      <c r="D102" s="158"/>
      <c r="E102" s="158"/>
      <c r="F102" s="159" t="s">
        <v>593</v>
      </c>
      <c r="G102" s="160"/>
      <c r="H102" s="158"/>
      <c r="I102" s="158"/>
      <c r="J102" s="158" t="s">
        <v>594</v>
      </c>
      <c r="K102" s="155"/>
    </row>
    <row r="103" spans="2:11" ht="5.25" customHeight="1" x14ac:dyDescent="0.35">
      <c r="B103" s="154"/>
      <c r="C103" s="156"/>
      <c r="D103" s="156"/>
      <c r="E103" s="156"/>
      <c r="F103" s="156"/>
      <c r="G103" s="170"/>
      <c r="H103" s="156"/>
      <c r="I103" s="156"/>
      <c r="J103" s="156"/>
      <c r="K103" s="155"/>
    </row>
    <row r="104" spans="2:11" ht="15" customHeight="1" x14ac:dyDescent="0.35">
      <c r="B104" s="154"/>
      <c r="C104" s="144" t="s">
        <v>31</v>
      </c>
      <c r="D104" s="161"/>
      <c r="E104" s="161"/>
      <c r="F104" s="163" t="s">
        <v>595</v>
      </c>
      <c r="G104" s="170"/>
      <c r="H104" s="144" t="s">
        <v>634</v>
      </c>
      <c r="I104" s="144" t="s">
        <v>597</v>
      </c>
      <c r="J104" s="144">
        <v>20</v>
      </c>
      <c r="K104" s="155"/>
    </row>
    <row r="105" spans="2:11" ht="15" customHeight="1" x14ac:dyDescent="0.35">
      <c r="B105" s="154"/>
      <c r="C105" s="144" t="s">
        <v>598</v>
      </c>
      <c r="D105" s="144"/>
      <c r="E105" s="144"/>
      <c r="F105" s="163" t="s">
        <v>595</v>
      </c>
      <c r="G105" s="144"/>
      <c r="H105" s="144" t="s">
        <v>634</v>
      </c>
      <c r="I105" s="144" t="s">
        <v>597</v>
      </c>
      <c r="J105" s="144">
        <v>120</v>
      </c>
      <c r="K105" s="155"/>
    </row>
    <row r="106" spans="2:11" ht="15" customHeight="1" x14ac:dyDescent="0.35">
      <c r="B106" s="164"/>
      <c r="C106" s="144" t="s">
        <v>600</v>
      </c>
      <c r="D106" s="144"/>
      <c r="E106" s="144"/>
      <c r="F106" s="163" t="s">
        <v>601</v>
      </c>
      <c r="G106" s="144"/>
      <c r="H106" s="144" t="s">
        <v>634</v>
      </c>
      <c r="I106" s="144" t="s">
        <v>597</v>
      </c>
      <c r="J106" s="144">
        <v>50</v>
      </c>
      <c r="K106" s="155"/>
    </row>
    <row r="107" spans="2:11" ht="15" customHeight="1" x14ac:dyDescent="0.35">
      <c r="B107" s="164"/>
      <c r="C107" s="144" t="s">
        <v>603</v>
      </c>
      <c r="D107" s="144"/>
      <c r="E107" s="144"/>
      <c r="F107" s="163" t="s">
        <v>595</v>
      </c>
      <c r="G107" s="144"/>
      <c r="H107" s="144" t="s">
        <v>634</v>
      </c>
      <c r="I107" s="144" t="s">
        <v>605</v>
      </c>
      <c r="J107" s="144"/>
      <c r="K107" s="155"/>
    </row>
    <row r="108" spans="2:11" ht="15" customHeight="1" x14ac:dyDescent="0.35">
      <c r="B108" s="164"/>
      <c r="C108" s="144" t="s">
        <v>614</v>
      </c>
      <c r="D108" s="144"/>
      <c r="E108" s="144"/>
      <c r="F108" s="163" t="s">
        <v>601</v>
      </c>
      <c r="G108" s="144"/>
      <c r="H108" s="144" t="s">
        <v>634</v>
      </c>
      <c r="I108" s="144" t="s">
        <v>597</v>
      </c>
      <c r="J108" s="144">
        <v>50</v>
      </c>
      <c r="K108" s="155"/>
    </row>
    <row r="109" spans="2:11" ht="15" customHeight="1" x14ac:dyDescent="0.35">
      <c r="B109" s="164"/>
      <c r="C109" s="144" t="s">
        <v>622</v>
      </c>
      <c r="D109" s="144"/>
      <c r="E109" s="144"/>
      <c r="F109" s="163" t="s">
        <v>601</v>
      </c>
      <c r="G109" s="144"/>
      <c r="H109" s="144" t="s">
        <v>634</v>
      </c>
      <c r="I109" s="144" t="s">
        <v>597</v>
      </c>
      <c r="J109" s="144">
        <v>50</v>
      </c>
      <c r="K109" s="155"/>
    </row>
    <row r="110" spans="2:11" ht="15" customHeight="1" x14ac:dyDescent="0.35">
      <c r="B110" s="164"/>
      <c r="C110" s="144" t="s">
        <v>620</v>
      </c>
      <c r="D110" s="144"/>
      <c r="E110" s="144"/>
      <c r="F110" s="163" t="s">
        <v>601</v>
      </c>
      <c r="G110" s="144"/>
      <c r="H110" s="144" t="s">
        <v>634</v>
      </c>
      <c r="I110" s="144" t="s">
        <v>597</v>
      </c>
      <c r="J110" s="144">
        <v>50</v>
      </c>
      <c r="K110" s="155"/>
    </row>
    <row r="111" spans="2:11" ht="15" customHeight="1" x14ac:dyDescent="0.35">
      <c r="B111" s="164"/>
      <c r="C111" s="144" t="s">
        <v>31</v>
      </c>
      <c r="D111" s="144"/>
      <c r="E111" s="144"/>
      <c r="F111" s="163" t="s">
        <v>595</v>
      </c>
      <c r="G111" s="144"/>
      <c r="H111" s="144" t="s">
        <v>635</v>
      </c>
      <c r="I111" s="144" t="s">
        <v>597</v>
      </c>
      <c r="J111" s="144">
        <v>20</v>
      </c>
      <c r="K111" s="155"/>
    </row>
    <row r="112" spans="2:11" ht="15" customHeight="1" x14ac:dyDescent="0.35">
      <c r="B112" s="164"/>
      <c r="C112" s="144" t="s">
        <v>636</v>
      </c>
      <c r="D112" s="144"/>
      <c r="E112" s="144"/>
      <c r="F112" s="163" t="s">
        <v>595</v>
      </c>
      <c r="G112" s="144"/>
      <c r="H112" s="144" t="s">
        <v>637</v>
      </c>
      <c r="I112" s="144" t="s">
        <v>597</v>
      </c>
      <c r="J112" s="144">
        <v>120</v>
      </c>
      <c r="K112" s="155"/>
    </row>
    <row r="113" spans="2:11" ht="15" customHeight="1" x14ac:dyDescent="0.35">
      <c r="B113" s="164"/>
      <c r="C113" s="144" t="s">
        <v>18</v>
      </c>
      <c r="D113" s="144"/>
      <c r="E113" s="144"/>
      <c r="F113" s="163" t="s">
        <v>595</v>
      </c>
      <c r="G113" s="144"/>
      <c r="H113" s="144" t="s">
        <v>638</v>
      </c>
      <c r="I113" s="144" t="s">
        <v>629</v>
      </c>
      <c r="J113" s="144"/>
      <c r="K113" s="155"/>
    </row>
    <row r="114" spans="2:11" ht="15" customHeight="1" x14ac:dyDescent="0.35">
      <c r="B114" s="164"/>
      <c r="C114" s="144" t="s">
        <v>28</v>
      </c>
      <c r="D114" s="144"/>
      <c r="E114" s="144"/>
      <c r="F114" s="163" t="s">
        <v>595</v>
      </c>
      <c r="G114" s="144"/>
      <c r="H114" s="144" t="s">
        <v>639</v>
      </c>
      <c r="I114" s="144" t="s">
        <v>629</v>
      </c>
      <c r="J114" s="144"/>
      <c r="K114" s="155"/>
    </row>
    <row r="115" spans="2:11" ht="15" customHeight="1" x14ac:dyDescent="0.35">
      <c r="B115" s="164"/>
      <c r="C115" s="144" t="s">
        <v>32</v>
      </c>
      <c r="D115" s="144"/>
      <c r="E115" s="144"/>
      <c r="F115" s="163" t="s">
        <v>595</v>
      </c>
      <c r="G115" s="144"/>
      <c r="H115" s="144" t="s">
        <v>640</v>
      </c>
      <c r="I115" s="144" t="s">
        <v>641</v>
      </c>
      <c r="J115" s="144"/>
      <c r="K115" s="155"/>
    </row>
    <row r="116" spans="2:11" ht="15" customHeight="1" x14ac:dyDescent="0.35">
      <c r="B116" s="165"/>
      <c r="C116" s="171"/>
      <c r="D116" s="171"/>
      <c r="E116" s="171"/>
      <c r="F116" s="171"/>
      <c r="G116" s="171"/>
      <c r="H116" s="171"/>
      <c r="I116" s="171"/>
      <c r="J116" s="171"/>
      <c r="K116" s="167"/>
    </row>
    <row r="117" spans="2:11" ht="18.75" customHeight="1" x14ac:dyDescent="0.35">
      <c r="B117" s="172"/>
      <c r="C117" s="140"/>
      <c r="D117" s="140"/>
      <c r="E117" s="140"/>
      <c r="F117" s="173"/>
      <c r="G117" s="140"/>
      <c r="H117" s="140"/>
      <c r="I117" s="140"/>
      <c r="J117" s="140"/>
      <c r="K117" s="172"/>
    </row>
    <row r="118" spans="2:11" ht="18.75" customHeight="1" x14ac:dyDescent="0.35"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</row>
    <row r="119" spans="2:11" ht="7.5" customHeight="1" x14ac:dyDescent="0.35">
      <c r="B119" s="174"/>
      <c r="C119" s="175"/>
      <c r="D119" s="175"/>
      <c r="E119" s="175"/>
      <c r="F119" s="175"/>
      <c r="G119" s="175"/>
      <c r="H119" s="175"/>
      <c r="I119" s="175"/>
      <c r="J119" s="175"/>
      <c r="K119" s="176"/>
    </row>
    <row r="120" spans="2:11" ht="45" customHeight="1" x14ac:dyDescent="0.35">
      <c r="B120" s="177"/>
      <c r="C120" s="275" t="s">
        <v>642</v>
      </c>
      <c r="D120" s="275"/>
      <c r="E120" s="275"/>
      <c r="F120" s="275"/>
      <c r="G120" s="275"/>
      <c r="H120" s="275"/>
      <c r="I120" s="275"/>
      <c r="J120" s="275"/>
      <c r="K120" s="178"/>
    </row>
    <row r="121" spans="2:11" ht="17.25" customHeight="1" x14ac:dyDescent="0.35">
      <c r="B121" s="179"/>
      <c r="C121" s="156" t="s">
        <v>589</v>
      </c>
      <c r="D121" s="156"/>
      <c r="E121" s="156"/>
      <c r="F121" s="156" t="s">
        <v>590</v>
      </c>
      <c r="G121" s="157"/>
      <c r="H121" s="156" t="s">
        <v>89</v>
      </c>
      <c r="I121" s="156" t="s">
        <v>32</v>
      </c>
      <c r="J121" s="156" t="s">
        <v>591</v>
      </c>
      <c r="K121" s="180"/>
    </row>
    <row r="122" spans="2:11" ht="17.25" customHeight="1" x14ac:dyDescent="0.35">
      <c r="B122" s="179"/>
      <c r="C122" s="158" t="s">
        <v>592</v>
      </c>
      <c r="D122" s="158"/>
      <c r="E122" s="158"/>
      <c r="F122" s="159" t="s">
        <v>593</v>
      </c>
      <c r="G122" s="160"/>
      <c r="H122" s="158"/>
      <c r="I122" s="158"/>
      <c r="J122" s="158" t="s">
        <v>594</v>
      </c>
      <c r="K122" s="180"/>
    </row>
    <row r="123" spans="2:11" ht="5.25" customHeight="1" x14ac:dyDescent="0.35">
      <c r="B123" s="181"/>
      <c r="C123" s="161"/>
      <c r="D123" s="161"/>
      <c r="E123" s="161"/>
      <c r="F123" s="161"/>
      <c r="G123" s="144"/>
      <c r="H123" s="161"/>
      <c r="I123" s="161"/>
      <c r="J123" s="161"/>
      <c r="K123" s="182"/>
    </row>
    <row r="124" spans="2:11" ht="15" customHeight="1" x14ac:dyDescent="0.35">
      <c r="B124" s="181"/>
      <c r="C124" s="144" t="s">
        <v>598</v>
      </c>
      <c r="D124" s="161"/>
      <c r="E124" s="161"/>
      <c r="F124" s="163" t="s">
        <v>595</v>
      </c>
      <c r="G124" s="144"/>
      <c r="H124" s="144" t="s">
        <v>634</v>
      </c>
      <c r="I124" s="144" t="s">
        <v>597</v>
      </c>
      <c r="J124" s="144">
        <v>120</v>
      </c>
      <c r="K124" s="183"/>
    </row>
    <row r="125" spans="2:11" ht="15" customHeight="1" x14ac:dyDescent="0.35">
      <c r="B125" s="181"/>
      <c r="C125" s="144" t="s">
        <v>643</v>
      </c>
      <c r="D125" s="144"/>
      <c r="E125" s="144"/>
      <c r="F125" s="163" t="s">
        <v>595</v>
      </c>
      <c r="G125" s="144"/>
      <c r="H125" s="144" t="s">
        <v>644</v>
      </c>
      <c r="I125" s="144" t="s">
        <v>597</v>
      </c>
      <c r="J125" s="144" t="s">
        <v>645</v>
      </c>
      <c r="K125" s="183"/>
    </row>
    <row r="126" spans="2:11" ht="15" customHeight="1" x14ac:dyDescent="0.35">
      <c r="B126" s="181"/>
      <c r="C126" s="144" t="s">
        <v>38</v>
      </c>
      <c r="D126" s="144"/>
      <c r="E126" s="144"/>
      <c r="F126" s="163" t="s">
        <v>595</v>
      </c>
      <c r="G126" s="144"/>
      <c r="H126" s="144" t="s">
        <v>646</v>
      </c>
      <c r="I126" s="144" t="s">
        <v>597</v>
      </c>
      <c r="J126" s="144" t="s">
        <v>645</v>
      </c>
      <c r="K126" s="183"/>
    </row>
    <row r="127" spans="2:11" ht="15" customHeight="1" x14ac:dyDescent="0.35">
      <c r="B127" s="181"/>
      <c r="C127" s="144" t="s">
        <v>606</v>
      </c>
      <c r="D127" s="144"/>
      <c r="E127" s="144"/>
      <c r="F127" s="163" t="s">
        <v>601</v>
      </c>
      <c r="G127" s="144"/>
      <c r="H127" s="144" t="s">
        <v>607</v>
      </c>
      <c r="I127" s="144" t="s">
        <v>597</v>
      </c>
      <c r="J127" s="144">
        <v>15</v>
      </c>
      <c r="K127" s="183"/>
    </row>
    <row r="128" spans="2:11" ht="15" customHeight="1" x14ac:dyDescent="0.35">
      <c r="B128" s="181"/>
      <c r="C128" s="144" t="s">
        <v>608</v>
      </c>
      <c r="D128" s="144"/>
      <c r="E128" s="144"/>
      <c r="F128" s="163" t="s">
        <v>601</v>
      </c>
      <c r="G128" s="144"/>
      <c r="H128" s="144" t="s">
        <v>609</v>
      </c>
      <c r="I128" s="144" t="s">
        <v>597</v>
      </c>
      <c r="J128" s="144">
        <v>15</v>
      </c>
      <c r="K128" s="183"/>
    </row>
    <row r="129" spans="2:11" ht="15" customHeight="1" x14ac:dyDescent="0.35">
      <c r="B129" s="181"/>
      <c r="C129" s="144" t="s">
        <v>610</v>
      </c>
      <c r="D129" s="144"/>
      <c r="E129" s="144"/>
      <c r="F129" s="163" t="s">
        <v>601</v>
      </c>
      <c r="G129" s="144"/>
      <c r="H129" s="144" t="s">
        <v>611</v>
      </c>
      <c r="I129" s="144" t="s">
        <v>597</v>
      </c>
      <c r="J129" s="144">
        <v>20</v>
      </c>
      <c r="K129" s="183"/>
    </row>
    <row r="130" spans="2:11" ht="15" customHeight="1" x14ac:dyDescent="0.35">
      <c r="B130" s="181"/>
      <c r="C130" s="144" t="s">
        <v>612</v>
      </c>
      <c r="D130" s="144"/>
      <c r="E130" s="144"/>
      <c r="F130" s="163" t="s">
        <v>601</v>
      </c>
      <c r="G130" s="144"/>
      <c r="H130" s="144" t="s">
        <v>613</v>
      </c>
      <c r="I130" s="144" t="s">
        <v>597</v>
      </c>
      <c r="J130" s="144">
        <v>20</v>
      </c>
      <c r="K130" s="183"/>
    </row>
    <row r="131" spans="2:11" ht="15" customHeight="1" x14ac:dyDescent="0.35">
      <c r="B131" s="181"/>
      <c r="C131" s="144" t="s">
        <v>600</v>
      </c>
      <c r="D131" s="144"/>
      <c r="E131" s="144"/>
      <c r="F131" s="163" t="s">
        <v>601</v>
      </c>
      <c r="G131" s="144"/>
      <c r="H131" s="144" t="s">
        <v>634</v>
      </c>
      <c r="I131" s="144" t="s">
        <v>597</v>
      </c>
      <c r="J131" s="144">
        <v>50</v>
      </c>
      <c r="K131" s="183"/>
    </row>
    <row r="132" spans="2:11" ht="15" customHeight="1" x14ac:dyDescent="0.35">
      <c r="B132" s="181"/>
      <c r="C132" s="144" t="s">
        <v>614</v>
      </c>
      <c r="D132" s="144"/>
      <c r="E132" s="144"/>
      <c r="F132" s="163" t="s">
        <v>601</v>
      </c>
      <c r="G132" s="144"/>
      <c r="H132" s="144" t="s">
        <v>634</v>
      </c>
      <c r="I132" s="144" t="s">
        <v>597</v>
      </c>
      <c r="J132" s="144">
        <v>50</v>
      </c>
      <c r="K132" s="183"/>
    </row>
    <row r="133" spans="2:11" ht="15" customHeight="1" x14ac:dyDescent="0.35">
      <c r="B133" s="181"/>
      <c r="C133" s="144" t="s">
        <v>620</v>
      </c>
      <c r="D133" s="144"/>
      <c r="E133" s="144"/>
      <c r="F133" s="163" t="s">
        <v>601</v>
      </c>
      <c r="G133" s="144"/>
      <c r="H133" s="144" t="s">
        <v>634</v>
      </c>
      <c r="I133" s="144" t="s">
        <v>597</v>
      </c>
      <c r="J133" s="144">
        <v>50</v>
      </c>
      <c r="K133" s="183"/>
    </row>
    <row r="134" spans="2:11" ht="15" customHeight="1" x14ac:dyDescent="0.35">
      <c r="B134" s="181"/>
      <c r="C134" s="144" t="s">
        <v>622</v>
      </c>
      <c r="D134" s="144"/>
      <c r="E134" s="144"/>
      <c r="F134" s="163" t="s">
        <v>601</v>
      </c>
      <c r="G134" s="144"/>
      <c r="H134" s="144" t="s">
        <v>634</v>
      </c>
      <c r="I134" s="144" t="s">
        <v>597</v>
      </c>
      <c r="J134" s="144">
        <v>50</v>
      </c>
      <c r="K134" s="183"/>
    </row>
    <row r="135" spans="2:11" ht="15" customHeight="1" x14ac:dyDescent="0.35">
      <c r="B135" s="181"/>
      <c r="C135" s="144" t="s">
        <v>94</v>
      </c>
      <c r="D135" s="144"/>
      <c r="E135" s="144"/>
      <c r="F135" s="163" t="s">
        <v>601</v>
      </c>
      <c r="G135" s="144"/>
      <c r="H135" s="144" t="s">
        <v>647</v>
      </c>
      <c r="I135" s="144" t="s">
        <v>597</v>
      </c>
      <c r="J135" s="144">
        <v>255</v>
      </c>
      <c r="K135" s="183"/>
    </row>
    <row r="136" spans="2:11" ht="15" customHeight="1" x14ac:dyDescent="0.35">
      <c r="B136" s="181"/>
      <c r="C136" s="144" t="s">
        <v>624</v>
      </c>
      <c r="D136" s="144"/>
      <c r="E136" s="144"/>
      <c r="F136" s="163" t="s">
        <v>595</v>
      </c>
      <c r="G136" s="144"/>
      <c r="H136" s="144" t="s">
        <v>648</v>
      </c>
      <c r="I136" s="144" t="s">
        <v>626</v>
      </c>
      <c r="J136" s="144"/>
      <c r="K136" s="183"/>
    </row>
    <row r="137" spans="2:11" ht="15" customHeight="1" x14ac:dyDescent="0.35">
      <c r="B137" s="181"/>
      <c r="C137" s="144" t="s">
        <v>627</v>
      </c>
      <c r="D137" s="144"/>
      <c r="E137" s="144"/>
      <c r="F137" s="163" t="s">
        <v>595</v>
      </c>
      <c r="G137" s="144"/>
      <c r="H137" s="144" t="s">
        <v>649</v>
      </c>
      <c r="I137" s="144" t="s">
        <v>629</v>
      </c>
      <c r="J137" s="144"/>
      <c r="K137" s="183"/>
    </row>
    <row r="138" spans="2:11" ht="15" customHeight="1" x14ac:dyDescent="0.35">
      <c r="B138" s="181"/>
      <c r="C138" s="144" t="s">
        <v>630</v>
      </c>
      <c r="D138" s="144"/>
      <c r="E138" s="144"/>
      <c r="F138" s="163" t="s">
        <v>595</v>
      </c>
      <c r="G138" s="144"/>
      <c r="H138" s="144" t="s">
        <v>630</v>
      </c>
      <c r="I138" s="144" t="s">
        <v>629</v>
      </c>
      <c r="J138" s="144"/>
      <c r="K138" s="183"/>
    </row>
    <row r="139" spans="2:11" ht="15" customHeight="1" x14ac:dyDescent="0.35">
      <c r="B139" s="181"/>
      <c r="C139" s="144" t="s">
        <v>18</v>
      </c>
      <c r="D139" s="144"/>
      <c r="E139" s="144"/>
      <c r="F139" s="163" t="s">
        <v>595</v>
      </c>
      <c r="G139" s="144"/>
      <c r="H139" s="144" t="s">
        <v>650</v>
      </c>
      <c r="I139" s="144" t="s">
        <v>629</v>
      </c>
      <c r="J139" s="144"/>
      <c r="K139" s="183"/>
    </row>
    <row r="140" spans="2:11" ht="15" customHeight="1" x14ac:dyDescent="0.35">
      <c r="B140" s="181"/>
      <c r="C140" s="144" t="s">
        <v>651</v>
      </c>
      <c r="D140" s="144"/>
      <c r="E140" s="144"/>
      <c r="F140" s="163" t="s">
        <v>595</v>
      </c>
      <c r="G140" s="144"/>
      <c r="H140" s="144" t="s">
        <v>652</v>
      </c>
      <c r="I140" s="144" t="s">
        <v>629</v>
      </c>
      <c r="J140" s="144"/>
      <c r="K140" s="183"/>
    </row>
    <row r="141" spans="2:11" ht="15" customHeight="1" x14ac:dyDescent="0.35">
      <c r="B141" s="184"/>
      <c r="C141" s="185"/>
      <c r="D141" s="185"/>
      <c r="E141" s="185"/>
      <c r="F141" s="185"/>
      <c r="G141" s="185"/>
      <c r="H141" s="185"/>
      <c r="I141" s="185"/>
      <c r="J141" s="185"/>
      <c r="K141" s="186"/>
    </row>
    <row r="142" spans="2:11" ht="18.75" customHeight="1" x14ac:dyDescent="0.35">
      <c r="B142" s="140"/>
      <c r="C142" s="140"/>
      <c r="D142" s="140"/>
      <c r="E142" s="140"/>
      <c r="F142" s="173"/>
      <c r="G142" s="140"/>
      <c r="H142" s="140"/>
      <c r="I142" s="140"/>
      <c r="J142" s="140"/>
      <c r="K142" s="140"/>
    </row>
    <row r="143" spans="2:11" ht="18.75" customHeight="1" x14ac:dyDescent="0.35"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</row>
    <row r="144" spans="2:11" ht="7.5" customHeight="1" x14ac:dyDescent="0.35">
      <c r="B144" s="151"/>
      <c r="C144" s="152"/>
      <c r="D144" s="152"/>
      <c r="E144" s="152"/>
      <c r="F144" s="152"/>
      <c r="G144" s="152"/>
      <c r="H144" s="152"/>
      <c r="I144" s="152"/>
      <c r="J144" s="152"/>
      <c r="K144" s="153"/>
    </row>
    <row r="145" spans="2:11" ht="45" customHeight="1" x14ac:dyDescent="0.35">
      <c r="B145" s="154"/>
      <c r="C145" s="278" t="s">
        <v>653</v>
      </c>
      <c r="D145" s="278"/>
      <c r="E145" s="278"/>
      <c r="F145" s="278"/>
      <c r="G145" s="278"/>
      <c r="H145" s="278"/>
      <c r="I145" s="278"/>
      <c r="J145" s="278"/>
      <c r="K145" s="155"/>
    </row>
    <row r="146" spans="2:11" ht="17.25" customHeight="1" x14ac:dyDescent="0.35">
      <c r="B146" s="154"/>
      <c r="C146" s="156" t="s">
        <v>589</v>
      </c>
      <c r="D146" s="156"/>
      <c r="E146" s="156"/>
      <c r="F146" s="156" t="s">
        <v>590</v>
      </c>
      <c r="G146" s="157"/>
      <c r="H146" s="156" t="s">
        <v>89</v>
      </c>
      <c r="I146" s="156" t="s">
        <v>32</v>
      </c>
      <c r="J146" s="156" t="s">
        <v>591</v>
      </c>
      <c r="K146" s="155"/>
    </row>
    <row r="147" spans="2:11" ht="17.25" customHeight="1" x14ac:dyDescent="0.35">
      <c r="B147" s="154"/>
      <c r="C147" s="158" t="s">
        <v>592</v>
      </c>
      <c r="D147" s="158"/>
      <c r="E147" s="158"/>
      <c r="F147" s="159" t="s">
        <v>593</v>
      </c>
      <c r="G147" s="160"/>
      <c r="H147" s="158"/>
      <c r="I147" s="158"/>
      <c r="J147" s="158" t="s">
        <v>594</v>
      </c>
      <c r="K147" s="155"/>
    </row>
    <row r="148" spans="2:11" ht="5.25" customHeight="1" x14ac:dyDescent="0.35">
      <c r="B148" s="164"/>
      <c r="C148" s="161"/>
      <c r="D148" s="161"/>
      <c r="E148" s="161"/>
      <c r="F148" s="161"/>
      <c r="G148" s="162"/>
      <c r="H148" s="161"/>
      <c r="I148" s="161"/>
      <c r="J148" s="161"/>
      <c r="K148" s="183"/>
    </row>
    <row r="149" spans="2:11" ht="15" customHeight="1" x14ac:dyDescent="0.35">
      <c r="B149" s="164"/>
      <c r="C149" s="187" t="s">
        <v>598</v>
      </c>
      <c r="D149" s="144"/>
      <c r="E149" s="144"/>
      <c r="F149" s="188" t="s">
        <v>595</v>
      </c>
      <c r="G149" s="144"/>
      <c r="H149" s="187" t="s">
        <v>634</v>
      </c>
      <c r="I149" s="187" t="s">
        <v>597</v>
      </c>
      <c r="J149" s="187">
        <v>120</v>
      </c>
      <c r="K149" s="183"/>
    </row>
    <row r="150" spans="2:11" ht="15" customHeight="1" x14ac:dyDescent="0.35">
      <c r="B150" s="164"/>
      <c r="C150" s="187" t="s">
        <v>643</v>
      </c>
      <c r="D150" s="144"/>
      <c r="E150" s="144"/>
      <c r="F150" s="188" t="s">
        <v>595</v>
      </c>
      <c r="G150" s="144"/>
      <c r="H150" s="187" t="s">
        <v>654</v>
      </c>
      <c r="I150" s="187" t="s">
        <v>597</v>
      </c>
      <c r="J150" s="187" t="s">
        <v>645</v>
      </c>
      <c r="K150" s="183"/>
    </row>
    <row r="151" spans="2:11" ht="15" customHeight="1" x14ac:dyDescent="0.35">
      <c r="B151" s="164"/>
      <c r="C151" s="187" t="s">
        <v>38</v>
      </c>
      <c r="D151" s="144"/>
      <c r="E151" s="144"/>
      <c r="F151" s="188" t="s">
        <v>595</v>
      </c>
      <c r="G151" s="144"/>
      <c r="H151" s="187" t="s">
        <v>655</v>
      </c>
      <c r="I151" s="187" t="s">
        <v>597</v>
      </c>
      <c r="J151" s="187" t="s">
        <v>645</v>
      </c>
      <c r="K151" s="183"/>
    </row>
    <row r="152" spans="2:11" ht="15" customHeight="1" x14ac:dyDescent="0.35">
      <c r="B152" s="164"/>
      <c r="C152" s="187" t="s">
        <v>600</v>
      </c>
      <c r="D152" s="144"/>
      <c r="E152" s="144"/>
      <c r="F152" s="188" t="s">
        <v>601</v>
      </c>
      <c r="G152" s="144"/>
      <c r="H152" s="187" t="s">
        <v>634</v>
      </c>
      <c r="I152" s="187" t="s">
        <v>597</v>
      </c>
      <c r="J152" s="187">
        <v>50</v>
      </c>
      <c r="K152" s="183"/>
    </row>
    <row r="153" spans="2:11" ht="15" customHeight="1" x14ac:dyDescent="0.35">
      <c r="B153" s="164"/>
      <c r="C153" s="187" t="s">
        <v>603</v>
      </c>
      <c r="D153" s="144"/>
      <c r="E153" s="144"/>
      <c r="F153" s="188" t="s">
        <v>595</v>
      </c>
      <c r="G153" s="144"/>
      <c r="H153" s="187" t="s">
        <v>634</v>
      </c>
      <c r="I153" s="187" t="s">
        <v>605</v>
      </c>
      <c r="J153" s="187"/>
      <c r="K153" s="183"/>
    </row>
    <row r="154" spans="2:11" ht="15" customHeight="1" x14ac:dyDescent="0.35">
      <c r="B154" s="164"/>
      <c r="C154" s="187" t="s">
        <v>614</v>
      </c>
      <c r="D154" s="144"/>
      <c r="E154" s="144"/>
      <c r="F154" s="188" t="s">
        <v>601</v>
      </c>
      <c r="G154" s="144"/>
      <c r="H154" s="187" t="s">
        <v>634</v>
      </c>
      <c r="I154" s="187" t="s">
        <v>597</v>
      </c>
      <c r="J154" s="187">
        <v>50</v>
      </c>
      <c r="K154" s="183"/>
    </row>
    <row r="155" spans="2:11" ht="15" customHeight="1" x14ac:dyDescent="0.35">
      <c r="B155" s="164"/>
      <c r="C155" s="187" t="s">
        <v>622</v>
      </c>
      <c r="D155" s="144"/>
      <c r="E155" s="144"/>
      <c r="F155" s="188" t="s">
        <v>601</v>
      </c>
      <c r="G155" s="144"/>
      <c r="H155" s="187" t="s">
        <v>634</v>
      </c>
      <c r="I155" s="187" t="s">
        <v>597</v>
      </c>
      <c r="J155" s="187">
        <v>50</v>
      </c>
      <c r="K155" s="183"/>
    </row>
    <row r="156" spans="2:11" ht="15" customHeight="1" x14ac:dyDescent="0.35">
      <c r="B156" s="164"/>
      <c r="C156" s="187" t="s">
        <v>620</v>
      </c>
      <c r="D156" s="144"/>
      <c r="E156" s="144"/>
      <c r="F156" s="188" t="s">
        <v>601</v>
      </c>
      <c r="G156" s="144"/>
      <c r="H156" s="187" t="s">
        <v>634</v>
      </c>
      <c r="I156" s="187" t="s">
        <v>597</v>
      </c>
      <c r="J156" s="187">
        <v>50</v>
      </c>
      <c r="K156" s="183"/>
    </row>
    <row r="157" spans="2:11" ht="15" customHeight="1" x14ac:dyDescent="0.35">
      <c r="B157" s="164"/>
      <c r="C157" s="187" t="s">
        <v>51</v>
      </c>
      <c r="D157" s="144"/>
      <c r="E157" s="144"/>
      <c r="F157" s="188" t="s">
        <v>595</v>
      </c>
      <c r="G157" s="144"/>
      <c r="H157" s="187" t="s">
        <v>656</v>
      </c>
      <c r="I157" s="187" t="s">
        <v>597</v>
      </c>
      <c r="J157" s="187" t="s">
        <v>657</v>
      </c>
      <c r="K157" s="183"/>
    </row>
    <row r="158" spans="2:11" ht="15" customHeight="1" x14ac:dyDescent="0.35">
      <c r="B158" s="164"/>
      <c r="C158" s="187" t="s">
        <v>658</v>
      </c>
      <c r="D158" s="144"/>
      <c r="E158" s="144"/>
      <c r="F158" s="188" t="s">
        <v>595</v>
      </c>
      <c r="G158" s="144"/>
      <c r="H158" s="187" t="s">
        <v>659</v>
      </c>
      <c r="I158" s="187" t="s">
        <v>629</v>
      </c>
      <c r="J158" s="187"/>
      <c r="K158" s="183"/>
    </row>
    <row r="159" spans="2:11" ht="15" customHeight="1" x14ac:dyDescent="0.35">
      <c r="B159" s="189"/>
      <c r="C159" s="171"/>
      <c r="D159" s="171"/>
      <c r="E159" s="171"/>
      <c r="F159" s="171"/>
      <c r="G159" s="171"/>
      <c r="H159" s="171"/>
      <c r="I159" s="171"/>
      <c r="J159" s="171"/>
      <c r="K159" s="190"/>
    </row>
    <row r="160" spans="2:11" ht="18.75" customHeight="1" x14ac:dyDescent="0.35">
      <c r="B160" s="140"/>
      <c r="C160" s="144"/>
      <c r="D160" s="144"/>
      <c r="E160" s="144"/>
      <c r="F160" s="163"/>
      <c r="G160" s="144"/>
      <c r="H160" s="144"/>
      <c r="I160" s="144"/>
      <c r="J160" s="144"/>
      <c r="K160" s="140"/>
    </row>
    <row r="161" spans="2:11" ht="18.75" customHeight="1" x14ac:dyDescent="0.35"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</row>
    <row r="162" spans="2:11" ht="7.5" customHeight="1" x14ac:dyDescent="0.35">
      <c r="B162" s="132"/>
      <c r="C162" s="133"/>
      <c r="D162" s="133"/>
      <c r="E162" s="133"/>
      <c r="F162" s="133"/>
      <c r="G162" s="133"/>
      <c r="H162" s="133"/>
      <c r="I162" s="133"/>
      <c r="J162" s="133"/>
      <c r="K162" s="134"/>
    </row>
    <row r="163" spans="2:11" ht="45" customHeight="1" x14ac:dyDescent="0.35">
      <c r="B163" s="135"/>
      <c r="C163" s="275" t="s">
        <v>660</v>
      </c>
      <c r="D163" s="275"/>
      <c r="E163" s="275"/>
      <c r="F163" s="275"/>
      <c r="G163" s="275"/>
      <c r="H163" s="275"/>
      <c r="I163" s="275"/>
      <c r="J163" s="275"/>
      <c r="K163" s="136"/>
    </row>
    <row r="164" spans="2:11" ht="17.25" customHeight="1" x14ac:dyDescent="0.35">
      <c r="B164" s="135"/>
      <c r="C164" s="156" t="s">
        <v>589</v>
      </c>
      <c r="D164" s="156"/>
      <c r="E164" s="156"/>
      <c r="F164" s="156" t="s">
        <v>590</v>
      </c>
      <c r="G164" s="191"/>
      <c r="H164" s="192" t="s">
        <v>89</v>
      </c>
      <c r="I164" s="192" t="s">
        <v>32</v>
      </c>
      <c r="J164" s="156" t="s">
        <v>591</v>
      </c>
      <c r="K164" s="136"/>
    </row>
    <row r="165" spans="2:11" ht="17.25" customHeight="1" x14ac:dyDescent="0.35">
      <c r="B165" s="137"/>
      <c r="C165" s="158" t="s">
        <v>592</v>
      </c>
      <c r="D165" s="158"/>
      <c r="E165" s="158"/>
      <c r="F165" s="159" t="s">
        <v>593</v>
      </c>
      <c r="G165" s="193"/>
      <c r="H165" s="194"/>
      <c r="I165" s="194"/>
      <c r="J165" s="158" t="s">
        <v>594</v>
      </c>
      <c r="K165" s="138"/>
    </row>
    <row r="166" spans="2:11" ht="5.25" customHeight="1" x14ac:dyDescent="0.35">
      <c r="B166" s="164"/>
      <c r="C166" s="161"/>
      <c r="D166" s="161"/>
      <c r="E166" s="161"/>
      <c r="F166" s="161"/>
      <c r="G166" s="162"/>
      <c r="H166" s="161"/>
      <c r="I166" s="161"/>
      <c r="J166" s="161"/>
      <c r="K166" s="183"/>
    </row>
    <row r="167" spans="2:11" ht="15" customHeight="1" x14ac:dyDescent="0.35">
      <c r="B167" s="164"/>
      <c r="C167" s="144" t="s">
        <v>598</v>
      </c>
      <c r="D167" s="144"/>
      <c r="E167" s="144"/>
      <c r="F167" s="163" t="s">
        <v>595</v>
      </c>
      <c r="G167" s="144"/>
      <c r="H167" s="144" t="s">
        <v>634</v>
      </c>
      <c r="I167" s="144" t="s">
        <v>597</v>
      </c>
      <c r="J167" s="144">
        <v>120</v>
      </c>
      <c r="K167" s="183"/>
    </row>
    <row r="168" spans="2:11" ht="15" customHeight="1" x14ac:dyDescent="0.35">
      <c r="B168" s="164"/>
      <c r="C168" s="144" t="s">
        <v>643</v>
      </c>
      <c r="D168" s="144"/>
      <c r="E168" s="144"/>
      <c r="F168" s="163" t="s">
        <v>595</v>
      </c>
      <c r="G168" s="144"/>
      <c r="H168" s="144" t="s">
        <v>644</v>
      </c>
      <c r="I168" s="144" t="s">
        <v>597</v>
      </c>
      <c r="J168" s="144" t="s">
        <v>645</v>
      </c>
      <c r="K168" s="183"/>
    </row>
    <row r="169" spans="2:11" ht="15" customHeight="1" x14ac:dyDescent="0.35">
      <c r="B169" s="164"/>
      <c r="C169" s="144" t="s">
        <v>38</v>
      </c>
      <c r="D169" s="144"/>
      <c r="E169" s="144"/>
      <c r="F169" s="163" t="s">
        <v>595</v>
      </c>
      <c r="G169" s="144"/>
      <c r="H169" s="144" t="s">
        <v>661</v>
      </c>
      <c r="I169" s="144" t="s">
        <v>597</v>
      </c>
      <c r="J169" s="144" t="s">
        <v>645</v>
      </c>
      <c r="K169" s="183"/>
    </row>
    <row r="170" spans="2:11" ht="15" customHeight="1" x14ac:dyDescent="0.35">
      <c r="B170" s="164"/>
      <c r="C170" s="144" t="s">
        <v>600</v>
      </c>
      <c r="D170" s="144"/>
      <c r="E170" s="144"/>
      <c r="F170" s="163" t="s">
        <v>601</v>
      </c>
      <c r="G170" s="144"/>
      <c r="H170" s="144" t="s">
        <v>661</v>
      </c>
      <c r="I170" s="144" t="s">
        <v>597</v>
      </c>
      <c r="J170" s="144">
        <v>50</v>
      </c>
      <c r="K170" s="183"/>
    </row>
    <row r="171" spans="2:11" ht="15" customHeight="1" x14ac:dyDescent="0.35">
      <c r="B171" s="164"/>
      <c r="C171" s="144" t="s">
        <v>603</v>
      </c>
      <c r="D171" s="144"/>
      <c r="E171" s="144"/>
      <c r="F171" s="163" t="s">
        <v>595</v>
      </c>
      <c r="G171" s="144"/>
      <c r="H171" s="144" t="s">
        <v>661</v>
      </c>
      <c r="I171" s="144" t="s">
        <v>605</v>
      </c>
      <c r="J171" s="144"/>
      <c r="K171" s="183"/>
    </row>
    <row r="172" spans="2:11" ht="15" customHeight="1" x14ac:dyDescent="0.35">
      <c r="B172" s="164"/>
      <c r="C172" s="144" t="s">
        <v>614</v>
      </c>
      <c r="D172" s="144"/>
      <c r="E172" s="144"/>
      <c r="F172" s="163" t="s">
        <v>601</v>
      </c>
      <c r="G172" s="144"/>
      <c r="H172" s="144" t="s">
        <v>661</v>
      </c>
      <c r="I172" s="144" t="s">
        <v>597</v>
      </c>
      <c r="J172" s="144">
        <v>50</v>
      </c>
      <c r="K172" s="183"/>
    </row>
    <row r="173" spans="2:11" ht="15" customHeight="1" x14ac:dyDescent="0.35">
      <c r="B173" s="164"/>
      <c r="C173" s="144" t="s">
        <v>622</v>
      </c>
      <c r="D173" s="144"/>
      <c r="E173" s="144"/>
      <c r="F173" s="163" t="s">
        <v>601</v>
      </c>
      <c r="G173" s="144"/>
      <c r="H173" s="144" t="s">
        <v>661</v>
      </c>
      <c r="I173" s="144" t="s">
        <v>597</v>
      </c>
      <c r="J173" s="144">
        <v>50</v>
      </c>
      <c r="K173" s="183"/>
    </row>
    <row r="174" spans="2:11" ht="15" customHeight="1" x14ac:dyDescent="0.35">
      <c r="B174" s="164"/>
      <c r="C174" s="144" t="s">
        <v>620</v>
      </c>
      <c r="D174" s="144"/>
      <c r="E174" s="144"/>
      <c r="F174" s="163" t="s">
        <v>601</v>
      </c>
      <c r="G174" s="144"/>
      <c r="H174" s="144" t="s">
        <v>661</v>
      </c>
      <c r="I174" s="144" t="s">
        <v>597</v>
      </c>
      <c r="J174" s="144">
        <v>50</v>
      </c>
      <c r="K174" s="183"/>
    </row>
    <row r="175" spans="2:11" ht="15" customHeight="1" x14ac:dyDescent="0.35">
      <c r="B175" s="164"/>
      <c r="C175" s="144" t="s">
        <v>88</v>
      </c>
      <c r="D175" s="144"/>
      <c r="E175" s="144"/>
      <c r="F175" s="163" t="s">
        <v>595</v>
      </c>
      <c r="G175" s="144"/>
      <c r="H175" s="144" t="s">
        <v>662</v>
      </c>
      <c r="I175" s="144" t="s">
        <v>663</v>
      </c>
      <c r="J175" s="144"/>
      <c r="K175" s="183"/>
    </row>
    <row r="176" spans="2:11" ht="15" customHeight="1" x14ac:dyDescent="0.35">
      <c r="B176" s="164"/>
      <c r="C176" s="144" t="s">
        <v>32</v>
      </c>
      <c r="D176" s="144"/>
      <c r="E176" s="144"/>
      <c r="F176" s="163" t="s">
        <v>595</v>
      </c>
      <c r="G176" s="144"/>
      <c r="H176" s="144" t="s">
        <v>664</v>
      </c>
      <c r="I176" s="144" t="s">
        <v>665</v>
      </c>
      <c r="J176" s="144">
        <v>1</v>
      </c>
      <c r="K176" s="183"/>
    </row>
    <row r="177" spans="2:11" ht="15" customHeight="1" x14ac:dyDescent="0.35">
      <c r="B177" s="164"/>
      <c r="C177" s="144" t="s">
        <v>31</v>
      </c>
      <c r="D177" s="144"/>
      <c r="E177" s="144"/>
      <c r="F177" s="163" t="s">
        <v>595</v>
      </c>
      <c r="G177" s="144"/>
      <c r="H177" s="144" t="s">
        <v>666</v>
      </c>
      <c r="I177" s="144" t="s">
        <v>597</v>
      </c>
      <c r="J177" s="144">
        <v>20</v>
      </c>
      <c r="K177" s="183"/>
    </row>
    <row r="178" spans="2:11" ht="15" customHeight="1" x14ac:dyDescent="0.35">
      <c r="B178" s="164"/>
      <c r="C178" s="144" t="s">
        <v>89</v>
      </c>
      <c r="D178" s="144"/>
      <c r="E178" s="144"/>
      <c r="F178" s="163" t="s">
        <v>595</v>
      </c>
      <c r="G178" s="144"/>
      <c r="H178" s="144" t="s">
        <v>667</v>
      </c>
      <c r="I178" s="144" t="s">
        <v>597</v>
      </c>
      <c r="J178" s="144">
        <v>255</v>
      </c>
      <c r="K178" s="183"/>
    </row>
    <row r="179" spans="2:11" ht="15" customHeight="1" x14ac:dyDescent="0.35">
      <c r="B179" s="164"/>
      <c r="C179" s="144" t="s">
        <v>90</v>
      </c>
      <c r="D179" s="144"/>
      <c r="E179" s="144"/>
      <c r="F179" s="163" t="s">
        <v>595</v>
      </c>
      <c r="G179" s="144"/>
      <c r="H179" s="144" t="s">
        <v>560</v>
      </c>
      <c r="I179" s="144" t="s">
        <v>597</v>
      </c>
      <c r="J179" s="144">
        <v>10</v>
      </c>
      <c r="K179" s="183"/>
    </row>
    <row r="180" spans="2:11" ht="15" customHeight="1" x14ac:dyDescent="0.35">
      <c r="B180" s="164"/>
      <c r="C180" s="144" t="s">
        <v>91</v>
      </c>
      <c r="D180" s="144"/>
      <c r="E180" s="144"/>
      <c r="F180" s="163" t="s">
        <v>595</v>
      </c>
      <c r="G180" s="144"/>
      <c r="H180" s="144" t="s">
        <v>668</v>
      </c>
      <c r="I180" s="144" t="s">
        <v>629</v>
      </c>
      <c r="J180" s="144"/>
      <c r="K180" s="183"/>
    </row>
    <row r="181" spans="2:11" ht="15" customHeight="1" x14ac:dyDescent="0.35">
      <c r="B181" s="164"/>
      <c r="C181" s="144" t="s">
        <v>669</v>
      </c>
      <c r="D181" s="144"/>
      <c r="E181" s="144"/>
      <c r="F181" s="163" t="s">
        <v>595</v>
      </c>
      <c r="G181" s="144"/>
      <c r="H181" s="144" t="s">
        <v>670</v>
      </c>
      <c r="I181" s="144" t="s">
        <v>629</v>
      </c>
      <c r="J181" s="144"/>
      <c r="K181" s="183"/>
    </row>
    <row r="182" spans="2:11" ht="15" customHeight="1" x14ac:dyDescent="0.35">
      <c r="B182" s="164"/>
      <c r="C182" s="144" t="s">
        <v>658</v>
      </c>
      <c r="D182" s="144"/>
      <c r="E182" s="144"/>
      <c r="F182" s="163" t="s">
        <v>595</v>
      </c>
      <c r="G182" s="144"/>
      <c r="H182" s="144" t="s">
        <v>671</v>
      </c>
      <c r="I182" s="144" t="s">
        <v>629</v>
      </c>
      <c r="J182" s="144"/>
      <c r="K182" s="183"/>
    </row>
    <row r="183" spans="2:11" ht="15" customHeight="1" x14ac:dyDescent="0.35">
      <c r="B183" s="164"/>
      <c r="C183" s="144" t="s">
        <v>93</v>
      </c>
      <c r="D183" s="144"/>
      <c r="E183" s="144"/>
      <c r="F183" s="163" t="s">
        <v>601</v>
      </c>
      <c r="G183" s="144"/>
      <c r="H183" s="144" t="s">
        <v>672</v>
      </c>
      <c r="I183" s="144" t="s">
        <v>597</v>
      </c>
      <c r="J183" s="144">
        <v>50</v>
      </c>
      <c r="K183" s="183"/>
    </row>
    <row r="184" spans="2:11" ht="15" customHeight="1" x14ac:dyDescent="0.35">
      <c r="B184" s="164"/>
      <c r="C184" s="144" t="s">
        <v>673</v>
      </c>
      <c r="D184" s="144"/>
      <c r="E184" s="144"/>
      <c r="F184" s="163" t="s">
        <v>601</v>
      </c>
      <c r="G184" s="144"/>
      <c r="H184" s="144" t="s">
        <v>674</v>
      </c>
      <c r="I184" s="144" t="s">
        <v>675</v>
      </c>
      <c r="J184" s="144"/>
      <c r="K184" s="183"/>
    </row>
    <row r="185" spans="2:11" ht="15" customHeight="1" x14ac:dyDescent="0.35">
      <c r="B185" s="164"/>
      <c r="C185" s="144" t="s">
        <v>676</v>
      </c>
      <c r="D185" s="144"/>
      <c r="E185" s="144"/>
      <c r="F185" s="163" t="s">
        <v>601</v>
      </c>
      <c r="G185" s="144"/>
      <c r="H185" s="144" t="s">
        <v>677</v>
      </c>
      <c r="I185" s="144" t="s">
        <v>675</v>
      </c>
      <c r="J185" s="144"/>
      <c r="K185" s="183"/>
    </row>
    <row r="186" spans="2:11" ht="15" customHeight="1" x14ac:dyDescent="0.35">
      <c r="B186" s="164"/>
      <c r="C186" s="144" t="s">
        <v>678</v>
      </c>
      <c r="D186" s="144"/>
      <c r="E186" s="144"/>
      <c r="F186" s="163" t="s">
        <v>601</v>
      </c>
      <c r="G186" s="144"/>
      <c r="H186" s="144" t="s">
        <v>679</v>
      </c>
      <c r="I186" s="144" t="s">
        <v>675</v>
      </c>
      <c r="J186" s="144"/>
      <c r="K186" s="183"/>
    </row>
    <row r="187" spans="2:11" ht="15" customHeight="1" x14ac:dyDescent="0.35">
      <c r="B187" s="164"/>
      <c r="C187" s="195" t="s">
        <v>680</v>
      </c>
      <c r="D187" s="144"/>
      <c r="E187" s="144"/>
      <c r="F187" s="163" t="s">
        <v>601</v>
      </c>
      <c r="G187" s="144"/>
      <c r="H187" s="144" t="s">
        <v>681</v>
      </c>
      <c r="I187" s="144" t="s">
        <v>682</v>
      </c>
      <c r="J187" s="196" t="s">
        <v>683</v>
      </c>
      <c r="K187" s="183"/>
    </row>
    <row r="188" spans="2:11" ht="15" customHeight="1" x14ac:dyDescent="0.35">
      <c r="B188" s="164"/>
      <c r="C188" s="149" t="s">
        <v>22</v>
      </c>
      <c r="D188" s="144"/>
      <c r="E188" s="144"/>
      <c r="F188" s="163" t="s">
        <v>595</v>
      </c>
      <c r="G188" s="144"/>
      <c r="H188" s="140" t="s">
        <v>684</v>
      </c>
      <c r="I188" s="144" t="s">
        <v>685</v>
      </c>
      <c r="J188" s="144"/>
      <c r="K188" s="183"/>
    </row>
    <row r="189" spans="2:11" ht="15" customHeight="1" x14ac:dyDescent="0.35">
      <c r="B189" s="164"/>
      <c r="C189" s="149" t="s">
        <v>686</v>
      </c>
      <c r="D189" s="144"/>
      <c r="E189" s="144"/>
      <c r="F189" s="163" t="s">
        <v>595</v>
      </c>
      <c r="G189" s="144"/>
      <c r="H189" s="144" t="s">
        <v>687</v>
      </c>
      <c r="I189" s="144" t="s">
        <v>629</v>
      </c>
      <c r="J189" s="144"/>
      <c r="K189" s="183"/>
    </row>
    <row r="190" spans="2:11" ht="15" customHeight="1" x14ac:dyDescent="0.35">
      <c r="B190" s="164"/>
      <c r="C190" s="149" t="s">
        <v>688</v>
      </c>
      <c r="D190" s="144"/>
      <c r="E190" s="144"/>
      <c r="F190" s="163" t="s">
        <v>595</v>
      </c>
      <c r="G190" s="144"/>
      <c r="H190" s="144" t="s">
        <v>689</v>
      </c>
      <c r="I190" s="144" t="s">
        <v>629</v>
      </c>
      <c r="J190" s="144"/>
      <c r="K190" s="183"/>
    </row>
    <row r="191" spans="2:11" ht="15" customHeight="1" x14ac:dyDescent="0.35">
      <c r="B191" s="164"/>
      <c r="C191" s="149" t="s">
        <v>690</v>
      </c>
      <c r="D191" s="144"/>
      <c r="E191" s="144"/>
      <c r="F191" s="163" t="s">
        <v>601</v>
      </c>
      <c r="G191" s="144"/>
      <c r="H191" s="144" t="s">
        <v>691</v>
      </c>
      <c r="I191" s="144" t="s">
        <v>629</v>
      </c>
      <c r="J191" s="144"/>
      <c r="K191" s="183"/>
    </row>
    <row r="192" spans="2:11" ht="15" customHeight="1" x14ac:dyDescent="0.35">
      <c r="B192" s="189"/>
      <c r="C192" s="197"/>
      <c r="D192" s="171"/>
      <c r="E192" s="171"/>
      <c r="F192" s="171"/>
      <c r="G192" s="171"/>
      <c r="H192" s="171"/>
      <c r="I192" s="171"/>
      <c r="J192" s="171"/>
      <c r="K192" s="190"/>
    </row>
    <row r="193" spans="2:11" ht="18.75" customHeight="1" x14ac:dyDescent="0.35">
      <c r="B193" s="140"/>
      <c r="C193" s="144"/>
      <c r="D193" s="144"/>
      <c r="E193" s="144"/>
      <c r="F193" s="163"/>
      <c r="G193" s="144"/>
      <c r="H193" s="144"/>
      <c r="I193" s="144"/>
      <c r="J193" s="144"/>
      <c r="K193" s="140"/>
    </row>
    <row r="194" spans="2:11" ht="18.75" customHeight="1" x14ac:dyDescent="0.35">
      <c r="B194" s="140"/>
      <c r="C194" s="144"/>
      <c r="D194" s="144"/>
      <c r="E194" s="144"/>
      <c r="F194" s="163"/>
      <c r="G194" s="144"/>
      <c r="H194" s="144"/>
      <c r="I194" s="144"/>
      <c r="J194" s="144"/>
      <c r="K194" s="140"/>
    </row>
    <row r="195" spans="2:11" ht="18.75" customHeight="1" x14ac:dyDescent="0.35"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</row>
    <row r="196" spans="2:11" x14ac:dyDescent="0.35">
      <c r="B196" s="132"/>
      <c r="C196" s="133"/>
      <c r="D196" s="133"/>
      <c r="E196" s="133"/>
      <c r="F196" s="133"/>
      <c r="G196" s="133"/>
      <c r="H196" s="133"/>
      <c r="I196" s="133"/>
      <c r="J196" s="133"/>
      <c r="K196" s="134"/>
    </row>
    <row r="197" spans="2:11" ht="20.5" x14ac:dyDescent="0.35">
      <c r="B197" s="135"/>
      <c r="C197" s="275" t="s">
        <v>692</v>
      </c>
      <c r="D197" s="275"/>
      <c r="E197" s="275"/>
      <c r="F197" s="275"/>
      <c r="G197" s="275"/>
      <c r="H197" s="275"/>
      <c r="I197" s="275"/>
      <c r="J197" s="275"/>
      <c r="K197" s="136"/>
    </row>
    <row r="198" spans="2:11" ht="25.5" customHeight="1" x14ac:dyDescent="0.35">
      <c r="B198" s="135"/>
      <c r="C198" s="198" t="s">
        <v>693</v>
      </c>
      <c r="D198" s="198"/>
      <c r="E198" s="198"/>
      <c r="F198" s="198" t="s">
        <v>694</v>
      </c>
      <c r="G198" s="199"/>
      <c r="H198" s="279" t="s">
        <v>695</v>
      </c>
      <c r="I198" s="279"/>
      <c r="J198" s="279"/>
      <c r="K198" s="136"/>
    </row>
    <row r="199" spans="2:11" ht="5.25" customHeight="1" x14ac:dyDescent="0.35">
      <c r="B199" s="164"/>
      <c r="C199" s="161"/>
      <c r="D199" s="161"/>
      <c r="E199" s="161"/>
      <c r="F199" s="161"/>
      <c r="G199" s="144"/>
      <c r="H199" s="161"/>
      <c r="I199" s="161"/>
      <c r="J199" s="161"/>
      <c r="K199" s="183"/>
    </row>
    <row r="200" spans="2:11" ht="15" customHeight="1" x14ac:dyDescent="0.35">
      <c r="B200" s="164"/>
      <c r="C200" s="144" t="s">
        <v>685</v>
      </c>
      <c r="D200" s="144"/>
      <c r="E200" s="144"/>
      <c r="F200" s="163" t="s">
        <v>23</v>
      </c>
      <c r="G200" s="144"/>
      <c r="H200" s="280" t="s">
        <v>696</v>
      </c>
      <c r="I200" s="280"/>
      <c r="J200" s="280"/>
      <c r="K200" s="183"/>
    </row>
    <row r="201" spans="2:11" ht="15" customHeight="1" x14ac:dyDescent="0.35">
      <c r="B201" s="164"/>
      <c r="C201" s="168"/>
      <c r="D201" s="144"/>
      <c r="E201" s="144"/>
      <c r="F201" s="163" t="s">
        <v>24</v>
      </c>
      <c r="G201" s="144"/>
      <c r="H201" s="280" t="s">
        <v>697</v>
      </c>
      <c r="I201" s="280"/>
      <c r="J201" s="280"/>
      <c r="K201" s="183"/>
    </row>
    <row r="202" spans="2:11" ht="15" customHeight="1" x14ac:dyDescent="0.35">
      <c r="B202" s="164"/>
      <c r="C202" s="168"/>
      <c r="D202" s="144"/>
      <c r="E202" s="144"/>
      <c r="F202" s="163" t="s">
        <v>27</v>
      </c>
      <c r="G202" s="144"/>
      <c r="H202" s="280" t="s">
        <v>698</v>
      </c>
      <c r="I202" s="280"/>
      <c r="J202" s="280"/>
      <c r="K202" s="183"/>
    </row>
    <row r="203" spans="2:11" ht="15" customHeight="1" x14ac:dyDescent="0.35">
      <c r="B203" s="164"/>
      <c r="C203" s="144"/>
      <c r="D203" s="144"/>
      <c r="E203" s="144"/>
      <c r="F203" s="163" t="s">
        <v>25</v>
      </c>
      <c r="G203" s="144"/>
      <c r="H203" s="280" t="s">
        <v>699</v>
      </c>
      <c r="I203" s="280"/>
      <c r="J203" s="280"/>
      <c r="K203" s="183"/>
    </row>
    <row r="204" spans="2:11" ht="15" customHeight="1" x14ac:dyDescent="0.35">
      <c r="B204" s="164"/>
      <c r="C204" s="144"/>
      <c r="D204" s="144"/>
      <c r="E204" s="144"/>
      <c r="F204" s="163" t="s">
        <v>26</v>
      </c>
      <c r="G204" s="144"/>
      <c r="H204" s="280" t="s">
        <v>700</v>
      </c>
      <c r="I204" s="280"/>
      <c r="J204" s="280"/>
      <c r="K204" s="183"/>
    </row>
    <row r="205" spans="2:11" ht="15" customHeight="1" x14ac:dyDescent="0.35">
      <c r="B205" s="164"/>
      <c r="C205" s="144"/>
      <c r="D205" s="144"/>
      <c r="E205" s="144"/>
      <c r="F205" s="163"/>
      <c r="G205" s="144"/>
      <c r="H205" s="144"/>
      <c r="I205" s="144"/>
      <c r="J205" s="144"/>
      <c r="K205" s="183"/>
    </row>
    <row r="206" spans="2:11" ht="15" customHeight="1" x14ac:dyDescent="0.35">
      <c r="B206" s="164"/>
      <c r="C206" s="144" t="s">
        <v>641</v>
      </c>
      <c r="D206" s="144"/>
      <c r="E206" s="144"/>
      <c r="F206" s="163" t="s">
        <v>35</v>
      </c>
      <c r="G206" s="144"/>
      <c r="H206" s="280" t="s">
        <v>701</v>
      </c>
      <c r="I206" s="280"/>
      <c r="J206" s="280"/>
      <c r="K206" s="183"/>
    </row>
    <row r="207" spans="2:11" ht="15" customHeight="1" x14ac:dyDescent="0.35">
      <c r="B207" s="164"/>
      <c r="C207" s="168"/>
      <c r="D207" s="144"/>
      <c r="E207" s="144"/>
      <c r="F207" s="163" t="s">
        <v>540</v>
      </c>
      <c r="G207" s="144"/>
      <c r="H207" s="280" t="s">
        <v>541</v>
      </c>
      <c r="I207" s="280"/>
      <c r="J207" s="280"/>
      <c r="K207" s="183"/>
    </row>
    <row r="208" spans="2:11" ht="15" customHeight="1" x14ac:dyDescent="0.35">
      <c r="B208" s="164"/>
      <c r="C208" s="144"/>
      <c r="D208" s="144"/>
      <c r="E208" s="144"/>
      <c r="F208" s="163" t="s">
        <v>538</v>
      </c>
      <c r="G208" s="144"/>
      <c r="H208" s="280" t="s">
        <v>702</v>
      </c>
      <c r="I208" s="280"/>
      <c r="J208" s="280"/>
      <c r="K208" s="183"/>
    </row>
    <row r="209" spans="2:11" ht="15" customHeight="1" x14ac:dyDescent="0.35">
      <c r="B209" s="200"/>
      <c r="C209" s="168"/>
      <c r="D209" s="168"/>
      <c r="E209" s="168"/>
      <c r="F209" s="163" t="s">
        <v>40</v>
      </c>
      <c r="G209" s="149"/>
      <c r="H209" s="281" t="s">
        <v>542</v>
      </c>
      <c r="I209" s="281"/>
      <c r="J209" s="281"/>
      <c r="K209" s="201"/>
    </row>
    <row r="210" spans="2:11" ht="15" customHeight="1" x14ac:dyDescent="0.35">
      <c r="B210" s="200"/>
      <c r="C210" s="168"/>
      <c r="D210" s="168"/>
      <c r="E210" s="168"/>
      <c r="F210" s="163" t="s">
        <v>543</v>
      </c>
      <c r="G210" s="149"/>
      <c r="H210" s="281" t="s">
        <v>703</v>
      </c>
      <c r="I210" s="281"/>
      <c r="J210" s="281"/>
      <c r="K210" s="201"/>
    </row>
    <row r="211" spans="2:11" ht="15" customHeight="1" x14ac:dyDescent="0.35">
      <c r="B211" s="200"/>
      <c r="C211" s="168"/>
      <c r="D211" s="168"/>
      <c r="E211" s="168"/>
      <c r="F211" s="202"/>
      <c r="G211" s="149"/>
      <c r="H211" s="203"/>
      <c r="I211" s="203"/>
      <c r="J211" s="203"/>
      <c r="K211" s="201"/>
    </row>
    <row r="212" spans="2:11" ht="15" customHeight="1" x14ac:dyDescent="0.35">
      <c r="B212" s="200"/>
      <c r="C212" s="144" t="s">
        <v>665</v>
      </c>
      <c r="D212" s="168"/>
      <c r="E212" s="168"/>
      <c r="F212" s="163">
        <v>1</v>
      </c>
      <c r="G212" s="149"/>
      <c r="H212" s="281" t="s">
        <v>704</v>
      </c>
      <c r="I212" s="281"/>
      <c r="J212" s="281"/>
      <c r="K212" s="201"/>
    </row>
    <row r="213" spans="2:11" ht="15" customHeight="1" x14ac:dyDescent="0.35">
      <c r="B213" s="200"/>
      <c r="C213" s="168"/>
      <c r="D213" s="168"/>
      <c r="E213" s="168"/>
      <c r="F213" s="163">
        <v>2</v>
      </c>
      <c r="G213" s="149"/>
      <c r="H213" s="281" t="s">
        <v>705</v>
      </c>
      <c r="I213" s="281"/>
      <c r="J213" s="281"/>
      <c r="K213" s="201"/>
    </row>
    <row r="214" spans="2:11" ht="15" customHeight="1" x14ac:dyDescent="0.35">
      <c r="B214" s="200"/>
      <c r="C214" s="168"/>
      <c r="D214" s="168"/>
      <c r="E214" s="168"/>
      <c r="F214" s="163">
        <v>3</v>
      </c>
      <c r="G214" s="149"/>
      <c r="H214" s="281" t="s">
        <v>706</v>
      </c>
      <c r="I214" s="281"/>
      <c r="J214" s="281"/>
      <c r="K214" s="201"/>
    </row>
    <row r="215" spans="2:11" ht="15" customHeight="1" x14ac:dyDescent="0.35">
      <c r="B215" s="200"/>
      <c r="C215" s="168"/>
      <c r="D215" s="168"/>
      <c r="E215" s="168"/>
      <c r="F215" s="163">
        <v>4</v>
      </c>
      <c r="G215" s="149"/>
      <c r="H215" s="281" t="s">
        <v>707</v>
      </c>
      <c r="I215" s="281"/>
      <c r="J215" s="281"/>
      <c r="K215" s="201"/>
    </row>
    <row r="216" spans="2:11" ht="12.75" customHeight="1" x14ac:dyDescent="0.35">
      <c r="B216" s="204"/>
      <c r="C216" s="205"/>
      <c r="D216" s="205"/>
      <c r="E216" s="205"/>
      <c r="F216" s="205"/>
      <c r="G216" s="205"/>
      <c r="H216" s="205"/>
      <c r="I216" s="205"/>
      <c r="J216" s="205"/>
      <c r="K216" s="206"/>
    </row>
  </sheetData>
  <sheetProtection formatCells="0" formatColumns="0" formatRows="0" insertColumns="0" insertRows="0" insertHyperlinks="0" deleteColumns="0" deleteRows="0" sort="0" autoFilter="0" pivotTables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D.1.1 - Architektonicko-s...</vt:lpstr>
      <vt:lpstr>Pokyny pro vyplnění</vt:lpstr>
      <vt:lpstr>'D.1.1 - Architektonicko-s...'!Názvy_tisku</vt:lpstr>
      <vt:lpstr>'D.1.1 - Architektonicko-s...'!Oblast_tisku</vt:lpstr>
      <vt:lpstr>'Pokyny pro vyplnění'!Oblast_tisku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LAPTOP-A3D5TR5D\zdeněk</dc:creator>
  <cp:lastModifiedBy>Jirka</cp:lastModifiedBy>
  <dcterms:created xsi:type="dcterms:W3CDTF">2018-10-31T09:21:24Z</dcterms:created>
  <dcterms:modified xsi:type="dcterms:W3CDTF">2024-11-14T21:27:03Z</dcterms:modified>
</cp:coreProperties>
</file>