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19_03_2018 - Přestavlky -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'19_03_2018 - Přestavlky -...'!$C$119:$K$354</definedName>
    <definedName name="_xlnm.Print_Area" localSheetId="1">'19_03_2018 - Přestavlky -...'!$C$4:$J$76,'19_03_2018 - Přestavlky -...'!$C$82:$J$103,'19_03_2018 - Přestavlky -...'!$C$109:$K$354</definedName>
    <definedName name="_xlnm.Print_Titles" localSheetId="1">'19_03_2018 - Přestavlky -...'!$119:$119</definedName>
  </definedNames>
  <calcPr/>
</workbook>
</file>

<file path=xl/calcChain.xml><?xml version="1.0" encoding="utf-8"?>
<calcChain xmlns="http://schemas.openxmlformats.org/spreadsheetml/2006/main">
  <c i="2" r="J35"/>
  <c r="J34"/>
  <c i="1" r="AY95"/>
  <c i="2" r="J33"/>
  <c i="1" r="AX95"/>
  <c i="2" r="BI354"/>
  <c r="BH354"/>
  <c r="BG354"/>
  <c r="BF354"/>
  <c r="T354"/>
  <c r="R354"/>
  <c r="P354"/>
  <c r="BK354"/>
  <c r="J354"/>
  <c r="BE354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50"/>
  <c r="BH350"/>
  <c r="BG350"/>
  <c r="BF350"/>
  <c r="T350"/>
  <c r="T349"/>
  <c r="R350"/>
  <c r="R349"/>
  <c r="P350"/>
  <c r="P349"/>
  <c r="BK350"/>
  <c r="BK349"/>
  <c r="J349"/>
  <c r="J350"/>
  <c r="BE350"/>
  <c r="J102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0"/>
  <c r="BH340"/>
  <c r="BG340"/>
  <c r="BF340"/>
  <c r="T340"/>
  <c r="T339"/>
  <c r="T338"/>
  <c r="R340"/>
  <c r="R339"/>
  <c r="R338"/>
  <c r="P340"/>
  <c r="P339"/>
  <c r="P338"/>
  <c r="BK340"/>
  <c r="BK339"/>
  <c r="J339"/>
  <c r="BK338"/>
  <c r="J338"/>
  <c r="J340"/>
  <c r="BE340"/>
  <c r="J101"/>
  <c r="J100"/>
  <c r="BI335"/>
  <c r="BH335"/>
  <c r="BG335"/>
  <c r="BF335"/>
  <c r="T335"/>
  <c r="T334"/>
  <c r="R335"/>
  <c r="R334"/>
  <c r="P335"/>
  <c r="P334"/>
  <c r="BK335"/>
  <c r="BK334"/>
  <c r="J334"/>
  <c r="J335"/>
  <c r="BE335"/>
  <c r="J99"/>
  <c r="BI331"/>
  <c r="BH331"/>
  <c r="BG331"/>
  <c r="BF331"/>
  <c r="T331"/>
  <c r="R331"/>
  <c r="P331"/>
  <c r="BK331"/>
  <c r="J331"/>
  <c r="BE331"/>
  <c r="BI329"/>
  <c r="BH329"/>
  <c r="BG329"/>
  <c r="BF329"/>
  <c r="T329"/>
  <c r="R329"/>
  <c r="P329"/>
  <c r="BK329"/>
  <c r="J329"/>
  <c r="BE329"/>
  <c r="BI314"/>
  <c r="BH314"/>
  <c r="BG314"/>
  <c r="BF314"/>
  <c r="T314"/>
  <c r="R314"/>
  <c r="P314"/>
  <c r="BK314"/>
  <c r="J314"/>
  <c r="BE314"/>
  <c r="BI296"/>
  <c r="BH296"/>
  <c r="BG296"/>
  <c r="BF296"/>
  <c r="T296"/>
  <c r="R296"/>
  <c r="P296"/>
  <c r="BK296"/>
  <c r="J296"/>
  <c r="BE296"/>
  <c r="BI278"/>
  <c r="BH278"/>
  <c r="BG278"/>
  <c r="BF278"/>
  <c r="T278"/>
  <c r="R278"/>
  <c r="P278"/>
  <c r="BK278"/>
  <c r="J278"/>
  <c r="BE278"/>
  <c r="BI277"/>
  <c r="BH277"/>
  <c r="BG277"/>
  <c r="BF277"/>
  <c r="T277"/>
  <c r="R277"/>
  <c r="P277"/>
  <c r="BK277"/>
  <c r="J277"/>
  <c r="BE277"/>
  <c r="BI274"/>
  <c r="BH274"/>
  <c r="BG274"/>
  <c r="BF274"/>
  <c r="T274"/>
  <c r="R274"/>
  <c r="P274"/>
  <c r="BK274"/>
  <c r="J274"/>
  <c r="BE274"/>
  <c r="BI270"/>
  <c r="BH270"/>
  <c r="BG270"/>
  <c r="BF270"/>
  <c r="T270"/>
  <c r="R270"/>
  <c r="P270"/>
  <c r="BK270"/>
  <c r="J270"/>
  <c r="BE270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5"/>
  <c r="BH265"/>
  <c r="BG265"/>
  <c r="BF265"/>
  <c r="T265"/>
  <c r="R265"/>
  <c r="P265"/>
  <c r="BK265"/>
  <c r="J265"/>
  <c r="BE265"/>
  <c r="BI264"/>
  <c r="BH264"/>
  <c r="BG264"/>
  <c r="BF264"/>
  <c r="T264"/>
  <c r="T263"/>
  <c r="R264"/>
  <c r="R263"/>
  <c r="P264"/>
  <c r="P263"/>
  <c r="BK264"/>
  <c r="BK263"/>
  <c r="J263"/>
  <c r="J264"/>
  <c r="BE264"/>
  <c r="J98"/>
  <c r="BI260"/>
  <c r="BH260"/>
  <c r="BG260"/>
  <c r="BF260"/>
  <c r="T260"/>
  <c r="R260"/>
  <c r="P260"/>
  <c r="BK260"/>
  <c r="J260"/>
  <c r="BE260"/>
  <c r="BI256"/>
  <c r="BH256"/>
  <c r="BG256"/>
  <c r="BF256"/>
  <c r="T256"/>
  <c r="R256"/>
  <c r="P256"/>
  <c r="BK256"/>
  <c r="J256"/>
  <c r="BE256"/>
  <c r="BI252"/>
  <c r="BH252"/>
  <c r="BG252"/>
  <c r="BF252"/>
  <c r="T252"/>
  <c r="T251"/>
  <c r="R252"/>
  <c r="R251"/>
  <c r="P252"/>
  <c r="P251"/>
  <c r="BK252"/>
  <c r="BK251"/>
  <c r="J251"/>
  <c r="J252"/>
  <c r="BE252"/>
  <c r="J97"/>
  <c r="BI248"/>
  <c r="BH248"/>
  <c r="BG248"/>
  <c r="BF248"/>
  <c r="T248"/>
  <c r="R248"/>
  <c r="P248"/>
  <c r="BK248"/>
  <c r="J248"/>
  <c r="BE248"/>
  <c r="BI245"/>
  <c r="BH245"/>
  <c r="BG245"/>
  <c r="BF245"/>
  <c r="T245"/>
  <c r="R245"/>
  <c r="P245"/>
  <c r="BK245"/>
  <c r="J245"/>
  <c r="BE245"/>
  <c r="BI242"/>
  <c r="BH242"/>
  <c r="BG242"/>
  <c r="BF242"/>
  <c r="T242"/>
  <c r="R242"/>
  <c r="P242"/>
  <c r="BK242"/>
  <c r="J242"/>
  <c r="BE242"/>
  <c r="BI234"/>
  <c r="BH234"/>
  <c r="BG234"/>
  <c r="BF234"/>
  <c r="T234"/>
  <c r="R234"/>
  <c r="P234"/>
  <c r="BK234"/>
  <c r="J234"/>
  <c r="BE234"/>
  <c r="BI227"/>
  <c r="BH227"/>
  <c r="BG227"/>
  <c r="BF227"/>
  <c r="T227"/>
  <c r="R227"/>
  <c r="P227"/>
  <c r="BK227"/>
  <c r="J227"/>
  <c r="BE227"/>
  <c r="BI224"/>
  <c r="BH224"/>
  <c r="BG224"/>
  <c r="BF224"/>
  <c r="T224"/>
  <c r="R224"/>
  <c r="P224"/>
  <c r="BK224"/>
  <c r="J224"/>
  <c r="BE224"/>
  <c r="BI221"/>
  <c r="BH221"/>
  <c r="BG221"/>
  <c r="BF221"/>
  <c r="T221"/>
  <c r="R221"/>
  <c r="P221"/>
  <c r="BK221"/>
  <c r="J221"/>
  <c r="BE221"/>
  <c r="BI218"/>
  <c r="BH218"/>
  <c r="BG218"/>
  <c r="BF218"/>
  <c r="T218"/>
  <c r="R218"/>
  <c r="P218"/>
  <c r="BK218"/>
  <c r="J218"/>
  <c r="BE218"/>
  <c r="BI217"/>
  <c r="BH217"/>
  <c r="BG217"/>
  <c r="BF217"/>
  <c r="T217"/>
  <c r="R217"/>
  <c r="P217"/>
  <c r="BK217"/>
  <c r="J217"/>
  <c r="BE217"/>
  <c r="BI214"/>
  <c r="BH214"/>
  <c r="BG214"/>
  <c r="BF214"/>
  <c r="T214"/>
  <c r="R214"/>
  <c r="P214"/>
  <c r="BK214"/>
  <c r="J214"/>
  <c r="BE214"/>
  <c r="BI211"/>
  <c r="BH211"/>
  <c r="BG211"/>
  <c r="BF211"/>
  <c r="T211"/>
  <c r="R211"/>
  <c r="P211"/>
  <c r="BK211"/>
  <c r="J211"/>
  <c r="BE211"/>
  <c r="BI208"/>
  <c r="BH208"/>
  <c r="BG208"/>
  <c r="BF208"/>
  <c r="T208"/>
  <c r="R208"/>
  <c r="P208"/>
  <c r="BK208"/>
  <c r="J208"/>
  <c r="BE208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80"/>
  <c r="BH180"/>
  <c r="BG180"/>
  <c r="BF180"/>
  <c r="T180"/>
  <c r="R180"/>
  <c r="P180"/>
  <c r="BK180"/>
  <c r="J180"/>
  <c r="BE180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47"/>
  <c r="BH147"/>
  <c r="BG147"/>
  <c r="BF147"/>
  <c r="T147"/>
  <c r="R147"/>
  <c r="P147"/>
  <c r="BK147"/>
  <c r="J147"/>
  <c r="BE147"/>
  <c r="BI141"/>
  <c r="BH141"/>
  <c r="BG141"/>
  <c r="BF141"/>
  <c r="T141"/>
  <c r="R141"/>
  <c r="P141"/>
  <c r="BK141"/>
  <c r="J141"/>
  <c r="BE141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3"/>
  <c r="F35"/>
  <c i="1" r="BD95"/>
  <c i="2" r="BH123"/>
  <c r="F34"/>
  <c i="1" r="BC95"/>
  <c i="2" r="BG123"/>
  <c r="F33"/>
  <c i="1" r="BB95"/>
  <c i="2" r="BF123"/>
  <c r="J32"/>
  <c i="1" r="AW95"/>
  <c i="2" r="F32"/>
  <c i="1" r="BA95"/>
  <c i="2" r="T123"/>
  <c r="T122"/>
  <c r="T121"/>
  <c r="T120"/>
  <c r="R123"/>
  <c r="R122"/>
  <c r="R121"/>
  <c r="R120"/>
  <c r="P123"/>
  <c r="P122"/>
  <c r="P121"/>
  <c r="P120"/>
  <c i="1" r="AU95"/>
  <c i="2" r="BK123"/>
  <c r="BK122"/>
  <c r="J122"/>
  <c r="BK121"/>
  <c r="J121"/>
  <c r="BK120"/>
  <c r="J120"/>
  <c r="J94"/>
  <c r="J28"/>
  <c i="1" r="AG95"/>
  <c i="2" r="J123"/>
  <c r="BE123"/>
  <c r="J31"/>
  <c i="1" r="AV95"/>
  <c i="2" r="F31"/>
  <c i="1" r="AZ95"/>
  <c i="2" r="J96"/>
  <c r="J95"/>
  <c r="F114"/>
  <c r="E112"/>
  <c r="F87"/>
  <c r="E85"/>
  <c r="J37"/>
  <c r="J22"/>
  <c r="E22"/>
  <c r="J117"/>
  <c r="J90"/>
  <c r="J21"/>
  <c r="J19"/>
  <c r="E19"/>
  <c r="J116"/>
  <c r="J89"/>
  <c r="J18"/>
  <c r="J16"/>
  <c r="E16"/>
  <c r="F117"/>
  <c r="F90"/>
  <c r="J15"/>
  <c r="J13"/>
  <c r="E13"/>
  <c r="F116"/>
  <c r="F89"/>
  <c r="J12"/>
  <c r="J10"/>
  <c r="J114"/>
  <c r="J87"/>
  <c i="1"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<sst xmlns="http://schemas.openxmlformats.org/spreadsheetml/2006/main">
  <si>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</si>
  <si>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</si>
  <si>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</si>
  <si>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</si>
  <si>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{cb0b2af9-0bb1-468f-957a-d95632c3a982}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</si>
  <si>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</si>
  <si>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</si>
  <si>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</si>
  <si>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</si>
  <si>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</si>
  <si>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</si>
  <si>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</si>
  <si>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</si>
  <si>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</si>
  <si>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19_03_2018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</si>
  <si>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</si>
  <si>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</si>
  <si>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Přestavlky - doplnění kanalizace</t>
  </si>
  <si>
    <t>KSO:</t>
  </si>
  <si>
    <t>827 21 11</t>
  </si>
  <si>
    <t>CC-CZ:</t>
  </si>
  <si>
    <t>Místo:</t>
  </si>
  <si>
    <t xml:space="preserve"> </t>
  </si>
  <si>
    <t>Datum:</t>
  </si>
  <si>
    <t>19. 3. 2018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</si>
  <si>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</si>
  <si>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</si>
  <si>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</si>
  <si>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</si>
  <si>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</si>
  <si>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</si>
  <si>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</si>
  <si>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</si>
  <si>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</si>
  <si>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Zhotovitel zakalkuluje ztratné u dodávky materiálů do jednotkových cen stavebních prací._x000d_
_x000d_
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</si>
  <si>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</si>
  <si>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</si>
  <si>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</si>
  <si>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</si>
  <si>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</si>
  <si>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</si>
  <si>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</si>
  <si>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</si>
  <si>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</si>
  <si>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</si>
  <si>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</si>
  <si>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</si>
  <si>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</si>
  <si>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</si>
  <si>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</si>
  <si>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</si>
  <si>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</si>
  <si>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</si>
  <si>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</si>
  <si>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</si>
  <si>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</si>
  <si>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</si>
  <si>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</si>
  <si>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</si>
  <si>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</si>
  <si>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</si>
  <si>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</si>
  <si>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</si>
  <si>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</si>
  <si>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</si>
  <si>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</si>
  <si>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</si>
  <si>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</si>
  <si>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</si>
  <si>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</si>
  <si>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</si>
  <si>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</si>
  <si>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</si>
  <si>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</si>
  <si>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</si>
  <si>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</si>
  <si>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</si>
  <si>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</si>
  <si>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</si>
  <si>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</si>
  <si>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</si>
  <si>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</si>
  <si>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np</t>
  </si>
  <si>
    <t>nezp. povrch tráva</t>
  </si>
  <si>
    <t>m</t>
  </si>
  <si>
    <t>224</t>
  </si>
  <si>
    <t>2</t>
  </si>
  <si>
    <t>vA5</t>
  </si>
  <si>
    <t>výkopek A5</t>
  </si>
  <si>
    <t>m3</t>
  </si>
  <si>
    <t>453,156</t>
  </si>
  <si>
    <t>KRYCÍ LIST SOUPISU PRACÍ</t>
  </si>
  <si>
    <t>vA211</t>
  </si>
  <si>
    <t>výkopek A 2-1-1</t>
  </si>
  <si>
    <t>100,052</t>
  </si>
  <si>
    <t>v3</t>
  </si>
  <si>
    <t>hornina tř.3</t>
  </si>
  <si>
    <t>150,662</t>
  </si>
  <si>
    <t>v4</t>
  </si>
  <si>
    <t>výkopek hor. tř. 4</t>
  </si>
  <si>
    <t>221,283</t>
  </si>
  <si>
    <t>v5</t>
  </si>
  <si>
    <t>výkopek hornina tř.5</t>
  </si>
  <si>
    <t>181,262</t>
  </si>
  <si>
    <t>skl</t>
  </si>
  <si>
    <t>skládka</t>
  </si>
  <si>
    <t>290,335</t>
  </si>
  <si>
    <t>zz</t>
  </si>
  <si>
    <t>zásyp zeminou</t>
  </si>
  <si>
    <t>262,872</t>
  </si>
  <si>
    <t>o</t>
  </si>
  <si>
    <t>obsyp bez odečtu</t>
  </si>
  <si>
    <t>183,59</t>
  </si>
  <si>
    <t>ob_1</t>
  </si>
  <si>
    <t>obsyp</t>
  </si>
  <si>
    <t>164,848</t>
  </si>
  <si>
    <t>lodr</t>
  </si>
  <si>
    <t>lože drenáž</t>
  </si>
  <si>
    <t>62,26</t>
  </si>
  <si>
    <t>lo_1</t>
  </si>
  <si>
    <t>lože</t>
  </si>
  <si>
    <t>31,13</t>
  </si>
  <si>
    <t>DN200</t>
  </si>
  <si>
    <t>potrubí</t>
  </si>
  <si>
    <t>58</t>
  </si>
  <si>
    <t>DN250</t>
  </si>
  <si>
    <t>225</t>
  </si>
  <si>
    <t xml:space="preserve">Zhotovitel zakalkuluje ztratné u dodávky materiálů do jednotkových cen stavebních prací.  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</si>
  <si>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</si>
  <si>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</si>
  <si>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</si>
  <si>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</si>
  <si>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</si>
  <si>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</si>
  <si>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</si>
  <si>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</si>
  <si>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8 - Trubní vedení</t>
  </si>
  <si>
    <t xml:space="preserve">    99 - Přesun hmot</t>
  </si>
  <si>
    <t xml:space="preserve">    K - Komunikace</t>
  </si>
  <si>
    <t xml:space="preserve">      MK - Místní komunikace_štěrková</t>
  </si>
  <si>
    <t xml:space="preserve">      MKb - Místní komunikace - bourání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</si>
  <si>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</si>
  <si>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</si>
  <si>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</si>
  <si>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</si>
  <si>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</si>
  <si>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</si>
  <si>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</si>
  <si>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</si>
  <si>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</si>
  <si>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</si>
  <si>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</si>
  <si>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</si>
  <si>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</si>
  <si>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</si>
  <si>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</si>
  <si>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</si>
  <si>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</si>
  <si>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</si>
  <si>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111201101</t>
  </si>
  <si>
    <t>Odstranění křovin a stromů průměru kmene do 100 mm i s kořeny z celkové plochy do 1000 m2</t>
  </si>
  <si>
    <t>m2</t>
  </si>
  <si>
    <t>CS ÚRS 2018 01</t>
  </si>
  <si>
    <t>4</t>
  </si>
  <si>
    <t>-728221211</t>
  </si>
  <si>
    <t>VV</t>
  </si>
  <si>
    <t>88,0*5,0</t>
  </si>
  <si>
    <t>115101201</t>
  </si>
  <si>
    <t>Čerpání vody na dopravní výšku do 10 m průměrný přítok do 500 l/min</t>
  </si>
  <si>
    <t>hod</t>
  </si>
  <si>
    <t>896969643</t>
  </si>
  <si>
    <t>"(bude upřesněno dle skutečnosti)" 14*24</t>
  </si>
  <si>
    <t>Součet</t>
  </si>
  <si>
    <t>3</t>
  </si>
  <si>
    <t>115101301</t>
  </si>
  <si>
    <t>Pohotovost čerpací soupravy pro dopravní výšku do 10 m přítok do 500 l/min</t>
  </si>
  <si>
    <t>den</t>
  </si>
  <si>
    <t>128186150</t>
  </si>
  <si>
    <t>"(bude upřesněno dle skutečnosti)" 14</t>
  </si>
  <si>
    <t>119001401</t>
  </si>
  <si>
    <t>Dočasné zajištění potrubí ocelového nebo litinového DN do 200</t>
  </si>
  <si>
    <t>-1325884721</t>
  </si>
  <si>
    <t>1,1*1</t>
  </si>
  <si>
    <t>5</t>
  </si>
  <si>
    <t>119001421</t>
  </si>
  <si>
    <t>Dočasné zajištění kabelů a kabelových tratí ze 3 volně ložených kabelů</t>
  </si>
  <si>
    <t>-813698661</t>
  </si>
  <si>
    <t>6</t>
  </si>
  <si>
    <t>120001101</t>
  </si>
  <si>
    <t>Příplatek za ztížení vykopávky v blízkosti podzemního vedení</t>
  </si>
  <si>
    <t>-1793922040</t>
  </si>
  <si>
    <t>"křížení se sítěmi</t>
  </si>
  <si>
    <t>"kabel" 1,00*3,00*1,1</t>
  </si>
  <si>
    <t>"ocel" 1,00*2,00*1,1</t>
  </si>
  <si>
    <t>7</t>
  </si>
  <si>
    <t>121101101</t>
  </si>
  <si>
    <t>Sejmutí ornice s přemístěním na vzdálenost do 50 m</t>
  </si>
  <si>
    <t>-988133353</t>
  </si>
  <si>
    <t>nezp. povrch, tl. 15 cm</t>
  </si>
  <si>
    <t>"stoka A5" 195,0*1.1*0,15</t>
  </si>
  <si>
    <t>"stoka A2-1-1" 29,0*1.1*0,15</t>
  </si>
  <si>
    <t>195,0+29,0</t>
  </si>
  <si>
    <t>8</t>
  </si>
  <si>
    <t>132201202</t>
  </si>
  <si>
    <t>Hloubení rýh š do 2000 mm v hornině tř. 3 objemu do 1000 m3</t>
  </si>
  <si>
    <t>-84464143</t>
  </si>
  <si>
    <t xml:space="preserve">"hor. tř. 3 </t>
  </si>
  <si>
    <t>"stoka A 2-1-1, 60 % hor. tř.3</t>
  </si>
  <si>
    <t>vA211*0,6</t>
  </si>
  <si>
    <t xml:space="preserve">"  stoka A5, 20 % hor. tř.3</t>
  </si>
  <si>
    <t>vA5*0,2</t>
  </si>
  <si>
    <t>VYKOPEK</t>
  </si>
  <si>
    <t>"stoka A 2-1-1, výkopek</t>
  </si>
  <si>
    <t>58,0*1,1*1,43</t>
  </si>
  <si>
    <t>"rozšíření pro šachty" 2,4*(2,4-1,1)*1,25*1</t>
  </si>
  <si>
    <t>"prohloubení pro šachty" 2,4*2,4*0,3*1</t>
  </si>
  <si>
    <t>"asf.komunikace místní" -29,0*1,1*0,3</t>
  </si>
  <si>
    <t xml:space="preserve">"drenážní prohloubení </t>
  </si>
  <si>
    <t>58,0*1,1*0,2</t>
  </si>
  <si>
    <t>Mezisoučet</t>
  </si>
  <si>
    <t>"stoka A5, výkopek</t>
  </si>
  <si>
    <t>225,0*1,1*1,54</t>
  </si>
  <si>
    <t>"rozšíření pro šachty" 2,4*(2,4-1,1)*1,9*1</t>
  </si>
  <si>
    <t>"asf.komunikace místní" -30,0*1,1*0,3</t>
  </si>
  <si>
    <t>225,0*1,1*0,3</t>
  </si>
  <si>
    <t>9</t>
  </si>
  <si>
    <t>132201209</t>
  </si>
  <si>
    <t>Příplatek za lepivost k hloubení rýh š do 2000 mm v hornině tř. 3</t>
  </si>
  <si>
    <t>1848296173</t>
  </si>
  <si>
    <t>v3*0,5</t>
  </si>
  <si>
    <t>10</t>
  </si>
  <si>
    <t>132301202</t>
  </si>
  <si>
    <t>Hloubení rýh š do 2000 mm v hornině tř. 4 objemu do 1000 m3</t>
  </si>
  <si>
    <t>2070806483</t>
  </si>
  <si>
    <t xml:space="preserve">"hor. tř. 4 </t>
  </si>
  <si>
    <t>"stoka A 2-1-1, 40 % hor. tř.4</t>
  </si>
  <si>
    <t>vA211*0,4</t>
  </si>
  <si>
    <t xml:space="preserve">"  stoka A5, 40 % hor. tř.4</t>
  </si>
  <si>
    <t>vA5*0,4</t>
  </si>
  <si>
    <t>11</t>
  </si>
  <si>
    <t>132301209</t>
  </si>
  <si>
    <t>Příplatek za lepivost k hloubení rýh š do 2000 mm v hornině tř. 4</t>
  </si>
  <si>
    <t>-1334739019</t>
  </si>
  <si>
    <t>v4*0,5</t>
  </si>
  <si>
    <t>12</t>
  </si>
  <si>
    <t>132401201.01</t>
  </si>
  <si>
    <t>Hloubení rýh š do 2000 mm v hornině tř. 5 vč.případného dolamování</t>
  </si>
  <si>
    <t>1078013879</t>
  </si>
  <si>
    <t xml:space="preserve">"hor. tř. 5 </t>
  </si>
  <si>
    <t xml:space="preserve">"  stoka A5, 40 % hor. tř.5</t>
  </si>
  <si>
    <t>13</t>
  </si>
  <si>
    <t>151101101</t>
  </si>
  <si>
    <t>Zřízení příložného pažení a rozepření stěn rýh hl do 2 m</t>
  </si>
  <si>
    <t>-1094397906</t>
  </si>
  <si>
    <t>"stoka A2-1-1</t>
  </si>
  <si>
    <t>58,0*2*1,43</t>
  </si>
  <si>
    <t>"rozšíření pro šachty" (2,4-1,1)*1,25*1</t>
  </si>
  <si>
    <t>"stoka A5</t>
  </si>
  <si>
    <t>225,0*2*1,54</t>
  </si>
  <si>
    <t>"rozšíření pro šachty" (2,4-1,1)*1,9*6</t>
  </si>
  <si>
    <t>"drenážní prohloubení</t>
  </si>
  <si>
    <t>283,0*2*0,20</t>
  </si>
  <si>
    <t>14</t>
  </si>
  <si>
    <t>151101111</t>
  </si>
  <si>
    <t>Odstranění příložného pažení a rozepření stěn rýh hl do 2 m</t>
  </si>
  <si>
    <t>-1964735735</t>
  </si>
  <si>
    <t>161101101</t>
  </si>
  <si>
    <t>Svislé přemístění výkopku z horniny tř. 1 až 4 hl výkopu do 2,5 m</t>
  </si>
  <si>
    <t>-694140980</t>
  </si>
  <si>
    <t>(150,662+221,283)*0,5</t>
  </si>
  <si>
    <t>16</t>
  </si>
  <si>
    <t>161101151</t>
  </si>
  <si>
    <t>Svislé přemístění výkopku z horniny tř. 5 až 7 hl výkopu do 2,5 m</t>
  </si>
  <si>
    <t>-1546350667</t>
  </si>
  <si>
    <t>181,262*0,5</t>
  </si>
  <si>
    <t>17</t>
  </si>
  <si>
    <t>162701105</t>
  </si>
  <si>
    <t>Vodorovné přemístění do 10000 m výkopku/sypaniny z horniny tř. 1 až 4</t>
  </si>
  <si>
    <t>-1445183636</t>
  </si>
  <si>
    <t>"výkop" 150,662+221,283</t>
  </si>
  <si>
    <t>"zásyp" -zz</t>
  </si>
  <si>
    <t>18</t>
  </si>
  <si>
    <t>162701109</t>
  </si>
  <si>
    <t>Příplatek k vodorovnému přemístění výkopku/sypaniny z horniny tř. 1 až 4 ZKD 1000 m přes 10000 m</t>
  </si>
  <si>
    <t>1250156270</t>
  </si>
  <si>
    <t>109,073*5</t>
  </si>
  <si>
    <t>19</t>
  </si>
  <si>
    <t>162701155</t>
  </si>
  <si>
    <t>Vodorovné přemístění do 10000 m výkopku/sypaniny z horniny tř. 5 až 7</t>
  </si>
  <si>
    <t>1053307237</t>
  </si>
  <si>
    <t>20</t>
  </si>
  <si>
    <t>162701159</t>
  </si>
  <si>
    <t>Příplatek k vodorovnému přemístění výkopku/sypaniny z horniny tř. 5 až 7 ZKD 1000 m přes 10000 m</t>
  </si>
  <si>
    <t>-1436540714</t>
  </si>
  <si>
    <t>181,262*5</t>
  </si>
  <si>
    <t>167101102</t>
  </si>
  <si>
    <t>Nakládání výkopku z hornin tř. 1 až 4 přes 100 m3</t>
  </si>
  <si>
    <t>-343602818</t>
  </si>
  <si>
    <t>22</t>
  </si>
  <si>
    <t>167101152</t>
  </si>
  <si>
    <t>Nakládání výkopku z hornin tř. 5 až 7 přes 100 m3</t>
  </si>
  <si>
    <t>-179876287</t>
  </si>
  <si>
    <t>23</t>
  </si>
  <si>
    <t>171201201</t>
  </si>
  <si>
    <t>Uložení sypaniny na skládky</t>
  </si>
  <si>
    <t>-70875960</t>
  </si>
  <si>
    <t>109,073+181,262</t>
  </si>
  <si>
    <t>24</t>
  </si>
  <si>
    <t>171201211</t>
  </si>
  <si>
    <t>Poplatek za uložení odpadu ze sypaniny na skládce (skládkovné)</t>
  </si>
  <si>
    <t>t</t>
  </si>
  <si>
    <t>428993273</t>
  </si>
  <si>
    <t>skl*2,0</t>
  </si>
  <si>
    <t>25</t>
  </si>
  <si>
    <t>174101101</t>
  </si>
  <si>
    <t>Zásyp jam, šachet rýh nebo kolem objektů sypaninou se zhutněním</t>
  </si>
  <si>
    <t>923783543</t>
  </si>
  <si>
    <t>"zpětný zásyp zeminou</t>
  </si>
  <si>
    <t xml:space="preserve">"výkopy" vA211+vA5              </t>
  </si>
  <si>
    <t xml:space="preserve">"odpočet lože štěrk"  -(lo_1+lodr)</t>
  </si>
  <si>
    <t xml:space="preserve">"odpočet obsypu"      -o</t>
  </si>
  <si>
    <t xml:space="preserve">-PI*0,62*0,62*1,58*7  "vytlačený objem šachty DN 1000, tl. stěny 120mm"</t>
  </si>
  <si>
    <t>26</t>
  </si>
  <si>
    <t>175111101</t>
  </si>
  <si>
    <t>Obsypání potrubí ručně sypaninou bez prohození, uloženou do 3 m</t>
  </si>
  <si>
    <t>-392079184</t>
  </si>
  <si>
    <t>"DN250" 225,0*1,1*0,6</t>
  </si>
  <si>
    <t>"DN200" 58,0*1,1*0,55</t>
  </si>
  <si>
    <t>"odp.potrubí</t>
  </si>
  <si>
    <t>"DN250" -225,0*3,14*0,15*0,15</t>
  </si>
  <si>
    <t>"DN200" -58,0*3,14*0,125*0,125</t>
  </si>
  <si>
    <t>27</t>
  </si>
  <si>
    <t>M</t>
  </si>
  <si>
    <t>58331375</t>
  </si>
  <si>
    <t xml:space="preserve">kamenivo pro obsyp potrubí plastového - štěrkopísek frakce 0-16 mm </t>
  </si>
  <si>
    <t>-435438694</t>
  </si>
  <si>
    <t>ob_1*2,0541</t>
  </si>
  <si>
    <t>28</t>
  </si>
  <si>
    <t>181301102</t>
  </si>
  <si>
    <t>Rozprostření ornice tl vrstvy do 150 mm pl do 500 m2 v rovině nebo ve svahu do 1:5</t>
  </si>
  <si>
    <t>-458025117</t>
  </si>
  <si>
    <t>np*1,1</t>
  </si>
  <si>
    <t>29</t>
  </si>
  <si>
    <t>18141</t>
  </si>
  <si>
    <t>Založení trávníku vč.dodávky travního semene</t>
  </si>
  <si>
    <t>-1830256306</t>
  </si>
  <si>
    <t>Vodorovné konstrukce</t>
  </si>
  <si>
    <t>30</t>
  </si>
  <si>
    <t>4-01</t>
  </si>
  <si>
    <t>Výztužná separační tkaná geotextilie (dodávka+montáž)</t>
  </si>
  <si>
    <t>-950841793</t>
  </si>
  <si>
    <t>283,0*1,1</t>
  </si>
  <si>
    <t>31</t>
  </si>
  <si>
    <t>451573111.02</t>
  </si>
  <si>
    <t>Lože pod potrubí otevřený výkop ze štěrku frakce 16-32mm (dodávka+montáž)</t>
  </si>
  <si>
    <t>-1189249736</t>
  </si>
  <si>
    <t>283,0*1,1*0,2</t>
  </si>
  <si>
    <t>32</t>
  </si>
  <si>
    <t>451573111.01</t>
  </si>
  <si>
    <t>Lože pod potrubí otevřený výkop z písku frakce 0-16 mm (dodávka+montáž)</t>
  </si>
  <si>
    <t>-82634287</t>
  </si>
  <si>
    <t>283,0*1,1*0,1</t>
  </si>
  <si>
    <t>Trubní vedení</t>
  </si>
  <si>
    <t>33</t>
  </si>
  <si>
    <t>871353121</t>
  </si>
  <si>
    <t>Montáž kanalizačního potrubí z PVC těsněné gumovým kroužkem otevřený výkop sklon do 20 % DN 200</t>
  </si>
  <si>
    <t>1596245400</t>
  </si>
  <si>
    <t>34</t>
  </si>
  <si>
    <t>PVCDN200SN12</t>
  </si>
  <si>
    <t xml:space="preserve">PVC potrubí hladké s integrovanými hrdly DN200  SN 12</t>
  </si>
  <si>
    <t>537333962</t>
  </si>
  <si>
    <t>58,0</t>
  </si>
  <si>
    <t>35</t>
  </si>
  <si>
    <t>871363121</t>
  </si>
  <si>
    <t>Montáž kanalizačního potrubí z PVC těsněné gumovým kroužkem otevřený výkop sklon do 20 % DN 250</t>
  </si>
  <si>
    <t>-64584251</t>
  </si>
  <si>
    <t>36</t>
  </si>
  <si>
    <t>PVCDN250SN12</t>
  </si>
  <si>
    <t xml:space="preserve">PVC potrubí hladké s integrovanými hrdly DN250  SN 12</t>
  </si>
  <si>
    <t>-1328754867</t>
  </si>
  <si>
    <t>225,0</t>
  </si>
  <si>
    <t>37</t>
  </si>
  <si>
    <t>8923811190</t>
  </si>
  <si>
    <t>Vyčištění potrubí a zkouška vodotěsnosti stoky do DN350 (vč.zkoušky vodotěsnosti šachetních objektů na stokové sítí)</t>
  </si>
  <si>
    <t>931487240</t>
  </si>
  <si>
    <t>P</t>
  </si>
  <si>
    <t>Poznámka k položce:_x000d_
 Poznámka k položce:, V cenách jsou započteny náklady na přísun, montáž, demontáž a odsun zkoušecího čerpadla, napuštění tlakovou vodou a dodání vody pro tlakovou zkoušku.</t>
  </si>
  <si>
    <t>283,0</t>
  </si>
  <si>
    <t>38</t>
  </si>
  <si>
    <t>892381130</t>
  </si>
  <si>
    <t>2x zkouška potrubí TV kamerou vč.předání závěru kamerové prohlídky investorovi (závěrečný protokol, videokazety, CD-R nebo DVD) - před předáním díla a před vypršením záruční lhůty</t>
  </si>
  <si>
    <t>-1039237681</t>
  </si>
  <si>
    <t>39</t>
  </si>
  <si>
    <t>899713111.01</t>
  </si>
  <si>
    <t xml:space="preserve">Orientační tabulky na sloupku betonovém nebo ocelovém vč.dodávky sloupku v.175cm a nátěru, vč.beton.patky (vč.kotvení do betonu)  (dodávka+montáž)</t>
  </si>
  <si>
    <t>kus</t>
  </si>
  <si>
    <t>270077783</t>
  </si>
  <si>
    <t>40</t>
  </si>
  <si>
    <t>ŠACHT100P</t>
  </si>
  <si>
    <t>Šachty betonové prefabrikované pro potrubí do DN600, výšky do 100cm</t>
  </si>
  <si>
    <t>kmpl.</t>
  </si>
  <si>
    <t>581716842</t>
  </si>
  <si>
    <t>"světlého průměru DN1000,</t>
  </si>
  <si>
    <t>"vyskládané ze skruží, vyrovnávacích prstenců, kónusu nebo přechodových desek</t>
  </si>
  <si>
    <t>"(betonové dílce z vodostavebného betonu C40/50 s vysokou odolností proti obrusu</t>
  </si>
  <si>
    <t>"a proti agresivitě chemického prostředí stupně XA1),</t>
  </si>
  <si>
    <t>"šachtové dno prefabrikované (odlité průmyslové</t>
  </si>
  <si>
    <t>"z jedné betonové směsi stejných parametrů),</t>
  </si>
  <si>
    <t>"průtočný žlábek výšky 1/2 DN odtokové potrubí,</t>
  </si>
  <si>
    <t>"vč.podkladního betonu C12/15 tl.10cm</t>
  </si>
  <si>
    <t>"vč.štěrkopískového podsypu tl.15cm</t>
  </si>
  <si>
    <t>"vč.šachtových vložek</t>
  </si>
  <si>
    <t>"vč.vnějšího penetračního nátěru</t>
  </si>
  <si>
    <t>vč.stupadel</t>
  </si>
  <si>
    <t>"vč. tvrzeného betonu a spárovací pásky (ve vozovce a zpevněných plochách)"</t>
  </si>
  <si>
    <t>"(závazná specifikace viz TZ, PD)</t>
  </si>
  <si>
    <t>"(dodávka+montáž)</t>
  </si>
  <si>
    <t>41</t>
  </si>
  <si>
    <t>ŠACHT210P</t>
  </si>
  <si>
    <t>Šachty betonové prefabrikované pro potrubí do DN600, výšky do 210cm</t>
  </si>
  <si>
    <t>-1068567347</t>
  </si>
  <si>
    <t>42</t>
  </si>
  <si>
    <t>ŠACHT300P</t>
  </si>
  <si>
    <t>Šachty betonové prefabrikované pro potrubí do DN600, výšky do 300cm</t>
  </si>
  <si>
    <t>-911838713</t>
  </si>
  <si>
    <t>světlého průměru DN1000,</t>
  </si>
  <si>
    <t>vyskládané ze skruží, vyrovnávacích prstenců, kónusu nebo přechodových desek</t>
  </si>
  <si>
    <t>(betonové dílce z vodostavebného betonu C40/50 s vysokou odolností proti obrusu</t>
  </si>
  <si>
    <t>a proti agresivitě chemického prostředí stupně XA1),</t>
  </si>
  <si>
    <t>šachtové dno prefabrikované (odlité průmyslové</t>
  </si>
  <si>
    <t>z jedné betonové směsi stejných parametrů),</t>
  </si>
  <si>
    <t>průtočný žlábek výšky 1/2 DN odtokové potrubí,</t>
  </si>
  <si>
    <t>vč.podkladního betonu C12/15 tl.10cm</t>
  </si>
  <si>
    <t>vč.štěrkopískového podsypu tl.10cm</t>
  </si>
  <si>
    <t>vč.šachtových vložek</t>
  </si>
  <si>
    <t>vč.vnějšího penetračního nátěru</t>
  </si>
  <si>
    <t>(závazná specifikace viz Technická zpráva a výkres D1_04-01)</t>
  </si>
  <si>
    <t>(dodávka+montáž)</t>
  </si>
  <si>
    <t>43</t>
  </si>
  <si>
    <t>899104111</t>
  </si>
  <si>
    <t>Osazení poklopů litinových nebo ocelových včetně rámů hmotnosti nad 150 kg</t>
  </si>
  <si>
    <t>-608483869</t>
  </si>
  <si>
    <t>1+6</t>
  </si>
  <si>
    <t>44</t>
  </si>
  <si>
    <t>POKLD400</t>
  </si>
  <si>
    <t>Poklop na vstupní šachty D400</t>
  </si>
  <si>
    <t>-1005585481</t>
  </si>
  <si>
    <t>Poznámka k položce:_x000d_
 Závazná specifikace viz Technická zpráva</t>
  </si>
  <si>
    <t>99</t>
  </si>
  <si>
    <t>Přesun hmot</t>
  </si>
  <si>
    <t>45</t>
  </si>
  <si>
    <t>998276101</t>
  </si>
  <si>
    <t>Přesun hmot pro trubní vedení z trub z plastických hmot otevřený výkop</t>
  </si>
  <si>
    <t>-858317701</t>
  </si>
  <si>
    <t>580,145-36,798</t>
  </si>
  <si>
    <t>Komunikace</t>
  </si>
  <si>
    <t>MK</t>
  </si>
  <si>
    <t>Místní komunikace_štěrková</t>
  </si>
  <si>
    <t>46</t>
  </si>
  <si>
    <t>564871116</t>
  </si>
  <si>
    <t>Podklad ze štěrkodrtě ŠD tl. 300 mm</t>
  </si>
  <si>
    <t>444776233</t>
  </si>
  <si>
    <t>"štěrková cesta"</t>
  </si>
  <si>
    <t>"stoka A2-1-1" 29,0*1,1</t>
  </si>
  <si>
    <t>"stoka A5" 30,0*1,1</t>
  </si>
  <si>
    <t>47</t>
  </si>
  <si>
    <t>561121114</t>
  </si>
  <si>
    <t>Podklad z mechanicky zpevněné zeminy MZ tl 300 mm</t>
  </si>
  <si>
    <t>876881646</t>
  </si>
  <si>
    <t>stoka A2-1-1</t>
  </si>
  <si>
    <t>29,0*1,1</t>
  </si>
  <si>
    <t>48</t>
  </si>
  <si>
    <t>998225111</t>
  </si>
  <si>
    <t>Přesun hmot pro pozemní komunikace s krytem z kamene, monolitickým betonovým nebo živičným</t>
  </si>
  <si>
    <t>1313054659</t>
  </si>
  <si>
    <t>MKb</t>
  </si>
  <si>
    <t>Místní komunikace - bourání</t>
  </si>
  <si>
    <t>49</t>
  </si>
  <si>
    <t>113107223</t>
  </si>
  <si>
    <t>Odstranění podkladu pl přes 200 m2 z kameniva drceného tl 300 mm</t>
  </si>
  <si>
    <t>-1842872169</t>
  </si>
  <si>
    <t>50</t>
  </si>
  <si>
    <t>997221551</t>
  </si>
  <si>
    <t>Vodorovná doprava suti ze sypkých materiálů do 1 km</t>
  </si>
  <si>
    <t>-1814110571</t>
  </si>
  <si>
    <t>51</t>
  </si>
  <si>
    <t>997221559</t>
  </si>
  <si>
    <t>Příplatek ZKD 1 km u vodorovné dopravy suti ze sypkých materiálů</t>
  </si>
  <si>
    <t>2062033264</t>
  </si>
  <si>
    <t>28,556*15</t>
  </si>
  <si>
    <t>52</t>
  </si>
  <si>
    <t>997221855</t>
  </si>
  <si>
    <t>Poplatek za uložení odpadu z kameniva na skládce (skládkovné)</t>
  </si>
  <si>
    <t>-1737601359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</si>
</sst>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7.14" customWidth="1"/>
    <col min="2" max="2" width="1.43" customWidth="1"/>
    <col min="3" max="3" width="3.57" customWidth="1"/>
    <col min="4" max="4" width="2.29" customWidth="1"/>
    <col min="5" max="5" width="2.29" customWidth="1"/>
    <col min="6" max="6" width="2.29" customWidth="1"/>
    <col min="7" max="7" width="2.29" customWidth="1"/>
    <col min="8" max="8" width="2.29" customWidth="1"/>
    <col min="9" max="9" width="2.29" customWidth="1"/>
    <col min="10" max="10" width="2.29" customWidth="1"/>
    <col min="11" max="11" width="2.29" customWidth="1"/>
    <col min="12" max="12" width="2.29" customWidth="1"/>
    <col min="13" max="13" width="2.29" customWidth="1"/>
    <col min="14" max="14" width="2.29" customWidth="1"/>
    <col min="15" max="15" width="2.29" customWidth="1"/>
    <col min="16" max="16" width="2.29" customWidth="1"/>
    <col min="17" max="17" width="2.29" customWidth="1"/>
    <col min="18" max="18" width="2.29" customWidth="1"/>
    <col min="19" max="19" width="2.29" customWidth="1"/>
    <col min="20" max="20" width="2.29" customWidth="1"/>
    <col min="21" max="21" width="2.29" customWidth="1"/>
    <col min="22" max="22" width="2.29" customWidth="1"/>
    <col min="23" max="23" width="2.29" customWidth="1"/>
    <col min="24" max="24" width="2.29" customWidth="1"/>
    <col min="25" max="25" width="2.29" customWidth="1"/>
    <col min="26" max="26" width="2.29" customWidth="1"/>
    <col min="27" max="27" width="2.29" customWidth="1"/>
    <col min="28" max="28" width="2.29" customWidth="1"/>
    <col min="29" max="29" width="2.29" customWidth="1"/>
    <col min="30" max="30" width="2.29" customWidth="1"/>
    <col min="31" max="31" width="2.29" customWidth="1"/>
    <col min="32" max="32" width="2.29" customWidth="1"/>
    <col min="33" max="33" width="2.29" customWidth="1"/>
    <col min="34" max="34" width="2.86" customWidth="1"/>
    <col min="35" max="35" width="27.14" customWidth="1"/>
    <col min="36" max="36" width="2.14" customWidth="1"/>
    <col min="37" max="37" width="2.14" customWidth="1"/>
    <col min="38" max="38" width="7.14" customWidth="1"/>
    <col min="39" max="39" width="2.86" customWidth="1"/>
    <col min="40" max="40" width="11.43" customWidth="1"/>
    <col min="41" max="41" width="6.43" customWidth="1"/>
    <col min="42" max="42" width="3.57" customWidth="1"/>
    <col min="43" max="43" width="13.43" hidden="1" customWidth="1"/>
    <col min="44" max="44" width="11.71" customWidth="1"/>
    <col min="45" max="45" width="22.14" hidden="1" customWidth="1"/>
    <col min="46" max="46" width="22.14" hidden="1" customWidth="1"/>
    <col min="47" max="47" width="22.14" hidden="1" customWidth="1"/>
    <col min="48" max="48" width="18.57" hidden="1" customWidth="1"/>
    <col min="49" max="49" width="18.57" hidden="1" customWidth="1"/>
    <col min="50" max="50" width="21.43" hidden="1" customWidth="1"/>
    <col min="51" max="51" width="21.43" hidden="1" customWidth="1"/>
    <col min="52" max="52" width="18.57" hidden="1" customWidth="1"/>
    <col min="53" max="53" width="16.43" hidden="1" customWidth="1"/>
    <col min="54" max="54" width="21.43" hidden="1" customWidth="1"/>
    <col min="55" max="55" width="18.57" hidden="1" customWidth="1"/>
    <col min="56" max="56" width="16.43" hidden="1" customWidth="1"/>
    <col min="57" max="57" width="57" customWidth="1"/>
    <col min="71" max="71" width="9.14" hidden="1"/>
    <col min="72" max="72" width="9.14" hidden="1"/>
    <col min="73" max="73" width="9.14" hidden="1"/>
    <col min="74" max="74" width="9.14" hidden="1"/>
    <col min="75" max="75" width="9.14" hidden="1"/>
    <col min="76" max="76" width="9.14" hidden="1"/>
    <col min="77" max="77" width="9.14" hidden="1"/>
    <col min="78" max="78" width="9.14" hidden="1"/>
    <col min="79" max="79" width="9.14" hidden="1"/>
    <col min="80" max="80" width="9.14" hidden="1"/>
    <col min="81" max="81" width="9.14" hidden="1"/>
    <col min="82" max="82" width="9.14" hidden="1"/>
    <col min="83" max="83" width="9.14" hidden="1"/>
    <col min="84" max="84" width="9.14" hidden="1"/>
    <col min="85" max="85" width="9.14" hidden="1"/>
    <col min="86" max="86" width="9.14" hidden="1"/>
    <col min="87" max="87" width="9.14" hidden="1"/>
    <col min="88" max="88" width="9.14" hidden="1"/>
    <col min="89" max="89" width="9.14" hidden="1"/>
    <col min="90" max="90" width="9.14" hidden="1"/>
    <col min="91" max="91" width="9.14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ht="36.96" customHeight="1">
      <c r="AR2" s="17" t="s">
        <v>5</v>
      </c>
      <c r="BS2" s="18" t="s">
        <v>6</v>
      </c>
      <c r="BT2" s="18" t="s">
        <v>7</v>
      </c>
    </row>
    <row r="3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ht="12" customHeight="1">
      <c r="B5" s="21"/>
      <c r="D5" s="25" t="s">
        <v>13</v>
      </c>
      <c r="K5" s="26" t="s">
        <v>14</v>
      </c>
      <c r="AR5" s="21"/>
      <c r="BE5" s="27" t="s">
        <v>15</v>
      </c>
      <c r="BS5" s="18" t="s">
        <v>6</v>
      </c>
    </row>
    <row r="6" ht="36.96" customHeight="1">
      <c r="B6" s="21"/>
      <c r="D6" s="28" t="s">
        <v>16</v>
      </c>
      <c r="K6" s="29" t="s">
        <v>17</v>
      </c>
      <c r="AR6" s="21"/>
      <c r="BE6" s="30"/>
      <c r="BS6" s="18" t="s">
        <v>6</v>
      </c>
    </row>
    <row r="7" ht="12" customHeight="1">
      <c r="B7" s="21"/>
      <c r="D7" s="31" t="s">
        <v>18</v>
      </c>
      <c r="K7" s="26" t="s">
        <v>19</v>
      </c>
      <c r="AK7" s="31" t="s">
        <v>20</v>
      </c>
      <c r="AN7" s="26" t="s">
        <v>1</v>
      </c>
      <c r="AR7" s="21"/>
      <c r="BE7" s="30"/>
      <c r="BS7" s="18" t="s">
        <v>6</v>
      </c>
    </row>
    <row r="8" ht="12" customHeight="1">
      <c r="B8" s="21"/>
      <c r="D8" s="31" t="s">
        <v>21</v>
      </c>
      <c r="K8" s="26" t="s">
        <v>22</v>
      </c>
      <c r="AK8" s="31" t="s">
        <v>23</v>
      </c>
      <c r="AN8" s="32" t="s">
        <v>24</v>
      </c>
      <c r="AR8" s="21"/>
      <c r="BE8" s="30"/>
      <c r="BS8" s="18" t="s">
        <v>6</v>
      </c>
    </row>
    <row r="9" ht="14.4" customHeight="1">
      <c r="B9" s="21"/>
      <c r="AR9" s="21"/>
      <c r="BE9" s="30"/>
      <c r="BS9" s="18" t="s">
        <v>6</v>
      </c>
    </row>
    <row r="10" ht="12" customHeight="1">
      <c r="B10" s="21"/>
      <c r="D10" s="31" t="s">
        <v>25</v>
      </c>
      <c r="AK10" s="31" t="s">
        <v>26</v>
      </c>
      <c r="AN10" s="26" t="s">
        <v>1</v>
      </c>
      <c r="AR10" s="21"/>
      <c r="BE10" s="30"/>
      <c r="BS10" s="18" t="s">
        <v>6</v>
      </c>
    </row>
    <row r="11" ht="18.48" customHeight="1">
      <c r="B11" s="21"/>
      <c r="E11" s="26" t="s">
        <v>22</v>
      </c>
      <c r="AK11" s="31" t="s">
        <v>27</v>
      </c>
      <c r="AN11" s="26" t="s">
        <v>1</v>
      </c>
      <c r="AR11" s="21"/>
      <c r="BE11" s="30"/>
      <c r="BS11" s="18" t="s">
        <v>6</v>
      </c>
    </row>
    <row r="12" ht="6.96" customHeight="1">
      <c r="B12" s="21"/>
      <c r="AR12" s="21"/>
      <c r="BE12" s="30"/>
      <c r="BS12" s="18" t="s">
        <v>6</v>
      </c>
    </row>
    <row r="13" ht="12" customHeight="1">
      <c r="B13" s="21"/>
      <c r="D13" s="31" t="s">
        <v>28</v>
      </c>
      <c r="AK13" s="31" t="s">
        <v>26</v>
      </c>
      <c r="AN13" s="33" t="s">
        <v>29</v>
      </c>
      <c r="AR13" s="21"/>
      <c r="BE13" s="30"/>
      <c r="BS13" s="18" t="s">
        <v>6</v>
      </c>
    </row>
    <row r="14">
      <c r="B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N14" s="33" t="s">
        <v>29</v>
      </c>
      <c r="AR14" s="21"/>
      <c r="BE14" s="30"/>
      <c r="BS14" s="18" t="s">
        <v>6</v>
      </c>
    </row>
    <row r="15" ht="6.96" customHeight="1">
      <c r="B15" s="21"/>
      <c r="AR15" s="21"/>
      <c r="BE15" s="30"/>
      <c r="BS15" s="18" t="s">
        <v>3</v>
      </c>
    </row>
    <row r="16" ht="12" customHeight="1">
      <c r="B16" s="21"/>
      <c r="D16" s="31" t="s">
        <v>30</v>
      </c>
      <c r="AK16" s="31" t="s">
        <v>26</v>
      </c>
      <c r="AN16" s="26" t="s">
        <v>1</v>
      </c>
      <c r="AR16" s="21"/>
      <c r="BE16" s="30"/>
      <c r="BS16" s="18" t="s">
        <v>3</v>
      </c>
    </row>
    <row r="17" ht="18.48" customHeight="1">
      <c r="B17" s="21"/>
      <c r="E17" s="26" t="s">
        <v>22</v>
      </c>
      <c r="AK17" s="31" t="s">
        <v>27</v>
      </c>
      <c r="AN17" s="26" t="s">
        <v>1</v>
      </c>
      <c r="AR17" s="21"/>
      <c r="BE17" s="30"/>
      <c r="BS17" s="18" t="s">
        <v>31</v>
      </c>
    </row>
    <row r="18" ht="6.96" customHeight="1">
      <c r="B18" s="21"/>
      <c r="AR18" s="21"/>
      <c r="BE18" s="30"/>
      <c r="BS18" s="18" t="s">
        <v>6</v>
      </c>
    </row>
    <row r="19" ht="12" customHeight="1">
      <c r="B19" s="21"/>
      <c r="D19" s="31" t="s">
        <v>32</v>
      </c>
      <c r="AK19" s="31" t="s">
        <v>26</v>
      </c>
      <c r="AN19" s="26" t="s">
        <v>1</v>
      </c>
      <c r="AR19" s="21"/>
      <c r="BE19" s="30"/>
      <c r="BS19" s="18" t="s">
        <v>6</v>
      </c>
    </row>
    <row r="20" ht="18.48" customHeight="1">
      <c r="B20" s="21"/>
      <c r="E20" s="26" t="s">
        <v>22</v>
      </c>
      <c r="AK20" s="31" t="s">
        <v>27</v>
      </c>
      <c r="AN20" s="26" t="s">
        <v>1</v>
      </c>
      <c r="AR20" s="21"/>
      <c r="BE20" s="30"/>
      <c r="BS20" s="18" t="s">
        <v>31</v>
      </c>
    </row>
    <row r="21" ht="6.96" customHeight="1">
      <c r="B21" s="21"/>
      <c r="AR21" s="21"/>
      <c r="BE21" s="30"/>
    </row>
    <row r="22" ht="12" customHeight="1">
      <c r="B22" s="21"/>
      <c r="D22" s="31" t="s">
        <v>33</v>
      </c>
      <c r="AR22" s="21"/>
      <c r="BE22" s="30"/>
    </row>
    <row r="23" ht="84" customHeight="1">
      <c r="B23" s="21"/>
      <c r="E23" s="35" t="s">
        <v>34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ht="6.96" customHeight="1">
      <c r="B24" s="21"/>
      <c r="AR24" s="21"/>
      <c r="BE24" s="30"/>
    </row>
    <row r="25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1" customFormat="1" ht="25.92" customHeight="1">
      <c r="B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R26" s="37"/>
      <c r="BE26" s="30"/>
    </row>
    <row r="27" s="1" customFormat="1" ht="6.96" customHeight="1">
      <c r="B27" s="37"/>
      <c r="AR27" s="37"/>
      <c r="BE27" s="30"/>
    </row>
    <row r="28" s="1" customFormat="1">
      <c r="B28" s="37"/>
      <c r="L28" s="41" t="s">
        <v>36</v>
      </c>
      <c r="M28" s="41"/>
      <c r="N28" s="41"/>
      <c r="O28" s="41"/>
      <c r="P28" s="41"/>
      <c r="W28" s="41" t="s">
        <v>37</v>
      </c>
      <c r="X28" s="41"/>
      <c r="Y28" s="41"/>
      <c r="Z28" s="41"/>
      <c r="AA28" s="41"/>
      <c r="AB28" s="41"/>
      <c r="AC28" s="41"/>
      <c r="AD28" s="41"/>
      <c r="AE28" s="41"/>
      <c r="AK28" s="41" t="s">
        <v>38</v>
      </c>
      <c r="AL28" s="41"/>
      <c r="AM28" s="41"/>
      <c r="AN28" s="41"/>
      <c r="AO28" s="41"/>
      <c r="AR28" s="37"/>
      <c r="BE28" s="30"/>
    </row>
    <row r="29" s="2" customFormat="1" ht="14.4" customHeight="1">
      <c r="B29" s="42"/>
      <c r="D29" s="31" t="s">
        <v>39</v>
      </c>
      <c r="F29" s="31" t="s">
        <v>40</v>
      </c>
      <c r="L29" s="43">
        <v>0.20999999999999999</v>
      </c>
      <c r="M29" s="2"/>
      <c r="N29" s="2"/>
      <c r="O29" s="2"/>
      <c r="P29" s="2"/>
      <c r="W29" s="44">
        <f>ROUND(AZ94, 2)</f>
        <v>0</v>
      </c>
      <c r="X29" s="2"/>
      <c r="Y29" s="2"/>
      <c r="Z29" s="2"/>
      <c r="AA29" s="2"/>
      <c r="AB29" s="2"/>
      <c r="AC29" s="2"/>
      <c r="AD29" s="2"/>
      <c r="AE29" s="2"/>
      <c r="AK29" s="44">
        <f>ROUND(AV94, 2)</f>
        <v>0</v>
      </c>
      <c r="AL29" s="2"/>
      <c r="AM29" s="2"/>
      <c r="AN29" s="2"/>
      <c r="AO29" s="2"/>
      <c r="AR29" s="42"/>
      <c r="BE29" s="45"/>
    </row>
    <row r="30" s="2" customFormat="1" ht="14.4" customHeight="1">
      <c r="B30" s="42"/>
      <c r="F30" s="31" t="s">
        <v>41</v>
      </c>
      <c r="L30" s="43">
        <v>0.14999999999999999</v>
      </c>
      <c r="M30" s="2"/>
      <c r="N30" s="2"/>
      <c r="O30" s="2"/>
      <c r="P30" s="2"/>
      <c r="W30" s="44">
        <f>ROUND(BA94, 2)</f>
        <v>0</v>
      </c>
      <c r="X30" s="2"/>
      <c r="Y30" s="2"/>
      <c r="Z30" s="2"/>
      <c r="AA30" s="2"/>
      <c r="AB30" s="2"/>
      <c r="AC30" s="2"/>
      <c r="AD30" s="2"/>
      <c r="AE30" s="2"/>
      <c r="AK30" s="44">
        <f>ROUND(AW94, 2)</f>
        <v>0</v>
      </c>
      <c r="AL30" s="2"/>
      <c r="AM30" s="2"/>
      <c r="AN30" s="2"/>
      <c r="AO30" s="2"/>
      <c r="AR30" s="42"/>
      <c r="BE30" s="45"/>
    </row>
    <row r="31" hidden="1" s="2" customFormat="1" ht="14.4" customHeight="1">
      <c r="B31" s="42"/>
      <c r="F31" s="31" t="s">
        <v>42</v>
      </c>
      <c r="L31" s="43">
        <v>0.20999999999999999</v>
      </c>
      <c r="M31" s="2"/>
      <c r="N31" s="2"/>
      <c r="O31" s="2"/>
      <c r="P31" s="2"/>
      <c r="W31" s="44">
        <f>ROUND(BB94, 2)</f>
        <v>0</v>
      </c>
      <c r="X31" s="2"/>
      <c r="Y31" s="2"/>
      <c r="Z31" s="2"/>
      <c r="AA31" s="2"/>
      <c r="AB31" s="2"/>
      <c r="AC31" s="2"/>
      <c r="AD31" s="2"/>
      <c r="AE31" s="2"/>
      <c r="AK31" s="44">
        <v>0</v>
      </c>
      <c r="AL31" s="2"/>
      <c r="AM31" s="2"/>
      <c r="AN31" s="2"/>
      <c r="AO31" s="2"/>
      <c r="AR31" s="42"/>
      <c r="BE31" s="45"/>
    </row>
    <row r="32" hidden="1" s="2" customFormat="1" ht="14.4" customHeight="1">
      <c r="B32" s="42"/>
      <c r="F32" s="31" t="s">
        <v>43</v>
      </c>
      <c r="L32" s="43">
        <v>0.14999999999999999</v>
      </c>
      <c r="M32" s="2"/>
      <c r="N32" s="2"/>
      <c r="O32" s="2"/>
      <c r="P32" s="2"/>
      <c r="W32" s="44">
        <f>ROUND(BC94, 2)</f>
        <v>0</v>
      </c>
      <c r="X32" s="2"/>
      <c r="Y32" s="2"/>
      <c r="Z32" s="2"/>
      <c r="AA32" s="2"/>
      <c r="AB32" s="2"/>
      <c r="AC32" s="2"/>
      <c r="AD32" s="2"/>
      <c r="AE32" s="2"/>
      <c r="AK32" s="44">
        <v>0</v>
      </c>
      <c r="AL32" s="2"/>
      <c r="AM32" s="2"/>
      <c r="AN32" s="2"/>
      <c r="AO32" s="2"/>
      <c r="AR32" s="42"/>
      <c r="BE32" s="45"/>
    </row>
    <row r="33" hidden="1" s="2" customFormat="1" ht="14.4" customHeight="1">
      <c r="B33" s="42"/>
      <c r="F33" s="31" t="s">
        <v>44</v>
      </c>
      <c r="L33" s="43">
        <v>0</v>
      </c>
      <c r="M33" s="2"/>
      <c r="N33" s="2"/>
      <c r="O33" s="2"/>
      <c r="P33" s="2"/>
      <c r="W33" s="44">
        <f>ROUND(BD94, 2)</f>
        <v>0</v>
      </c>
      <c r="X33" s="2"/>
      <c r="Y33" s="2"/>
      <c r="Z33" s="2"/>
      <c r="AA33" s="2"/>
      <c r="AB33" s="2"/>
      <c r="AC33" s="2"/>
      <c r="AD33" s="2"/>
      <c r="AE33" s="2"/>
      <c r="AK33" s="44">
        <v>0</v>
      </c>
      <c r="AL33" s="2"/>
      <c r="AM33" s="2"/>
      <c r="AN33" s="2"/>
      <c r="AO33" s="2"/>
      <c r="AR33" s="42"/>
      <c r="BE33" s="45"/>
    </row>
    <row r="34" s="1" customFormat="1" ht="6.96" customHeight="1">
      <c r="B34" s="37"/>
      <c r="AR34" s="37"/>
      <c r="BE34" s="30"/>
    </row>
    <row r="35" s="1" customFormat="1" ht="25.92" customHeight="1">
      <c r="B35" s="37"/>
      <c r="C35" s="46"/>
      <c r="D35" s="47" t="s">
        <v>45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46</v>
      </c>
      <c r="U35" s="48"/>
      <c r="V35" s="48"/>
      <c r="W35" s="48"/>
      <c r="X35" s="50" t="s">
        <v>47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1">
        <f>SUM(AK26:AK33)</f>
        <v>0</v>
      </c>
      <c r="AL35" s="48"/>
      <c r="AM35" s="48"/>
      <c r="AN35" s="48"/>
      <c r="AO35" s="52"/>
      <c r="AP35" s="46"/>
      <c r="AQ35" s="46"/>
      <c r="AR35" s="37"/>
    </row>
    <row r="36" s="1" customFormat="1" ht="6.96" customHeight="1">
      <c r="B36" s="37"/>
      <c r="AR36" s="37"/>
    </row>
    <row r="37" s="1" customFormat="1" ht="14.4" customHeight="1">
      <c r="B37" s="37"/>
      <c r="AR37" s="37"/>
    </row>
    <row r="38" ht="14.4" customHeight="1">
      <c r="B38" s="21"/>
      <c r="AR38" s="21"/>
    </row>
    <row r="39" ht="14.4" customHeight="1">
      <c r="B39" s="21"/>
      <c r="AR39" s="21"/>
    </row>
    <row r="40" ht="14.4" customHeight="1">
      <c r="B40" s="21"/>
      <c r="AR40" s="21"/>
    </row>
    <row r="41" ht="14.4" customHeight="1">
      <c r="B41" s="21"/>
      <c r="AR41" s="21"/>
    </row>
    <row r="42" ht="14.4" customHeight="1">
      <c r="B42" s="21"/>
      <c r="AR42" s="21"/>
    </row>
    <row r="43" ht="14.4" customHeight="1">
      <c r="B43" s="21"/>
      <c r="AR43" s="21"/>
    </row>
    <row r="44" ht="14.4" customHeight="1">
      <c r="B44" s="21"/>
      <c r="AR44" s="21"/>
    </row>
    <row r="45" ht="14.4" customHeight="1">
      <c r="B45" s="21"/>
      <c r="AR45" s="21"/>
    </row>
    <row r="46" ht="14.4" customHeight="1">
      <c r="B46" s="21"/>
      <c r="AR46" s="21"/>
    </row>
    <row r="47" ht="14.4" customHeight="1">
      <c r="B47" s="21"/>
      <c r="AR47" s="21"/>
    </row>
    <row r="48" ht="14.4" customHeight="1">
      <c r="B48" s="21"/>
      <c r="AR48" s="21"/>
    </row>
    <row r="49" s="1" customFormat="1" ht="14.4" customHeight="1">
      <c r="B49" s="37"/>
      <c r="D49" s="53" t="s">
        <v>48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49</v>
      </c>
      <c r="AI49" s="54"/>
      <c r="AJ49" s="54"/>
      <c r="AK49" s="54"/>
      <c r="AL49" s="54"/>
      <c r="AM49" s="54"/>
      <c r="AN49" s="54"/>
      <c r="AO49" s="54"/>
      <c r="AR49" s="37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1" customFormat="1">
      <c r="B60" s="37"/>
      <c r="D60" s="55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5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5" t="s">
        <v>50</v>
      </c>
      <c r="AI60" s="39"/>
      <c r="AJ60" s="39"/>
      <c r="AK60" s="39"/>
      <c r="AL60" s="39"/>
      <c r="AM60" s="55" t="s">
        <v>51</v>
      </c>
      <c r="AN60" s="39"/>
      <c r="AO60" s="39"/>
      <c r="AR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1" customFormat="1">
      <c r="B64" s="37"/>
      <c r="D64" s="53" t="s">
        <v>52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3" t="s">
        <v>53</v>
      </c>
      <c r="AI64" s="54"/>
      <c r="AJ64" s="54"/>
      <c r="AK64" s="54"/>
      <c r="AL64" s="54"/>
      <c r="AM64" s="54"/>
      <c r="AN64" s="54"/>
      <c r="AO64" s="54"/>
      <c r="AR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1" customFormat="1">
      <c r="B75" s="37"/>
      <c r="D75" s="55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5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5" t="s">
        <v>50</v>
      </c>
      <c r="AI75" s="39"/>
      <c r="AJ75" s="39"/>
      <c r="AK75" s="39"/>
      <c r="AL75" s="39"/>
      <c r="AM75" s="55" t="s">
        <v>51</v>
      </c>
      <c r="AN75" s="39"/>
      <c r="AO75" s="39"/>
      <c r="AR75" s="37"/>
    </row>
    <row r="76" s="1" customFormat="1">
      <c r="B76" s="37"/>
      <c r="AR76" s="37"/>
    </row>
    <row r="77" s="1" customFormat="1" ht="6.96" customHeight="1"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7"/>
    </row>
    <row r="82" s="1" customFormat="1" ht="24.96" customHeight="1">
      <c r="B82" s="37"/>
      <c r="C82" s="22" t="s">
        <v>54</v>
      </c>
      <c r="AR82" s="37"/>
    </row>
    <row r="83" s="1" customFormat="1" ht="6.96" customHeight="1">
      <c r="B83" s="37"/>
      <c r="AR83" s="37"/>
    </row>
    <row r="84" s="3" customFormat="1" ht="12" customHeight="1">
      <c r="B84" s="60"/>
      <c r="C84" s="31" t="s">
        <v>13</v>
      </c>
      <c r="L84" s="3" t="str">
        <f>K5</f>
        <v>19_03_2018</v>
      </c>
      <c r="AR84" s="60"/>
    </row>
    <row r="85" s="4" customFormat="1" ht="36.96" customHeight="1">
      <c r="B85" s="61"/>
      <c r="C85" s="62" t="s">
        <v>16</v>
      </c>
      <c r="L85" s="63" t="str">
        <f>K6</f>
        <v>Přestavlky - doplnění kanalizace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R85" s="61"/>
    </row>
    <row r="86" s="1" customFormat="1" ht="6.96" customHeight="1">
      <c r="B86" s="37"/>
      <c r="AR86" s="37"/>
    </row>
    <row r="87" s="1" customFormat="1" ht="12" customHeight="1">
      <c r="B87" s="37"/>
      <c r="C87" s="31" t="s">
        <v>21</v>
      </c>
      <c r="L87" s="64" t="str">
        <f>IF(K8="","",K8)</f>
        <v xml:space="preserve"> </v>
      </c>
      <c r="AI87" s="31" t="s">
        <v>23</v>
      </c>
      <c r="AM87" s="65" t="str">
        <f>IF(AN8= "","",AN8)</f>
        <v>19. 3. 2018</v>
      </c>
      <c r="AN87" s="65"/>
      <c r="AR87" s="37"/>
    </row>
    <row r="88" s="1" customFormat="1" ht="6.96" customHeight="1">
      <c r="B88" s="37"/>
      <c r="AR88" s="37"/>
    </row>
    <row r="89" s="1" customFormat="1" ht="15.6" customHeight="1">
      <c r="B89" s="37"/>
      <c r="C89" s="31" t="s">
        <v>25</v>
      </c>
      <c r="L89" s="3" t="str">
        <f>IF(E11= "","",E11)</f>
        <v xml:space="preserve"> </v>
      </c>
      <c r="AI89" s="31" t="s">
        <v>30</v>
      </c>
      <c r="AM89" s="66" t="str">
        <f>IF(E17="","",E17)</f>
        <v xml:space="preserve"> </v>
      </c>
      <c r="AN89" s="3"/>
      <c r="AO89" s="3"/>
      <c r="AP89" s="3"/>
      <c r="AR89" s="37"/>
      <c r="AS89" s="67" t="s">
        <v>55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</row>
    <row r="90" s="1" customFormat="1" ht="15.6" customHeight="1">
      <c r="B90" s="37"/>
      <c r="C90" s="31" t="s">
        <v>28</v>
      </c>
      <c r="L90" s="3" t="str">
        <f>IF(E14= "Vyplň údaj","",E14)</f>
        <v/>
      </c>
      <c r="AI90" s="31" t="s">
        <v>32</v>
      </c>
      <c r="AM90" s="66" t="str">
        <f>IF(E20="","",E20)</f>
        <v xml:space="preserve"> </v>
      </c>
      <c r="AN90" s="3"/>
      <c r="AO90" s="3"/>
      <c r="AP90" s="3"/>
      <c r="AR90" s="37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</row>
    <row r="91" s="1" customFormat="1" ht="10.8" customHeight="1">
      <c r="B91" s="37"/>
      <c r="AR91" s="37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</row>
    <row r="92" s="1" customFormat="1" ht="29.28" customHeight="1">
      <c r="B92" s="37"/>
      <c r="C92" s="75" t="s">
        <v>56</v>
      </c>
      <c r="D92" s="76"/>
      <c r="E92" s="76"/>
      <c r="F92" s="76"/>
      <c r="G92" s="76"/>
      <c r="H92" s="77"/>
      <c r="I92" s="78" t="s">
        <v>57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58</v>
      </c>
      <c r="AH92" s="76"/>
      <c r="AI92" s="76"/>
      <c r="AJ92" s="76"/>
      <c r="AK92" s="76"/>
      <c r="AL92" s="76"/>
      <c r="AM92" s="76"/>
      <c r="AN92" s="78" t="s">
        <v>59</v>
      </c>
      <c r="AO92" s="76"/>
      <c r="AP92" s="80"/>
      <c r="AQ92" s="81" t="s">
        <v>60</v>
      </c>
      <c r="AR92" s="37"/>
      <c r="AS92" s="82" t="s">
        <v>61</v>
      </c>
      <c r="AT92" s="83" t="s">
        <v>62</v>
      </c>
      <c r="AU92" s="83" t="s">
        <v>63</v>
      </c>
      <c r="AV92" s="83" t="s">
        <v>64</v>
      </c>
      <c r="AW92" s="83" t="s">
        <v>65</v>
      </c>
      <c r="AX92" s="83" t="s">
        <v>66</v>
      </c>
      <c r="AY92" s="83" t="s">
        <v>67</v>
      </c>
      <c r="AZ92" s="83" t="s">
        <v>68</v>
      </c>
      <c r="BA92" s="83" t="s">
        <v>69</v>
      </c>
      <c r="BB92" s="83" t="s">
        <v>70</v>
      </c>
      <c r="BC92" s="83" t="s">
        <v>71</v>
      </c>
      <c r="BD92" s="84" t="s">
        <v>72</v>
      </c>
    </row>
    <row r="93" s="1" customFormat="1" ht="10.8" customHeight="1">
      <c r="B93" s="37"/>
      <c r="AR93" s="37"/>
      <c r="AS93" s="85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</row>
    <row r="94" s="5" customFormat="1" ht="32.4" customHeight="1">
      <c r="B94" s="86"/>
      <c r="C94" s="87" t="s">
        <v>73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9">
        <f>ROUND(AG95,2)</f>
        <v>0</v>
      </c>
      <c r="AH94" s="89"/>
      <c r="AI94" s="89"/>
      <c r="AJ94" s="89"/>
      <c r="AK94" s="89"/>
      <c r="AL94" s="89"/>
      <c r="AM94" s="89"/>
      <c r="AN94" s="90">
        <f>SUM(AG94,AT94)</f>
        <v>0</v>
      </c>
      <c r="AO94" s="90"/>
      <c r="AP94" s="90"/>
      <c r="AQ94" s="91" t="s">
        <v>1</v>
      </c>
      <c r="AR94" s="86"/>
      <c r="AS94" s="92">
        <f>ROUND(AS95,2)</f>
        <v>0</v>
      </c>
      <c r="AT94" s="93">
        <f>ROUND(SUM(AV94:AW94),2)</f>
        <v>0</v>
      </c>
      <c r="AU94" s="94">
        <f>ROUND(AU95,5)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ROUND(AZ95,2)</f>
        <v>0</v>
      </c>
      <c r="BA94" s="93">
        <f>ROUND(BA95,2)</f>
        <v>0</v>
      </c>
      <c r="BB94" s="93">
        <f>ROUND(BB95,2)</f>
        <v>0</v>
      </c>
      <c r="BC94" s="93">
        <f>ROUND(BC95,2)</f>
        <v>0</v>
      </c>
      <c r="BD94" s="95">
        <f>ROUND(BD95,2)</f>
        <v>0</v>
      </c>
      <c r="BS94" s="96" t="s">
        <v>74</v>
      </c>
      <c r="BT94" s="96" t="s">
        <v>75</v>
      </c>
      <c r="BV94" s="96" t="s">
        <v>76</v>
      </c>
      <c r="BW94" s="96" t="s">
        <v>4</v>
      </c>
      <c r="BX94" s="96" t="s">
        <v>77</v>
      </c>
      <c r="CL94" s="96" t="s">
        <v>19</v>
      </c>
    </row>
    <row r="95" s="6" customFormat="1" ht="26.4" customHeight="1">
      <c r="A95" s="97" t="s">
        <v>78</v>
      </c>
      <c r="B95" s="98"/>
      <c r="C95" s="99"/>
      <c r="D95" s="100" t="s">
        <v>14</v>
      </c>
      <c r="E95" s="100"/>
      <c r="F95" s="100"/>
      <c r="G95" s="100"/>
      <c r="H95" s="100"/>
      <c r="I95" s="101"/>
      <c r="J95" s="100" t="s">
        <v>17</v>
      </c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2">
        <f>'19_03_2018 - Přestavlky -...'!J28</f>
        <v>0</v>
      </c>
      <c r="AH95" s="101"/>
      <c r="AI95" s="101"/>
      <c r="AJ95" s="101"/>
      <c r="AK95" s="101"/>
      <c r="AL95" s="101"/>
      <c r="AM95" s="101"/>
      <c r="AN95" s="102">
        <f>SUM(AG95,AT95)</f>
        <v>0</v>
      </c>
      <c r="AO95" s="101"/>
      <c r="AP95" s="101"/>
      <c r="AQ95" s="103" t="s">
        <v>79</v>
      </c>
      <c r="AR95" s="98"/>
      <c r="AS95" s="104">
        <v>0</v>
      </c>
      <c r="AT95" s="105">
        <f>ROUND(SUM(AV95:AW95),2)</f>
        <v>0</v>
      </c>
      <c r="AU95" s="106">
        <f>'19_03_2018 - Přestavlky -...'!P120</f>
        <v>0</v>
      </c>
      <c r="AV95" s="105">
        <f>'19_03_2018 - Přestavlky -...'!J31</f>
        <v>0</v>
      </c>
      <c r="AW95" s="105">
        <f>'19_03_2018 - Přestavlky -...'!J32</f>
        <v>0</v>
      </c>
      <c r="AX95" s="105">
        <f>'19_03_2018 - Přestavlky -...'!J33</f>
        <v>0</v>
      </c>
      <c r="AY95" s="105">
        <f>'19_03_2018 - Přestavlky -...'!J34</f>
        <v>0</v>
      </c>
      <c r="AZ95" s="105">
        <f>'19_03_2018 - Přestavlky -...'!F31</f>
        <v>0</v>
      </c>
      <c r="BA95" s="105">
        <f>'19_03_2018 - Přestavlky -...'!F32</f>
        <v>0</v>
      </c>
      <c r="BB95" s="105">
        <f>'19_03_2018 - Přestavlky -...'!F33</f>
        <v>0</v>
      </c>
      <c r="BC95" s="105">
        <f>'19_03_2018 - Přestavlky -...'!F34</f>
        <v>0</v>
      </c>
      <c r="BD95" s="107">
        <f>'19_03_2018 - Přestavlky -...'!F35</f>
        <v>0</v>
      </c>
      <c r="BT95" s="108" t="s">
        <v>80</v>
      </c>
      <c r="BU95" s="108" t="s">
        <v>81</v>
      </c>
      <c r="BV95" s="108" t="s">
        <v>76</v>
      </c>
      <c r="BW95" s="108" t="s">
        <v>4</v>
      </c>
      <c r="BX95" s="108" t="s">
        <v>77</v>
      </c>
      <c r="CL95" s="108" t="s">
        <v>19</v>
      </c>
    </row>
    <row r="96" s="1" customFormat="1" ht="30" customHeight="1">
      <c r="B96" s="37"/>
      <c r="AR96" s="37"/>
    </row>
    <row r="97" s="1" customFormat="1" ht="6.96" customHeight="1">
      <c r="B97" s="56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37"/>
    </row>
  </sheetData>
  <mergeCells count="4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</mergeCells>
  <hyperlinks>
    <hyperlink ref="A95" location="'19_03_2018 - Přestavlky -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14" customWidth="1"/>
    <col min="2" max="2" width="1.43" customWidth="1"/>
    <col min="3" max="3" width="3.57" customWidth="1"/>
    <col min="4" max="4" width="3.71" customWidth="1"/>
    <col min="5" max="5" width="14.71" customWidth="1"/>
    <col min="6" max="6" width="43.57" customWidth="1"/>
    <col min="7" max="7" width="6" customWidth="1"/>
    <col min="8" max="8" width="9.86" customWidth="1"/>
    <col min="9" max="9" width="17.29" style="109" customWidth="1"/>
    <col min="10" max="10" width="17.29" customWidth="1"/>
    <col min="11" max="11" width="17.29" customWidth="1"/>
    <col min="12" max="12" width="8" customWidth="1"/>
    <col min="13" max="13" width="9.29" hidden="1" customWidth="1"/>
    <col min="14" max="14" width="9.14" hidden="1"/>
    <col min="15" max="15" width="12.14" hidden="1" customWidth="1"/>
    <col min="16" max="16" width="12.14" hidden="1" customWidth="1"/>
    <col min="17" max="17" width="12.14" hidden="1" customWidth="1"/>
    <col min="18" max="18" width="12.14" hidden="1" customWidth="1"/>
    <col min="19" max="19" width="12.14" hidden="1" customWidth="1"/>
    <col min="20" max="20" width="12.14" hidden="1" customWidth="1"/>
    <col min="21" max="21" width="14" hidden="1" customWidth="1"/>
    <col min="22" max="22" width="10.57" customWidth="1"/>
    <col min="23" max="23" width="14" customWidth="1"/>
    <col min="24" max="24" width="10.57" customWidth="1"/>
    <col min="25" max="25" width="12.86" customWidth="1"/>
    <col min="26" max="26" width="9.43" customWidth="1"/>
    <col min="27" max="27" width="12.86" customWidth="1"/>
    <col min="28" max="28" width="14" customWidth="1"/>
    <col min="29" max="29" width="9.43" customWidth="1"/>
    <col min="30" max="30" width="12.86" customWidth="1"/>
    <col min="31" max="31" width="14" customWidth="1"/>
    <col min="44" max="44" width="9.14" hidden="1"/>
    <col min="45" max="45" width="9.14" hidden="1"/>
    <col min="46" max="46" width="9.14" hidden="1"/>
    <col min="47" max="47" width="9.14" hidden="1"/>
    <col min="48" max="48" width="9.14" hidden="1"/>
    <col min="49" max="49" width="9.14" hidden="1"/>
    <col min="50" max="50" width="9.14" hidden="1"/>
    <col min="51" max="51" width="9.14" hidden="1"/>
    <col min="52" max="52" width="9.14" hidden="1"/>
    <col min="53" max="53" width="9.14" hidden="1"/>
    <col min="54" max="54" width="9.14" hidden="1"/>
    <col min="55" max="55" width="9.14" hidden="1"/>
    <col min="56" max="56" width="9.14" hidden="1"/>
    <col min="57" max="57" width="9.14" hidden="1"/>
    <col min="58" max="58" width="9.14" hidden="1"/>
    <col min="59" max="59" width="9.14" hidden="1"/>
    <col min="60" max="60" width="9.14" hidden="1"/>
    <col min="61" max="61" width="9.14" hidden="1"/>
    <col min="62" max="62" width="9.14" hidden="1"/>
    <col min="63" max="63" width="9.14" hidden="1"/>
    <col min="64" max="64" width="9.14" hidden="1"/>
    <col min="65" max="65" width="9.14" hidden="1"/>
  </cols>
  <sheetData>
    <row r="2" ht="36.96" customHeight="1">
      <c r="L2" s="17" t="s">
        <v>5</v>
      </c>
      <c r="AT2" s="18" t="s">
        <v>4</v>
      </c>
      <c r="AZ2" s="110" t="s">
        <v>82</v>
      </c>
      <c r="BA2" s="110" t="s">
        <v>83</v>
      </c>
      <c r="BB2" s="110" t="s">
        <v>84</v>
      </c>
      <c r="BC2" s="110" t="s">
        <v>85</v>
      </c>
      <c r="BD2" s="110" t="s">
        <v>86</v>
      </c>
    </row>
    <row r="3" ht="6.96" customHeight="1">
      <c r="B3" s="19"/>
      <c r="C3" s="20"/>
      <c r="D3" s="20"/>
      <c r="E3" s="20"/>
      <c r="F3" s="20"/>
      <c r="G3" s="20"/>
      <c r="H3" s="20"/>
      <c r="I3" s="111"/>
      <c r="J3" s="20"/>
      <c r="K3" s="20"/>
      <c r="L3" s="21"/>
      <c r="AT3" s="18" t="s">
        <v>86</v>
      </c>
      <c r="AZ3" s="110" t="s">
        <v>87</v>
      </c>
      <c r="BA3" s="110" t="s">
        <v>88</v>
      </c>
      <c r="BB3" s="110" t="s">
        <v>89</v>
      </c>
      <c r="BC3" s="110" t="s">
        <v>90</v>
      </c>
      <c r="BD3" s="110" t="s">
        <v>86</v>
      </c>
    </row>
    <row r="4" ht="24.96" customHeight="1">
      <c r="B4" s="21"/>
      <c r="D4" s="22" t="s">
        <v>91</v>
      </c>
      <c r="L4" s="21"/>
      <c r="M4" s="112" t="s">
        <v>10</v>
      </c>
      <c r="AT4" s="18" t="s">
        <v>3</v>
      </c>
      <c r="AZ4" s="110" t="s">
        <v>92</v>
      </c>
      <c r="BA4" s="110" t="s">
        <v>93</v>
      </c>
      <c r="BB4" s="110" t="s">
        <v>89</v>
      </c>
      <c r="BC4" s="110" t="s">
        <v>94</v>
      </c>
      <c r="BD4" s="110" t="s">
        <v>86</v>
      </c>
    </row>
    <row r="5" ht="6.96" customHeight="1">
      <c r="B5" s="21"/>
      <c r="L5" s="21"/>
      <c r="AZ5" s="110" t="s">
        <v>95</v>
      </c>
      <c r="BA5" s="110" t="s">
        <v>96</v>
      </c>
      <c r="BB5" s="110" t="s">
        <v>89</v>
      </c>
      <c r="BC5" s="110" t="s">
        <v>97</v>
      </c>
      <c r="BD5" s="110" t="s">
        <v>86</v>
      </c>
    </row>
    <row r="6" s="1" customFormat="1" ht="12" customHeight="1">
      <c r="B6" s="37"/>
      <c r="D6" s="31" t="s">
        <v>16</v>
      </c>
      <c r="I6" s="113"/>
      <c r="L6" s="37"/>
      <c r="AZ6" s="110" t="s">
        <v>98</v>
      </c>
      <c r="BA6" s="110" t="s">
        <v>99</v>
      </c>
      <c r="BB6" s="110" t="s">
        <v>89</v>
      </c>
      <c r="BC6" s="110" t="s">
        <v>100</v>
      </c>
      <c r="BD6" s="110" t="s">
        <v>86</v>
      </c>
    </row>
    <row r="7" s="1" customFormat="1" ht="36.96" customHeight="1">
      <c r="B7" s="37"/>
      <c r="E7" s="63" t="s">
        <v>17</v>
      </c>
      <c r="F7" s="1"/>
      <c r="G7" s="1"/>
      <c r="H7" s="1"/>
      <c r="I7" s="113"/>
      <c r="L7" s="37"/>
      <c r="AZ7" s="110" t="s">
        <v>101</v>
      </c>
      <c r="BA7" s="110" t="s">
        <v>102</v>
      </c>
      <c r="BB7" s="110" t="s">
        <v>89</v>
      </c>
      <c r="BC7" s="110" t="s">
        <v>103</v>
      </c>
      <c r="BD7" s="110" t="s">
        <v>86</v>
      </c>
    </row>
    <row r="8" s="1" customFormat="1">
      <c r="B8" s="37"/>
      <c r="I8" s="113"/>
      <c r="L8" s="37"/>
      <c r="AZ8" s="110" t="s">
        <v>104</v>
      </c>
      <c r="BA8" s="110" t="s">
        <v>105</v>
      </c>
      <c r="BB8" s="110" t="s">
        <v>89</v>
      </c>
      <c r="BC8" s="110" t="s">
        <v>106</v>
      </c>
      <c r="BD8" s="110" t="s">
        <v>86</v>
      </c>
    </row>
    <row r="9" s="1" customFormat="1" ht="12" customHeight="1">
      <c r="B9" s="37"/>
      <c r="D9" s="31" t="s">
        <v>18</v>
      </c>
      <c r="F9" s="26" t="s">
        <v>19</v>
      </c>
      <c r="I9" s="114" t="s">
        <v>20</v>
      </c>
      <c r="J9" s="26" t="s">
        <v>1</v>
      </c>
      <c r="L9" s="37"/>
      <c r="AZ9" s="110" t="s">
        <v>107</v>
      </c>
      <c r="BA9" s="110" t="s">
        <v>108</v>
      </c>
      <c r="BB9" s="110" t="s">
        <v>89</v>
      </c>
      <c r="BC9" s="110" t="s">
        <v>109</v>
      </c>
      <c r="BD9" s="110" t="s">
        <v>86</v>
      </c>
    </row>
    <row r="10" s="1" customFormat="1" ht="12" customHeight="1">
      <c r="B10" s="37"/>
      <c r="D10" s="31" t="s">
        <v>21</v>
      </c>
      <c r="F10" s="26" t="s">
        <v>22</v>
      </c>
      <c r="I10" s="114" t="s">
        <v>23</v>
      </c>
      <c r="J10" s="65" t="str">
        <f>'Rekapitulace stavby'!AN8</f>
        <v>19. 3. 2018</v>
      </c>
      <c r="L10" s="37"/>
      <c r="AZ10" s="110" t="s">
        <v>110</v>
      </c>
      <c r="BA10" s="110" t="s">
        <v>111</v>
      </c>
      <c r="BB10" s="110" t="s">
        <v>89</v>
      </c>
      <c r="BC10" s="110" t="s">
        <v>112</v>
      </c>
      <c r="BD10" s="110" t="s">
        <v>86</v>
      </c>
    </row>
    <row r="11" s="1" customFormat="1" ht="10.8" customHeight="1">
      <c r="B11" s="37"/>
      <c r="I11" s="113"/>
      <c r="L11" s="37"/>
      <c r="AZ11" s="110" t="s">
        <v>113</v>
      </c>
      <c r="BA11" s="110" t="s">
        <v>114</v>
      </c>
      <c r="BB11" s="110" t="s">
        <v>89</v>
      </c>
      <c r="BC11" s="110" t="s">
        <v>115</v>
      </c>
      <c r="BD11" s="110" t="s">
        <v>86</v>
      </c>
    </row>
    <row r="12" s="1" customFormat="1" ht="12" customHeight="1">
      <c r="B12" s="37"/>
      <c r="D12" s="31" t="s">
        <v>25</v>
      </c>
      <c r="I12" s="114" t="s">
        <v>26</v>
      </c>
      <c r="J12" s="26" t="str">
        <f>IF('Rekapitulace stavby'!AN10="","",'Rekapitulace stavby'!AN10)</f>
        <v/>
      </c>
      <c r="L12" s="37"/>
      <c r="AZ12" s="110" t="s">
        <v>116</v>
      </c>
      <c r="BA12" s="110" t="s">
        <v>117</v>
      </c>
      <c r="BB12" s="110" t="s">
        <v>89</v>
      </c>
      <c r="BC12" s="110" t="s">
        <v>118</v>
      </c>
      <c r="BD12" s="110" t="s">
        <v>86</v>
      </c>
    </row>
    <row r="13" s="1" customFormat="1" ht="18" customHeight="1">
      <c r="B13" s="37"/>
      <c r="E13" s="26" t="str">
        <f>IF('Rekapitulace stavby'!E11="","",'Rekapitulace stavby'!E11)</f>
        <v xml:space="preserve"> </v>
      </c>
      <c r="I13" s="114" t="s">
        <v>27</v>
      </c>
      <c r="J13" s="26" t="str">
        <f>IF('Rekapitulace stavby'!AN11="","",'Rekapitulace stavby'!AN11)</f>
        <v/>
      </c>
      <c r="L13" s="37"/>
      <c r="AZ13" s="110" t="s">
        <v>119</v>
      </c>
      <c r="BA13" s="110" t="s">
        <v>120</v>
      </c>
      <c r="BB13" s="110" t="s">
        <v>89</v>
      </c>
      <c r="BC13" s="110" t="s">
        <v>121</v>
      </c>
      <c r="BD13" s="110" t="s">
        <v>86</v>
      </c>
    </row>
    <row r="14" s="1" customFormat="1" ht="6.96" customHeight="1">
      <c r="B14" s="37"/>
      <c r="I14" s="113"/>
      <c r="L14" s="37"/>
      <c r="AZ14" s="110" t="s">
        <v>122</v>
      </c>
      <c r="BA14" s="110" t="s">
        <v>123</v>
      </c>
      <c r="BB14" s="110" t="s">
        <v>84</v>
      </c>
      <c r="BC14" s="110" t="s">
        <v>124</v>
      </c>
      <c r="BD14" s="110" t="s">
        <v>86</v>
      </c>
    </row>
    <row r="15" s="1" customFormat="1" ht="12" customHeight="1">
      <c r="B15" s="37"/>
      <c r="D15" s="31" t="s">
        <v>28</v>
      </c>
      <c r="I15" s="114" t="s">
        <v>26</v>
      </c>
      <c r="J15" s="32" t="str">
        <f>'Rekapitulace stavby'!AN13</f>
        <v>Vyplň údaj</v>
      </c>
      <c r="L15" s="37"/>
      <c r="AZ15" s="110" t="s">
        <v>125</v>
      </c>
      <c r="BA15" s="110" t="s">
        <v>123</v>
      </c>
      <c r="BB15" s="110" t="s">
        <v>84</v>
      </c>
      <c r="BC15" s="110" t="s">
        <v>126</v>
      </c>
      <c r="BD15" s="110" t="s">
        <v>86</v>
      </c>
    </row>
    <row r="16" s="1" customFormat="1" ht="18" customHeight="1">
      <c r="B16" s="37"/>
      <c r="E16" s="32" t="str">
        <f>'Rekapitulace stavby'!E14</f>
        <v>Vyplň údaj</v>
      </c>
      <c r="F16" s="26"/>
      <c r="G16" s="26"/>
      <c r="H16" s="26"/>
      <c r="I16" s="114" t="s">
        <v>27</v>
      </c>
      <c r="J16" s="32" t="str">
        <f>'Rekapitulace stavby'!AN14</f>
        <v>Vyplň údaj</v>
      </c>
      <c r="L16" s="37"/>
    </row>
    <row r="17" s="1" customFormat="1" ht="6.96" customHeight="1">
      <c r="B17" s="37"/>
      <c r="I17" s="113"/>
      <c r="L17" s="37"/>
    </row>
    <row r="18" s="1" customFormat="1" ht="12" customHeight="1">
      <c r="B18" s="37"/>
      <c r="D18" s="31" t="s">
        <v>30</v>
      </c>
      <c r="I18" s="114" t="s">
        <v>26</v>
      </c>
      <c r="J18" s="26" t="str">
        <f>IF('Rekapitulace stavby'!AN16="","",'Rekapitulace stavby'!AN16)</f>
        <v/>
      </c>
      <c r="L18" s="37"/>
    </row>
    <row r="19" s="1" customFormat="1" ht="18" customHeight="1">
      <c r="B19" s="37"/>
      <c r="E19" s="26" t="str">
        <f>IF('Rekapitulace stavby'!E17="","",'Rekapitulace stavby'!E17)</f>
        <v xml:space="preserve"> </v>
      </c>
      <c r="I19" s="114" t="s">
        <v>27</v>
      </c>
      <c r="J19" s="26" t="str">
        <f>IF('Rekapitulace stavby'!AN17="","",'Rekapitulace stavby'!AN17)</f>
        <v/>
      </c>
      <c r="L19" s="37"/>
    </row>
    <row r="20" s="1" customFormat="1" ht="6.96" customHeight="1">
      <c r="B20" s="37"/>
      <c r="I20" s="113"/>
      <c r="L20" s="37"/>
    </row>
    <row r="21" s="1" customFormat="1" ht="12" customHeight="1">
      <c r="B21" s="37"/>
      <c r="D21" s="31" t="s">
        <v>32</v>
      </c>
      <c r="I21" s="114" t="s">
        <v>26</v>
      </c>
      <c r="J21" s="26" t="str">
        <f>IF('Rekapitulace stavby'!AN19="","",'Rekapitulace stavby'!AN19)</f>
        <v/>
      </c>
      <c r="L21" s="37"/>
    </row>
    <row r="22" s="1" customFormat="1" ht="18" customHeight="1">
      <c r="B22" s="37"/>
      <c r="E22" s="26" t="str">
        <f>IF('Rekapitulace stavby'!E20="","",'Rekapitulace stavby'!E20)</f>
        <v xml:space="preserve"> </v>
      </c>
      <c r="I22" s="114" t="s">
        <v>27</v>
      </c>
      <c r="J22" s="26" t="str">
        <f>IF('Rekapitulace stavby'!AN20="","",'Rekapitulace stavby'!AN20)</f>
        <v/>
      </c>
      <c r="L22" s="37"/>
    </row>
    <row r="23" s="1" customFormat="1" ht="6.96" customHeight="1">
      <c r="B23" s="37"/>
      <c r="I23" s="113"/>
      <c r="L23" s="37"/>
    </row>
    <row r="24" s="1" customFormat="1" ht="12" customHeight="1">
      <c r="B24" s="37"/>
      <c r="D24" s="31" t="s">
        <v>33</v>
      </c>
      <c r="I24" s="113"/>
      <c r="L24" s="37"/>
    </row>
    <row r="25" s="7" customFormat="1" ht="120" customHeight="1">
      <c r="B25" s="115"/>
      <c r="E25" s="35" t="s">
        <v>127</v>
      </c>
      <c r="F25" s="35"/>
      <c r="G25" s="35"/>
      <c r="H25" s="35"/>
      <c r="I25" s="116"/>
      <c r="L25" s="115"/>
    </row>
    <row r="26" s="1" customFormat="1" ht="6.96" customHeight="1">
      <c r="B26" s="37"/>
      <c r="I26" s="113"/>
      <c r="L26" s="37"/>
    </row>
    <row r="27" s="1" customFormat="1" ht="6.96" customHeight="1">
      <c r="B27" s="37"/>
      <c r="D27" s="69"/>
      <c r="E27" s="69"/>
      <c r="F27" s="69"/>
      <c r="G27" s="69"/>
      <c r="H27" s="69"/>
      <c r="I27" s="117"/>
      <c r="J27" s="69"/>
      <c r="K27" s="69"/>
      <c r="L27" s="37"/>
    </row>
    <row r="28" s="1" customFormat="1" ht="25.44" customHeight="1">
      <c r="B28" s="37"/>
      <c r="D28" s="118" t="s">
        <v>35</v>
      </c>
      <c r="I28" s="113"/>
      <c r="J28" s="90">
        <f>ROUND(J120, 2)</f>
        <v>0</v>
      </c>
      <c r="L28" s="37"/>
    </row>
    <row r="29" s="1" customFormat="1" ht="6.96" customHeight="1">
      <c r="B29" s="37"/>
      <c r="D29" s="69"/>
      <c r="E29" s="69"/>
      <c r="F29" s="69"/>
      <c r="G29" s="69"/>
      <c r="H29" s="69"/>
      <c r="I29" s="117"/>
      <c r="J29" s="69"/>
      <c r="K29" s="69"/>
      <c r="L29" s="37"/>
    </row>
    <row r="30" s="1" customFormat="1" ht="14.4" customHeight="1">
      <c r="B30" s="37"/>
      <c r="F30" s="41" t="s">
        <v>37</v>
      </c>
      <c r="I30" s="119" t="s">
        <v>36</v>
      </c>
      <c r="J30" s="41" t="s">
        <v>38</v>
      </c>
      <c r="L30" s="37"/>
    </row>
    <row r="31" s="1" customFormat="1" ht="14.4" customHeight="1">
      <c r="B31" s="37"/>
      <c r="D31" s="120" t="s">
        <v>39</v>
      </c>
      <c r="E31" s="31" t="s">
        <v>40</v>
      </c>
      <c r="F31" s="121">
        <f>ROUND((SUM(BE120:BE354)),  2)</f>
        <v>0</v>
      </c>
      <c r="I31" s="122">
        <v>0.20999999999999999</v>
      </c>
      <c r="J31" s="121">
        <f>ROUND(((SUM(BE120:BE354))*I31),  2)</f>
        <v>0</v>
      </c>
      <c r="L31" s="37"/>
    </row>
    <row r="32" s="1" customFormat="1" ht="14.4" customHeight="1">
      <c r="B32" s="37"/>
      <c r="E32" s="31" t="s">
        <v>41</v>
      </c>
      <c r="F32" s="121">
        <f>ROUND((SUM(BF120:BF354)),  2)</f>
        <v>0</v>
      </c>
      <c r="I32" s="122">
        <v>0.14999999999999999</v>
      </c>
      <c r="J32" s="121">
        <f>ROUND(((SUM(BF120:BF354))*I32),  2)</f>
        <v>0</v>
      </c>
      <c r="L32" s="37"/>
    </row>
    <row r="33" hidden="1" s="1" customFormat="1" ht="14.4" customHeight="1">
      <c r="B33" s="37"/>
      <c r="E33" s="31" t="s">
        <v>42</v>
      </c>
      <c r="F33" s="121">
        <f>ROUND((SUM(BG120:BG354)),  2)</f>
        <v>0</v>
      </c>
      <c r="I33" s="122">
        <v>0.20999999999999999</v>
      </c>
      <c r="J33" s="121">
        <f>0</f>
        <v>0</v>
      </c>
      <c r="L33" s="37"/>
    </row>
    <row r="34" hidden="1" s="1" customFormat="1" ht="14.4" customHeight="1">
      <c r="B34" s="37"/>
      <c r="E34" s="31" t="s">
        <v>43</v>
      </c>
      <c r="F34" s="121">
        <f>ROUND((SUM(BH120:BH354)),  2)</f>
        <v>0</v>
      </c>
      <c r="I34" s="122">
        <v>0.14999999999999999</v>
      </c>
      <c r="J34" s="121">
        <f>0</f>
        <v>0</v>
      </c>
      <c r="L34" s="37"/>
    </row>
    <row r="35" hidden="1" s="1" customFormat="1" ht="14.4" customHeight="1">
      <c r="B35" s="37"/>
      <c r="E35" s="31" t="s">
        <v>44</v>
      </c>
      <c r="F35" s="121">
        <f>ROUND((SUM(BI120:BI354)),  2)</f>
        <v>0</v>
      </c>
      <c r="I35" s="122">
        <v>0</v>
      </c>
      <c r="J35" s="121">
        <f>0</f>
        <v>0</v>
      </c>
      <c r="L35" s="37"/>
    </row>
    <row r="36" s="1" customFormat="1" ht="6.96" customHeight="1">
      <c r="B36" s="37"/>
      <c r="I36" s="113"/>
      <c r="L36" s="37"/>
    </row>
    <row r="37" s="1" customFormat="1" ht="25.44" customHeight="1">
      <c r="B37" s="37"/>
      <c r="C37" s="123"/>
      <c r="D37" s="124" t="s">
        <v>45</v>
      </c>
      <c r="E37" s="77"/>
      <c r="F37" s="77"/>
      <c r="G37" s="125" t="s">
        <v>46</v>
      </c>
      <c r="H37" s="126" t="s">
        <v>47</v>
      </c>
      <c r="I37" s="127"/>
      <c r="J37" s="128">
        <f>SUM(J28:J35)</f>
        <v>0</v>
      </c>
      <c r="K37" s="129"/>
      <c r="L37" s="37"/>
    </row>
    <row r="38" s="1" customFormat="1" ht="14.4" customHeight="1">
      <c r="B38" s="37"/>
      <c r="I38" s="113"/>
      <c r="L38" s="37"/>
    </row>
    <row r="39" ht="14.4" customHeight="1">
      <c r="B39" s="21"/>
      <c r="L39" s="21"/>
    </row>
    <row r="40" ht="14.4" customHeight="1">
      <c r="B40" s="21"/>
      <c r="L40" s="21"/>
    </row>
    <row r="41" ht="14.4" customHeight="1">
      <c r="B41" s="21"/>
      <c r="L41" s="21"/>
    </row>
    <row r="42" ht="14.4" customHeight="1">
      <c r="B42" s="21"/>
      <c r="L42" s="21"/>
    </row>
    <row r="43" ht="14.4" customHeight="1">
      <c r="B43" s="21"/>
      <c r="L43" s="21"/>
    </row>
    <row r="44" ht="14.4" customHeight="1">
      <c r="B44" s="21"/>
      <c r="L44" s="21"/>
    </row>
    <row r="45" ht="14.4" customHeight="1">
      <c r="B45" s="21"/>
      <c r="L45" s="21"/>
    </row>
    <row r="46" ht="14.4" customHeight="1">
      <c r="B46" s="21"/>
      <c r="L46" s="21"/>
    </row>
    <row r="47" ht="14.4" customHeight="1">
      <c r="B47" s="21"/>
      <c r="L47" s="21"/>
    </row>
    <row r="48" ht="14.4" customHeight="1">
      <c r="B48" s="21"/>
      <c r="L48" s="21"/>
    </row>
    <row r="49" ht="14.4" customHeight="1">
      <c r="B49" s="21"/>
      <c r="L49" s="21"/>
    </row>
    <row r="50" s="1" customFormat="1" ht="14.4" customHeight="1">
      <c r="B50" s="37"/>
      <c r="D50" s="53" t="s">
        <v>48</v>
      </c>
      <c r="E50" s="54"/>
      <c r="F50" s="54"/>
      <c r="G50" s="53" t="s">
        <v>49</v>
      </c>
      <c r="H50" s="54"/>
      <c r="I50" s="130"/>
      <c r="J50" s="54"/>
      <c r="K50" s="54"/>
      <c r="L50" s="37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1" customFormat="1">
      <c r="B61" s="37"/>
      <c r="D61" s="55" t="s">
        <v>50</v>
      </c>
      <c r="E61" s="39"/>
      <c r="F61" s="131" t="s">
        <v>51</v>
      </c>
      <c r="G61" s="55" t="s">
        <v>50</v>
      </c>
      <c r="H61" s="39"/>
      <c r="I61" s="132"/>
      <c r="J61" s="133" t="s">
        <v>51</v>
      </c>
      <c r="K61" s="39"/>
      <c r="L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1" customFormat="1">
      <c r="B65" s="37"/>
      <c r="D65" s="53" t="s">
        <v>52</v>
      </c>
      <c r="E65" s="54"/>
      <c r="F65" s="54"/>
      <c r="G65" s="53" t="s">
        <v>53</v>
      </c>
      <c r="H65" s="54"/>
      <c r="I65" s="130"/>
      <c r="J65" s="54"/>
      <c r="K65" s="54"/>
      <c r="L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1" customFormat="1">
      <c r="B76" s="37"/>
      <c r="D76" s="55" t="s">
        <v>50</v>
      </c>
      <c r="E76" s="39"/>
      <c r="F76" s="131" t="s">
        <v>51</v>
      </c>
      <c r="G76" s="55" t="s">
        <v>50</v>
      </c>
      <c r="H76" s="39"/>
      <c r="I76" s="132"/>
      <c r="J76" s="133" t="s">
        <v>51</v>
      </c>
      <c r="K76" s="39"/>
      <c r="L76" s="37"/>
    </row>
    <row r="77" s="1" customFormat="1" ht="14.4" customHeight="1">
      <c r="B77" s="56"/>
      <c r="C77" s="57"/>
      <c r="D77" s="57"/>
      <c r="E77" s="57"/>
      <c r="F77" s="57"/>
      <c r="G77" s="57"/>
      <c r="H77" s="57"/>
      <c r="I77" s="134"/>
      <c r="J77" s="57"/>
      <c r="K77" s="57"/>
      <c r="L77" s="37"/>
    </row>
    <row r="81" s="1" customFormat="1" ht="6.96" customHeight="1">
      <c r="B81" s="58"/>
      <c r="C81" s="59"/>
      <c r="D81" s="59"/>
      <c r="E81" s="59"/>
      <c r="F81" s="59"/>
      <c r="G81" s="59"/>
      <c r="H81" s="59"/>
      <c r="I81" s="135"/>
      <c r="J81" s="59"/>
      <c r="K81" s="59"/>
      <c r="L81" s="37"/>
    </row>
    <row r="82" s="1" customFormat="1" ht="24.96" customHeight="1">
      <c r="B82" s="37"/>
      <c r="C82" s="22" t="s">
        <v>128</v>
      </c>
      <c r="I82" s="113"/>
      <c r="L82" s="37"/>
    </row>
    <row r="83" s="1" customFormat="1" ht="6.96" customHeight="1">
      <c r="B83" s="37"/>
      <c r="I83" s="113"/>
      <c r="L83" s="37"/>
    </row>
    <row r="84" s="1" customFormat="1" ht="12" customHeight="1">
      <c r="B84" s="37"/>
      <c r="C84" s="31" t="s">
        <v>16</v>
      </c>
      <c r="I84" s="113"/>
      <c r="L84" s="37"/>
    </row>
    <row r="85" s="1" customFormat="1" ht="14.4" customHeight="1">
      <c r="B85" s="37"/>
      <c r="E85" s="63" t="str">
        <f>E7</f>
        <v>Přestavlky - doplnění kanalizace</v>
      </c>
      <c r="F85" s="1"/>
      <c r="G85" s="1"/>
      <c r="H85" s="1"/>
      <c r="I85" s="113"/>
      <c r="L85" s="37"/>
    </row>
    <row r="86" s="1" customFormat="1" ht="6.96" customHeight="1">
      <c r="B86" s="37"/>
      <c r="I86" s="113"/>
      <c r="L86" s="37"/>
    </row>
    <row r="87" s="1" customFormat="1" ht="12" customHeight="1">
      <c r="B87" s="37"/>
      <c r="C87" s="31" t="s">
        <v>21</v>
      </c>
      <c r="F87" s="26" t="str">
        <f>F10</f>
        <v xml:space="preserve"> </v>
      </c>
      <c r="I87" s="114" t="s">
        <v>23</v>
      </c>
      <c r="J87" s="65" t="str">
        <f>IF(J10="","",J10)</f>
        <v>19. 3. 2018</v>
      </c>
      <c r="L87" s="37"/>
    </row>
    <row r="88" s="1" customFormat="1" ht="6.96" customHeight="1">
      <c r="B88" s="37"/>
      <c r="I88" s="113"/>
      <c r="L88" s="37"/>
    </row>
    <row r="89" s="1" customFormat="1" ht="15.6" customHeight="1">
      <c r="B89" s="37"/>
      <c r="C89" s="31" t="s">
        <v>25</v>
      </c>
      <c r="F89" s="26" t="str">
        <f>E13</f>
        <v xml:space="preserve"> </v>
      </c>
      <c r="I89" s="114" t="s">
        <v>30</v>
      </c>
      <c r="J89" s="35" t="str">
        <f>E19</f>
        <v xml:space="preserve"> </v>
      </c>
      <c r="L89" s="37"/>
    </row>
    <row r="90" s="1" customFormat="1" ht="15.6" customHeight="1">
      <c r="B90" s="37"/>
      <c r="C90" s="31" t="s">
        <v>28</v>
      </c>
      <c r="F90" s="26" t="str">
        <f>IF(E16="","",E16)</f>
        <v>Vyplň údaj</v>
      </c>
      <c r="I90" s="114" t="s">
        <v>32</v>
      </c>
      <c r="J90" s="35" t="str">
        <f>E22</f>
        <v xml:space="preserve"> </v>
      </c>
      <c r="L90" s="37"/>
    </row>
    <row r="91" s="1" customFormat="1" ht="10.32" customHeight="1">
      <c r="B91" s="37"/>
      <c r="I91" s="113"/>
      <c r="L91" s="37"/>
    </row>
    <row r="92" s="1" customFormat="1" ht="29.28" customHeight="1">
      <c r="B92" s="37"/>
      <c r="C92" s="136" t="s">
        <v>129</v>
      </c>
      <c r="D92" s="123"/>
      <c r="E92" s="123"/>
      <c r="F92" s="123"/>
      <c r="G92" s="123"/>
      <c r="H92" s="123"/>
      <c r="I92" s="137"/>
      <c r="J92" s="138" t="s">
        <v>130</v>
      </c>
      <c r="K92" s="123"/>
      <c r="L92" s="37"/>
    </row>
    <row r="93" s="1" customFormat="1" ht="10.32" customHeight="1">
      <c r="B93" s="37"/>
      <c r="I93" s="113"/>
      <c r="L93" s="37"/>
    </row>
    <row r="94" s="1" customFormat="1" ht="22.8" customHeight="1">
      <c r="B94" s="37"/>
      <c r="C94" s="139" t="s">
        <v>131</v>
      </c>
      <c r="I94" s="113"/>
      <c r="J94" s="90">
        <f>J120</f>
        <v>0</v>
      </c>
      <c r="L94" s="37"/>
      <c r="AU94" s="18" t="s">
        <v>132</v>
      </c>
    </row>
    <row r="95" s="8" customFormat="1" ht="24.96" customHeight="1">
      <c r="B95" s="140"/>
      <c r="D95" s="141" t="s">
        <v>133</v>
      </c>
      <c r="E95" s="142"/>
      <c r="F95" s="142"/>
      <c r="G95" s="142"/>
      <c r="H95" s="142"/>
      <c r="I95" s="143"/>
      <c r="J95" s="144">
        <f>J121</f>
        <v>0</v>
      </c>
      <c r="L95" s="140"/>
    </row>
    <row r="96" s="9" customFormat="1" ht="19.92" customHeight="1">
      <c r="B96" s="145"/>
      <c r="D96" s="146" t="s">
        <v>134</v>
      </c>
      <c r="E96" s="147"/>
      <c r="F96" s="147"/>
      <c r="G96" s="147"/>
      <c r="H96" s="147"/>
      <c r="I96" s="148"/>
      <c r="J96" s="149">
        <f>J122</f>
        <v>0</v>
      </c>
      <c r="L96" s="145"/>
    </row>
    <row r="97" s="9" customFormat="1" ht="19.92" customHeight="1">
      <c r="B97" s="145"/>
      <c r="D97" s="146" t="s">
        <v>135</v>
      </c>
      <c r="E97" s="147"/>
      <c r="F97" s="147"/>
      <c r="G97" s="147"/>
      <c r="H97" s="147"/>
      <c r="I97" s="148"/>
      <c r="J97" s="149">
        <f>J251</f>
        <v>0</v>
      </c>
      <c r="L97" s="145"/>
    </row>
    <row r="98" s="9" customFormat="1" ht="19.92" customHeight="1">
      <c r="B98" s="145"/>
      <c r="D98" s="146" t="s">
        <v>136</v>
      </c>
      <c r="E98" s="147"/>
      <c r="F98" s="147"/>
      <c r="G98" s="147"/>
      <c r="H98" s="147"/>
      <c r="I98" s="148"/>
      <c r="J98" s="149">
        <f>J263</f>
        <v>0</v>
      </c>
      <c r="L98" s="145"/>
    </row>
    <row r="99" s="9" customFormat="1" ht="19.92" customHeight="1">
      <c r="B99" s="145"/>
      <c r="D99" s="146" t="s">
        <v>137</v>
      </c>
      <c r="E99" s="147"/>
      <c r="F99" s="147"/>
      <c r="G99" s="147"/>
      <c r="H99" s="147"/>
      <c r="I99" s="148"/>
      <c r="J99" s="149">
        <f>J334</f>
        <v>0</v>
      </c>
      <c r="L99" s="145"/>
    </row>
    <row r="100" s="9" customFormat="1" ht="19.92" customHeight="1">
      <c r="B100" s="145"/>
      <c r="D100" s="146" t="s">
        <v>138</v>
      </c>
      <c r="E100" s="147"/>
      <c r="F100" s="147"/>
      <c r="G100" s="147"/>
      <c r="H100" s="147"/>
      <c r="I100" s="148"/>
      <c r="J100" s="149">
        <f>J338</f>
        <v>0</v>
      </c>
      <c r="L100" s="145"/>
    </row>
    <row r="101" s="9" customFormat="1" ht="14.88" customHeight="1">
      <c r="B101" s="145"/>
      <c r="D101" s="146" t="s">
        <v>139</v>
      </c>
      <c r="E101" s="147"/>
      <c r="F101" s="147"/>
      <c r="G101" s="147"/>
      <c r="H101" s="147"/>
      <c r="I101" s="148"/>
      <c r="J101" s="149">
        <f>J339</f>
        <v>0</v>
      </c>
      <c r="L101" s="145"/>
    </row>
    <row r="102" s="9" customFormat="1" ht="14.88" customHeight="1">
      <c r="B102" s="145"/>
      <c r="D102" s="146" t="s">
        <v>140</v>
      </c>
      <c r="E102" s="147"/>
      <c r="F102" s="147"/>
      <c r="G102" s="147"/>
      <c r="H102" s="147"/>
      <c r="I102" s="148"/>
      <c r="J102" s="149">
        <f>J349</f>
        <v>0</v>
      </c>
      <c r="L102" s="145"/>
    </row>
    <row r="103" s="1" customFormat="1" ht="21.84" customHeight="1">
      <c r="B103" s="37"/>
      <c r="I103" s="113"/>
      <c r="L103" s="37"/>
    </row>
    <row r="104" s="1" customFormat="1" ht="6.96" customHeight="1">
      <c r="B104" s="56"/>
      <c r="C104" s="57"/>
      <c r="D104" s="57"/>
      <c r="E104" s="57"/>
      <c r="F104" s="57"/>
      <c r="G104" s="57"/>
      <c r="H104" s="57"/>
      <c r="I104" s="134"/>
      <c r="J104" s="57"/>
      <c r="K104" s="57"/>
      <c r="L104" s="37"/>
    </row>
    <row r="108" s="1" customFormat="1" ht="6.96" customHeight="1">
      <c r="B108" s="58"/>
      <c r="C108" s="59"/>
      <c r="D108" s="59"/>
      <c r="E108" s="59"/>
      <c r="F108" s="59"/>
      <c r="G108" s="59"/>
      <c r="H108" s="59"/>
      <c r="I108" s="135"/>
      <c r="J108" s="59"/>
      <c r="K108" s="59"/>
      <c r="L108" s="37"/>
    </row>
    <row r="109" s="1" customFormat="1" ht="24.96" customHeight="1">
      <c r="B109" s="37"/>
      <c r="C109" s="22" t="s">
        <v>141</v>
      </c>
      <c r="I109" s="113"/>
      <c r="L109" s="37"/>
    </row>
    <row r="110" s="1" customFormat="1" ht="6.96" customHeight="1">
      <c r="B110" s="37"/>
      <c r="I110" s="113"/>
      <c r="L110" s="37"/>
    </row>
    <row r="111" s="1" customFormat="1" ht="12" customHeight="1">
      <c r="B111" s="37"/>
      <c r="C111" s="31" t="s">
        <v>16</v>
      </c>
      <c r="I111" s="113"/>
      <c r="L111" s="37"/>
    </row>
    <row r="112" s="1" customFormat="1" ht="14.4" customHeight="1">
      <c r="B112" s="37"/>
      <c r="E112" s="63" t="str">
        <f>E7</f>
        <v>Přestavlky - doplnění kanalizace</v>
      </c>
      <c r="F112" s="1"/>
      <c r="G112" s="1"/>
      <c r="H112" s="1"/>
      <c r="I112" s="113"/>
      <c r="L112" s="37"/>
    </row>
    <row r="113" s="1" customFormat="1" ht="6.96" customHeight="1">
      <c r="B113" s="37"/>
      <c r="I113" s="113"/>
      <c r="L113" s="37"/>
    </row>
    <row r="114" s="1" customFormat="1" ht="12" customHeight="1">
      <c r="B114" s="37"/>
      <c r="C114" s="31" t="s">
        <v>21</v>
      </c>
      <c r="F114" s="26" t="str">
        <f>F10</f>
        <v xml:space="preserve"> </v>
      </c>
      <c r="I114" s="114" t="s">
        <v>23</v>
      </c>
      <c r="J114" s="65" t="str">
        <f>IF(J10="","",J10)</f>
        <v>19. 3. 2018</v>
      </c>
      <c r="L114" s="37"/>
    </row>
    <row r="115" s="1" customFormat="1" ht="6.96" customHeight="1">
      <c r="B115" s="37"/>
      <c r="I115" s="113"/>
      <c r="L115" s="37"/>
    </row>
    <row r="116" s="1" customFormat="1" ht="15.6" customHeight="1">
      <c r="B116" s="37"/>
      <c r="C116" s="31" t="s">
        <v>25</v>
      </c>
      <c r="F116" s="26" t="str">
        <f>E13</f>
        <v xml:space="preserve"> </v>
      </c>
      <c r="I116" s="114" t="s">
        <v>30</v>
      </c>
      <c r="J116" s="35" t="str">
        <f>E19</f>
        <v xml:space="preserve"> </v>
      </c>
      <c r="L116" s="37"/>
    </row>
    <row r="117" s="1" customFormat="1" ht="15.6" customHeight="1">
      <c r="B117" s="37"/>
      <c r="C117" s="31" t="s">
        <v>28</v>
      </c>
      <c r="F117" s="26" t="str">
        <f>IF(E16="","",E16)</f>
        <v>Vyplň údaj</v>
      </c>
      <c r="I117" s="114" t="s">
        <v>32</v>
      </c>
      <c r="J117" s="35" t="str">
        <f>E22</f>
        <v xml:space="preserve"> </v>
      </c>
      <c r="L117" s="37"/>
    </row>
    <row r="118" s="1" customFormat="1" ht="10.32" customHeight="1">
      <c r="B118" s="37"/>
      <c r="I118" s="113"/>
      <c r="L118" s="37"/>
    </row>
    <row r="119" s="10" customFormat="1" ht="29.28" customHeight="1">
      <c r="B119" s="150"/>
      <c r="C119" s="151" t="s">
        <v>142</v>
      </c>
      <c r="D119" s="152" t="s">
        <v>60</v>
      </c>
      <c r="E119" s="152" t="s">
        <v>56</v>
      </c>
      <c r="F119" s="152" t="s">
        <v>57</v>
      </c>
      <c r="G119" s="152" t="s">
        <v>143</v>
      </c>
      <c r="H119" s="152" t="s">
        <v>144</v>
      </c>
      <c r="I119" s="153" t="s">
        <v>145</v>
      </c>
      <c r="J119" s="152" t="s">
        <v>130</v>
      </c>
      <c r="K119" s="154" t="s">
        <v>146</v>
      </c>
      <c r="L119" s="150"/>
      <c r="M119" s="82" t="s">
        <v>1</v>
      </c>
      <c r="N119" s="83" t="s">
        <v>39</v>
      </c>
      <c r="O119" s="83" t="s">
        <v>147</v>
      </c>
      <c r="P119" s="83" t="s">
        <v>148</v>
      </c>
      <c r="Q119" s="83" t="s">
        <v>149</v>
      </c>
      <c r="R119" s="83" t="s">
        <v>150</v>
      </c>
      <c r="S119" s="83" t="s">
        <v>151</v>
      </c>
      <c r="T119" s="84" t="s">
        <v>152</v>
      </c>
    </row>
    <row r="120" s="1" customFormat="1" ht="22.8" customHeight="1">
      <c r="B120" s="37"/>
      <c r="C120" s="87" t="s">
        <v>153</v>
      </c>
      <c r="I120" s="113"/>
      <c r="J120" s="155">
        <f>BK120</f>
        <v>0</v>
      </c>
      <c r="L120" s="37"/>
      <c r="M120" s="85"/>
      <c r="N120" s="69"/>
      <c r="O120" s="69"/>
      <c r="P120" s="156">
        <f>P121</f>
        <v>0</v>
      </c>
      <c r="Q120" s="69"/>
      <c r="R120" s="156">
        <f>R121</f>
        <v>580.14547455000002</v>
      </c>
      <c r="S120" s="69"/>
      <c r="T120" s="157">
        <f>T121</f>
        <v>28.556000000000001</v>
      </c>
      <c r="AT120" s="18" t="s">
        <v>74</v>
      </c>
      <c r="AU120" s="18" t="s">
        <v>132</v>
      </c>
      <c r="BK120" s="158">
        <f>BK121</f>
        <v>0</v>
      </c>
    </row>
    <row r="121" s="11" customFormat="1" ht="25.92" customHeight="1">
      <c r="B121" s="159"/>
      <c r="D121" s="160" t="s">
        <v>74</v>
      </c>
      <c r="E121" s="161" t="s">
        <v>154</v>
      </c>
      <c r="F121" s="161" t="s">
        <v>155</v>
      </c>
      <c r="I121" s="162"/>
      <c r="J121" s="163">
        <f>BK121</f>
        <v>0</v>
      </c>
      <c r="L121" s="159"/>
      <c r="M121" s="164"/>
      <c r="N121" s="165"/>
      <c r="O121" s="165"/>
      <c r="P121" s="166">
        <f>P122+P251+P263+P334+P338</f>
        <v>0</v>
      </c>
      <c r="Q121" s="165"/>
      <c r="R121" s="166">
        <f>R122+R251+R263+R334+R338</f>
        <v>580.14547455000002</v>
      </c>
      <c r="S121" s="165"/>
      <c r="T121" s="167">
        <f>T122+T251+T263+T334+T338</f>
        <v>28.556000000000001</v>
      </c>
      <c r="AR121" s="160" t="s">
        <v>80</v>
      </c>
      <c r="AT121" s="168" t="s">
        <v>74</v>
      </c>
      <c r="AU121" s="168" t="s">
        <v>75</v>
      </c>
      <c r="AY121" s="160" t="s">
        <v>156</v>
      </c>
      <c r="BK121" s="169">
        <f>BK122+BK251+BK263+BK334+BK338</f>
        <v>0</v>
      </c>
    </row>
    <row r="122" s="11" customFormat="1" ht="22.8" customHeight="1">
      <c r="B122" s="159"/>
      <c r="D122" s="160" t="s">
        <v>74</v>
      </c>
      <c r="E122" s="170" t="s">
        <v>80</v>
      </c>
      <c r="F122" s="170" t="s">
        <v>157</v>
      </c>
      <c r="I122" s="162"/>
      <c r="J122" s="171">
        <f>BK122</f>
        <v>0</v>
      </c>
      <c r="L122" s="159"/>
      <c r="M122" s="164"/>
      <c r="N122" s="165"/>
      <c r="O122" s="165"/>
      <c r="P122" s="166">
        <f>SUM(P123:P250)</f>
        <v>0</v>
      </c>
      <c r="Q122" s="165"/>
      <c r="R122" s="166">
        <f>SUM(R123:R250)</f>
        <v>341.39050424999999</v>
      </c>
      <c r="S122" s="165"/>
      <c r="T122" s="167">
        <f>SUM(T123:T250)</f>
        <v>0</v>
      </c>
      <c r="AR122" s="160" t="s">
        <v>80</v>
      </c>
      <c r="AT122" s="168" t="s">
        <v>74</v>
      </c>
      <c r="AU122" s="168" t="s">
        <v>80</v>
      </c>
      <c r="AY122" s="160" t="s">
        <v>156</v>
      </c>
      <c r="BK122" s="169">
        <f>SUM(BK123:BK250)</f>
        <v>0</v>
      </c>
    </row>
    <row r="123" s="1" customFormat="1" ht="32.4" customHeight="1">
      <c r="B123" s="172"/>
      <c r="C123" s="173" t="s">
        <v>80</v>
      </c>
      <c r="D123" s="173" t="s">
        <v>158</v>
      </c>
      <c r="E123" s="174" t="s">
        <v>159</v>
      </c>
      <c r="F123" s="175" t="s">
        <v>160</v>
      </c>
      <c r="G123" s="176" t="s">
        <v>161</v>
      </c>
      <c r="H123" s="177">
        <v>440</v>
      </c>
      <c r="I123" s="178"/>
      <c r="J123" s="179">
        <f>ROUND(I123*H123,2)</f>
        <v>0</v>
      </c>
      <c r="K123" s="175" t="s">
        <v>162</v>
      </c>
      <c r="L123" s="37"/>
      <c r="M123" s="180" t="s">
        <v>1</v>
      </c>
      <c r="N123" s="181" t="s">
        <v>40</v>
      </c>
      <c r="O123" s="73"/>
      <c r="P123" s="182">
        <f>O123*H123</f>
        <v>0</v>
      </c>
      <c r="Q123" s="182">
        <v>0</v>
      </c>
      <c r="R123" s="182">
        <f>Q123*H123</f>
        <v>0</v>
      </c>
      <c r="S123" s="182">
        <v>0</v>
      </c>
      <c r="T123" s="183">
        <f>S123*H123</f>
        <v>0</v>
      </c>
      <c r="AR123" s="184" t="s">
        <v>163</v>
      </c>
      <c r="AT123" s="184" t="s">
        <v>158</v>
      </c>
      <c r="AU123" s="184" t="s">
        <v>86</v>
      </c>
      <c r="AY123" s="18" t="s">
        <v>156</v>
      </c>
      <c r="BE123" s="185">
        <f>IF(N123="základní",J123,0)</f>
        <v>0</v>
      </c>
      <c r="BF123" s="185">
        <f>IF(N123="snížená",J123,0)</f>
        <v>0</v>
      </c>
      <c r="BG123" s="185">
        <f>IF(N123="zákl. přenesená",J123,0)</f>
        <v>0</v>
      </c>
      <c r="BH123" s="185">
        <f>IF(N123="sníž. přenesená",J123,0)</f>
        <v>0</v>
      </c>
      <c r="BI123" s="185">
        <f>IF(N123="nulová",J123,0)</f>
        <v>0</v>
      </c>
      <c r="BJ123" s="18" t="s">
        <v>80</v>
      </c>
      <c r="BK123" s="185">
        <f>ROUND(I123*H123,2)</f>
        <v>0</v>
      </c>
      <c r="BL123" s="18" t="s">
        <v>163</v>
      </c>
      <c r="BM123" s="184" t="s">
        <v>164</v>
      </c>
    </row>
    <row r="124" s="12" customFormat="1">
      <c r="B124" s="186"/>
      <c r="D124" s="187" t="s">
        <v>165</v>
      </c>
      <c r="E124" s="188" t="s">
        <v>1</v>
      </c>
      <c r="F124" s="189" t="s">
        <v>166</v>
      </c>
      <c r="H124" s="190">
        <v>440</v>
      </c>
      <c r="I124" s="191"/>
      <c r="L124" s="186"/>
      <c r="M124" s="192"/>
      <c r="N124" s="193"/>
      <c r="O124" s="193"/>
      <c r="P124" s="193"/>
      <c r="Q124" s="193"/>
      <c r="R124" s="193"/>
      <c r="S124" s="193"/>
      <c r="T124" s="194"/>
      <c r="AT124" s="188" t="s">
        <v>165</v>
      </c>
      <c r="AU124" s="188" t="s">
        <v>86</v>
      </c>
      <c r="AV124" s="12" t="s">
        <v>86</v>
      </c>
      <c r="AW124" s="12" t="s">
        <v>31</v>
      </c>
      <c r="AX124" s="12" t="s">
        <v>80</v>
      </c>
      <c r="AY124" s="188" t="s">
        <v>156</v>
      </c>
    </row>
    <row r="125" s="1" customFormat="1" ht="21.6" customHeight="1">
      <c r="B125" s="172"/>
      <c r="C125" s="173" t="s">
        <v>86</v>
      </c>
      <c r="D125" s="173" t="s">
        <v>158</v>
      </c>
      <c r="E125" s="174" t="s">
        <v>167</v>
      </c>
      <c r="F125" s="175" t="s">
        <v>168</v>
      </c>
      <c r="G125" s="176" t="s">
        <v>169</v>
      </c>
      <c r="H125" s="177">
        <v>336</v>
      </c>
      <c r="I125" s="178"/>
      <c r="J125" s="179">
        <f>ROUND(I125*H125,2)</f>
        <v>0</v>
      </c>
      <c r="K125" s="175" t="s">
        <v>162</v>
      </c>
      <c r="L125" s="37"/>
      <c r="M125" s="180" t="s">
        <v>1</v>
      </c>
      <c r="N125" s="181" t="s">
        <v>40</v>
      </c>
      <c r="O125" s="73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AR125" s="184" t="s">
        <v>163</v>
      </c>
      <c r="AT125" s="184" t="s">
        <v>158</v>
      </c>
      <c r="AU125" s="184" t="s">
        <v>86</v>
      </c>
      <c r="AY125" s="18" t="s">
        <v>156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8" t="s">
        <v>80</v>
      </c>
      <c r="BK125" s="185">
        <f>ROUND(I125*H125,2)</f>
        <v>0</v>
      </c>
      <c r="BL125" s="18" t="s">
        <v>163</v>
      </c>
      <c r="BM125" s="184" t="s">
        <v>170</v>
      </c>
    </row>
    <row r="126" s="12" customFormat="1">
      <c r="B126" s="186"/>
      <c r="D126" s="187" t="s">
        <v>165</v>
      </c>
      <c r="E126" s="188" t="s">
        <v>1</v>
      </c>
      <c r="F126" s="189" t="s">
        <v>171</v>
      </c>
      <c r="H126" s="190">
        <v>336</v>
      </c>
      <c r="I126" s="191"/>
      <c r="L126" s="186"/>
      <c r="M126" s="192"/>
      <c r="N126" s="193"/>
      <c r="O126" s="193"/>
      <c r="P126" s="193"/>
      <c r="Q126" s="193"/>
      <c r="R126" s="193"/>
      <c r="S126" s="193"/>
      <c r="T126" s="194"/>
      <c r="AT126" s="188" t="s">
        <v>165</v>
      </c>
      <c r="AU126" s="188" t="s">
        <v>86</v>
      </c>
      <c r="AV126" s="12" t="s">
        <v>86</v>
      </c>
      <c r="AW126" s="12" t="s">
        <v>31</v>
      </c>
      <c r="AX126" s="12" t="s">
        <v>75</v>
      </c>
      <c r="AY126" s="188" t="s">
        <v>156</v>
      </c>
    </row>
    <row r="127" s="13" customFormat="1">
      <c r="B127" s="195"/>
      <c r="D127" s="187" t="s">
        <v>165</v>
      </c>
      <c r="E127" s="196" t="s">
        <v>1</v>
      </c>
      <c r="F127" s="197" t="s">
        <v>172</v>
      </c>
      <c r="H127" s="198">
        <v>336</v>
      </c>
      <c r="I127" s="199"/>
      <c r="L127" s="195"/>
      <c r="M127" s="200"/>
      <c r="N127" s="201"/>
      <c r="O127" s="201"/>
      <c r="P127" s="201"/>
      <c r="Q127" s="201"/>
      <c r="R127" s="201"/>
      <c r="S127" s="201"/>
      <c r="T127" s="202"/>
      <c r="AT127" s="196" t="s">
        <v>165</v>
      </c>
      <c r="AU127" s="196" t="s">
        <v>86</v>
      </c>
      <c r="AV127" s="13" t="s">
        <v>163</v>
      </c>
      <c r="AW127" s="13" t="s">
        <v>31</v>
      </c>
      <c r="AX127" s="13" t="s">
        <v>80</v>
      </c>
      <c r="AY127" s="196" t="s">
        <v>156</v>
      </c>
    </row>
    <row r="128" s="1" customFormat="1" ht="21.6" customHeight="1">
      <c r="B128" s="172"/>
      <c r="C128" s="173" t="s">
        <v>173</v>
      </c>
      <c r="D128" s="173" t="s">
        <v>158</v>
      </c>
      <c r="E128" s="174" t="s">
        <v>174</v>
      </c>
      <c r="F128" s="175" t="s">
        <v>175</v>
      </c>
      <c r="G128" s="176" t="s">
        <v>176</v>
      </c>
      <c r="H128" s="177">
        <v>14</v>
      </c>
      <c r="I128" s="178"/>
      <c r="J128" s="179">
        <f>ROUND(I128*H128,2)</f>
        <v>0</v>
      </c>
      <c r="K128" s="175" t="s">
        <v>162</v>
      </c>
      <c r="L128" s="37"/>
      <c r="M128" s="180" t="s">
        <v>1</v>
      </c>
      <c r="N128" s="181" t="s">
        <v>40</v>
      </c>
      <c r="O128" s="73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AR128" s="184" t="s">
        <v>163</v>
      </c>
      <c r="AT128" s="184" t="s">
        <v>158</v>
      </c>
      <c r="AU128" s="184" t="s">
        <v>86</v>
      </c>
      <c r="AY128" s="18" t="s">
        <v>156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80</v>
      </c>
      <c r="BK128" s="185">
        <f>ROUND(I128*H128,2)</f>
        <v>0</v>
      </c>
      <c r="BL128" s="18" t="s">
        <v>163</v>
      </c>
      <c r="BM128" s="184" t="s">
        <v>177</v>
      </c>
    </row>
    <row r="129" s="12" customFormat="1">
      <c r="B129" s="186"/>
      <c r="D129" s="187" t="s">
        <v>165</v>
      </c>
      <c r="E129" s="188" t="s">
        <v>1</v>
      </c>
      <c r="F129" s="189" t="s">
        <v>178</v>
      </c>
      <c r="H129" s="190">
        <v>14</v>
      </c>
      <c r="I129" s="191"/>
      <c r="L129" s="186"/>
      <c r="M129" s="192"/>
      <c r="N129" s="193"/>
      <c r="O129" s="193"/>
      <c r="P129" s="193"/>
      <c r="Q129" s="193"/>
      <c r="R129" s="193"/>
      <c r="S129" s="193"/>
      <c r="T129" s="194"/>
      <c r="AT129" s="188" t="s">
        <v>165</v>
      </c>
      <c r="AU129" s="188" t="s">
        <v>86</v>
      </c>
      <c r="AV129" s="12" t="s">
        <v>86</v>
      </c>
      <c r="AW129" s="12" t="s">
        <v>31</v>
      </c>
      <c r="AX129" s="12" t="s">
        <v>75</v>
      </c>
      <c r="AY129" s="188" t="s">
        <v>156</v>
      </c>
    </row>
    <row r="130" s="13" customFormat="1">
      <c r="B130" s="195"/>
      <c r="D130" s="187" t="s">
        <v>165</v>
      </c>
      <c r="E130" s="196" t="s">
        <v>1</v>
      </c>
      <c r="F130" s="197" t="s">
        <v>172</v>
      </c>
      <c r="H130" s="198">
        <v>14</v>
      </c>
      <c r="I130" s="199"/>
      <c r="L130" s="195"/>
      <c r="M130" s="200"/>
      <c r="N130" s="201"/>
      <c r="O130" s="201"/>
      <c r="P130" s="201"/>
      <c r="Q130" s="201"/>
      <c r="R130" s="201"/>
      <c r="S130" s="201"/>
      <c r="T130" s="202"/>
      <c r="AT130" s="196" t="s">
        <v>165</v>
      </c>
      <c r="AU130" s="196" t="s">
        <v>86</v>
      </c>
      <c r="AV130" s="13" t="s">
        <v>163</v>
      </c>
      <c r="AW130" s="13" t="s">
        <v>31</v>
      </c>
      <c r="AX130" s="13" t="s">
        <v>80</v>
      </c>
      <c r="AY130" s="196" t="s">
        <v>156</v>
      </c>
    </row>
    <row r="131" s="1" customFormat="1" ht="21.6" customHeight="1">
      <c r="B131" s="172"/>
      <c r="C131" s="173" t="s">
        <v>163</v>
      </c>
      <c r="D131" s="173" t="s">
        <v>158</v>
      </c>
      <c r="E131" s="174" t="s">
        <v>179</v>
      </c>
      <c r="F131" s="175" t="s">
        <v>180</v>
      </c>
      <c r="G131" s="176" t="s">
        <v>84</v>
      </c>
      <c r="H131" s="177">
        <v>1.1000000000000001</v>
      </c>
      <c r="I131" s="178"/>
      <c r="J131" s="179">
        <f>ROUND(I131*H131,2)</f>
        <v>0</v>
      </c>
      <c r="K131" s="175" t="s">
        <v>162</v>
      </c>
      <c r="L131" s="37"/>
      <c r="M131" s="180" t="s">
        <v>1</v>
      </c>
      <c r="N131" s="181" t="s">
        <v>40</v>
      </c>
      <c r="O131" s="73"/>
      <c r="P131" s="182">
        <f>O131*H131</f>
        <v>0</v>
      </c>
      <c r="Q131" s="182">
        <v>0.0086800000000000002</v>
      </c>
      <c r="R131" s="182">
        <f>Q131*H131</f>
        <v>0.0095480000000000009</v>
      </c>
      <c r="S131" s="182">
        <v>0</v>
      </c>
      <c r="T131" s="183">
        <f>S131*H131</f>
        <v>0</v>
      </c>
      <c r="AR131" s="184" t="s">
        <v>163</v>
      </c>
      <c r="AT131" s="184" t="s">
        <v>158</v>
      </c>
      <c r="AU131" s="184" t="s">
        <v>86</v>
      </c>
      <c r="AY131" s="18" t="s">
        <v>156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8" t="s">
        <v>80</v>
      </c>
      <c r="BK131" s="185">
        <f>ROUND(I131*H131,2)</f>
        <v>0</v>
      </c>
      <c r="BL131" s="18" t="s">
        <v>163</v>
      </c>
      <c r="BM131" s="184" t="s">
        <v>181</v>
      </c>
    </row>
    <row r="132" s="12" customFormat="1">
      <c r="B132" s="186"/>
      <c r="D132" s="187" t="s">
        <v>165</v>
      </c>
      <c r="E132" s="188" t="s">
        <v>1</v>
      </c>
      <c r="F132" s="189" t="s">
        <v>182</v>
      </c>
      <c r="H132" s="190">
        <v>1.1000000000000001</v>
      </c>
      <c r="I132" s="191"/>
      <c r="L132" s="186"/>
      <c r="M132" s="192"/>
      <c r="N132" s="193"/>
      <c r="O132" s="193"/>
      <c r="P132" s="193"/>
      <c r="Q132" s="193"/>
      <c r="R132" s="193"/>
      <c r="S132" s="193"/>
      <c r="T132" s="194"/>
      <c r="AT132" s="188" t="s">
        <v>165</v>
      </c>
      <c r="AU132" s="188" t="s">
        <v>86</v>
      </c>
      <c r="AV132" s="12" t="s">
        <v>86</v>
      </c>
      <c r="AW132" s="12" t="s">
        <v>31</v>
      </c>
      <c r="AX132" s="12" t="s">
        <v>80</v>
      </c>
      <c r="AY132" s="188" t="s">
        <v>156</v>
      </c>
    </row>
    <row r="133" s="1" customFormat="1" ht="21.6" customHeight="1">
      <c r="B133" s="172"/>
      <c r="C133" s="173" t="s">
        <v>183</v>
      </c>
      <c r="D133" s="173" t="s">
        <v>158</v>
      </c>
      <c r="E133" s="174" t="s">
        <v>184</v>
      </c>
      <c r="F133" s="175" t="s">
        <v>185</v>
      </c>
      <c r="G133" s="176" t="s">
        <v>84</v>
      </c>
      <c r="H133" s="177">
        <v>1.1000000000000001</v>
      </c>
      <c r="I133" s="178"/>
      <c r="J133" s="179">
        <f>ROUND(I133*H133,2)</f>
        <v>0</v>
      </c>
      <c r="K133" s="175" t="s">
        <v>162</v>
      </c>
      <c r="L133" s="37"/>
      <c r="M133" s="180" t="s">
        <v>1</v>
      </c>
      <c r="N133" s="181" t="s">
        <v>40</v>
      </c>
      <c r="O133" s="73"/>
      <c r="P133" s="182">
        <f>O133*H133</f>
        <v>0</v>
      </c>
      <c r="Q133" s="182">
        <v>0.036904300000000001</v>
      </c>
      <c r="R133" s="182">
        <f>Q133*H133</f>
        <v>0.040594730000000002</v>
      </c>
      <c r="S133" s="182">
        <v>0</v>
      </c>
      <c r="T133" s="183">
        <f>S133*H133</f>
        <v>0</v>
      </c>
      <c r="AR133" s="184" t="s">
        <v>163</v>
      </c>
      <c r="AT133" s="184" t="s">
        <v>158</v>
      </c>
      <c r="AU133" s="184" t="s">
        <v>86</v>
      </c>
      <c r="AY133" s="18" t="s">
        <v>156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8" t="s">
        <v>80</v>
      </c>
      <c r="BK133" s="185">
        <f>ROUND(I133*H133,2)</f>
        <v>0</v>
      </c>
      <c r="BL133" s="18" t="s">
        <v>163</v>
      </c>
      <c r="BM133" s="184" t="s">
        <v>186</v>
      </c>
    </row>
    <row r="134" s="12" customFormat="1">
      <c r="B134" s="186"/>
      <c r="D134" s="187" t="s">
        <v>165</v>
      </c>
      <c r="E134" s="188" t="s">
        <v>1</v>
      </c>
      <c r="F134" s="189" t="s">
        <v>182</v>
      </c>
      <c r="H134" s="190">
        <v>1.1000000000000001</v>
      </c>
      <c r="I134" s="191"/>
      <c r="L134" s="186"/>
      <c r="M134" s="192"/>
      <c r="N134" s="193"/>
      <c r="O134" s="193"/>
      <c r="P134" s="193"/>
      <c r="Q134" s="193"/>
      <c r="R134" s="193"/>
      <c r="S134" s="193"/>
      <c r="T134" s="194"/>
      <c r="AT134" s="188" t="s">
        <v>165</v>
      </c>
      <c r="AU134" s="188" t="s">
        <v>86</v>
      </c>
      <c r="AV134" s="12" t="s">
        <v>86</v>
      </c>
      <c r="AW134" s="12" t="s">
        <v>31</v>
      </c>
      <c r="AX134" s="12" t="s">
        <v>75</v>
      </c>
      <c r="AY134" s="188" t="s">
        <v>156</v>
      </c>
    </row>
    <row r="135" s="13" customFormat="1">
      <c r="B135" s="195"/>
      <c r="D135" s="187" t="s">
        <v>165</v>
      </c>
      <c r="E135" s="196" t="s">
        <v>1</v>
      </c>
      <c r="F135" s="197" t="s">
        <v>172</v>
      </c>
      <c r="H135" s="198">
        <v>1.1000000000000001</v>
      </c>
      <c r="I135" s="199"/>
      <c r="L135" s="195"/>
      <c r="M135" s="200"/>
      <c r="N135" s="201"/>
      <c r="O135" s="201"/>
      <c r="P135" s="201"/>
      <c r="Q135" s="201"/>
      <c r="R135" s="201"/>
      <c r="S135" s="201"/>
      <c r="T135" s="202"/>
      <c r="AT135" s="196" t="s">
        <v>165</v>
      </c>
      <c r="AU135" s="196" t="s">
        <v>86</v>
      </c>
      <c r="AV135" s="13" t="s">
        <v>163</v>
      </c>
      <c r="AW135" s="13" t="s">
        <v>31</v>
      </c>
      <c r="AX135" s="13" t="s">
        <v>80</v>
      </c>
      <c r="AY135" s="196" t="s">
        <v>156</v>
      </c>
    </row>
    <row r="136" s="1" customFormat="1" ht="21.6" customHeight="1">
      <c r="B136" s="172"/>
      <c r="C136" s="173" t="s">
        <v>187</v>
      </c>
      <c r="D136" s="173" t="s">
        <v>158</v>
      </c>
      <c r="E136" s="174" t="s">
        <v>188</v>
      </c>
      <c r="F136" s="175" t="s">
        <v>189</v>
      </c>
      <c r="G136" s="176" t="s">
        <v>89</v>
      </c>
      <c r="H136" s="177">
        <v>5.5</v>
      </c>
      <c r="I136" s="178"/>
      <c r="J136" s="179">
        <f>ROUND(I136*H136,2)</f>
        <v>0</v>
      </c>
      <c r="K136" s="175" t="s">
        <v>162</v>
      </c>
      <c r="L136" s="37"/>
      <c r="M136" s="180" t="s">
        <v>1</v>
      </c>
      <c r="N136" s="181" t="s">
        <v>40</v>
      </c>
      <c r="O136" s="73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AR136" s="184" t="s">
        <v>163</v>
      </c>
      <c r="AT136" s="184" t="s">
        <v>158</v>
      </c>
      <c r="AU136" s="184" t="s">
        <v>86</v>
      </c>
      <c r="AY136" s="18" t="s">
        <v>156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80</v>
      </c>
      <c r="BK136" s="185">
        <f>ROUND(I136*H136,2)</f>
        <v>0</v>
      </c>
      <c r="BL136" s="18" t="s">
        <v>163</v>
      </c>
      <c r="BM136" s="184" t="s">
        <v>190</v>
      </c>
    </row>
    <row r="137" s="14" customFormat="1">
      <c r="B137" s="203"/>
      <c r="D137" s="187" t="s">
        <v>165</v>
      </c>
      <c r="E137" s="204" t="s">
        <v>1</v>
      </c>
      <c r="F137" s="205" t="s">
        <v>191</v>
      </c>
      <c r="H137" s="204" t="s">
        <v>1</v>
      </c>
      <c r="I137" s="206"/>
      <c r="L137" s="203"/>
      <c r="M137" s="207"/>
      <c r="N137" s="208"/>
      <c r="O137" s="208"/>
      <c r="P137" s="208"/>
      <c r="Q137" s="208"/>
      <c r="R137" s="208"/>
      <c r="S137" s="208"/>
      <c r="T137" s="209"/>
      <c r="AT137" s="204" t="s">
        <v>165</v>
      </c>
      <c r="AU137" s="204" t="s">
        <v>86</v>
      </c>
      <c r="AV137" s="14" t="s">
        <v>80</v>
      </c>
      <c r="AW137" s="14" t="s">
        <v>31</v>
      </c>
      <c r="AX137" s="14" t="s">
        <v>75</v>
      </c>
      <c r="AY137" s="204" t="s">
        <v>156</v>
      </c>
    </row>
    <row r="138" s="12" customFormat="1">
      <c r="B138" s="186"/>
      <c r="D138" s="187" t="s">
        <v>165</v>
      </c>
      <c r="E138" s="188" t="s">
        <v>1</v>
      </c>
      <c r="F138" s="189" t="s">
        <v>192</v>
      </c>
      <c r="H138" s="190">
        <v>3.2999999999999998</v>
      </c>
      <c r="I138" s="191"/>
      <c r="L138" s="186"/>
      <c r="M138" s="192"/>
      <c r="N138" s="193"/>
      <c r="O138" s="193"/>
      <c r="P138" s="193"/>
      <c r="Q138" s="193"/>
      <c r="R138" s="193"/>
      <c r="S138" s="193"/>
      <c r="T138" s="194"/>
      <c r="AT138" s="188" t="s">
        <v>165</v>
      </c>
      <c r="AU138" s="188" t="s">
        <v>86</v>
      </c>
      <c r="AV138" s="12" t="s">
        <v>86</v>
      </c>
      <c r="AW138" s="12" t="s">
        <v>31</v>
      </c>
      <c r="AX138" s="12" t="s">
        <v>75</v>
      </c>
      <c r="AY138" s="188" t="s">
        <v>156</v>
      </c>
    </row>
    <row r="139" s="12" customFormat="1">
      <c r="B139" s="186"/>
      <c r="D139" s="187" t="s">
        <v>165</v>
      </c>
      <c r="E139" s="188" t="s">
        <v>1</v>
      </c>
      <c r="F139" s="189" t="s">
        <v>193</v>
      </c>
      <c r="H139" s="190">
        <v>2.2000000000000002</v>
      </c>
      <c r="I139" s="191"/>
      <c r="L139" s="186"/>
      <c r="M139" s="192"/>
      <c r="N139" s="193"/>
      <c r="O139" s="193"/>
      <c r="P139" s="193"/>
      <c r="Q139" s="193"/>
      <c r="R139" s="193"/>
      <c r="S139" s="193"/>
      <c r="T139" s="194"/>
      <c r="AT139" s="188" t="s">
        <v>165</v>
      </c>
      <c r="AU139" s="188" t="s">
        <v>86</v>
      </c>
      <c r="AV139" s="12" t="s">
        <v>86</v>
      </c>
      <c r="AW139" s="12" t="s">
        <v>31</v>
      </c>
      <c r="AX139" s="12" t="s">
        <v>75</v>
      </c>
      <c r="AY139" s="188" t="s">
        <v>156</v>
      </c>
    </row>
    <row r="140" s="13" customFormat="1">
      <c r="B140" s="195"/>
      <c r="D140" s="187" t="s">
        <v>165</v>
      </c>
      <c r="E140" s="196" t="s">
        <v>1</v>
      </c>
      <c r="F140" s="197" t="s">
        <v>172</v>
      </c>
      <c r="H140" s="198">
        <v>5.5</v>
      </c>
      <c r="I140" s="199"/>
      <c r="L140" s="195"/>
      <c r="M140" s="200"/>
      <c r="N140" s="201"/>
      <c r="O140" s="201"/>
      <c r="P140" s="201"/>
      <c r="Q140" s="201"/>
      <c r="R140" s="201"/>
      <c r="S140" s="201"/>
      <c r="T140" s="202"/>
      <c r="AT140" s="196" t="s">
        <v>165</v>
      </c>
      <c r="AU140" s="196" t="s">
        <v>86</v>
      </c>
      <c r="AV140" s="13" t="s">
        <v>163</v>
      </c>
      <c r="AW140" s="13" t="s">
        <v>31</v>
      </c>
      <c r="AX140" s="13" t="s">
        <v>80</v>
      </c>
      <c r="AY140" s="196" t="s">
        <v>156</v>
      </c>
    </row>
    <row r="141" s="1" customFormat="1" ht="21.6" customHeight="1">
      <c r="B141" s="172"/>
      <c r="C141" s="173" t="s">
        <v>194</v>
      </c>
      <c r="D141" s="173" t="s">
        <v>158</v>
      </c>
      <c r="E141" s="174" t="s">
        <v>195</v>
      </c>
      <c r="F141" s="175" t="s">
        <v>196</v>
      </c>
      <c r="G141" s="176" t="s">
        <v>89</v>
      </c>
      <c r="H141" s="177">
        <v>36.960000000000001</v>
      </c>
      <c r="I141" s="178"/>
      <c r="J141" s="179">
        <f>ROUND(I141*H141,2)</f>
        <v>0</v>
      </c>
      <c r="K141" s="175" t="s">
        <v>162</v>
      </c>
      <c r="L141" s="37"/>
      <c r="M141" s="180" t="s">
        <v>1</v>
      </c>
      <c r="N141" s="181" t="s">
        <v>40</v>
      </c>
      <c r="O141" s="73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AR141" s="184" t="s">
        <v>163</v>
      </c>
      <c r="AT141" s="184" t="s">
        <v>158</v>
      </c>
      <c r="AU141" s="184" t="s">
        <v>86</v>
      </c>
      <c r="AY141" s="18" t="s">
        <v>156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80</v>
      </c>
      <c r="BK141" s="185">
        <f>ROUND(I141*H141,2)</f>
        <v>0</v>
      </c>
      <c r="BL141" s="18" t="s">
        <v>163</v>
      </c>
      <c r="BM141" s="184" t="s">
        <v>197</v>
      </c>
    </row>
    <row r="142" s="14" customFormat="1">
      <c r="B142" s="203"/>
      <c r="D142" s="187" t="s">
        <v>165</v>
      </c>
      <c r="E142" s="204" t="s">
        <v>1</v>
      </c>
      <c r="F142" s="205" t="s">
        <v>198</v>
      </c>
      <c r="H142" s="204" t="s">
        <v>1</v>
      </c>
      <c r="I142" s="206"/>
      <c r="L142" s="203"/>
      <c r="M142" s="207"/>
      <c r="N142" s="208"/>
      <c r="O142" s="208"/>
      <c r="P142" s="208"/>
      <c r="Q142" s="208"/>
      <c r="R142" s="208"/>
      <c r="S142" s="208"/>
      <c r="T142" s="209"/>
      <c r="AT142" s="204" t="s">
        <v>165</v>
      </c>
      <c r="AU142" s="204" t="s">
        <v>86</v>
      </c>
      <c r="AV142" s="14" t="s">
        <v>80</v>
      </c>
      <c r="AW142" s="14" t="s">
        <v>31</v>
      </c>
      <c r="AX142" s="14" t="s">
        <v>75</v>
      </c>
      <c r="AY142" s="204" t="s">
        <v>156</v>
      </c>
    </row>
    <row r="143" s="12" customFormat="1">
      <c r="B143" s="186"/>
      <c r="D143" s="187" t="s">
        <v>165</v>
      </c>
      <c r="E143" s="188" t="s">
        <v>1</v>
      </c>
      <c r="F143" s="189" t="s">
        <v>199</v>
      </c>
      <c r="H143" s="190">
        <v>32.174999999999997</v>
      </c>
      <c r="I143" s="191"/>
      <c r="L143" s="186"/>
      <c r="M143" s="192"/>
      <c r="N143" s="193"/>
      <c r="O143" s="193"/>
      <c r="P143" s="193"/>
      <c r="Q143" s="193"/>
      <c r="R143" s="193"/>
      <c r="S143" s="193"/>
      <c r="T143" s="194"/>
      <c r="AT143" s="188" t="s">
        <v>165</v>
      </c>
      <c r="AU143" s="188" t="s">
        <v>86</v>
      </c>
      <c r="AV143" s="12" t="s">
        <v>86</v>
      </c>
      <c r="AW143" s="12" t="s">
        <v>31</v>
      </c>
      <c r="AX143" s="12" t="s">
        <v>75</v>
      </c>
      <c r="AY143" s="188" t="s">
        <v>156</v>
      </c>
    </row>
    <row r="144" s="12" customFormat="1">
      <c r="B144" s="186"/>
      <c r="D144" s="187" t="s">
        <v>165</v>
      </c>
      <c r="E144" s="188" t="s">
        <v>1</v>
      </c>
      <c r="F144" s="189" t="s">
        <v>200</v>
      </c>
      <c r="H144" s="190">
        <v>4.7850000000000001</v>
      </c>
      <c r="I144" s="191"/>
      <c r="L144" s="186"/>
      <c r="M144" s="192"/>
      <c r="N144" s="193"/>
      <c r="O144" s="193"/>
      <c r="P144" s="193"/>
      <c r="Q144" s="193"/>
      <c r="R144" s="193"/>
      <c r="S144" s="193"/>
      <c r="T144" s="194"/>
      <c r="AT144" s="188" t="s">
        <v>165</v>
      </c>
      <c r="AU144" s="188" t="s">
        <v>86</v>
      </c>
      <c r="AV144" s="12" t="s">
        <v>86</v>
      </c>
      <c r="AW144" s="12" t="s">
        <v>31</v>
      </c>
      <c r="AX144" s="12" t="s">
        <v>75</v>
      </c>
      <c r="AY144" s="188" t="s">
        <v>156</v>
      </c>
    </row>
    <row r="145" s="13" customFormat="1">
      <c r="B145" s="195"/>
      <c r="D145" s="187" t="s">
        <v>165</v>
      </c>
      <c r="E145" s="196" t="s">
        <v>1</v>
      </c>
      <c r="F145" s="197" t="s">
        <v>172</v>
      </c>
      <c r="H145" s="198">
        <v>36.960000000000001</v>
      </c>
      <c r="I145" s="199"/>
      <c r="L145" s="195"/>
      <c r="M145" s="200"/>
      <c r="N145" s="201"/>
      <c r="O145" s="201"/>
      <c r="P145" s="201"/>
      <c r="Q145" s="201"/>
      <c r="R145" s="201"/>
      <c r="S145" s="201"/>
      <c r="T145" s="202"/>
      <c r="AT145" s="196" t="s">
        <v>165</v>
      </c>
      <c r="AU145" s="196" t="s">
        <v>86</v>
      </c>
      <c r="AV145" s="13" t="s">
        <v>163</v>
      </c>
      <c r="AW145" s="13" t="s">
        <v>31</v>
      </c>
      <c r="AX145" s="13" t="s">
        <v>80</v>
      </c>
      <c r="AY145" s="196" t="s">
        <v>156</v>
      </c>
    </row>
    <row r="146" s="12" customFormat="1">
      <c r="B146" s="186"/>
      <c r="D146" s="187" t="s">
        <v>165</v>
      </c>
      <c r="E146" s="188" t="s">
        <v>82</v>
      </c>
      <c r="F146" s="189" t="s">
        <v>201</v>
      </c>
      <c r="H146" s="190">
        <v>224</v>
      </c>
      <c r="I146" s="191"/>
      <c r="L146" s="186"/>
      <c r="M146" s="192"/>
      <c r="N146" s="193"/>
      <c r="O146" s="193"/>
      <c r="P146" s="193"/>
      <c r="Q146" s="193"/>
      <c r="R146" s="193"/>
      <c r="S146" s="193"/>
      <c r="T146" s="194"/>
      <c r="AT146" s="188" t="s">
        <v>165</v>
      </c>
      <c r="AU146" s="188" t="s">
        <v>86</v>
      </c>
      <c r="AV146" s="12" t="s">
        <v>86</v>
      </c>
      <c r="AW146" s="12" t="s">
        <v>31</v>
      </c>
      <c r="AX146" s="12" t="s">
        <v>75</v>
      </c>
      <c r="AY146" s="188" t="s">
        <v>156</v>
      </c>
    </row>
    <row r="147" s="1" customFormat="1" ht="21.6" customHeight="1">
      <c r="B147" s="172"/>
      <c r="C147" s="173" t="s">
        <v>202</v>
      </c>
      <c r="D147" s="173" t="s">
        <v>158</v>
      </c>
      <c r="E147" s="174" t="s">
        <v>203</v>
      </c>
      <c r="F147" s="175" t="s">
        <v>204</v>
      </c>
      <c r="G147" s="176" t="s">
        <v>89</v>
      </c>
      <c r="H147" s="177">
        <v>150.66200000000001</v>
      </c>
      <c r="I147" s="178"/>
      <c r="J147" s="179">
        <f>ROUND(I147*H147,2)</f>
        <v>0</v>
      </c>
      <c r="K147" s="175" t="s">
        <v>162</v>
      </c>
      <c r="L147" s="37"/>
      <c r="M147" s="180" t="s">
        <v>1</v>
      </c>
      <c r="N147" s="181" t="s">
        <v>40</v>
      </c>
      <c r="O147" s="73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AR147" s="184" t="s">
        <v>163</v>
      </c>
      <c r="AT147" s="184" t="s">
        <v>158</v>
      </c>
      <c r="AU147" s="184" t="s">
        <v>86</v>
      </c>
      <c r="AY147" s="18" t="s">
        <v>156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80</v>
      </c>
      <c r="BK147" s="185">
        <f>ROUND(I147*H147,2)</f>
        <v>0</v>
      </c>
      <c r="BL147" s="18" t="s">
        <v>163</v>
      </c>
      <c r="BM147" s="184" t="s">
        <v>205</v>
      </c>
    </row>
    <row r="148" s="14" customFormat="1">
      <c r="B148" s="203"/>
      <c r="D148" s="187" t="s">
        <v>165</v>
      </c>
      <c r="E148" s="204" t="s">
        <v>1</v>
      </c>
      <c r="F148" s="205" t="s">
        <v>206</v>
      </c>
      <c r="H148" s="204" t="s">
        <v>1</v>
      </c>
      <c r="I148" s="206"/>
      <c r="L148" s="203"/>
      <c r="M148" s="207"/>
      <c r="N148" s="208"/>
      <c r="O148" s="208"/>
      <c r="P148" s="208"/>
      <c r="Q148" s="208"/>
      <c r="R148" s="208"/>
      <c r="S148" s="208"/>
      <c r="T148" s="209"/>
      <c r="AT148" s="204" t="s">
        <v>165</v>
      </c>
      <c r="AU148" s="204" t="s">
        <v>86</v>
      </c>
      <c r="AV148" s="14" t="s">
        <v>80</v>
      </c>
      <c r="AW148" s="14" t="s">
        <v>31</v>
      </c>
      <c r="AX148" s="14" t="s">
        <v>75</v>
      </c>
      <c r="AY148" s="204" t="s">
        <v>156</v>
      </c>
    </row>
    <row r="149" s="14" customFormat="1">
      <c r="B149" s="203"/>
      <c r="D149" s="187" t="s">
        <v>165</v>
      </c>
      <c r="E149" s="204" t="s">
        <v>1</v>
      </c>
      <c r="F149" s="205" t="s">
        <v>207</v>
      </c>
      <c r="H149" s="204" t="s">
        <v>1</v>
      </c>
      <c r="I149" s="206"/>
      <c r="L149" s="203"/>
      <c r="M149" s="207"/>
      <c r="N149" s="208"/>
      <c r="O149" s="208"/>
      <c r="P149" s="208"/>
      <c r="Q149" s="208"/>
      <c r="R149" s="208"/>
      <c r="S149" s="208"/>
      <c r="T149" s="209"/>
      <c r="AT149" s="204" t="s">
        <v>165</v>
      </c>
      <c r="AU149" s="204" t="s">
        <v>86</v>
      </c>
      <c r="AV149" s="14" t="s">
        <v>80</v>
      </c>
      <c r="AW149" s="14" t="s">
        <v>31</v>
      </c>
      <c r="AX149" s="14" t="s">
        <v>75</v>
      </c>
      <c r="AY149" s="204" t="s">
        <v>156</v>
      </c>
    </row>
    <row r="150" s="12" customFormat="1">
      <c r="B150" s="186"/>
      <c r="D150" s="187" t="s">
        <v>165</v>
      </c>
      <c r="E150" s="188" t="s">
        <v>1</v>
      </c>
      <c r="F150" s="189" t="s">
        <v>208</v>
      </c>
      <c r="H150" s="190">
        <v>60.030999999999999</v>
      </c>
      <c r="I150" s="191"/>
      <c r="L150" s="186"/>
      <c r="M150" s="192"/>
      <c r="N150" s="193"/>
      <c r="O150" s="193"/>
      <c r="P150" s="193"/>
      <c r="Q150" s="193"/>
      <c r="R150" s="193"/>
      <c r="S150" s="193"/>
      <c r="T150" s="194"/>
      <c r="AT150" s="188" t="s">
        <v>165</v>
      </c>
      <c r="AU150" s="188" t="s">
        <v>86</v>
      </c>
      <c r="AV150" s="12" t="s">
        <v>86</v>
      </c>
      <c r="AW150" s="12" t="s">
        <v>31</v>
      </c>
      <c r="AX150" s="12" t="s">
        <v>75</v>
      </c>
      <c r="AY150" s="188" t="s">
        <v>156</v>
      </c>
    </row>
    <row r="151" s="14" customFormat="1">
      <c r="B151" s="203"/>
      <c r="D151" s="187" t="s">
        <v>165</v>
      </c>
      <c r="E151" s="204" t="s">
        <v>1</v>
      </c>
      <c r="F151" s="205" t="s">
        <v>209</v>
      </c>
      <c r="H151" s="204" t="s">
        <v>1</v>
      </c>
      <c r="I151" s="206"/>
      <c r="L151" s="203"/>
      <c r="M151" s="207"/>
      <c r="N151" s="208"/>
      <c r="O151" s="208"/>
      <c r="P151" s="208"/>
      <c r="Q151" s="208"/>
      <c r="R151" s="208"/>
      <c r="S151" s="208"/>
      <c r="T151" s="209"/>
      <c r="AT151" s="204" t="s">
        <v>165</v>
      </c>
      <c r="AU151" s="204" t="s">
        <v>86</v>
      </c>
      <c r="AV151" s="14" t="s">
        <v>80</v>
      </c>
      <c r="AW151" s="14" t="s">
        <v>31</v>
      </c>
      <c r="AX151" s="14" t="s">
        <v>75</v>
      </c>
      <c r="AY151" s="204" t="s">
        <v>156</v>
      </c>
    </row>
    <row r="152" s="12" customFormat="1">
      <c r="B152" s="186"/>
      <c r="D152" s="187" t="s">
        <v>165</v>
      </c>
      <c r="E152" s="188" t="s">
        <v>1</v>
      </c>
      <c r="F152" s="189" t="s">
        <v>210</v>
      </c>
      <c r="H152" s="190">
        <v>90.631</v>
      </c>
      <c r="I152" s="191"/>
      <c r="L152" s="186"/>
      <c r="M152" s="192"/>
      <c r="N152" s="193"/>
      <c r="O152" s="193"/>
      <c r="P152" s="193"/>
      <c r="Q152" s="193"/>
      <c r="R152" s="193"/>
      <c r="S152" s="193"/>
      <c r="T152" s="194"/>
      <c r="AT152" s="188" t="s">
        <v>165</v>
      </c>
      <c r="AU152" s="188" t="s">
        <v>86</v>
      </c>
      <c r="AV152" s="12" t="s">
        <v>86</v>
      </c>
      <c r="AW152" s="12" t="s">
        <v>31</v>
      </c>
      <c r="AX152" s="12" t="s">
        <v>75</v>
      </c>
      <c r="AY152" s="188" t="s">
        <v>156</v>
      </c>
    </row>
    <row r="153" s="13" customFormat="1">
      <c r="B153" s="195"/>
      <c r="D153" s="187" t="s">
        <v>165</v>
      </c>
      <c r="E153" s="196" t="s">
        <v>95</v>
      </c>
      <c r="F153" s="197" t="s">
        <v>172</v>
      </c>
      <c r="H153" s="198">
        <v>150.66200000000001</v>
      </c>
      <c r="I153" s="199"/>
      <c r="L153" s="195"/>
      <c r="M153" s="200"/>
      <c r="N153" s="201"/>
      <c r="O153" s="201"/>
      <c r="P153" s="201"/>
      <c r="Q153" s="201"/>
      <c r="R153" s="201"/>
      <c r="S153" s="201"/>
      <c r="T153" s="202"/>
      <c r="AT153" s="196" t="s">
        <v>165</v>
      </c>
      <c r="AU153" s="196" t="s">
        <v>86</v>
      </c>
      <c r="AV153" s="13" t="s">
        <v>163</v>
      </c>
      <c r="AW153" s="13" t="s">
        <v>31</v>
      </c>
      <c r="AX153" s="13" t="s">
        <v>80</v>
      </c>
      <c r="AY153" s="196" t="s">
        <v>156</v>
      </c>
    </row>
    <row r="154" s="14" customFormat="1">
      <c r="B154" s="203"/>
      <c r="D154" s="187" t="s">
        <v>165</v>
      </c>
      <c r="E154" s="204" t="s">
        <v>1</v>
      </c>
      <c r="F154" s="205" t="s">
        <v>211</v>
      </c>
      <c r="H154" s="204" t="s">
        <v>1</v>
      </c>
      <c r="I154" s="206"/>
      <c r="L154" s="203"/>
      <c r="M154" s="207"/>
      <c r="N154" s="208"/>
      <c r="O154" s="208"/>
      <c r="P154" s="208"/>
      <c r="Q154" s="208"/>
      <c r="R154" s="208"/>
      <c r="S154" s="208"/>
      <c r="T154" s="209"/>
      <c r="AT154" s="204" t="s">
        <v>165</v>
      </c>
      <c r="AU154" s="204" t="s">
        <v>86</v>
      </c>
      <c r="AV154" s="14" t="s">
        <v>80</v>
      </c>
      <c r="AW154" s="14" t="s">
        <v>31</v>
      </c>
      <c r="AX154" s="14" t="s">
        <v>75</v>
      </c>
      <c r="AY154" s="204" t="s">
        <v>156</v>
      </c>
    </row>
    <row r="155" s="14" customFormat="1">
      <c r="B155" s="203"/>
      <c r="D155" s="187" t="s">
        <v>165</v>
      </c>
      <c r="E155" s="204" t="s">
        <v>1</v>
      </c>
      <c r="F155" s="205" t="s">
        <v>212</v>
      </c>
      <c r="H155" s="204" t="s">
        <v>1</v>
      </c>
      <c r="I155" s="206"/>
      <c r="L155" s="203"/>
      <c r="M155" s="207"/>
      <c r="N155" s="208"/>
      <c r="O155" s="208"/>
      <c r="P155" s="208"/>
      <c r="Q155" s="208"/>
      <c r="R155" s="208"/>
      <c r="S155" s="208"/>
      <c r="T155" s="209"/>
      <c r="AT155" s="204" t="s">
        <v>165</v>
      </c>
      <c r="AU155" s="204" t="s">
        <v>86</v>
      </c>
      <c r="AV155" s="14" t="s">
        <v>80</v>
      </c>
      <c r="AW155" s="14" t="s">
        <v>31</v>
      </c>
      <c r="AX155" s="14" t="s">
        <v>75</v>
      </c>
      <c r="AY155" s="204" t="s">
        <v>156</v>
      </c>
    </row>
    <row r="156" s="12" customFormat="1">
      <c r="B156" s="186"/>
      <c r="D156" s="187" t="s">
        <v>165</v>
      </c>
      <c r="E156" s="188" t="s">
        <v>1</v>
      </c>
      <c r="F156" s="189" t="s">
        <v>213</v>
      </c>
      <c r="H156" s="190">
        <v>91.233999999999995</v>
      </c>
      <c r="I156" s="191"/>
      <c r="L156" s="186"/>
      <c r="M156" s="192"/>
      <c r="N156" s="193"/>
      <c r="O156" s="193"/>
      <c r="P156" s="193"/>
      <c r="Q156" s="193"/>
      <c r="R156" s="193"/>
      <c r="S156" s="193"/>
      <c r="T156" s="194"/>
      <c r="AT156" s="188" t="s">
        <v>165</v>
      </c>
      <c r="AU156" s="188" t="s">
        <v>86</v>
      </c>
      <c r="AV156" s="12" t="s">
        <v>86</v>
      </c>
      <c r="AW156" s="12" t="s">
        <v>31</v>
      </c>
      <c r="AX156" s="12" t="s">
        <v>75</v>
      </c>
      <c r="AY156" s="188" t="s">
        <v>156</v>
      </c>
    </row>
    <row r="157" s="12" customFormat="1">
      <c r="B157" s="186"/>
      <c r="D157" s="187" t="s">
        <v>165</v>
      </c>
      <c r="E157" s="188" t="s">
        <v>1</v>
      </c>
      <c r="F157" s="189" t="s">
        <v>214</v>
      </c>
      <c r="H157" s="190">
        <v>3.8999999999999999</v>
      </c>
      <c r="I157" s="191"/>
      <c r="L157" s="186"/>
      <c r="M157" s="192"/>
      <c r="N157" s="193"/>
      <c r="O157" s="193"/>
      <c r="P157" s="193"/>
      <c r="Q157" s="193"/>
      <c r="R157" s="193"/>
      <c r="S157" s="193"/>
      <c r="T157" s="194"/>
      <c r="AT157" s="188" t="s">
        <v>165</v>
      </c>
      <c r="AU157" s="188" t="s">
        <v>86</v>
      </c>
      <c r="AV157" s="12" t="s">
        <v>86</v>
      </c>
      <c r="AW157" s="12" t="s">
        <v>31</v>
      </c>
      <c r="AX157" s="12" t="s">
        <v>75</v>
      </c>
      <c r="AY157" s="188" t="s">
        <v>156</v>
      </c>
    </row>
    <row r="158" s="12" customFormat="1">
      <c r="B158" s="186"/>
      <c r="D158" s="187" t="s">
        <v>165</v>
      </c>
      <c r="E158" s="188" t="s">
        <v>1</v>
      </c>
      <c r="F158" s="189" t="s">
        <v>215</v>
      </c>
      <c r="H158" s="190">
        <v>1.728</v>
      </c>
      <c r="I158" s="191"/>
      <c r="L158" s="186"/>
      <c r="M158" s="192"/>
      <c r="N158" s="193"/>
      <c r="O158" s="193"/>
      <c r="P158" s="193"/>
      <c r="Q158" s="193"/>
      <c r="R158" s="193"/>
      <c r="S158" s="193"/>
      <c r="T158" s="194"/>
      <c r="AT158" s="188" t="s">
        <v>165</v>
      </c>
      <c r="AU158" s="188" t="s">
        <v>86</v>
      </c>
      <c r="AV158" s="12" t="s">
        <v>86</v>
      </c>
      <c r="AW158" s="12" t="s">
        <v>31</v>
      </c>
      <c r="AX158" s="12" t="s">
        <v>75</v>
      </c>
      <c r="AY158" s="188" t="s">
        <v>156</v>
      </c>
    </row>
    <row r="159" s="12" customFormat="1">
      <c r="B159" s="186"/>
      <c r="D159" s="187" t="s">
        <v>165</v>
      </c>
      <c r="E159" s="188" t="s">
        <v>1</v>
      </c>
      <c r="F159" s="189" t="s">
        <v>216</v>
      </c>
      <c r="H159" s="190">
        <v>-9.5700000000000003</v>
      </c>
      <c r="I159" s="191"/>
      <c r="L159" s="186"/>
      <c r="M159" s="192"/>
      <c r="N159" s="193"/>
      <c r="O159" s="193"/>
      <c r="P159" s="193"/>
      <c r="Q159" s="193"/>
      <c r="R159" s="193"/>
      <c r="S159" s="193"/>
      <c r="T159" s="194"/>
      <c r="AT159" s="188" t="s">
        <v>165</v>
      </c>
      <c r="AU159" s="188" t="s">
        <v>86</v>
      </c>
      <c r="AV159" s="12" t="s">
        <v>86</v>
      </c>
      <c r="AW159" s="12" t="s">
        <v>31</v>
      </c>
      <c r="AX159" s="12" t="s">
        <v>75</v>
      </c>
      <c r="AY159" s="188" t="s">
        <v>156</v>
      </c>
    </row>
    <row r="160" s="14" customFormat="1">
      <c r="B160" s="203"/>
      <c r="D160" s="187" t="s">
        <v>165</v>
      </c>
      <c r="E160" s="204" t="s">
        <v>1</v>
      </c>
      <c r="F160" s="205" t="s">
        <v>217</v>
      </c>
      <c r="H160" s="204" t="s">
        <v>1</v>
      </c>
      <c r="I160" s="206"/>
      <c r="L160" s="203"/>
      <c r="M160" s="207"/>
      <c r="N160" s="208"/>
      <c r="O160" s="208"/>
      <c r="P160" s="208"/>
      <c r="Q160" s="208"/>
      <c r="R160" s="208"/>
      <c r="S160" s="208"/>
      <c r="T160" s="209"/>
      <c r="AT160" s="204" t="s">
        <v>165</v>
      </c>
      <c r="AU160" s="204" t="s">
        <v>86</v>
      </c>
      <c r="AV160" s="14" t="s">
        <v>80</v>
      </c>
      <c r="AW160" s="14" t="s">
        <v>31</v>
      </c>
      <c r="AX160" s="14" t="s">
        <v>75</v>
      </c>
      <c r="AY160" s="204" t="s">
        <v>156</v>
      </c>
    </row>
    <row r="161" s="12" customFormat="1">
      <c r="B161" s="186"/>
      <c r="D161" s="187" t="s">
        <v>165</v>
      </c>
      <c r="E161" s="188" t="s">
        <v>1</v>
      </c>
      <c r="F161" s="189" t="s">
        <v>218</v>
      </c>
      <c r="H161" s="190">
        <v>12.76</v>
      </c>
      <c r="I161" s="191"/>
      <c r="L161" s="186"/>
      <c r="M161" s="192"/>
      <c r="N161" s="193"/>
      <c r="O161" s="193"/>
      <c r="P161" s="193"/>
      <c r="Q161" s="193"/>
      <c r="R161" s="193"/>
      <c r="S161" s="193"/>
      <c r="T161" s="194"/>
      <c r="AT161" s="188" t="s">
        <v>165</v>
      </c>
      <c r="AU161" s="188" t="s">
        <v>86</v>
      </c>
      <c r="AV161" s="12" t="s">
        <v>86</v>
      </c>
      <c r="AW161" s="12" t="s">
        <v>31</v>
      </c>
      <c r="AX161" s="12" t="s">
        <v>75</v>
      </c>
      <c r="AY161" s="188" t="s">
        <v>156</v>
      </c>
    </row>
    <row r="162" s="15" customFormat="1">
      <c r="B162" s="210"/>
      <c r="D162" s="187" t="s">
        <v>165</v>
      </c>
      <c r="E162" s="211" t="s">
        <v>92</v>
      </c>
      <c r="F162" s="212" t="s">
        <v>219</v>
      </c>
      <c r="H162" s="213">
        <v>100.05200000000001</v>
      </c>
      <c r="I162" s="214"/>
      <c r="L162" s="210"/>
      <c r="M162" s="215"/>
      <c r="N162" s="216"/>
      <c r="O162" s="216"/>
      <c r="P162" s="216"/>
      <c r="Q162" s="216"/>
      <c r="R162" s="216"/>
      <c r="S162" s="216"/>
      <c r="T162" s="217"/>
      <c r="AT162" s="211" t="s">
        <v>165</v>
      </c>
      <c r="AU162" s="211" t="s">
        <v>86</v>
      </c>
      <c r="AV162" s="15" t="s">
        <v>173</v>
      </c>
      <c r="AW162" s="15" t="s">
        <v>31</v>
      </c>
      <c r="AX162" s="15" t="s">
        <v>75</v>
      </c>
      <c r="AY162" s="211" t="s">
        <v>156</v>
      </c>
    </row>
    <row r="163" s="14" customFormat="1">
      <c r="B163" s="203"/>
      <c r="D163" s="187" t="s">
        <v>165</v>
      </c>
      <c r="E163" s="204" t="s">
        <v>1</v>
      </c>
      <c r="F163" s="205" t="s">
        <v>220</v>
      </c>
      <c r="H163" s="204" t="s">
        <v>1</v>
      </c>
      <c r="I163" s="206"/>
      <c r="L163" s="203"/>
      <c r="M163" s="207"/>
      <c r="N163" s="208"/>
      <c r="O163" s="208"/>
      <c r="P163" s="208"/>
      <c r="Q163" s="208"/>
      <c r="R163" s="208"/>
      <c r="S163" s="208"/>
      <c r="T163" s="209"/>
      <c r="AT163" s="204" t="s">
        <v>165</v>
      </c>
      <c r="AU163" s="204" t="s">
        <v>86</v>
      </c>
      <c r="AV163" s="14" t="s">
        <v>80</v>
      </c>
      <c r="AW163" s="14" t="s">
        <v>31</v>
      </c>
      <c r="AX163" s="14" t="s">
        <v>75</v>
      </c>
      <c r="AY163" s="204" t="s">
        <v>156</v>
      </c>
    </row>
    <row r="164" s="12" customFormat="1">
      <c r="B164" s="186"/>
      <c r="D164" s="187" t="s">
        <v>165</v>
      </c>
      <c r="E164" s="188" t="s">
        <v>1</v>
      </c>
      <c r="F164" s="189" t="s">
        <v>221</v>
      </c>
      <c r="H164" s="190">
        <v>381.14999999999998</v>
      </c>
      <c r="I164" s="191"/>
      <c r="L164" s="186"/>
      <c r="M164" s="192"/>
      <c r="N164" s="193"/>
      <c r="O164" s="193"/>
      <c r="P164" s="193"/>
      <c r="Q164" s="193"/>
      <c r="R164" s="193"/>
      <c r="S164" s="193"/>
      <c r="T164" s="194"/>
      <c r="AT164" s="188" t="s">
        <v>165</v>
      </c>
      <c r="AU164" s="188" t="s">
        <v>86</v>
      </c>
      <c r="AV164" s="12" t="s">
        <v>86</v>
      </c>
      <c r="AW164" s="12" t="s">
        <v>31</v>
      </c>
      <c r="AX164" s="12" t="s">
        <v>75</v>
      </c>
      <c r="AY164" s="188" t="s">
        <v>156</v>
      </c>
    </row>
    <row r="165" s="12" customFormat="1">
      <c r="B165" s="186"/>
      <c r="D165" s="187" t="s">
        <v>165</v>
      </c>
      <c r="E165" s="188" t="s">
        <v>1</v>
      </c>
      <c r="F165" s="189" t="s">
        <v>222</v>
      </c>
      <c r="H165" s="190">
        <v>5.9279999999999999</v>
      </c>
      <c r="I165" s="191"/>
      <c r="L165" s="186"/>
      <c r="M165" s="192"/>
      <c r="N165" s="193"/>
      <c r="O165" s="193"/>
      <c r="P165" s="193"/>
      <c r="Q165" s="193"/>
      <c r="R165" s="193"/>
      <c r="S165" s="193"/>
      <c r="T165" s="194"/>
      <c r="AT165" s="188" t="s">
        <v>165</v>
      </c>
      <c r="AU165" s="188" t="s">
        <v>86</v>
      </c>
      <c r="AV165" s="12" t="s">
        <v>86</v>
      </c>
      <c r="AW165" s="12" t="s">
        <v>31</v>
      </c>
      <c r="AX165" s="12" t="s">
        <v>75</v>
      </c>
      <c r="AY165" s="188" t="s">
        <v>156</v>
      </c>
    </row>
    <row r="166" s="12" customFormat="1">
      <c r="B166" s="186"/>
      <c r="D166" s="187" t="s">
        <v>165</v>
      </c>
      <c r="E166" s="188" t="s">
        <v>1</v>
      </c>
      <c r="F166" s="189" t="s">
        <v>215</v>
      </c>
      <c r="H166" s="190">
        <v>1.728</v>
      </c>
      <c r="I166" s="191"/>
      <c r="L166" s="186"/>
      <c r="M166" s="192"/>
      <c r="N166" s="193"/>
      <c r="O166" s="193"/>
      <c r="P166" s="193"/>
      <c r="Q166" s="193"/>
      <c r="R166" s="193"/>
      <c r="S166" s="193"/>
      <c r="T166" s="194"/>
      <c r="AT166" s="188" t="s">
        <v>165</v>
      </c>
      <c r="AU166" s="188" t="s">
        <v>86</v>
      </c>
      <c r="AV166" s="12" t="s">
        <v>86</v>
      </c>
      <c r="AW166" s="12" t="s">
        <v>31</v>
      </c>
      <c r="AX166" s="12" t="s">
        <v>75</v>
      </c>
      <c r="AY166" s="188" t="s">
        <v>156</v>
      </c>
    </row>
    <row r="167" s="12" customFormat="1">
      <c r="B167" s="186"/>
      <c r="D167" s="187" t="s">
        <v>165</v>
      </c>
      <c r="E167" s="188" t="s">
        <v>1</v>
      </c>
      <c r="F167" s="189" t="s">
        <v>223</v>
      </c>
      <c r="H167" s="190">
        <v>-9.9000000000000004</v>
      </c>
      <c r="I167" s="191"/>
      <c r="L167" s="186"/>
      <c r="M167" s="192"/>
      <c r="N167" s="193"/>
      <c r="O167" s="193"/>
      <c r="P167" s="193"/>
      <c r="Q167" s="193"/>
      <c r="R167" s="193"/>
      <c r="S167" s="193"/>
      <c r="T167" s="194"/>
      <c r="AT167" s="188" t="s">
        <v>165</v>
      </c>
      <c r="AU167" s="188" t="s">
        <v>86</v>
      </c>
      <c r="AV167" s="12" t="s">
        <v>86</v>
      </c>
      <c r="AW167" s="12" t="s">
        <v>31</v>
      </c>
      <c r="AX167" s="12" t="s">
        <v>75</v>
      </c>
      <c r="AY167" s="188" t="s">
        <v>156</v>
      </c>
    </row>
    <row r="168" s="14" customFormat="1">
      <c r="B168" s="203"/>
      <c r="D168" s="187" t="s">
        <v>165</v>
      </c>
      <c r="E168" s="204" t="s">
        <v>1</v>
      </c>
      <c r="F168" s="205" t="s">
        <v>217</v>
      </c>
      <c r="H168" s="204" t="s">
        <v>1</v>
      </c>
      <c r="I168" s="206"/>
      <c r="L168" s="203"/>
      <c r="M168" s="207"/>
      <c r="N168" s="208"/>
      <c r="O168" s="208"/>
      <c r="P168" s="208"/>
      <c r="Q168" s="208"/>
      <c r="R168" s="208"/>
      <c r="S168" s="208"/>
      <c r="T168" s="209"/>
      <c r="AT168" s="204" t="s">
        <v>165</v>
      </c>
      <c r="AU168" s="204" t="s">
        <v>86</v>
      </c>
      <c r="AV168" s="14" t="s">
        <v>80</v>
      </c>
      <c r="AW168" s="14" t="s">
        <v>31</v>
      </c>
      <c r="AX168" s="14" t="s">
        <v>75</v>
      </c>
      <c r="AY168" s="204" t="s">
        <v>156</v>
      </c>
    </row>
    <row r="169" s="12" customFormat="1">
      <c r="B169" s="186"/>
      <c r="D169" s="187" t="s">
        <v>165</v>
      </c>
      <c r="E169" s="188" t="s">
        <v>1</v>
      </c>
      <c r="F169" s="189" t="s">
        <v>224</v>
      </c>
      <c r="H169" s="190">
        <v>74.25</v>
      </c>
      <c r="I169" s="191"/>
      <c r="L169" s="186"/>
      <c r="M169" s="192"/>
      <c r="N169" s="193"/>
      <c r="O169" s="193"/>
      <c r="P169" s="193"/>
      <c r="Q169" s="193"/>
      <c r="R169" s="193"/>
      <c r="S169" s="193"/>
      <c r="T169" s="194"/>
      <c r="AT169" s="188" t="s">
        <v>165</v>
      </c>
      <c r="AU169" s="188" t="s">
        <v>86</v>
      </c>
      <c r="AV169" s="12" t="s">
        <v>86</v>
      </c>
      <c r="AW169" s="12" t="s">
        <v>31</v>
      </c>
      <c r="AX169" s="12" t="s">
        <v>75</v>
      </c>
      <c r="AY169" s="188" t="s">
        <v>156</v>
      </c>
    </row>
    <row r="170" s="15" customFormat="1">
      <c r="B170" s="210"/>
      <c r="D170" s="187" t="s">
        <v>165</v>
      </c>
      <c r="E170" s="211" t="s">
        <v>87</v>
      </c>
      <c r="F170" s="212" t="s">
        <v>219</v>
      </c>
      <c r="H170" s="213">
        <v>453.15600000000001</v>
      </c>
      <c r="I170" s="214"/>
      <c r="L170" s="210"/>
      <c r="M170" s="215"/>
      <c r="N170" s="216"/>
      <c r="O170" s="216"/>
      <c r="P170" s="216"/>
      <c r="Q170" s="216"/>
      <c r="R170" s="216"/>
      <c r="S170" s="216"/>
      <c r="T170" s="217"/>
      <c r="AT170" s="211" t="s">
        <v>165</v>
      </c>
      <c r="AU170" s="211" t="s">
        <v>86</v>
      </c>
      <c r="AV170" s="15" t="s">
        <v>173</v>
      </c>
      <c r="AW170" s="15" t="s">
        <v>31</v>
      </c>
      <c r="AX170" s="15" t="s">
        <v>75</v>
      </c>
      <c r="AY170" s="211" t="s">
        <v>156</v>
      </c>
    </row>
    <row r="171" s="1" customFormat="1" ht="21.6" customHeight="1">
      <c r="B171" s="172"/>
      <c r="C171" s="173" t="s">
        <v>225</v>
      </c>
      <c r="D171" s="173" t="s">
        <v>158</v>
      </c>
      <c r="E171" s="174" t="s">
        <v>226</v>
      </c>
      <c r="F171" s="175" t="s">
        <v>227</v>
      </c>
      <c r="G171" s="176" t="s">
        <v>89</v>
      </c>
      <c r="H171" s="177">
        <v>75.331000000000003</v>
      </c>
      <c r="I171" s="178"/>
      <c r="J171" s="179">
        <f>ROUND(I171*H171,2)</f>
        <v>0</v>
      </c>
      <c r="K171" s="175" t="s">
        <v>162</v>
      </c>
      <c r="L171" s="37"/>
      <c r="M171" s="180" t="s">
        <v>1</v>
      </c>
      <c r="N171" s="181" t="s">
        <v>40</v>
      </c>
      <c r="O171" s="73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AR171" s="184" t="s">
        <v>163</v>
      </c>
      <c r="AT171" s="184" t="s">
        <v>158</v>
      </c>
      <c r="AU171" s="184" t="s">
        <v>86</v>
      </c>
      <c r="AY171" s="18" t="s">
        <v>156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80</v>
      </c>
      <c r="BK171" s="185">
        <f>ROUND(I171*H171,2)</f>
        <v>0</v>
      </c>
      <c r="BL171" s="18" t="s">
        <v>163</v>
      </c>
      <c r="BM171" s="184" t="s">
        <v>228</v>
      </c>
    </row>
    <row r="172" s="12" customFormat="1">
      <c r="B172" s="186"/>
      <c r="D172" s="187" t="s">
        <v>165</v>
      </c>
      <c r="E172" s="188" t="s">
        <v>1</v>
      </c>
      <c r="F172" s="189" t="s">
        <v>229</v>
      </c>
      <c r="H172" s="190">
        <v>75.331000000000003</v>
      </c>
      <c r="I172" s="191"/>
      <c r="L172" s="186"/>
      <c r="M172" s="192"/>
      <c r="N172" s="193"/>
      <c r="O172" s="193"/>
      <c r="P172" s="193"/>
      <c r="Q172" s="193"/>
      <c r="R172" s="193"/>
      <c r="S172" s="193"/>
      <c r="T172" s="194"/>
      <c r="AT172" s="188" t="s">
        <v>165</v>
      </c>
      <c r="AU172" s="188" t="s">
        <v>86</v>
      </c>
      <c r="AV172" s="12" t="s">
        <v>86</v>
      </c>
      <c r="AW172" s="12" t="s">
        <v>31</v>
      </c>
      <c r="AX172" s="12" t="s">
        <v>80</v>
      </c>
      <c r="AY172" s="188" t="s">
        <v>156</v>
      </c>
    </row>
    <row r="173" s="1" customFormat="1" ht="21.6" customHeight="1">
      <c r="B173" s="172"/>
      <c r="C173" s="173" t="s">
        <v>230</v>
      </c>
      <c r="D173" s="173" t="s">
        <v>158</v>
      </c>
      <c r="E173" s="174" t="s">
        <v>231</v>
      </c>
      <c r="F173" s="175" t="s">
        <v>232</v>
      </c>
      <c r="G173" s="176" t="s">
        <v>89</v>
      </c>
      <c r="H173" s="177">
        <v>221.28299999999999</v>
      </c>
      <c r="I173" s="178"/>
      <c r="J173" s="179">
        <f>ROUND(I173*H173,2)</f>
        <v>0</v>
      </c>
      <c r="K173" s="175" t="s">
        <v>162</v>
      </c>
      <c r="L173" s="37"/>
      <c r="M173" s="180" t="s">
        <v>1</v>
      </c>
      <c r="N173" s="181" t="s">
        <v>40</v>
      </c>
      <c r="O173" s="73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AR173" s="184" t="s">
        <v>163</v>
      </c>
      <c r="AT173" s="184" t="s">
        <v>158</v>
      </c>
      <c r="AU173" s="184" t="s">
        <v>86</v>
      </c>
      <c r="AY173" s="18" t="s">
        <v>156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80</v>
      </c>
      <c r="BK173" s="185">
        <f>ROUND(I173*H173,2)</f>
        <v>0</v>
      </c>
      <c r="BL173" s="18" t="s">
        <v>163</v>
      </c>
      <c r="BM173" s="184" t="s">
        <v>233</v>
      </c>
    </row>
    <row r="174" s="14" customFormat="1">
      <c r="B174" s="203"/>
      <c r="D174" s="187" t="s">
        <v>165</v>
      </c>
      <c r="E174" s="204" t="s">
        <v>1</v>
      </c>
      <c r="F174" s="205" t="s">
        <v>234</v>
      </c>
      <c r="H174" s="204" t="s">
        <v>1</v>
      </c>
      <c r="I174" s="206"/>
      <c r="L174" s="203"/>
      <c r="M174" s="207"/>
      <c r="N174" s="208"/>
      <c r="O174" s="208"/>
      <c r="P174" s="208"/>
      <c r="Q174" s="208"/>
      <c r="R174" s="208"/>
      <c r="S174" s="208"/>
      <c r="T174" s="209"/>
      <c r="AT174" s="204" t="s">
        <v>165</v>
      </c>
      <c r="AU174" s="204" t="s">
        <v>86</v>
      </c>
      <c r="AV174" s="14" t="s">
        <v>80</v>
      </c>
      <c r="AW174" s="14" t="s">
        <v>31</v>
      </c>
      <c r="AX174" s="14" t="s">
        <v>75</v>
      </c>
      <c r="AY174" s="204" t="s">
        <v>156</v>
      </c>
    </row>
    <row r="175" s="14" customFormat="1">
      <c r="B175" s="203"/>
      <c r="D175" s="187" t="s">
        <v>165</v>
      </c>
      <c r="E175" s="204" t="s">
        <v>1</v>
      </c>
      <c r="F175" s="205" t="s">
        <v>235</v>
      </c>
      <c r="H175" s="204" t="s">
        <v>1</v>
      </c>
      <c r="I175" s="206"/>
      <c r="L175" s="203"/>
      <c r="M175" s="207"/>
      <c r="N175" s="208"/>
      <c r="O175" s="208"/>
      <c r="P175" s="208"/>
      <c r="Q175" s="208"/>
      <c r="R175" s="208"/>
      <c r="S175" s="208"/>
      <c r="T175" s="209"/>
      <c r="AT175" s="204" t="s">
        <v>165</v>
      </c>
      <c r="AU175" s="204" t="s">
        <v>86</v>
      </c>
      <c r="AV175" s="14" t="s">
        <v>80</v>
      </c>
      <c r="AW175" s="14" t="s">
        <v>31</v>
      </c>
      <c r="AX175" s="14" t="s">
        <v>75</v>
      </c>
      <c r="AY175" s="204" t="s">
        <v>156</v>
      </c>
    </row>
    <row r="176" s="12" customFormat="1">
      <c r="B176" s="186"/>
      <c r="D176" s="187" t="s">
        <v>165</v>
      </c>
      <c r="E176" s="188" t="s">
        <v>1</v>
      </c>
      <c r="F176" s="189" t="s">
        <v>236</v>
      </c>
      <c r="H176" s="190">
        <v>40.021000000000001</v>
      </c>
      <c r="I176" s="191"/>
      <c r="L176" s="186"/>
      <c r="M176" s="192"/>
      <c r="N176" s="193"/>
      <c r="O176" s="193"/>
      <c r="P176" s="193"/>
      <c r="Q176" s="193"/>
      <c r="R176" s="193"/>
      <c r="S176" s="193"/>
      <c r="T176" s="194"/>
      <c r="AT176" s="188" t="s">
        <v>165</v>
      </c>
      <c r="AU176" s="188" t="s">
        <v>86</v>
      </c>
      <c r="AV176" s="12" t="s">
        <v>86</v>
      </c>
      <c r="AW176" s="12" t="s">
        <v>31</v>
      </c>
      <c r="AX176" s="12" t="s">
        <v>75</v>
      </c>
      <c r="AY176" s="188" t="s">
        <v>156</v>
      </c>
    </row>
    <row r="177" s="14" customFormat="1">
      <c r="B177" s="203"/>
      <c r="D177" s="187" t="s">
        <v>165</v>
      </c>
      <c r="E177" s="204" t="s">
        <v>1</v>
      </c>
      <c r="F177" s="205" t="s">
        <v>237</v>
      </c>
      <c r="H177" s="204" t="s">
        <v>1</v>
      </c>
      <c r="I177" s="206"/>
      <c r="L177" s="203"/>
      <c r="M177" s="207"/>
      <c r="N177" s="208"/>
      <c r="O177" s="208"/>
      <c r="P177" s="208"/>
      <c r="Q177" s="208"/>
      <c r="R177" s="208"/>
      <c r="S177" s="208"/>
      <c r="T177" s="209"/>
      <c r="AT177" s="204" t="s">
        <v>165</v>
      </c>
      <c r="AU177" s="204" t="s">
        <v>86</v>
      </c>
      <c r="AV177" s="14" t="s">
        <v>80</v>
      </c>
      <c r="AW177" s="14" t="s">
        <v>31</v>
      </c>
      <c r="AX177" s="14" t="s">
        <v>75</v>
      </c>
      <c r="AY177" s="204" t="s">
        <v>156</v>
      </c>
    </row>
    <row r="178" s="12" customFormat="1">
      <c r="B178" s="186"/>
      <c r="D178" s="187" t="s">
        <v>165</v>
      </c>
      <c r="E178" s="188" t="s">
        <v>1</v>
      </c>
      <c r="F178" s="189" t="s">
        <v>238</v>
      </c>
      <c r="H178" s="190">
        <v>181.262</v>
      </c>
      <c r="I178" s="191"/>
      <c r="L178" s="186"/>
      <c r="M178" s="192"/>
      <c r="N178" s="193"/>
      <c r="O178" s="193"/>
      <c r="P178" s="193"/>
      <c r="Q178" s="193"/>
      <c r="R178" s="193"/>
      <c r="S178" s="193"/>
      <c r="T178" s="194"/>
      <c r="AT178" s="188" t="s">
        <v>165</v>
      </c>
      <c r="AU178" s="188" t="s">
        <v>86</v>
      </c>
      <c r="AV178" s="12" t="s">
        <v>86</v>
      </c>
      <c r="AW178" s="12" t="s">
        <v>31</v>
      </c>
      <c r="AX178" s="12" t="s">
        <v>75</v>
      </c>
      <c r="AY178" s="188" t="s">
        <v>156</v>
      </c>
    </row>
    <row r="179" s="13" customFormat="1">
      <c r="B179" s="195"/>
      <c r="D179" s="187" t="s">
        <v>165</v>
      </c>
      <c r="E179" s="196" t="s">
        <v>98</v>
      </c>
      <c r="F179" s="197" t="s">
        <v>172</v>
      </c>
      <c r="H179" s="198">
        <v>221.28299999999999</v>
      </c>
      <c r="I179" s="199"/>
      <c r="L179" s="195"/>
      <c r="M179" s="200"/>
      <c r="N179" s="201"/>
      <c r="O179" s="201"/>
      <c r="P179" s="201"/>
      <c r="Q179" s="201"/>
      <c r="R179" s="201"/>
      <c r="S179" s="201"/>
      <c r="T179" s="202"/>
      <c r="AT179" s="196" t="s">
        <v>165</v>
      </c>
      <c r="AU179" s="196" t="s">
        <v>86</v>
      </c>
      <c r="AV179" s="13" t="s">
        <v>163</v>
      </c>
      <c r="AW179" s="13" t="s">
        <v>31</v>
      </c>
      <c r="AX179" s="13" t="s">
        <v>80</v>
      </c>
      <c r="AY179" s="196" t="s">
        <v>156</v>
      </c>
    </row>
    <row r="180" s="1" customFormat="1" ht="21.6" customHeight="1">
      <c r="B180" s="172"/>
      <c r="C180" s="173" t="s">
        <v>239</v>
      </c>
      <c r="D180" s="173" t="s">
        <v>158</v>
      </c>
      <c r="E180" s="174" t="s">
        <v>240</v>
      </c>
      <c r="F180" s="175" t="s">
        <v>241</v>
      </c>
      <c r="G180" s="176" t="s">
        <v>89</v>
      </c>
      <c r="H180" s="177">
        <v>110.642</v>
      </c>
      <c r="I180" s="178"/>
      <c r="J180" s="179">
        <f>ROUND(I180*H180,2)</f>
        <v>0</v>
      </c>
      <c r="K180" s="175" t="s">
        <v>162</v>
      </c>
      <c r="L180" s="37"/>
      <c r="M180" s="180" t="s">
        <v>1</v>
      </c>
      <c r="N180" s="181" t="s">
        <v>40</v>
      </c>
      <c r="O180" s="73"/>
      <c r="P180" s="182">
        <f>O180*H180</f>
        <v>0</v>
      </c>
      <c r="Q180" s="182">
        <v>0</v>
      </c>
      <c r="R180" s="182">
        <f>Q180*H180</f>
        <v>0</v>
      </c>
      <c r="S180" s="182">
        <v>0</v>
      </c>
      <c r="T180" s="183">
        <f>S180*H180</f>
        <v>0</v>
      </c>
      <c r="AR180" s="184" t="s">
        <v>163</v>
      </c>
      <c r="AT180" s="184" t="s">
        <v>158</v>
      </c>
      <c r="AU180" s="184" t="s">
        <v>86</v>
      </c>
      <c r="AY180" s="18" t="s">
        <v>156</v>
      </c>
      <c r="BE180" s="185">
        <f>IF(N180="základní",J180,0)</f>
        <v>0</v>
      </c>
      <c r="BF180" s="185">
        <f>IF(N180="snížená",J180,0)</f>
        <v>0</v>
      </c>
      <c r="BG180" s="185">
        <f>IF(N180="zákl. přenesená",J180,0)</f>
        <v>0</v>
      </c>
      <c r="BH180" s="185">
        <f>IF(N180="sníž. přenesená",J180,0)</f>
        <v>0</v>
      </c>
      <c r="BI180" s="185">
        <f>IF(N180="nulová",J180,0)</f>
        <v>0</v>
      </c>
      <c r="BJ180" s="18" t="s">
        <v>80</v>
      </c>
      <c r="BK180" s="185">
        <f>ROUND(I180*H180,2)</f>
        <v>0</v>
      </c>
      <c r="BL180" s="18" t="s">
        <v>163</v>
      </c>
      <c r="BM180" s="184" t="s">
        <v>242</v>
      </c>
    </row>
    <row r="181" s="12" customFormat="1">
      <c r="B181" s="186"/>
      <c r="D181" s="187" t="s">
        <v>165</v>
      </c>
      <c r="E181" s="188" t="s">
        <v>1</v>
      </c>
      <c r="F181" s="189" t="s">
        <v>243</v>
      </c>
      <c r="H181" s="190">
        <v>110.642</v>
      </c>
      <c r="I181" s="191"/>
      <c r="L181" s="186"/>
      <c r="M181" s="192"/>
      <c r="N181" s="193"/>
      <c r="O181" s="193"/>
      <c r="P181" s="193"/>
      <c r="Q181" s="193"/>
      <c r="R181" s="193"/>
      <c r="S181" s="193"/>
      <c r="T181" s="194"/>
      <c r="AT181" s="188" t="s">
        <v>165</v>
      </c>
      <c r="AU181" s="188" t="s">
        <v>86</v>
      </c>
      <c r="AV181" s="12" t="s">
        <v>86</v>
      </c>
      <c r="AW181" s="12" t="s">
        <v>31</v>
      </c>
      <c r="AX181" s="12" t="s">
        <v>80</v>
      </c>
      <c r="AY181" s="188" t="s">
        <v>156</v>
      </c>
    </row>
    <row r="182" s="1" customFormat="1" ht="21.6" customHeight="1">
      <c r="B182" s="172"/>
      <c r="C182" s="173" t="s">
        <v>244</v>
      </c>
      <c r="D182" s="173" t="s">
        <v>158</v>
      </c>
      <c r="E182" s="174" t="s">
        <v>245</v>
      </c>
      <c r="F182" s="175" t="s">
        <v>246</v>
      </c>
      <c r="G182" s="176" t="s">
        <v>89</v>
      </c>
      <c r="H182" s="177">
        <v>181.262</v>
      </c>
      <c r="I182" s="178"/>
      <c r="J182" s="179">
        <f>ROUND(I182*H182,2)</f>
        <v>0</v>
      </c>
      <c r="K182" s="175" t="s">
        <v>1</v>
      </c>
      <c r="L182" s="37"/>
      <c r="M182" s="180" t="s">
        <v>1</v>
      </c>
      <c r="N182" s="181" t="s">
        <v>40</v>
      </c>
      <c r="O182" s="73"/>
      <c r="P182" s="182">
        <f>O182*H182</f>
        <v>0</v>
      </c>
      <c r="Q182" s="182">
        <v>0.010460000000000001</v>
      </c>
      <c r="R182" s="182">
        <f>Q182*H182</f>
        <v>1.8960005200000001</v>
      </c>
      <c r="S182" s="182">
        <v>0</v>
      </c>
      <c r="T182" s="183">
        <f>S182*H182</f>
        <v>0</v>
      </c>
      <c r="AR182" s="184" t="s">
        <v>163</v>
      </c>
      <c r="AT182" s="184" t="s">
        <v>158</v>
      </c>
      <c r="AU182" s="184" t="s">
        <v>86</v>
      </c>
      <c r="AY182" s="18" t="s">
        <v>156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8" t="s">
        <v>80</v>
      </c>
      <c r="BK182" s="185">
        <f>ROUND(I182*H182,2)</f>
        <v>0</v>
      </c>
      <c r="BL182" s="18" t="s">
        <v>163</v>
      </c>
      <c r="BM182" s="184" t="s">
        <v>247</v>
      </c>
    </row>
    <row r="183" s="14" customFormat="1">
      <c r="B183" s="203"/>
      <c r="D183" s="187" t="s">
        <v>165</v>
      </c>
      <c r="E183" s="204" t="s">
        <v>1</v>
      </c>
      <c r="F183" s="205" t="s">
        <v>248</v>
      </c>
      <c r="H183" s="204" t="s">
        <v>1</v>
      </c>
      <c r="I183" s="206"/>
      <c r="L183" s="203"/>
      <c r="M183" s="207"/>
      <c r="N183" s="208"/>
      <c r="O183" s="208"/>
      <c r="P183" s="208"/>
      <c r="Q183" s="208"/>
      <c r="R183" s="208"/>
      <c r="S183" s="208"/>
      <c r="T183" s="209"/>
      <c r="AT183" s="204" t="s">
        <v>165</v>
      </c>
      <c r="AU183" s="204" t="s">
        <v>86</v>
      </c>
      <c r="AV183" s="14" t="s">
        <v>80</v>
      </c>
      <c r="AW183" s="14" t="s">
        <v>31</v>
      </c>
      <c r="AX183" s="14" t="s">
        <v>75</v>
      </c>
      <c r="AY183" s="204" t="s">
        <v>156</v>
      </c>
    </row>
    <row r="184" s="14" customFormat="1">
      <c r="B184" s="203"/>
      <c r="D184" s="187" t="s">
        <v>165</v>
      </c>
      <c r="E184" s="204" t="s">
        <v>1</v>
      </c>
      <c r="F184" s="205" t="s">
        <v>249</v>
      </c>
      <c r="H184" s="204" t="s">
        <v>1</v>
      </c>
      <c r="I184" s="206"/>
      <c r="L184" s="203"/>
      <c r="M184" s="207"/>
      <c r="N184" s="208"/>
      <c r="O184" s="208"/>
      <c r="P184" s="208"/>
      <c r="Q184" s="208"/>
      <c r="R184" s="208"/>
      <c r="S184" s="208"/>
      <c r="T184" s="209"/>
      <c r="AT184" s="204" t="s">
        <v>165</v>
      </c>
      <c r="AU184" s="204" t="s">
        <v>86</v>
      </c>
      <c r="AV184" s="14" t="s">
        <v>80</v>
      </c>
      <c r="AW184" s="14" t="s">
        <v>31</v>
      </c>
      <c r="AX184" s="14" t="s">
        <v>75</v>
      </c>
      <c r="AY184" s="204" t="s">
        <v>156</v>
      </c>
    </row>
    <row r="185" s="12" customFormat="1">
      <c r="B185" s="186"/>
      <c r="D185" s="187" t="s">
        <v>165</v>
      </c>
      <c r="E185" s="188" t="s">
        <v>1</v>
      </c>
      <c r="F185" s="189" t="s">
        <v>238</v>
      </c>
      <c r="H185" s="190">
        <v>181.262</v>
      </c>
      <c r="I185" s="191"/>
      <c r="L185" s="186"/>
      <c r="M185" s="192"/>
      <c r="N185" s="193"/>
      <c r="O185" s="193"/>
      <c r="P185" s="193"/>
      <c r="Q185" s="193"/>
      <c r="R185" s="193"/>
      <c r="S185" s="193"/>
      <c r="T185" s="194"/>
      <c r="AT185" s="188" t="s">
        <v>165</v>
      </c>
      <c r="AU185" s="188" t="s">
        <v>86</v>
      </c>
      <c r="AV185" s="12" t="s">
        <v>86</v>
      </c>
      <c r="AW185" s="12" t="s">
        <v>31</v>
      </c>
      <c r="AX185" s="12" t="s">
        <v>75</v>
      </c>
      <c r="AY185" s="188" t="s">
        <v>156</v>
      </c>
    </row>
    <row r="186" s="13" customFormat="1">
      <c r="B186" s="195"/>
      <c r="D186" s="187" t="s">
        <v>165</v>
      </c>
      <c r="E186" s="196" t="s">
        <v>101</v>
      </c>
      <c r="F186" s="197" t="s">
        <v>172</v>
      </c>
      <c r="H186" s="198">
        <v>181.262</v>
      </c>
      <c r="I186" s="199"/>
      <c r="L186" s="195"/>
      <c r="M186" s="200"/>
      <c r="N186" s="201"/>
      <c r="O186" s="201"/>
      <c r="P186" s="201"/>
      <c r="Q186" s="201"/>
      <c r="R186" s="201"/>
      <c r="S186" s="201"/>
      <c r="T186" s="202"/>
      <c r="AT186" s="196" t="s">
        <v>165</v>
      </c>
      <c r="AU186" s="196" t="s">
        <v>86</v>
      </c>
      <c r="AV186" s="13" t="s">
        <v>163</v>
      </c>
      <c r="AW186" s="13" t="s">
        <v>31</v>
      </c>
      <c r="AX186" s="13" t="s">
        <v>80</v>
      </c>
      <c r="AY186" s="196" t="s">
        <v>156</v>
      </c>
    </row>
    <row r="187" s="1" customFormat="1" ht="21.6" customHeight="1">
      <c r="B187" s="172"/>
      <c r="C187" s="173" t="s">
        <v>250</v>
      </c>
      <c r="D187" s="173" t="s">
        <v>158</v>
      </c>
      <c r="E187" s="174" t="s">
        <v>251</v>
      </c>
      <c r="F187" s="175" t="s">
        <v>252</v>
      </c>
      <c r="G187" s="176" t="s">
        <v>161</v>
      </c>
      <c r="H187" s="177">
        <v>988.52499999999998</v>
      </c>
      <c r="I187" s="178"/>
      <c r="J187" s="179">
        <f>ROUND(I187*H187,2)</f>
        <v>0</v>
      </c>
      <c r="K187" s="175" t="s">
        <v>162</v>
      </c>
      <c r="L187" s="37"/>
      <c r="M187" s="180" t="s">
        <v>1</v>
      </c>
      <c r="N187" s="181" t="s">
        <v>40</v>
      </c>
      <c r="O187" s="73"/>
      <c r="P187" s="182">
        <f>O187*H187</f>
        <v>0</v>
      </c>
      <c r="Q187" s="182">
        <v>0.00084000000000000003</v>
      </c>
      <c r="R187" s="182">
        <f>Q187*H187</f>
        <v>0.83036100000000002</v>
      </c>
      <c r="S187" s="182">
        <v>0</v>
      </c>
      <c r="T187" s="183">
        <f>S187*H187</f>
        <v>0</v>
      </c>
      <c r="AR187" s="184" t="s">
        <v>163</v>
      </c>
      <c r="AT187" s="184" t="s">
        <v>158</v>
      </c>
      <c r="AU187" s="184" t="s">
        <v>86</v>
      </c>
      <c r="AY187" s="18" t="s">
        <v>156</v>
      </c>
      <c r="BE187" s="185">
        <f>IF(N187="základní",J187,0)</f>
        <v>0</v>
      </c>
      <c r="BF187" s="185">
        <f>IF(N187="snížená",J187,0)</f>
        <v>0</v>
      </c>
      <c r="BG187" s="185">
        <f>IF(N187="zákl. přenesená",J187,0)</f>
        <v>0</v>
      </c>
      <c r="BH187" s="185">
        <f>IF(N187="sníž. přenesená",J187,0)</f>
        <v>0</v>
      </c>
      <c r="BI187" s="185">
        <f>IF(N187="nulová",J187,0)</f>
        <v>0</v>
      </c>
      <c r="BJ187" s="18" t="s">
        <v>80</v>
      </c>
      <c r="BK187" s="185">
        <f>ROUND(I187*H187,2)</f>
        <v>0</v>
      </c>
      <c r="BL187" s="18" t="s">
        <v>163</v>
      </c>
      <c r="BM187" s="184" t="s">
        <v>253</v>
      </c>
    </row>
    <row r="188" s="14" customFormat="1">
      <c r="B188" s="203"/>
      <c r="D188" s="187" t="s">
        <v>165</v>
      </c>
      <c r="E188" s="204" t="s">
        <v>1</v>
      </c>
      <c r="F188" s="205" t="s">
        <v>254</v>
      </c>
      <c r="H188" s="204" t="s">
        <v>1</v>
      </c>
      <c r="I188" s="206"/>
      <c r="L188" s="203"/>
      <c r="M188" s="207"/>
      <c r="N188" s="208"/>
      <c r="O188" s="208"/>
      <c r="P188" s="208"/>
      <c r="Q188" s="208"/>
      <c r="R188" s="208"/>
      <c r="S188" s="208"/>
      <c r="T188" s="209"/>
      <c r="AT188" s="204" t="s">
        <v>165</v>
      </c>
      <c r="AU188" s="204" t="s">
        <v>86</v>
      </c>
      <c r="AV188" s="14" t="s">
        <v>80</v>
      </c>
      <c r="AW188" s="14" t="s">
        <v>31</v>
      </c>
      <c r="AX188" s="14" t="s">
        <v>75</v>
      </c>
      <c r="AY188" s="204" t="s">
        <v>156</v>
      </c>
    </row>
    <row r="189" s="12" customFormat="1">
      <c r="B189" s="186"/>
      <c r="D189" s="187" t="s">
        <v>165</v>
      </c>
      <c r="E189" s="188" t="s">
        <v>1</v>
      </c>
      <c r="F189" s="189" t="s">
        <v>255</v>
      </c>
      <c r="H189" s="190">
        <v>165.88</v>
      </c>
      <c r="I189" s="191"/>
      <c r="L189" s="186"/>
      <c r="M189" s="192"/>
      <c r="N189" s="193"/>
      <c r="O189" s="193"/>
      <c r="P189" s="193"/>
      <c r="Q189" s="193"/>
      <c r="R189" s="193"/>
      <c r="S189" s="193"/>
      <c r="T189" s="194"/>
      <c r="AT189" s="188" t="s">
        <v>165</v>
      </c>
      <c r="AU189" s="188" t="s">
        <v>86</v>
      </c>
      <c r="AV189" s="12" t="s">
        <v>86</v>
      </c>
      <c r="AW189" s="12" t="s">
        <v>31</v>
      </c>
      <c r="AX189" s="12" t="s">
        <v>75</v>
      </c>
      <c r="AY189" s="188" t="s">
        <v>156</v>
      </c>
    </row>
    <row r="190" s="12" customFormat="1">
      <c r="B190" s="186"/>
      <c r="D190" s="187" t="s">
        <v>165</v>
      </c>
      <c r="E190" s="188" t="s">
        <v>1</v>
      </c>
      <c r="F190" s="189" t="s">
        <v>256</v>
      </c>
      <c r="H190" s="190">
        <v>1.625</v>
      </c>
      <c r="I190" s="191"/>
      <c r="L190" s="186"/>
      <c r="M190" s="192"/>
      <c r="N190" s="193"/>
      <c r="O190" s="193"/>
      <c r="P190" s="193"/>
      <c r="Q190" s="193"/>
      <c r="R190" s="193"/>
      <c r="S190" s="193"/>
      <c r="T190" s="194"/>
      <c r="AT190" s="188" t="s">
        <v>165</v>
      </c>
      <c r="AU190" s="188" t="s">
        <v>86</v>
      </c>
      <c r="AV190" s="12" t="s">
        <v>86</v>
      </c>
      <c r="AW190" s="12" t="s">
        <v>31</v>
      </c>
      <c r="AX190" s="12" t="s">
        <v>75</v>
      </c>
      <c r="AY190" s="188" t="s">
        <v>156</v>
      </c>
    </row>
    <row r="191" s="14" customFormat="1">
      <c r="B191" s="203"/>
      <c r="D191" s="187" t="s">
        <v>165</v>
      </c>
      <c r="E191" s="204" t="s">
        <v>1</v>
      </c>
      <c r="F191" s="205" t="s">
        <v>257</v>
      </c>
      <c r="H191" s="204" t="s">
        <v>1</v>
      </c>
      <c r="I191" s="206"/>
      <c r="L191" s="203"/>
      <c r="M191" s="207"/>
      <c r="N191" s="208"/>
      <c r="O191" s="208"/>
      <c r="P191" s="208"/>
      <c r="Q191" s="208"/>
      <c r="R191" s="208"/>
      <c r="S191" s="208"/>
      <c r="T191" s="209"/>
      <c r="AT191" s="204" t="s">
        <v>165</v>
      </c>
      <c r="AU191" s="204" t="s">
        <v>86</v>
      </c>
      <c r="AV191" s="14" t="s">
        <v>80</v>
      </c>
      <c r="AW191" s="14" t="s">
        <v>31</v>
      </c>
      <c r="AX191" s="14" t="s">
        <v>75</v>
      </c>
      <c r="AY191" s="204" t="s">
        <v>156</v>
      </c>
    </row>
    <row r="192" s="12" customFormat="1">
      <c r="B192" s="186"/>
      <c r="D192" s="187" t="s">
        <v>165</v>
      </c>
      <c r="E192" s="188" t="s">
        <v>1</v>
      </c>
      <c r="F192" s="189" t="s">
        <v>258</v>
      </c>
      <c r="H192" s="190">
        <v>693</v>
      </c>
      <c r="I192" s="191"/>
      <c r="L192" s="186"/>
      <c r="M192" s="192"/>
      <c r="N192" s="193"/>
      <c r="O192" s="193"/>
      <c r="P192" s="193"/>
      <c r="Q192" s="193"/>
      <c r="R192" s="193"/>
      <c r="S192" s="193"/>
      <c r="T192" s="194"/>
      <c r="AT192" s="188" t="s">
        <v>165</v>
      </c>
      <c r="AU192" s="188" t="s">
        <v>86</v>
      </c>
      <c r="AV192" s="12" t="s">
        <v>86</v>
      </c>
      <c r="AW192" s="12" t="s">
        <v>31</v>
      </c>
      <c r="AX192" s="12" t="s">
        <v>75</v>
      </c>
      <c r="AY192" s="188" t="s">
        <v>156</v>
      </c>
    </row>
    <row r="193" s="12" customFormat="1">
      <c r="B193" s="186"/>
      <c r="D193" s="187" t="s">
        <v>165</v>
      </c>
      <c r="E193" s="188" t="s">
        <v>1</v>
      </c>
      <c r="F193" s="189" t="s">
        <v>259</v>
      </c>
      <c r="H193" s="190">
        <v>14.82</v>
      </c>
      <c r="I193" s="191"/>
      <c r="L193" s="186"/>
      <c r="M193" s="192"/>
      <c r="N193" s="193"/>
      <c r="O193" s="193"/>
      <c r="P193" s="193"/>
      <c r="Q193" s="193"/>
      <c r="R193" s="193"/>
      <c r="S193" s="193"/>
      <c r="T193" s="194"/>
      <c r="AT193" s="188" t="s">
        <v>165</v>
      </c>
      <c r="AU193" s="188" t="s">
        <v>86</v>
      </c>
      <c r="AV193" s="12" t="s">
        <v>86</v>
      </c>
      <c r="AW193" s="12" t="s">
        <v>31</v>
      </c>
      <c r="AX193" s="12" t="s">
        <v>75</v>
      </c>
      <c r="AY193" s="188" t="s">
        <v>156</v>
      </c>
    </row>
    <row r="194" s="14" customFormat="1">
      <c r="B194" s="203"/>
      <c r="D194" s="187" t="s">
        <v>165</v>
      </c>
      <c r="E194" s="204" t="s">
        <v>1</v>
      </c>
      <c r="F194" s="205" t="s">
        <v>260</v>
      </c>
      <c r="H194" s="204" t="s">
        <v>1</v>
      </c>
      <c r="I194" s="206"/>
      <c r="L194" s="203"/>
      <c r="M194" s="207"/>
      <c r="N194" s="208"/>
      <c r="O194" s="208"/>
      <c r="P194" s="208"/>
      <c r="Q194" s="208"/>
      <c r="R194" s="208"/>
      <c r="S194" s="208"/>
      <c r="T194" s="209"/>
      <c r="AT194" s="204" t="s">
        <v>165</v>
      </c>
      <c r="AU194" s="204" t="s">
        <v>86</v>
      </c>
      <c r="AV194" s="14" t="s">
        <v>80</v>
      </c>
      <c r="AW194" s="14" t="s">
        <v>31</v>
      </c>
      <c r="AX194" s="14" t="s">
        <v>75</v>
      </c>
      <c r="AY194" s="204" t="s">
        <v>156</v>
      </c>
    </row>
    <row r="195" s="12" customFormat="1">
      <c r="B195" s="186"/>
      <c r="D195" s="187" t="s">
        <v>165</v>
      </c>
      <c r="E195" s="188" t="s">
        <v>1</v>
      </c>
      <c r="F195" s="189" t="s">
        <v>261</v>
      </c>
      <c r="H195" s="190">
        <v>113.2</v>
      </c>
      <c r="I195" s="191"/>
      <c r="L195" s="186"/>
      <c r="M195" s="192"/>
      <c r="N195" s="193"/>
      <c r="O195" s="193"/>
      <c r="P195" s="193"/>
      <c r="Q195" s="193"/>
      <c r="R195" s="193"/>
      <c r="S195" s="193"/>
      <c r="T195" s="194"/>
      <c r="AT195" s="188" t="s">
        <v>165</v>
      </c>
      <c r="AU195" s="188" t="s">
        <v>86</v>
      </c>
      <c r="AV195" s="12" t="s">
        <v>86</v>
      </c>
      <c r="AW195" s="12" t="s">
        <v>31</v>
      </c>
      <c r="AX195" s="12" t="s">
        <v>75</v>
      </c>
      <c r="AY195" s="188" t="s">
        <v>156</v>
      </c>
    </row>
    <row r="196" s="13" customFormat="1">
      <c r="B196" s="195"/>
      <c r="D196" s="187" t="s">
        <v>165</v>
      </c>
      <c r="E196" s="196" t="s">
        <v>1</v>
      </c>
      <c r="F196" s="197" t="s">
        <v>172</v>
      </c>
      <c r="H196" s="198">
        <v>988.52499999999998</v>
      </c>
      <c r="I196" s="199"/>
      <c r="L196" s="195"/>
      <c r="M196" s="200"/>
      <c r="N196" s="201"/>
      <c r="O196" s="201"/>
      <c r="P196" s="201"/>
      <c r="Q196" s="201"/>
      <c r="R196" s="201"/>
      <c r="S196" s="201"/>
      <c r="T196" s="202"/>
      <c r="AT196" s="196" t="s">
        <v>165</v>
      </c>
      <c r="AU196" s="196" t="s">
        <v>86</v>
      </c>
      <c r="AV196" s="13" t="s">
        <v>163</v>
      </c>
      <c r="AW196" s="13" t="s">
        <v>31</v>
      </c>
      <c r="AX196" s="13" t="s">
        <v>80</v>
      </c>
      <c r="AY196" s="196" t="s">
        <v>156</v>
      </c>
    </row>
    <row r="197" s="1" customFormat="1" ht="21.6" customHeight="1">
      <c r="B197" s="172"/>
      <c r="C197" s="173" t="s">
        <v>262</v>
      </c>
      <c r="D197" s="173" t="s">
        <v>158</v>
      </c>
      <c r="E197" s="174" t="s">
        <v>263</v>
      </c>
      <c r="F197" s="175" t="s">
        <v>264</v>
      </c>
      <c r="G197" s="176" t="s">
        <v>161</v>
      </c>
      <c r="H197" s="177">
        <v>988.52499999999998</v>
      </c>
      <c r="I197" s="178"/>
      <c r="J197" s="179">
        <f>ROUND(I197*H197,2)</f>
        <v>0</v>
      </c>
      <c r="K197" s="175" t="s">
        <v>162</v>
      </c>
      <c r="L197" s="37"/>
      <c r="M197" s="180" t="s">
        <v>1</v>
      </c>
      <c r="N197" s="181" t="s">
        <v>40</v>
      </c>
      <c r="O197" s="73"/>
      <c r="P197" s="182">
        <f>O197*H197</f>
        <v>0</v>
      </c>
      <c r="Q197" s="182">
        <v>0</v>
      </c>
      <c r="R197" s="182">
        <f>Q197*H197</f>
        <v>0</v>
      </c>
      <c r="S197" s="182">
        <v>0</v>
      </c>
      <c r="T197" s="183">
        <f>S197*H197</f>
        <v>0</v>
      </c>
      <c r="AR197" s="184" t="s">
        <v>163</v>
      </c>
      <c r="AT197" s="184" t="s">
        <v>158</v>
      </c>
      <c r="AU197" s="184" t="s">
        <v>86</v>
      </c>
      <c r="AY197" s="18" t="s">
        <v>156</v>
      </c>
      <c r="BE197" s="185">
        <f>IF(N197="základní",J197,0)</f>
        <v>0</v>
      </c>
      <c r="BF197" s="185">
        <f>IF(N197="snížená",J197,0)</f>
        <v>0</v>
      </c>
      <c r="BG197" s="185">
        <f>IF(N197="zákl. přenesená",J197,0)</f>
        <v>0</v>
      </c>
      <c r="BH197" s="185">
        <f>IF(N197="sníž. přenesená",J197,0)</f>
        <v>0</v>
      </c>
      <c r="BI197" s="185">
        <f>IF(N197="nulová",J197,0)</f>
        <v>0</v>
      </c>
      <c r="BJ197" s="18" t="s">
        <v>80</v>
      </c>
      <c r="BK197" s="185">
        <f>ROUND(I197*H197,2)</f>
        <v>0</v>
      </c>
      <c r="BL197" s="18" t="s">
        <v>163</v>
      </c>
      <c r="BM197" s="184" t="s">
        <v>265</v>
      </c>
    </row>
    <row r="198" s="1" customFormat="1" ht="21.6" customHeight="1">
      <c r="B198" s="172"/>
      <c r="C198" s="173" t="s">
        <v>8</v>
      </c>
      <c r="D198" s="173" t="s">
        <v>158</v>
      </c>
      <c r="E198" s="174" t="s">
        <v>266</v>
      </c>
      <c r="F198" s="175" t="s">
        <v>267</v>
      </c>
      <c r="G198" s="176" t="s">
        <v>89</v>
      </c>
      <c r="H198" s="177">
        <v>185.97300000000001</v>
      </c>
      <c r="I198" s="178"/>
      <c r="J198" s="179">
        <f>ROUND(I198*H198,2)</f>
        <v>0</v>
      </c>
      <c r="K198" s="175" t="s">
        <v>162</v>
      </c>
      <c r="L198" s="37"/>
      <c r="M198" s="180" t="s">
        <v>1</v>
      </c>
      <c r="N198" s="181" t="s">
        <v>40</v>
      </c>
      <c r="O198" s="73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AR198" s="184" t="s">
        <v>163</v>
      </c>
      <c r="AT198" s="184" t="s">
        <v>158</v>
      </c>
      <c r="AU198" s="184" t="s">
        <v>86</v>
      </c>
      <c r="AY198" s="18" t="s">
        <v>156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80</v>
      </c>
      <c r="BK198" s="185">
        <f>ROUND(I198*H198,2)</f>
        <v>0</v>
      </c>
      <c r="BL198" s="18" t="s">
        <v>163</v>
      </c>
      <c r="BM198" s="184" t="s">
        <v>268</v>
      </c>
    </row>
    <row r="199" s="12" customFormat="1">
      <c r="B199" s="186"/>
      <c r="D199" s="187" t="s">
        <v>165</v>
      </c>
      <c r="E199" s="188" t="s">
        <v>1</v>
      </c>
      <c r="F199" s="189" t="s">
        <v>269</v>
      </c>
      <c r="H199" s="190">
        <v>185.97300000000001</v>
      </c>
      <c r="I199" s="191"/>
      <c r="L199" s="186"/>
      <c r="M199" s="192"/>
      <c r="N199" s="193"/>
      <c r="O199" s="193"/>
      <c r="P199" s="193"/>
      <c r="Q199" s="193"/>
      <c r="R199" s="193"/>
      <c r="S199" s="193"/>
      <c r="T199" s="194"/>
      <c r="AT199" s="188" t="s">
        <v>165</v>
      </c>
      <c r="AU199" s="188" t="s">
        <v>86</v>
      </c>
      <c r="AV199" s="12" t="s">
        <v>86</v>
      </c>
      <c r="AW199" s="12" t="s">
        <v>31</v>
      </c>
      <c r="AX199" s="12" t="s">
        <v>75</v>
      </c>
      <c r="AY199" s="188" t="s">
        <v>156</v>
      </c>
    </row>
    <row r="200" s="13" customFormat="1">
      <c r="B200" s="195"/>
      <c r="D200" s="187" t="s">
        <v>165</v>
      </c>
      <c r="E200" s="196" t="s">
        <v>1</v>
      </c>
      <c r="F200" s="197" t="s">
        <v>172</v>
      </c>
      <c r="H200" s="198">
        <v>185.97300000000001</v>
      </c>
      <c r="I200" s="199"/>
      <c r="L200" s="195"/>
      <c r="M200" s="200"/>
      <c r="N200" s="201"/>
      <c r="O200" s="201"/>
      <c r="P200" s="201"/>
      <c r="Q200" s="201"/>
      <c r="R200" s="201"/>
      <c r="S200" s="201"/>
      <c r="T200" s="202"/>
      <c r="AT200" s="196" t="s">
        <v>165</v>
      </c>
      <c r="AU200" s="196" t="s">
        <v>86</v>
      </c>
      <c r="AV200" s="13" t="s">
        <v>163</v>
      </c>
      <c r="AW200" s="13" t="s">
        <v>31</v>
      </c>
      <c r="AX200" s="13" t="s">
        <v>80</v>
      </c>
      <c r="AY200" s="196" t="s">
        <v>156</v>
      </c>
    </row>
    <row r="201" s="1" customFormat="1" ht="21.6" customHeight="1">
      <c r="B201" s="172"/>
      <c r="C201" s="173" t="s">
        <v>270</v>
      </c>
      <c r="D201" s="173" t="s">
        <v>158</v>
      </c>
      <c r="E201" s="174" t="s">
        <v>271</v>
      </c>
      <c r="F201" s="175" t="s">
        <v>272</v>
      </c>
      <c r="G201" s="176" t="s">
        <v>89</v>
      </c>
      <c r="H201" s="177">
        <v>90.631</v>
      </c>
      <c r="I201" s="178"/>
      <c r="J201" s="179">
        <f>ROUND(I201*H201,2)</f>
        <v>0</v>
      </c>
      <c r="K201" s="175" t="s">
        <v>162</v>
      </c>
      <c r="L201" s="37"/>
      <c r="M201" s="180" t="s">
        <v>1</v>
      </c>
      <c r="N201" s="181" t="s">
        <v>40</v>
      </c>
      <c r="O201" s="73"/>
      <c r="P201" s="182">
        <f>O201*H201</f>
        <v>0</v>
      </c>
      <c r="Q201" s="182">
        <v>0</v>
      </c>
      <c r="R201" s="182">
        <f>Q201*H201</f>
        <v>0</v>
      </c>
      <c r="S201" s="182">
        <v>0</v>
      </c>
      <c r="T201" s="183">
        <f>S201*H201</f>
        <v>0</v>
      </c>
      <c r="AR201" s="184" t="s">
        <v>163</v>
      </c>
      <c r="AT201" s="184" t="s">
        <v>158</v>
      </c>
      <c r="AU201" s="184" t="s">
        <v>86</v>
      </c>
      <c r="AY201" s="18" t="s">
        <v>156</v>
      </c>
      <c r="BE201" s="185">
        <f>IF(N201="základní",J201,0)</f>
        <v>0</v>
      </c>
      <c r="BF201" s="185">
        <f>IF(N201="snížená",J201,0)</f>
        <v>0</v>
      </c>
      <c r="BG201" s="185">
        <f>IF(N201="zákl. přenesená",J201,0)</f>
        <v>0</v>
      </c>
      <c r="BH201" s="185">
        <f>IF(N201="sníž. přenesená",J201,0)</f>
        <v>0</v>
      </c>
      <c r="BI201" s="185">
        <f>IF(N201="nulová",J201,0)</f>
        <v>0</v>
      </c>
      <c r="BJ201" s="18" t="s">
        <v>80</v>
      </c>
      <c r="BK201" s="185">
        <f>ROUND(I201*H201,2)</f>
        <v>0</v>
      </c>
      <c r="BL201" s="18" t="s">
        <v>163</v>
      </c>
      <c r="BM201" s="184" t="s">
        <v>273</v>
      </c>
    </row>
    <row r="202" s="12" customFormat="1">
      <c r="B202" s="186"/>
      <c r="D202" s="187" t="s">
        <v>165</v>
      </c>
      <c r="E202" s="188" t="s">
        <v>1</v>
      </c>
      <c r="F202" s="189" t="s">
        <v>274</v>
      </c>
      <c r="H202" s="190">
        <v>90.631</v>
      </c>
      <c r="I202" s="191"/>
      <c r="L202" s="186"/>
      <c r="M202" s="192"/>
      <c r="N202" s="193"/>
      <c r="O202" s="193"/>
      <c r="P202" s="193"/>
      <c r="Q202" s="193"/>
      <c r="R202" s="193"/>
      <c r="S202" s="193"/>
      <c r="T202" s="194"/>
      <c r="AT202" s="188" t="s">
        <v>165</v>
      </c>
      <c r="AU202" s="188" t="s">
        <v>86</v>
      </c>
      <c r="AV202" s="12" t="s">
        <v>86</v>
      </c>
      <c r="AW202" s="12" t="s">
        <v>31</v>
      </c>
      <c r="AX202" s="12" t="s">
        <v>75</v>
      </c>
      <c r="AY202" s="188" t="s">
        <v>156</v>
      </c>
    </row>
    <row r="203" s="13" customFormat="1">
      <c r="B203" s="195"/>
      <c r="D203" s="187" t="s">
        <v>165</v>
      </c>
      <c r="E203" s="196" t="s">
        <v>1</v>
      </c>
      <c r="F203" s="197" t="s">
        <v>172</v>
      </c>
      <c r="H203" s="198">
        <v>90.631</v>
      </c>
      <c r="I203" s="199"/>
      <c r="L203" s="195"/>
      <c r="M203" s="200"/>
      <c r="N203" s="201"/>
      <c r="O203" s="201"/>
      <c r="P203" s="201"/>
      <c r="Q203" s="201"/>
      <c r="R203" s="201"/>
      <c r="S203" s="201"/>
      <c r="T203" s="202"/>
      <c r="AT203" s="196" t="s">
        <v>165</v>
      </c>
      <c r="AU203" s="196" t="s">
        <v>86</v>
      </c>
      <c r="AV203" s="13" t="s">
        <v>163</v>
      </c>
      <c r="AW203" s="13" t="s">
        <v>31</v>
      </c>
      <c r="AX203" s="13" t="s">
        <v>80</v>
      </c>
      <c r="AY203" s="196" t="s">
        <v>156</v>
      </c>
    </row>
    <row r="204" s="1" customFormat="1" ht="21.6" customHeight="1">
      <c r="B204" s="172"/>
      <c r="C204" s="173" t="s">
        <v>275</v>
      </c>
      <c r="D204" s="173" t="s">
        <v>158</v>
      </c>
      <c r="E204" s="174" t="s">
        <v>276</v>
      </c>
      <c r="F204" s="175" t="s">
        <v>277</v>
      </c>
      <c r="G204" s="176" t="s">
        <v>89</v>
      </c>
      <c r="H204" s="177">
        <v>109.07299999999999</v>
      </c>
      <c r="I204" s="178"/>
      <c r="J204" s="179">
        <f>ROUND(I204*H204,2)</f>
        <v>0</v>
      </c>
      <c r="K204" s="175" t="s">
        <v>162</v>
      </c>
      <c r="L204" s="37"/>
      <c r="M204" s="180" t="s">
        <v>1</v>
      </c>
      <c r="N204" s="181" t="s">
        <v>40</v>
      </c>
      <c r="O204" s="73"/>
      <c r="P204" s="182">
        <f>O204*H204</f>
        <v>0</v>
      </c>
      <c r="Q204" s="182">
        <v>0</v>
      </c>
      <c r="R204" s="182">
        <f>Q204*H204</f>
        <v>0</v>
      </c>
      <c r="S204" s="182">
        <v>0</v>
      </c>
      <c r="T204" s="183">
        <f>S204*H204</f>
        <v>0</v>
      </c>
      <c r="AR204" s="184" t="s">
        <v>163</v>
      </c>
      <c r="AT204" s="184" t="s">
        <v>158</v>
      </c>
      <c r="AU204" s="184" t="s">
        <v>86</v>
      </c>
      <c r="AY204" s="18" t="s">
        <v>156</v>
      </c>
      <c r="BE204" s="185">
        <f>IF(N204="základní",J204,0)</f>
        <v>0</v>
      </c>
      <c r="BF204" s="185">
        <f>IF(N204="snížená",J204,0)</f>
        <v>0</v>
      </c>
      <c r="BG204" s="185">
        <f>IF(N204="zákl. přenesená",J204,0)</f>
        <v>0</v>
      </c>
      <c r="BH204" s="185">
        <f>IF(N204="sníž. přenesená",J204,0)</f>
        <v>0</v>
      </c>
      <c r="BI204" s="185">
        <f>IF(N204="nulová",J204,0)</f>
        <v>0</v>
      </c>
      <c r="BJ204" s="18" t="s">
        <v>80</v>
      </c>
      <c r="BK204" s="185">
        <f>ROUND(I204*H204,2)</f>
        <v>0</v>
      </c>
      <c r="BL204" s="18" t="s">
        <v>163</v>
      </c>
      <c r="BM204" s="184" t="s">
        <v>278</v>
      </c>
    </row>
    <row r="205" s="12" customFormat="1">
      <c r="B205" s="186"/>
      <c r="D205" s="187" t="s">
        <v>165</v>
      </c>
      <c r="E205" s="188" t="s">
        <v>1</v>
      </c>
      <c r="F205" s="189" t="s">
        <v>279</v>
      </c>
      <c r="H205" s="190">
        <v>371.94499999999999</v>
      </c>
      <c r="I205" s="191"/>
      <c r="L205" s="186"/>
      <c r="M205" s="192"/>
      <c r="N205" s="193"/>
      <c r="O205" s="193"/>
      <c r="P205" s="193"/>
      <c r="Q205" s="193"/>
      <c r="R205" s="193"/>
      <c r="S205" s="193"/>
      <c r="T205" s="194"/>
      <c r="AT205" s="188" t="s">
        <v>165</v>
      </c>
      <c r="AU205" s="188" t="s">
        <v>86</v>
      </c>
      <c r="AV205" s="12" t="s">
        <v>86</v>
      </c>
      <c r="AW205" s="12" t="s">
        <v>31</v>
      </c>
      <c r="AX205" s="12" t="s">
        <v>75</v>
      </c>
      <c r="AY205" s="188" t="s">
        <v>156</v>
      </c>
    </row>
    <row r="206" s="12" customFormat="1">
      <c r="B206" s="186"/>
      <c r="D206" s="187" t="s">
        <v>165</v>
      </c>
      <c r="E206" s="188" t="s">
        <v>1</v>
      </c>
      <c r="F206" s="189" t="s">
        <v>280</v>
      </c>
      <c r="H206" s="190">
        <v>-262.87200000000001</v>
      </c>
      <c r="I206" s="191"/>
      <c r="L206" s="186"/>
      <c r="M206" s="192"/>
      <c r="N206" s="193"/>
      <c r="O206" s="193"/>
      <c r="P206" s="193"/>
      <c r="Q206" s="193"/>
      <c r="R206" s="193"/>
      <c r="S206" s="193"/>
      <c r="T206" s="194"/>
      <c r="AT206" s="188" t="s">
        <v>165</v>
      </c>
      <c r="AU206" s="188" t="s">
        <v>86</v>
      </c>
      <c r="AV206" s="12" t="s">
        <v>86</v>
      </c>
      <c r="AW206" s="12" t="s">
        <v>31</v>
      </c>
      <c r="AX206" s="12" t="s">
        <v>75</v>
      </c>
      <c r="AY206" s="188" t="s">
        <v>156</v>
      </c>
    </row>
    <row r="207" s="13" customFormat="1">
      <c r="B207" s="195"/>
      <c r="D207" s="187" t="s">
        <v>165</v>
      </c>
      <c r="E207" s="196" t="s">
        <v>1</v>
      </c>
      <c r="F207" s="197" t="s">
        <v>172</v>
      </c>
      <c r="H207" s="198">
        <v>109.07299999999999</v>
      </c>
      <c r="I207" s="199"/>
      <c r="L207" s="195"/>
      <c r="M207" s="200"/>
      <c r="N207" s="201"/>
      <c r="O207" s="201"/>
      <c r="P207" s="201"/>
      <c r="Q207" s="201"/>
      <c r="R207" s="201"/>
      <c r="S207" s="201"/>
      <c r="T207" s="202"/>
      <c r="AT207" s="196" t="s">
        <v>165</v>
      </c>
      <c r="AU207" s="196" t="s">
        <v>86</v>
      </c>
      <c r="AV207" s="13" t="s">
        <v>163</v>
      </c>
      <c r="AW207" s="13" t="s">
        <v>31</v>
      </c>
      <c r="AX207" s="13" t="s">
        <v>80</v>
      </c>
      <c r="AY207" s="196" t="s">
        <v>156</v>
      </c>
    </row>
    <row r="208" s="1" customFormat="1" ht="32.4" customHeight="1">
      <c r="B208" s="172"/>
      <c r="C208" s="173" t="s">
        <v>281</v>
      </c>
      <c r="D208" s="173" t="s">
        <v>158</v>
      </c>
      <c r="E208" s="174" t="s">
        <v>282</v>
      </c>
      <c r="F208" s="175" t="s">
        <v>283</v>
      </c>
      <c r="G208" s="176" t="s">
        <v>89</v>
      </c>
      <c r="H208" s="177">
        <v>545.36500000000001</v>
      </c>
      <c r="I208" s="178"/>
      <c r="J208" s="179">
        <f>ROUND(I208*H208,2)</f>
        <v>0</v>
      </c>
      <c r="K208" s="175" t="s">
        <v>162</v>
      </c>
      <c r="L208" s="37"/>
      <c r="M208" s="180" t="s">
        <v>1</v>
      </c>
      <c r="N208" s="181" t="s">
        <v>40</v>
      </c>
      <c r="O208" s="73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AR208" s="184" t="s">
        <v>163</v>
      </c>
      <c r="AT208" s="184" t="s">
        <v>158</v>
      </c>
      <c r="AU208" s="184" t="s">
        <v>86</v>
      </c>
      <c r="AY208" s="18" t="s">
        <v>156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8" t="s">
        <v>80</v>
      </c>
      <c r="BK208" s="185">
        <f>ROUND(I208*H208,2)</f>
        <v>0</v>
      </c>
      <c r="BL208" s="18" t="s">
        <v>163</v>
      </c>
      <c r="BM208" s="184" t="s">
        <v>284</v>
      </c>
    </row>
    <row r="209" s="12" customFormat="1">
      <c r="B209" s="186"/>
      <c r="D209" s="187" t="s">
        <v>165</v>
      </c>
      <c r="E209" s="188" t="s">
        <v>1</v>
      </c>
      <c r="F209" s="189" t="s">
        <v>285</v>
      </c>
      <c r="H209" s="190">
        <v>545.36500000000001</v>
      </c>
      <c r="I209" s="191"/>
      <c r="L209" s="186"/>
      <c r="M209" s="192"/>
      <c r="N209" s="193"/>
      <c r="O209" s="193"/>
      <c r="P209" s="193"/>
      <c r="Q209" s="193"/>
      <c r="R209" s="193"/>
      <c r="S209" s="193"/>
      <c r="T209" s="194"/>
      <c r="AT209" s="188" t="s">
        <v>165</v>
      </c>
      <c r="AU209" s="188" t="s">
        <v>86</v>
      </c>
      <c r="AV209" s="12" t="s">
        <v>86</v>
      </c>
      <c r="AW209" s="12" t="s">
        <v>31</v>
      </c>
      <c r="AX209" s="12" t="s">
        <v>75</v>
      </c>
      <c r="AY209" s="188" t="s">
        <v>156</v>
      </c>
    </row>
    <row r="210" s="13" customFormat="1">
      <c r="B210" s="195"/>
      <c r="D210" s="187" t="s">
        <v>165</v>
      </c>
      <c r="E210" s="196" t="s">
        <v>1</v>
      </c>
      <c r="F210" s="197" t="s">
        <v>172</v>
      </c>
      <c r="H210" s="198">
        <v>545.36500000000001</v>
      </c>
      <c r="I210" s="199"/>
      <c r="L210" s="195"/>
      <c r="M210" s="200"/>
      <c r="N210" s="201"/>
      <c r="O210" s="201"/>
      <c r="P210" s="201"/>
      <c r="Q210" s="201"/>
      <c r="R210" s="201"/>
      <c r="S210" s="201"/>
      <c r="T210" s="202"/>
      <c r="AT210" s="196" t="s">
        <v>165</v>
      </c>
      <c r="AU210" s="196" t="s">
        <v>86</v>
      </c>
      <c r="AV210" s="13" t="s">
        <v>163</v>
      </c>
      <c r="AW210" s="13" t="s">
        <v>31</v>
      </c>
      <c r="AX210" s="13" t="s">
        <v>80</v>
      </c>
      <c r="AY210" s="196" t="s">
        <v>156</v>
      </c>
    </row>
    <row r="211" s="1" customFormat="1" ht="21.6" customHeight="1">
      <c r="B211" s="172"/>
      <c r="C211" s="173" t="s">
        <v>286</v>
      </c>
      <c r="D211" s="173" t="s">
        <v>158</v>
      </c>
      <c r="E211" s="174" t="s">
        <v>287</v>
      </c>
      <c r="F211" s="175" t="s">
        <v>288</v>
      </c>
      <c r="G211" s="176" t="s">
        <v>89</v>
      </c>
      <c r="H211" s="177">
        <v>181.262</v>
      </c>
      <c r="I211" s="178"/>
      <c r="J211" s="179">
        <f>ROUND(I211*H211,2)</f>
        <v>0</v>
      </c>
      <c r="K211" s="175" t="s">
        <v>162</v>
      </c>
      <c r="L211" s="37"/>
      <c r="M211" s="180" t="s">
        <v>1</v>
      </c>
      <c r="N211" s="181" t="s">
        <v>40</v>
      </c>
      <c r="O211" s="73"/>
      <c r="P211" s="182">
        <f>O211*H211</f>
        <v>0</v>
      </c>
      <c r="Q211" s="182">
        <v>0</v>
      </c>
      <c r="R211" s="182">
        <f>Q211*H211</f>
        <v>0</v>
      </c>
      <c r="S211" s="182">
        <v>0</v>
      </c>
      <c r="T211" s="183">
        <f>S211*H211</f>
        <v>0</v>
      </c>
      <c r="AR211" s="184" t="s">
        <v>163</v>
      </c>
      <c r="AT211" s="184" t="s">
        <v>158</v>
      </c>
      <c r="AU211" s="184" t="s">
        <v>86</v>
      </c>
      <c r="AY211" s="18" t="s">
        <v>156</v>
      </c>
      <c r="BE211" s="185">
        <f>IF(N211="základní",J211,0)</f>
        <v>0</v>
      </c>
      <c r="BF211" s="185">
        <f>IF(N211="snížená",J211,0)</f>
        <v>0</v>
      </c>
      <c r="BG211" s="185">
        <f>IF(N211="zákl. přenesená",J211,0)</f>
        <v>0</v>
      </c>
      <c r="BH211" s="185">
        <f>IF(N211="sníž. přenesená",J211,0)</f>
        <v>0</v>
      </c>
      <c r="BI211" s="185">
        <f>IF(N211="nulová",J211,0)</f>
        <v>0</v>
      </c>
      <c r="BJ211" s="18" t="s">
        <v>80</v>
      </c>
      <c r="BK211" s="185">
        <f>ROUND(I211*H211,2)</f>
        <v>0</v>
      </c>
      <c r="BL211" s="18" t="s">
        <v>163</v>
      </c>
      <c r="BM211" s="184" t="s">
        <v>289</v>
      </c>
    </row>
    <row r="212" s="12" customFormat="1">
      <c r="B212" s="186"/>
      <c r="D212" s="187" t="s">
        <v>165</v>
      </c>
      <c r="E212" s="188" t="s">
        <v>1</v>
      </c>
      <c r="F212" s="189" t="s">
        <v>103</v>
      </c>
      <c r="H212" s="190">
        <v>181.262</v>
      </c>
      <c r="I212" s="191"/>
      <c r="L212" s="186"/>
      <c r="M212" s="192"/>
      <c r="N212" s="193"/>
      <c r="O212" s="193"/>
      <c r="P212" s="193"/>
      <c r="Q212" s="193"/>
      <c r="R212" s="193"/>
      <c r="S212" s="193"/>
      <c r="T212" s="194"/>
      <c r="AT212" s="188" t="s">
        <v>165</v>
      </c>
      <c r="AU212" s="188" t="s">
        <v>86</v>
      </c>
      <c r="AV212" s="12" t="s">
        <v>86</v>
      </c>
      <c r="AW212" s="12" t="s">
        <v>31</v>
      </c>
      <c r="AX212" s="12" t="s">
        <v>75</v>
      </c>
      <c r="AY212" s="188" t="s">
        <v>156</v>
      </c>
    </row>
    <row r="213" s="13" customFormat="1">
      <c r="B213" s="195"/>
      <c r="D213" s="187" t="s">
        <v>165</v>
      </c>
      <c r="E213" s="196" t="s">
        <v>1</v>
      </c>
      <c r="F213" s="197" t="s">
        <v>172</v>
      </c>
      <c r="H213" s="198">
        <v>181.262</v>
      </c>
      <c r="I213" s="199"/>
      <c r="L213" s="195"/>
      <c r="M213" s="200"/>
      <c r="N213" s="201"/>
      <c r="O213" s="201"/>
      <c r="P213" s="201"/>
      <c r="Q213" s="201"/>
      <c r="R213" s="201"/>
      <c r="S213" s="201"/>
      <c r="T213" s="202"/>
      <c r="AT213" s="196" t="s">
        <v>165</v>
      </c>
      <c r="AU213" s="196" t="s">
        <v>86</v>
      </c>
      <c r="AV213" s="13" t="s">
        <v>163</v>
      </c>
      <c r="AW213" s="13" t="s">
        <v>31</v>
      </c>
      <c r="AX213" s="13" t="s">
        <v>80</v>
      </c>
      <c r="AY213" s="196" t="s">
        <v>156</v>
      </c>
    </row>
    <row r="214" s="1" customFormat="1" ht="32.4" customHeight="1">
      <c r="B214" s="172"/>
      <c r="C214" s="173" t="s">
        <v>290</v>
      </c>
      <c r="D214" s="173" t="s">
        <v>158</v>
      </c>
      <c r="E214" s="174" t="s">
        <v>291</v>
      </c>
      <c r="F214" s="175" t="s">
        <v>292</v>
      </c>
      <c r="G214" s="176" t="s">
        <v>89</v>
      </c>
      <c r="H214" s="177">
        <v>906.30999999999995</v>
      </c>
      <c r="I214" s="178"/>
      <c r="J214" s="179">
        <f>ROUND(I214*H214,2)</f>
        <v>0</v>
      </c>
      <c r="K214" s="175" t="s">
        <v>162</v>
      </c>
      <c r="L214" s="37"/>
      <c r="M214" s="180" t="s">
        <v>1</v>
      </c>
      <c r="N214" s="181" t="s">
        <v>40</v>
      </c>
      <c r="O214" s="73"/>
      <c r="P214" s="182">
        <f>O214*H214</f>
        <v>0</v>
      </c>
      <c r="Q214" s="182">
        <v>0</v>
      </c>
      <c r="R214" s="182">
        <f>Q214*H214</f>
        <v>0</v>
      </c>
      <c r="S214" s="182">
        <v>0</v>
      </c>
      <c r="T214" s="183">
        <f>S214*H214</f>
        <v>0</v>
      </c>
      <c r="AR214" s="184" t="s">
        <v>163</v>
      </c>
      <c r="AT214" s="184" t="s">
        <v>158</v>
      </c>
      <c r="AU214" s="184" t="s">
        <v>86</v>
      </c>
      <c r="AY214" s="18" t="s">
        <v>156</v>
      </c>
      <c r="BE214" s="185">
        <f>IF(N214="základní",J214,0)</f>
        <v>0</v>
      </c>
      <c r="BF214" s="185">
        <f>IF(N214="snížená",J214,0)</f>
        <v>0</v>
      </c>
      <c r="BG214" s="185">
        <f>IF(N214="zákl. přenesená",J214,0)</f>
        <v>0</v>
      </c>
      <c r="BH214" s="185">
        <f>IF(N214="sníž. přenesená",J214,0)</f>
        <v>0</v>
      </c>
      <c r="BI214" s="185">
        <f>IF(N214="nulová",J214,0)</f>
        <v>0</v>
      </c>
      <c r="BJ214" s="18" t="s">
        <v>80</v>
      </c>
      <c r="BK214" s="185">
        <f>ROUND(I214*H214,2)</f>
        <v>0</v>
      </c>
      <c r="BL214" s="18" t="s">
        <v>163</v>
      </c>
      <c r="BM214" s="184" t="s">
        <v>293</v>
      </c>
    </row>
    <row r="215" s="12" customFormat="1">
      <c r="B215" s="186"/>
      <c r="D215" s="187" t="s">
        <v>165</v>
      </c>
      <c r="E215" s="188" t="s">
        <v>1</v>
      </c>
      <c r="F215" s="189" t="s">
        <v>294</v>
      </c>
      <c r="H215" s="190">
        <v>906.30999999999995</v>
      </c>
      <c r="I215" s="191"/>
      <c r="L215" s="186"/>
      <c r="M215" s="192"/>
      <c r="N215" s="193"/>
      <c r="O215" s="193"/>
      <c r="P215" s="193"/>
      <c r="Q215" s="193"/>
      <c r="R215" s="193"/>
      <c r="S215" s="193"/>
      <c r="T215" s="194"/>
      <c r="AT215" s="188" t="s">
        <v>165</v>
      </c>
      <c r="AU215" s="188" t="s">
        <v>86</v>
      </c>
      <c r="AV215" s="12" t="s">
        <v>86</v>
      </c>
      <c r="AW215" s="12" t="s">
        <v>31</v>
      </c>
      <c r="AX215" s="12" t="s">
        <v>75</v>
      </c>
      <c r="AY215" s="188" t="s">
        <v>156</v>
      </c>
    </row>
    <row r="216" s="13" customFormat="1">
      <c r="B216" s="195"/>
      <c r="D216" s="187" t="s">
        <v>165</v>
      </c>
      <c r="E216" s="196" t="s">
        <v>1</v>
      </c>
      <c r="F216" s="197" t="s">
        <v>172</v>
      </c>
      <c r="H216" s="198">
        <v>906.30999999999995</v>
      </c>
      <c r="I216" s="199"/>
      <c r="L216" s="195"/>
      <c r="M216" s="200"/>
      <c r="N216" s="201"/>
      <c r="O216" s="201"/>
      <c r="P216" s="201"/>
      <c r="Q216" s="201"/>
      <c r="R216" s="201"/>
      <c r="S216" s="201"/>
      <c r="T216" s="202"/>
      <c r="AT216" s="196" t="s">
        <v>165</v>
      </c>
      <c r="AU216" s="196" t="s">
        <v>86</v>
      </c>
      <c r="AV216" s="13" t="s">
        <v>163</v>
      </c>
      <c r="AW216" s="13" t="s">
        <v>31</v>
      </c>
      <c r="AX216" s="13" t="s">
        <v>80</v>
      </c>
      <c r="AY216" s="196" t="s">
        <v>156</v>
      </c>
    </row>
    <row r="217" s="1" customFormat="1" ht="21.6" customHeight="1">
      <c r="B217" s="172"/>
      <c r="C217" s="173" t="s">
        <v>7</v>
      </c>
      <c r="D217" s="173" t="s">
        <v>158</v>
      </c>
      <c r="E217" s="174" t="s">
        <v>295</v>
      </c>
      <c r="F217" s="175" t="s">
        <v>296</v>
      </c>
      <c r="G217" s="176" t="s">
        <v>89</v>
      </c>
      <c r="H217" s="177">
        <v>109.07299999999999</v>
      </c>
      <c r="I217" s="178"/>
      <c r="J217" s="179">
        <f>ROUND(I217*H217,2)</f>
        <v>0</v>
      </c>
      <c r="K217" s="175" t="s">
        <v>162</v>
      </c>
      <c r="L217" s="37"/>
      <c r="M217" s="180" t="s">
        <v>1</v>
      </c>
      <c r="N217" s="181" t="s">
        <v>40</v>
      </c>
      <c r="O217" s="73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AR217" s="184" t="s">
        <v>163</v>
      </c>
      <c r="AT217" s="184" t="s">
        <v>158</v>
      </c>
      <c r="AU217" s="184" t="s">
        <v>86</v>
      </c>
      <c r="AY217" s="18" t="s">
        <v>156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8" t="s">
        <v>80</v>
      </c>
      <c r="BK217" s="185">
        <f>ROUND(I217*H217,2)</f>
        <v>0</v>
      </c>
      <c r="BL217" s="18" t="s">
        <v>163</v>
      </c>
      <c r="BM217" s="184" t="s">
        <v>297</v>
      </c>
    </row>
    <row r="218" s="1" customFormat="1" ht="21.6" customHeight="1">
      <c r="B218" s="172"/>
      <c r="C218" s="173" t="s">
        <v>298</v>
      </c>
      <c r="D218" s="173" t="s">
        <v>158</v>
      </c>
      <c r="E218" s="174" t="s">
        <v>299</v>
      </c>
      <c r="F218" s="175" t="s">
        <v>300</v>
      </c>
      <c r="G218" s="176" t="s">
        <v>89</v>
      </c>
      <c r="H218" s="177">
        <v>181.262</v>
      </c>
      <c r="I218" s="178"/>
      <c r="J218" s="179">
        <f>ROUND(I218*H218,2)</f>
        <v>0</v>
      </c>
      <c r="K218" s="175" t="s">
        <v>162</v>
      </c>
      <c r="L218" s="37"/>
      <c r="M218" s="180" t="s">
        <v>1</v>
      </c>
      <c r="N218" s="181" t="s">
        <v>40</v>
      </c>
      <c r="O218" s="73"/>
      <c r="P218" s="182">
        <f>O218*H218</f>
        <v>0</v>
      </c>
      <c r="Q218" s="182">
        <v>0</v>
      </c>
      <c r="R218" s="182">
        <f>Q218*H218</f>
        <v>0</v>
      </c>
      <c r="S218" s="182">
        <v>0</v>
      </c>
      <c r="T218" s="183">
        <f>S218*H218</f>
        <v>0</v>
      </c>
      <c r="AR218" s="184" t="s">
        <v>163</v>
      </c>
      <c r="AT218" s="184" t="s">
        <v>158</v>
      </c>
      <c r="AU218" s="184" t="s">
        <v>86</v>
      </c>
      <c r="AY218" s="18" t="s">
        <v>156</v>
      </c>
      <c r="BE218" s="185">
        <f>IF(N218="základní",J218,0)</f>
        <v>0</v>
      </c>
      <c r="BF218" s="185">
        <f>IF(N218="snížená",J218,0)</f>
        <v>0</v>
      </c>
      <c r="BG218" s="185">
        <f>IF(N218="zákl. přenesená",J218,0)</f>
        <v>0</v>
      </c>
      <c r="BH218" s="185">
        <f>IF(N218="sníž. přenesená",J218,0)</f>
        <v>0</v>
      </c>
      <c r="BI218" s="185">
        <f>IF(N218="nulová",J218,0)</f>
        <v>0</v>
      </c>
      <c r="BJ218" s="18" t="s">
        <v>80</v>
      </c>
      <c r="BK218" s="185">
        <f>ROUND(I218*H218,2)</f>
        <v>0</v>
      </c>
      <c r="BL218" s="18" t="s">
        <v>163</v>
      </c>
      <c r="BM218" s="184" t="s">
        <v>301</v>
      </c>
    </row>
    <row r="219" s="12" customFormat="1">
      <c r="B219" s="186"/>
      <c r="D219" s="187" t="s">
        <v>165</v>
      </c>
      <c r="E219" s="188" t="s">
        <v>1</v>
      </c>
      <c r="F219" s="189" t="s">
        <v>103</v>
      </c>
      <c r="H219" s="190">
        <v>181.262</v>
      </c>
      <c r="I219" s="191"/>
      <c r="L219" s="186"/>
      <c r="M219" s="192"/>
      <c r="N219" s="193"/>
      <c r="O219" s="193"/>
      <c r="P219" s="193"/>
      <c r="Q219" s="193"/>
      <c r="R219" s="193"/>
      <c r="S219" s="193"/>
      <c r="T219" s="194"/>
      <c r="AT219" s="188" t="s">
        <v>165</v>
      </c>
      <c r="AU219" s="188" t="s">
        <v>86</v>
      </c>
      <c r="AV219" s="12" t="s">
        <v>86</v>
      </c>
      <c r="AW219" s="12" t="s">
        <v>31</v>
      </c>
      <c r="AX219" s="12" t="s">
        <v>75</v>
      </c>
      <c r="AY219" s="188" t="s">
        <v>156</v>
      </c>
    </row>
    <row r="220" s="13" customFormat="1">
      <c r="B220" s="195"/>
      <c r="D220" s="187" t="s">
        <v>165</v>
      </c>
      <c r="E220" s="196" t="s">
        <v>1</v>
      </c>
      <c r="F220" s="197" t="s">
        <v>172</v>
      </c>
      <c r="H220" s="198">
        <v>181.262</v>
      </c>
      <c r="I220" s="199"/>
      <c r="L220" s="195"/>
      <c r="M220" s="200"/>
      <c r="N220" s="201"/>
      <c r="O220" s="201"/>
      <c r="P220" s="201"/>
      <c r="Q220" s="201"/>
      <c r="R220" s="201"/>
      <c r="S220" s="201"/>
      <c r="T220" s="202"/>
      <c r="AT220" s="196" t="s">
        <v>165</v>
      </c>
      <c r="AU220" s="196" t="s">
        <v>86</v>
      </c>
      <c r="AV220" s="13" t="s">
        <v>163</v>
      </c>
      <c r="AW220" s="13" t="s">
        <v>31</v>
      </c>
      <c r="AX220" s="13" t="s">
        <v>80</v>
      </c>
      <c r="AY220" s="196" t="s">
        <v>156</v>
      </c>
    </row>
    <row r="221" s="1" customFormat="1" ht="14.4" customHeight="1">
      <c r="B221" s="172"/>
      <c r="C221" s="173" t="s">
        <v>302</v>
      </c>
      <c r="D221" s="173" t="s">
        <v>158</v>
      </c>
      <c r="E221" s="174" t="s">
        <v>303</v>
      </c>
      <c r="F221" s="175" t="s">
        <v>304</v>
      </c>
      <c r="G221" s="176" t="s">
        <v>89</v>
      </c>
      <c r="H221" s="177">
        <v>290.33499999999998</v>
      </c>
      <c r="I221" s="178"/>
      <c r="J221" s="179">
        <f>ROUND(I221*H221,2)</f>
        <v>0</v>
      </c>
      <c r="K221" s="175" t="s">
        <v>162</v>
      </c>
      <c r="L221" s="37"/>
      <c r="M221" s="180" t="s">
        <v>1</v>
      </c>
      <c r="N221" s="181" t="s">
        <v>40</v>
      </c>
      <c r="O221" s="73"/>
      <c r="P221" s="182">
        <f>O221*H221</f>
        <v>0</v>
      </c>
      <c r="Q221" s="182">
        <v>0</v>
      </c>
      <c r="R221" s="182">
        <f>Q221*H221</f>
        <v>0</v>
      </c>
      <c r="S221" s="182">
        <v>0</v>
      </c>
      <c r="T221" s="183">
        <f>S221*H221</f>
        <v>0</v>
      </c>
      <c r="AR221" s="184" t="s">
        <v>163</v>
      </c>
      <c r="AT221" s="184" t="s">
        <v>158</v>
      </c>
      <c r="AU221" s="184" t="s">
        <v>86</v>
      </c>
      <c r="AY221" s="18" t="s">
        <v>156</v>
      </c>
      <c r="BE221" s="185">
        <f>IF(N221="základní",J221,0)</f>
        <v>0</v>
      </c>
      <c r="BF221" s="185">
        <f>IF(N221="snížená",J221,0)</f>
        <v>0</v>
      </c>
      <c r="BG221" s="185">
        <f>IF(N221="zákl. přenesená",J221,0)</f>
        <v>0</v>
      </c>
      <c r="BH221" s="185">
        <f>IF(N221="sníž. přenesená",J221,0)</f>
        <v>0</v>
      </c>
      <c r="BI221" s="185">
        <f>IF(N221="nulová",J221,0)</f>
        <v>0</v>
      </c>
      <c r="BJ221" s="18" t="s">
        <v>80</v>
      </c>
      <c r="BK221" s="185">
        <f>ROUND(I221*H221,2)</f>
        <v>0</v>
      </c>
      <c r="BL221" s="18" t="s">
        <v>163</v>
      </c>
      <c r="BM221" s="184" t="s">
        <v>305</v>
      </c>
    </row>
    <row r="222" s="12" customFormat="1">
      <c r="B222" s="186"/>
      <c r="D222" s="187" t="s">
        <v>165</v>
      </c>
      <c r="E222" s="188" t="s">
        <v>1</v>
      </c>
      <c r="F222" s="189" t="s">
        <v>306</v>
      </c>
      <c r="H222" s="190">
        <v>290.33499999999998</v>
      </c>
      <c r="I222" s="191"/>
      <c r="L222" s="186"/>
      <c r="M222" s="192"/>
      <c r="N222" s="193"/>
      <c r="O222" s="193"/>
      <c r="P222" s="193"/>
      <c r="Q222" s="193"/>
      <c r="R222" s="193"/>
      <c r="S222" s="193"/>
      <c r="T222" s="194"/>
      <c r="AT222" s="188" t="s">
        <v>165</v>
      </c>
      <c r="AU222" s="188" t="s">
        <v>86</v>
      </c>
      <c r="AV222" s="12" t="s">
        <v>86</v>
      </c>
      <c r="AW222" s="12" t="s">
        <v>31</v>
      </c>
      <c r="AX222" s="12" t="s">
        <v>75</v>
      </c>
      <c r="AY222" s="188" t="s">
        <v>156</v>
      </c>
    </row>
    <row r="223" s="13" customFormat="1">
      <c r="B223" s="195"/>
      <c r="D223" s="187" t="s">
        <v>165</v>
      </c>
      <c r="E223" s="196" t="s">
        <v>104</v>
      </c>
      <c r="F223" s="197" t="s">
        <v>172</v>
      </c>
      <c r="H223" s="198">
        <v>290.33499999999998</v>
      </c>
      <c r="I223" s="199"/>
      <c r="L223" s="195"/>
      <c r="M223" s="200"/>
      <c r="N223" s="201"/>
      <c r="O223" s="201"/>
      <c r="P223" s="201"/>
      <c r="Q223" s="201"/>
      <c r="R223" s="201"/>
      <c r="S223" s="201"/>
      <c r="T223" s="202"/>
      <c r="AT223" s="196" t="s">
        <v>165</v>
      </c>
      <c r="AU223" s="196" t="s">
        <v>86</v>
      </c>
      <c r="AV223" s="13" t="s">
        <v>163</v>
      </c>
      <c r="AW223" s="13" t="s">
        <v>31</v>
      </c>
      <c r="AX223" s="13" t="s">
        <v>80</v>
      </c>
      <c r="AY223" s="196" t="s">
        <v>156</v>
      </c>
    </row>
    <row r="224" s="1" customFormat="1" ht="21.6" customHeight="1">
      <c r="B224" s="172"/>
      <c r="C224" s="173" t="s">
        <v>307</v>
      </c>
      <c r="D224" s="173" t="s">
        <v>158</v>
      </c>
      <c r="E224" s="174" t="s">
        <v>308</v>
      </c>
      <c r="F224" s="175" t="s">
        <v>309</v>
      </c>
      <c r="G224" s="176" t="s">
        <v>310</v>
      </c>
      <c r="H224" s="177">
        <v>580.66999999999996</v>
      </c>
      <c r="I224" s="178"/>
      <c r="J224" s="179">
        <f>ROUND(I224*H224,2)</f>
        <v>0</v>
      </c>
      <c r="K224" s="175" t="s">
        <v>162</v>
      </c>
      <c r="L224" s="37"/>
      <c r="M224" s="180" t="s">
        <v>1</v>
      </c>
      <c r="N224" s="181" t="s">
        <v>40</v>
      </c>
      <c r="O224" s="73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AR224" s="184" t="s">
        <v>163</v>
      </c>
      <c r="AT224" s="184" t="s">
        <v>158</v>
      </c>
      <c r="AU224" s="184" t="s">
        <v>86</v>
      </c>
      <c r="AY224" s="18" t="s">
        <v>156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18" t="s">
        <v>80</v>
      </c>
      <c r="BK224" s="185">
        <f>ROUND(I224*H224,2)</f>
        <v>0</v>
      </c>
      <c r="BL224" s="18" t="s">
        <v>163</v>
      </c>
      <c r="BM224" s="184" t="s">
        <v>311</v>
      </c>
    </row>
    <row r="225" s="12" customFormat="1">
      <c r="B225" s="186"/>
      <c r="D225" s="187" t="s">
        <v>165</v>
      </c>
      <c r="E225" s="188" t="s">
        <v>1</v>
      </c>
      <c r="F225" s="189" t="s">
        <v>312</v>
      </c>
      <c r="H225" s="190">
        <v>580.66999999999996</v>
      </c>
      <c r="I225" s="191"/>
      <c r="L225" s="186"/>
      <c r="M225" s="192"/>
      <c r="N225" s="193"/>
      <c r="O225" s="193"/>
      <c r="P225" s="193"/>
      <c r="Q225" s="193"/>
      <c r="R225" s="193"/>
      <c r="S225" s="193"/>
      <c r="T225" s="194"/>
      <c r="AT225" s="188" t="s">
        <v>165</v>
      </c>
      <c r="AU225" s="188" t="s">
        <v>86</v>
      </c>
      <c r="AV225" s="12" t="s">
        <v>86</v>
      </c>
      <c r="AW225" s="12" t="s">
        <v>31</v>
      </c>
      <c r="AX225" s="12" t="s">
        <v>75</v>
      </c>
      <c r="AY225" s="188" t="s">
        <v>156</v>
      </c>
    </row>
    <row r="226" s="13" customFormat="1">
      <c r="B226" s="195"/>
      <c r="D226" s="187" t="s">
        <v>165</v>
      </c>
      <c r="E226" s="196" t="s">
        <v>1</v>
      </c>
      <c r="F226" s="197" t="s">
        <v>172</v>
      </c>
      <c r="H226" s="198">
        <v>580.66999999999996</v>
      </c>
      <c r="I226" s="199"/>
      <c r="L226" s="195"/>
      <c r="M226" s="200"/>
      <c r="N226" s="201"/>
      <c r="O226" s="201"/>
      <c r="P226" s="201"/>
      <c r="Q226" s="201"/>
      <c r="R226" s="201"/>
      <c r="S226" s="201"/>
      <c r="T226" s="202"/>
      <c r="AT226" s="196" t="s">
        <v>165</v>
      </c>
      <c r="AU226" s="196" t="s">
        <v>86</v>
      </c>
      <c r="AV226" s="13" t="s">
        <v>163</v>
      </c>
      <c r="AW226" s="13" t="s">
        <v>31</v>
      </c>
      <c r="AX226" s="13" t="s">
        <v>80</v>
      </c>
      <c r="AY226" s="196" t="s">
        <v>156</v>
      </c>
    </row>
    <row r="227" s="1" customFormat="1" ht="21.6" customHeight="1">
      <c r="B227" s="172"/>
      <c r="C227" s="173" t="s">
        <v>313</v>
      </c>
      <c r="D227" s="173" t="s">
        <v>158</v>
      </c>
      <c r="E227" s="174" t="s">
        <v>314</v>
      </c>
      <c r="F227" s="175" t="s">
        <v>315</v>
      </c>
      <c r="G227" s="176" t="s">
        <v>89</v>
      </c>
      <c r="H227" s="177">
        <v>262.87200000000001</v>
      </c>
      <c r="I227" s="178"/>
      <c r="J227" s="179">
        <f>ROUND(I227*H227,2)</f>
        <v>0</v>
      </c>
      <c r="K227" s="175" t="s">
        <v>162</v>
      </c>
      <c r="L227" s="37"/>
      <c r="M227" s="180" t="s">
        <v>1</v>
      </c>
      <c r="N227" s="181" t="s">
        <v>40</v>
      </c>
      <c r="O227" s="73"/>
      <c r="P227" s="182">
        <f>O227*H227</f>
        <v>0</v>
      </c>
      <c r="Q227" s="182">
        <v>0</v>
      </c>
      <c r="R227" s="182">
        <f>Q227*H227</f>
        <v>0</v>
      </c>
      <c r="S227" s="182">
        <v>0</v>
      </c>
      <c r="T227" s="183">
        <f>S227*H227</f>
        <v>0</v>
      </c>
      <c r="AR227" s="184" t="s">
        <v>163</v>
      </c>
      <c r="AT227" s="184" t="s">
        <v>158</v>
      </c>
      <c r="AU227" s="184" t="s">
        <v>86</v>
      </c>
      <c r="AY227" s="18" t="s">
        <v>156</v>
      </c>
      <c r="BE227" s="185">
        <f>IF(N227="základní",J227,0)</f>
        <v>0</v>
      </c>
      <c r="BF227" s="185">
        <f>IF(N227="snížená",J227,0)</f>
        <v>0</v>
      </c>
      <c r="BG227" s="185">
        <f>IF(N227="zákl. přenesená",J227,0)</f>
        <v>0</v>
      </c>
      <c r="BH227" s="185">
        <f>IF(N227="sníž. přenesená",J227,0)</f>
        <v>0</v>
      </c>
      <c r="BI227" s="185">
        <f>IF(N227="nulová",J227,0)</f>
        <v>0</v>
      </c>
      <c r="BJ227" s="18" t="s">
        <v>80</v>
      </c>
      <c r="BK227" s="185">
        <f>ROUND(I227*H227,2)</f>
        <v>0</v>
      </c>
      <c r="BL227" s="18" t="s">
        <v>163</v>
      </c>
      <c r="BM227" s="184" t="s">
        <v>316</v>
      </c>
    </row>
    <row r="228" s="14" customFormat="1">
      <c r="B228" s="203"/>
      <c r="D228" s="187" t="s">
        <v>165</v>
      </c>
      <c r="E228" s="204" t="s">
        <v>1</v>
      </c>
      <c r="F228" s="205" t="s">
        <v>317</v>
      </c>
      <c r="H228" s="204" t="s">
        <v>1</v>
      </c>
      <c r="I228" s="206"/>
      <c r="L228" s="203"/>
      <c r="M228" s="207"/>
      <c r="N228" s="208"/>
      <c r="O228" s="208"/>
      <c r="P228" s="208"/>
      <c r="Q228" s="208"/>
      <c r="R228" s="208"/>
      <c r="S228" s="208"/>
      <c r="T228" s="209"/>
      <c r="AT228" s="204" t="s">
        <v>165</v>
      </c>
      <c r="AU228" s="204" t="s">
        <v>86</v>
      </c>
      <c r="AV228" s="14" t="s">
        <v>80</v>
      </c>
      <c r="AW228" s="14" t="s">
        <v>31</v>
      </c>
      <c r="AX228" s="14" t="s">
        <v>75</v>
      </c>
      <c r="AY228" s="204" t="s">
        <v>156</v>
      </c>
    </row>
    <row r="229" s="12" customFormat="1">
      <c r="B229" s="186"/>
      <c r="D229" s="187" t="s">
        <v>165</v>
      </c>
      <c r="E229" s="188" t="s">
        <v>1</v>
      </c>
      <c r="F229" s="189" t="s">
        <v>318</v>
      </c>
      <c r="H229" s="190">
        <v>553.20799999999997</v>
      </c>
      <c r="I229" s="191"/>
      <c r="L229" s="186"/>
      <c r="M229" s="192"/>
      <c r="N229" s="193"/>
      <c r="O229" s="193"/>
      <c r="P229" s="193"/>
      <c r="Q229" s="193"/>
      <c r="R229" s="193"/>
      <c r="S229" s="193"/>
      <c r="T229" s="194"/>
      <c r="AT229" s="188" t="s">
        <v>165</v>
      </c>
      <c r="AU229" s="188" t="s">
        <v>86</v>
      </c>
      <c r="AV229" s="12" t="s">
        <v>86</v>
      </c>
      <c r="AW229" s="12" t="s">
        <v>31</v>
      </c>
      <c r="AX229" s="12" t="s">
        <v>75</v>
      </c>
      <c r="AY229" s="188" t="s">
        <v>156</v>
      </c>
    </row>
    <row r="230" s="12" customFormat="1">
      <c r="B230" s="186"/>
      <c r="D230" s="187" t="s">
        <v>165</v>
      </c>
      <c r="E230" s="188" t="s">
        <v>1</v>
      </c>
      <c r="F230" s="189" t="s">
        <v>319</v>
      </c>
      <c r="H230" s="190">
        <v>-93.390000000000001</v>
      </c>
      <c r="I230" s="191"/>
      <c r="L230" s="186"/>
      <c r="M230" s="192"/>
      <c r="N230" s="193"/>
      <c r="O230" s="193"/>
      <c r="P230" s="193"/>
      <c r="Q230" s="193"/>
      <c r="R230" s="193"/>
      <c r="S230" s="193"/>
      <c r="T230" s="194"/>
      <c r="AT230" s="188" t="s">
        <v>165</v>
      </c>
      <c r="AU230" s="188" t="s">
        <v>86</v>
      </c>
      <c r="AV230" s="12" t="s">
        <v>86</v>
      </c>
      <c r="AW230" s="12" t="s">
        <v>31</v>
      </c>
      <c r="AX230" s="12" t="s">
        <v>75</v>
      </c>
      <c r="AY230" s="188" t="s">
        <v>156</v>
      </c>
    </row>
    <row r="231" s="12" customFormat="1">
      <c r="B231" s="186"/>
      <c r="D231" s="187" t="s">
        <v>165</v>
      </c>
      <c r="E231" s="188" t="s">
        <v>1</v>
      </c>
      <c r="F231" s="189" t="s">
        <v>320</v>
      </c>
      <c r="H231" s="190">
        <v>-183.59</v>
      </c>
      <c r="I231" s="191"/>
      <c r="L231" s="186"/>
      <c r="M231" s="192"/>
      <c r="N231" s="193"/>
      <c r="O231" s="193"/>
      <c r="P231" s="193"/>
      <c r="Q231" s="193"/>
      <c r="R231" s="193"/>
      <c r="S231" s="193"/>
      <c r="T231" s="194"/>
      <c r="AT231" s="188" t="s">
        <v>165</v>
      </c>
      <c r="AU231" s="188" t="s">
        <v>86</v>
      </c>
      <c r="AV231" s="12" t="s">
        <v>86</v>
      </c>
      <c r="AW231" s="12" t="s">
        <v>31</v>
      </c>
      <c r="AX231" s="12" t="s">
        <v>75</v>
      </c>
      <c r="AY231" s="188" t="s">
        <v>156</v>
      </c>
    </row>
    <row r="232" s="12" customFormat="1">
      <c r="B232" s="186"/>
      <c r="D232" s="187" t="s">
        <v>165</v>
      </c>
      <c r="E232" s="188" t="s">
        <v>1</v>
      </c>
      <c r="F232" s="189" t="s">
        <v>321</v>
      </c>
      <c r="H232" s="190">
        <v>-13.356</v>
      </c>
      <c r="I232" s="191"/>
      <c r="L232" s="186"/>
      <c r="M232" s="192"/>
      <c r="N232" s="193"/>
      <c r="O232" s="193"/>
      <c r="P232" s="193"/>
      <c r="Q232" s="193"/>
      <c r="R232" s="193"/>
      <c r="S232" s="193"/>
      <c r="T232" s="194"/>
      <c r="AT232" s="188" t="s">
        <v>165</v>
      </c>
      <c r="AU232" s="188" t="s">
        <v>86</v>
      </c>
      <c r="AV232" s="12" t="s">
        <v>86</v>
      </c>
      <c r="AW232" s="12" t="s">
        <v>31</v>
      </c>
      <c r="AX232" s="12" t="s">
        <v>75</v>
      </c>
      <c r="AY232" s="188" t="s">
        <v>156</v>
      </c>
    </row>
    <row r="233" s="13" customFormat="1">
      <c r="B233" s="195"/>
      <c r="D233" s="187" t="s">
        <v>165</v>
      </c>
      <c r="E233" s="196" t="s">
        <v>107</v>
      </c>
      <c r="F233" s="197" t="s">
        <v>172</v>
      </c>
      <c r="H233" s="198">
        <v>262.87200000000001</v>
      </c>
      <c r="I233" s="199"/>
      <c r="L233" s="195"/>
      <c r="M233" s="200"/>
      <c r="N233" s="201"/>
      <c r="O233" s="201"/>
      <c r="P233" s="201"/>
      <c r="Q233" s="201"/>
      <c r="R233" s="201"/>
      <c r="S233" s="201"/>
      <c r="T233" s="202"/>
      <c r="AT233" s="196" t="s">
        <v>165</v>
      </c>
      <c r="AU233" s="196" t="s">
        <v>86</v>
      </c>
      <c r="AV233" s="13" t="s">
        <v>163</v>
      </c>
      <c r="AW233" s="13" t="s">
        <v>31</v>
      </c>
      <c r="AX233" s="13" t="s">
        <v>80</v>
      </c>
      <c r="AY233" s="196" t="s">
        <v>156</v>
      </c>
    </row>
    <row r="234" s="1" customFormat="1" ht="21.6" customHeight="1">
      <c r="B234" s="172"/>
      <c r="C234" s="173" t="s">
        <v>322</v>
      </c>
      <c r="D234" s="173" t="s">
        <v>158</v>
      </c>
      <c r="E234" s="174" t="s">
        <v>323</v>
      </c>
      <c r="F234" s="175" t="s">
        <v>324</v>
      </c>
      <c r="G234" s="176" t="s">
        <v>89</v>
      </c>
      <c r="H234" s="177">
        <v>164.84800000000001</v>
      </c>
      <c r="I234" s="178"/>
      <c r="J234" s="179">
        <f>ROUND(I234*H234,2)</f>
        <v>0</v>
      </c>
      <c r="K234" s="175" t="s">
        <v>162</v>
      </c>
      <c r="L234" s="37"/>
      <c r="M234" s="180" t="s">
        <v>1</v>
      </c>
      <c r="N234" s="181" t="s">
        <v>40</v>
      </c>
      <c r="O234" s="73"/>
      <c r="P234" s="182">
        <f>O234*H234</f>
        <v>0</v>
      </c>
      <c r="Q234" s="182">
        <v>0</v>
      </c>
      <c r="R234" s="182">
        <f>Q234*H234</f>
        <v>0</v>
      </c>
      <c r="S234" s="182">
        <v>0</v>
      </c>
      <c r="T234" s="183">
        <f>S234*H234</f>
        <v>0</v>
      </c>
      <c r="AR234" s="184" t="s">
        <v>163</v>
      </c>
      <c r="AT234" s="184" t="s">
        <v>158</v>
      </c>
      <c r="AU234" s="184" t="s">
        <v>86</v>
      </c>
      <c r="AY234" s="18" t="s">
        <v>156</v>
      </c>
      <c r="BE234" s="185">
        <f>IF(N234="základní",J234,0)</f>
        <v>0</v>
      </c>
      <c r="BF234" s="185">
        <f>IF(N234="snížená",J234,0)</f>
        <v>0</v>
      </c>
      <c r="BG234" s="185">
        <f>IF(N234="zákl. přenesená",J234,0)</f>
        <v>0</v>
      </c>
      <c r="BH234" s="185">
        <f>IF(N234="sníž. přenesená",J234,0)</f>
        <v>0</v>
      </c>
      <c r="BI234" s="185">
        <f>IF(N234="nulová",J234,0)</f>
        <v>0</v>
      </c>
      <c r="BJ234" s="18" t="s">
        <v>80</v>
      </c>
      <c r="BK234" s="185">
        <f>ROUND(I234*H234,2)</f>
        <v>0</v>
      </c>
      <c r="BL234" s="18" t="s">
        <v>163</v>
      </c>
      <c r="BM234" s="184" t="s">
        <v>325</v>
      </c>
    </row>
    <row r="235" s="12" customFormat="1">
      <c r="B235" s="186"/>
      <c r="D235" s="187" t="s">
        <v>165</v>
      </c>
      <c r="E235" s="188" t="s">
        <v>1</v>
      </c>
      <c r="F235" s="189" t="s">
        <v>326</v>
      </c>
      <c r="H235" s="190">
        <v>148.5</v>
      </c>
      <c r="I235" s="191"/>
      <c r="L235" s="186"/>
      <c r="M235" s="192"/>
      <c r="N235" s="193"/>
      <c r="O235" s="193"/>
      <c r="P235" s="193"/>
      <c r="Q235" s="193"/>
      <c r="R235" s="193"/>
      <c r="S235" s="193"/>
      <c r="T235" s="194"/>
      <c r="AT235" s="188" t="s">
        <v>165</v>
      </c>
      <c r="AU235" s="188" t="s">
        <v>86</v>
      </c>
      <c r="AV235" s="12" t="s">
        <v>86</v>
      </c>
      <c r="AW235" s="12" t="s">
        <v>31</v>
      </c>
      <c r="AX235" s="12" t="s">
        <v>75</v>
      </c>
      <c r="AY235" s="188" t="s">
        <v>156</v>
      </c>
    </row>
    <row r="236" s="12" customFormat="1">
      <c r="B236" s="186"/>
      <c r="D236" s="187" t="s">
        <v>165</v>
      </c>
      <c r="E236" s="188" t="s">
        <v>1</v>
      </c>
      <c r="F236" s="189" t="s">
        <v>327</v>
      </c>
      <c r="H236" s="190">
        <v>35.090000000000003</v>
      </c>
      <c r="I236" s="191"/>
      <c r="L236" s="186"/>
      <c r="M236" s="192"/>
      <c r="N236" s="193"/>
      <c r="O236" s="193"/>
      <c r="P236" s="193"/>
      <c r="Q236" s="193"/>
      <c r="R236" s="193"/>
      <c r="S236" s="193"/>
      <c r="T236" s="194"/>
      <c r="AT236" s="188" t="s">
        <v>165</v>
      </c>
      <c r="AU236" s="188" t="s">
        <v>86</v>
      </c>
      <c r="AV236" s="12" t="s">
        <v>86</v>
      </c>
      <c r="AW236" s="12" t="s">
        <v>31</v>
      </c>
      <c r="AX236" s="12" t="s">
        <v>75</v>
      </c>
      <c r="AY236" s="188" t="s">
        <v>156</v>
      </c>
    </row>
    <row r="237" s="15" customFormat="1">
      <c r="B237" s="210"/>
      <c r="D237" s="187" t="s">
        <v>165</v>
      </c>
      <c r="E237" s="211" t="s">
        <v>110</v>
      </c>
      <c r="F237" s="212" t="s">
        <v>219</v>
      </c>
      <c r="H237" s="213">
        <v>183.59</v>
      </c>
      <c r="I237" s="214"/>
      <c r="L237" s="210"/>
      <c r="M237" s="215"/>
      <c r="N237" s="216"/>
      <c r="O237" s="216"/>
      <c r="P237" s="216"/>
      <c r="Q237" s="216"/>
      <c r="R237" s="216"/>
      <c r="S237" s="216"/>
      <c r="T237" s="217"/>
      <c r="AT237" s="211" t="s">
        <v>165</v>
      </c>
      <c r="AU237" s="211" t="s">
        <v>86</v>
      </c>
      <c r="AV237" s="15" t="s">
        <v>173</v>
      </c>
      <c r="AW237" s="15" t="s">
        <v>31</v>
      </c>
      <c r="AX237" s="15" t="s">
        <v>75</v>
      </c>
      <c r="AY237" s="211" t="s">
        <v>156</v>
      </c>
    </row>
    <row r="238" s="14" customFormat="1">
      <c r="B238" s="203"/>
      <c r="D238" s="187" t="s">
        <v>165</v>
      </c>
      <c r="E238" s="204" t="s">
        <v>1</v>
      </c>
      <c r="F238" s="205" t="s">
        <v>328</v>
      </c>
      <c r="H238" s="204" t="s">
        <v>1</v>
      </c>
      <c r="I238" s="206"/>
      <c r="L238" s="203"/>
      <c r="M238" s="207"/>
      <c r="N238" s="208"/>
      <c r="O238" s="208"/>
      <c r="P238" s="208"/>
      <c r="Q238" s="208"/>
      <c r="R238" s="208"/>
      <c r="S238" s="208"/>
      <c r="T238" s="209"/>
      <c r="AT238" s="204" t="s">
        <v>165</v>
      </c>
      <c r="AU238" s="204" t="s">
        <v>86</v>
      </c>
      <c r="AV238" s="14" t="s">
        <v>80</v>
      </c>
      <c r="AW238" s="14" t="s">
        <v>31</v>
      </c>
      <c r="AX238" s="14" t="s">
        <v>75</v>
      </c>
      <c r="AY238" s="204" t="s">
        <v>156</v>
      </c>
    </row>
    <row r="239" s="12" customFormat="1">
      <c r="B239" s="186"/>
      <c r="D239" s="187" t="s">
        <v>165</v>
      </c>
      <c r="E239" s="188" t="s">
        <v>1</v>
      </c>
      <c r="F239" s="189" t="s">
        <v>329</v>
      </c>
      <c r="H239" s="190">
        <v>-15.896000000000001</v>
      </c>
      <c r="I239" s="191"/>
      <c r="L239" s="186"/>
      <c r="M239" s="192"/>
      <c r="N239" s="193"/>
      <c r="O239" s="193"/>
      <c r="P239" s="193"/>
      <c r="Q239" s="193"/>
      <c r="R239" s="193"/>
      <c r="S239" s="193"/>
      <c r="T239" s="194"/>
      <c r="AT239" s="188" t="s">
        <v>165</v>
      </c>
      <c r="AU239" s="188" t="s">
        <v>86</v>
      </c>
      <c r="AV239" s="12" t="s">
        <v>86</v>
      </c>
      <c r="AW239" s="12" t="s">
        <v>31</v>
      </c>
      <c r="AX239" s="12" t="s">
        <v>75</v>
      </c>
      <c r="AY239" s="188" t="s">
        <v>156</v>
      </c>
    </row>
    <row r="240" s="12" customFormat="1">
      <c r="B240" s="186"/>
      <c r="D240" s="187" t="s">
        <v>165</v>
      </c>
      <c r="E240" s="188" t="s">
        <v>1</v>
      </c>
      <c r="F240" s="189" t="s">
        <v>330</v>
      </c>
      <c r="H240" s="190">
        <v>-2.8460000000000001</v>
      </c>
      <c r="I240" s="191"/>
      <c r="L240" s="186"/>
      <c r="M240" s="192"/>
      <c r="N240" s="193"/>
      <c r="O240" s="193"/>
      <c r="P240" s="193"/>
      <c r="Q240" s="193"/>
      <c r="R240" s="193"/>
      <c r="S240" s="193"/>
      <c r="T240" s="194"/>
      <c r="AT240" s="188" t="s">
        <v>165</v>
      </c>
      <c r="AU240" s="188" t="s">
        <v>86</v>
      </c>
      <c r="AV240" s="12" t="s">
        <v>86</v>
      </c>
      <c r="AW240" s="12" t="s">
        <v>31</v>
      </c>
      <c r="AX240" s="12" t="s">
        <v>75</v>
      </c>
      <c r="AY240" s="188" t="s">
        <v>156</v>
      </c>
    </row>
    <row r="241" s="13" customFormat="1">
      <c r="B241" s="195"/>
      <c r="D241" s="187" t="s">
        <v>165</v>
      </c>
      <c r="E241" s="196" t="s">
        <v>113</v>
      </c>
      <c r="F241" s="197" t="s">
        <v>172</v>
      </c>
      <c r="H241" s="198">
        <v>164.84800000000001</v>
      </c>
      <c r="I241" s="199"/>
      <c r="L241" s="195"/>
      <c r="M241" s="200"/>
      <c r="N241" s="201"/>
      <c r="O241" s="201"/>
      <c r="P241" s="201"/>
      <c r="Q241" s="201"/>
      <c r="R241" s="201"/>
      <c r="S241" s="201"/>
      <c r="T241" s="202"/>
      <c r="AT241" s="196" t="s">
        <v>165</v>
      </c>
      <c r="AU241" s="196" t="s">
        <v>86</v>
      </c>
      <c r="AV241" s="13" t="s">
        <v>163</v>
      </c>
      <c r="AW241" s="13" t="s">
        <v>31</v>
      </c>
      <c r="AX241" s="13" t="s">
        <v>80</v>
      </c>
      <c r="AY241" s="196" t="s">
        <v>156</v>
      </c>
    </row>
    <row r="242" s="1" customFormat="1" ht="21.6" customHeight="1">
      <c r="B242" s="172"/>
      <c r="C242" s="218" t="s">
        <v>331</v>
      </c>
      <c r="D242" s="218" t="s">
        <v>332</v>
      </c>
      <c r="E242" s="219" t="s">
        <v>333</v>
      </c>
      <c r="F242" s="220" t="s">
        <v>334</v>
      </c>
      <c r="G242" s="221" t="s">
        <v>310</v>
      </c>
      <c r="H242" s="222">
        <v>338.61399999999998</v>
      </c>
      <c r="I242" s="223"/>
      <c r="J242" s="224">
        <f>ROUND(I242*H242,2)</f>
        <v>0</v>
      </c>
      <c r="K242" s="220" t="s">
        <v>1</v>
      </c>
      <c r="L242" s="225"/>
      <c r="M242" s="226" t="s">
        <v>1</v>
      </c>
      <c r="N242" s="227" t="s">
        <v>40</v>
      </c>
      <c r="O242" s="73"/>
      <c r="P242" s="182">
        <f>O242*H242</f>
        <v>0</v>
      </c>
      <c r="Q242" s="182">
        <v>1</v>
      </c>
      <c r="R242" s="182">
        <f>Q242*H242</f>
        <v>338.61399999999998</v>
      </c>
      <c r="S242" s="182">
        <v>0</v>
      </c>
      <c r="T242" s="183">
        <f>S242*H242</f>
        <v>0</v>
      </c>
      <c r="AR242" s="184" t="s">
        <v>202</v>
      </c>
      <c r="AT242" s="184" t="s">
        <v>332</v>
      </c>
      <c r="AU242" s="184" t="s">
        <v>86</v>
      </c>
      <c r="AY242" s="18" t="s">
        <v>156</v>
      </c>
      <c r="BE242" s="185">
        <f>IF(N242="základní",J242,0)</f>
        <v>0</v>
      </c>
      <c r="BF242" s="185">
        <f>IF(N242="snížená",J242,0)</f>
        <v>0</v>
      </c>
      <c r="BG242" s="185">
        <f>IF(N242="zákl. přenesená",J242,0)</f>
        <v>0</v>
      </c>
      <c r="BH242" s="185">
        <f>IF(N242="sníž. přenesená",J242,0)</f>
        <v>0</v>
      </c>
      <c r="BI242" s="185">
        <f>IF(N242="nulová",J242,0)</f>
        <v>0</v>
      </c>
      <c r="BJ242" s="18" t="s">
        <v>80</v>
      </c>
      <c r="BK242" s="185">
        <f>ROUND(I242*H242,2)</f>
        <v>0</v>
      </c>
      <c r="BL242" s="18" t="s">
        <v>163</v>
      </c>
      <c r="BM242" s="184" t="s">
        <v>335</v>
      </c>
    </row>
    <row r="243" s="12" customFormat="1">
      <c r="B243" s="186"/>
      <c r="D243" s="187" t="s">
        <v>165</v>
      </c>
      <c r="E243" s="188" t="s">
        <v>1</v>
      </c>
      <c r="F243" s="189" t="s">
        <v>336</v>
      </c>
      <c r="H243" s="190">
        <v>338.61399999999998</v>
      </c>
      <c r="I243" s="191"/>
      <c r="L243" s="186"/>
      <c r="M243" s="192"/>
      <c r="N243" s="193"/>
      <c r="O243" s="193"/>
      <c r="P243" s="193"/>
      <c r="Q243" s="193"/>
      <c r="R243" s="193"/>
      <c r="S243" s="193"/>
      <c r="T243" s="194"/>
      <c r="AT243" s="188" t="s">
        <v>165</v>
      </c>
      <c r="AU243" s="188" t="s">
        <v>86</v>
      </c>
      <c r="AV243" s="12" t="s">
        <v>86</v>
      </c>
      <c r="AW243" s="12" t="s">
        <v>31</v>
      </c>
      <c r="AX243" s="12" t="s">
        <v>75</v>
      </c>
      <c r="AY243" s="188" t="s">
        <v>156</v>
      </c>
    </row>
    <row r="244" s="13" customFormat="1">
      <c r="B244" s="195"/>
      <c r="D244" s="187" t="s">
        <v>165</v>
      </c>
      <c r="E244" s="196" t="s">
        <v>1</v>
      </c>
      <c r="F244" s="197" t="s">
        <v>172</v>
      </c>
      <c r="H244" s="198">
        <v>338.61399999999998</v>
      </c>
      <c r="I244" s="199"/>
      <c r="L244" s="195"/>
      <c r="M244" s="200"/>
      <c r="N244" s="201"/>
      <c r="O244" s="201"/>
      <c r="P244" s="201"/>
      <c r="Q244" s="201"/>
      <c r="R244" s="201"/>
      <c r="S244" s="201"/>
      <c r="T244" s="202"/>
      <c r="AT244" s="196" t="s">
        <v>165</v>
      </c>
      <c r="AU244" s="196" t="s">
        <v>86</v>
      </c>
      <c r="AV244" s="13" t="s">
        <v>163</v>
      </c>
      <c r="AW244" s="13" t="s">
        <v>31</v>
      </c>
      <c r="AX244" s="13" t="s">
        <v>80</v>
      </c>
      <c r="AY244" s="196" t="s">
        <v>156</v>
      </c>
    </row>
    <row r="245" s="1" customFormat="1" ht="21.6" customHeight="1">
      <c r="B245" s="172"/>
      <c r="C245" s="173" t="s">
        <v>337</v>
      </c>
      <c r="D245" s="173" t="s">
        <v>158</v>
      </c>
      <c r="E245" s="174" t="s">
        <v>338</v>
      </c>
      <c r="F245" s="175" t="s">
        <v>339</v>
      </c>
      <c r="G245" s="176" t="s">
        <v>161</v>
      </c>
      <c r="H245" s="177">
        <v>246.40000000000001</v>
      </c>
      <c r="I245" s="178"/>
      <c r="J245" s="179">
        <f>ROUND(I245*H245,2)</f>
        <v>0</v>
      </c>
      <c r="K245" s="175" t="s">
        <v>162</v>
      </c>
      <c r="L245" s="37"/>
      <c r="M245" s="180" t="s">
        <v>1</v>
      </c>
      <c r="N245" s="181" t="s">
        <v>40</v>
      </c>
      <c r="O245" s="73"/>
      <c r="P245" s="182">
        <f>O245*H245</f>
        <v>0</v>
      </c>
      <c r="Q245" s="182">
        <v>0</v>
      </c>
      <c r="R245" s="182">
        <f>Q245*H245</f>
        <v>0</v>
      </c>
      <c r="S245" s="182">
        <v>0</v>
      </c>
      <c r="T245" s="183">
        <f>S245*H245</f>
        <v>0</v>
      </c>
      <c r="AR245" s="184" t="s">
        <v>163</v>
      </c>
      <c r="AT245" s="184" t="s">
        <v>158</v>
      </c>
      <c r="AU245" s="184" t="s">
        <v>86</v>
      </c>
      <c r="AY245" s="18" t="s">
        <v>156</v>
      </c>
      <c r="BE245" s="185">
        <f>IF(N245="základní",J245,0)</f>
        <v>0</v>
      </c>
      <c r="BF245" s="185">
        <f>IF(N245="snížená",J245,0)</f>
        <v>0</v>
      </c>
      <c r="BG245" s="185">
        <f>IF(N245="zákl. přenesená",J245,0)</f>
        <v>0</v>
      </c>
      <c r="BH245" s="185">
        <f>IF(N245="sníž. přenesená",J245,0)</f>
        <v>0</v>
      </c>
      <c r="BI245" s="185">
        <f>IF(N245="nulová",J245,0)</f>
        <v>0</v>
      </c>
      <c r="BJ245" s="18" t="s">
        <v>80</v>
      </c>
      <c r="BK245" s="185">
        <f>ROUND(I245*H245,2)</f>
        <v>0</v>
      </c>
      <c r="BL245" s="18" t="s">
        <v>163</v>
      </c>
      <c r="BM245" s="184" t="s">
        <v>340</v>
      </c>
    </row>
    <row r="246" s="12" customFormat="1">
      <c r="B246" s="186"/>
      <c r="D246" s="187" t="s">
        <v>165</v>
      </c>
      <c r="E246" s="188" t="s">
        <v>1</v>
      </c>
      <c r="F246" s="189" t="s">
        <v>341</v>
      </c>
      <c r="H246" s="190">
        <v>246.40000000000001</v>
      </c>
      <c r="I246" s="191"/>
      <c r="L246" s="186"/>
      <c r="M246" s="192"/>
      <c r="N246" s="193"/>
      <c r="O246" s="193"/>
      <c r="P246" s="193"/>
      <c r="Q246" s="193"/>
      <c r="R246" s="193"/>
      <c r="S246" s="193"/>
      <c r="T246" s="194"/>
      <c r="AT246" s="188" t="s">
        <v>165</v>
      </c>
      <c r="AU246" s="188" t="s">
        <v>86</v>
      </c>
      <c r="AV246" s="12" t="s">
        <v>86</v>
      </c>
      <c r="AW246" s="12" t="s">
        <v>31</v>
      </c>
      <c r="AX246" s="12" t="s">
        <v>75</v>
      </c>
      <c r="AY246" s="188" t="s">
        <v>156</v>
      </c>
    </row>
    <row r="247" s="13" customFormat="1">
      <c r="B247" s="195"/>
      <c r="D247" s="187" t="s">
        <v>165</v>
      </c>
      <c r="E247" s="196" t="s">
        <v>1</v>
      </c>
      <c r="F247" s="197" t="s">
        <v>172</v>
      </c>
      <c r="H247" s="198">
        <v>246.40000000000001</v>
      </c>
      <c r="I247" s="199"/>
      <c r="L247" s="195"/>
      <c r="M247" s="200"/>
      <c r="N247" s="201"/>
      <c r="O247" s="201"/>
      <c r="P247" s="201"/>
      <c r="Q247" s="201"/>
      <c r="R247" s="201"/>
      <c r="S247" s="201"/>
      <c r="T247" s="202"/>
      <c r="AT247" s="196" t="s">
        <v>165</v>
      </c>
      <c r="AU247" s="196" t="s">
        <v>86</v>
      </c>
      <c r="AV247" s="13" t="s">
        <v>163</v>
      </c>
      <c r="AW247" s="13" t="s">
        <v>31</v>
      </c>
      <c r="AX247" s="13" t="s">
        <v>80</v>
      </c>
      <c r="AY247" s="196" t="s">
        <v>156</v>
      </c>
    </row>
    <row r="248" s="1" customFormat="1" ht="14.4" customHeight="1">
      <c r="B248" s="172"/>
      <c r="C248" s="173" t="s">
        <v>342</v>
      </c>
      <c r="D248" s="173" t="s">
        <v>158</v>
      </c>
      <c r="E248" s="174" t="s">
        <v>343</v>
      </c>
      <c r="F248" s="175" t="s">
        <v>344</v>
      </c>
      <c r="G248" s="176" t="s">
        <v>161</v>
      </c>
      <c r="H248" s="177">
        <v>246.40000000000001</v>
      </c>
      <c r="I248" s="178"/>
      <c r="J248" s="179">
        <f>ROUND(I248*H248,2)</f>
        <v>0</v>
      </c>
      <c r="K248" s="175" t="s">
        <v>1</v>
      </c>
      <c r="L248" s="37"/>
      <c r="M248" s="180" t="s">
        <v>1</v>
      </c>
      <c r="N248" s="181" t="s">
        <v>40</v>
      </c>
      <c r="O248" s="73"/>
      <c r="P248" s="182">
        <f>O248*H248</f>
        <v>0</v>
      </c>
      <c r="Q248" s="182">
        <v>0</v>
      </c>
      <c r="R248" s="182">
        <f>Q248*H248</f>
        <v>0</v>
      </c>
      <c r="S248" s="182">
        <v>0</v>
      </c>
      <c r="T248" s="183">
        <f>S248*H248</f>
        <v>0</v>
      </c>
      <c r="AR248" s="184" t="s">
        <v>163</v>
      </c>
      <c r="AT248" s="184" t="s">
        <v>158</v>
      </c>
      <c r="AU248" s="184" t="s">
        <v>86</v>
      </c>
      <c r="AY248" s="18" t="s">
        <v>156</v>
      </c>
      <c r="BE248" s="185">
        <f>IF(N248="základní",J248,0)</f>
        <v>0</v>
      </c>
      <c r="BF248" s="185">
        <f>IF(N248="snížená",J248,0)</f>
        <v>0</v>
      </c>
      <c r="BG248" s="185">
        <f>IF(N248="zákl. přenesená",J248,0)</f>
        <v>0</v>
      </c>
      <c r="BH248" s="185">
        <f>IF(N248="sníž. přenesená",J248,0)</f>
        <v>0</v>
      </c>
      <c r="BI248" s="185">
        <f>IF(N248="nulová",J248,0)</f>
        <v>0</v>
      </c>
      <c r="BJ248" s="18" t="s">
        <v>80</v>
      </c>
      <c r="BK248" s="185">
        <f>ROUND(I248*H248,2)</f>
        <v>0</v>
      </c>
      <c r="BL248" s="18" t="s">
        <v>163</v>
      </c>
      <c r="BM248" s="184" t="s">
        <v>345</v>
      </c>
    </row>
    <row r="249" s="12" customFormat="1">
      <c r="B249" s="186"/>
      <c r="D249" s="187" t="s">
        <v>165</v>
      </c>
      <c r="E249" s="188" t="s">
        <v>1</v>
      </c>
      <c r="F249" s="189" t="s">
        <v>341</v>
      </c>
      <c r="H249" s="190">
        <v>246.40000000000001</v>
      </c>
      <c r="I249" s="191"/>
      <c r="L249" s="186"/>
      <c r="M249" s="192"/>
      <c r="N249" s="193"/>
      <c r="O249" s="193"/>
      <c r="P249" s="193"/>
      <c r="Q249" s="193"/>
      <c r="R249" s="193"/>
      <c r="S249" s="193"/>
      <c r="T249" s="194"/>
      <c r="AT249" s="188" t="s">
        <v>165</v>
      </c>
      <c r="AU249" s="188" t="s">
        <v>86</v>
      </c>
      <c r="AV249" s="12" t="s">
        <v>86</v>
      </c>
      <c r="AW249" s="12" t="s">
        <v>31</v>
      </c>
      <c r="AX249" s="12" t="s">
        <v>75</v>
      </c>
      <c r="AY249" s="188" t="s">
        <v>156</v>
      </c>
    </row>
    <row r="250" s="13" customFormat="1">
      <c r="B250" s="195"/>
      <c r="D250" s="187" t="s">
        <v>165</v>
      </c>
      <c r="E250" s="196" t="s">
        <v>1</v>
      </c>
      <c r="F250" s="197" t="s">
        <v>172</v>
      </c>
      <c r="H250" s="198">
        <v>246.40000000000001</v>
      </c>
      <c r="I250" s="199"/>
      <c r="L250" s="195"/>
      <c r="M250" s="200"/>
      <c r="N250" s="201"/>
      <c r="O250" s="201"/>
      <c r="P250" s="201"/>
      <c r="Q250" s="201"/>
      <c r="R250" s="201"/>
      <c r="S250" s="201"/>
      <c r="T250" s="202"/>
      <c r="AT250" s="196" t="s">
        <v>165</v>
      </c>
      <c r="AU250" s="196" t="s">
        <v>86</v>
      </c>
      <c r="AV250" s="13" t="s">
        <v>163</v>
      </c>
      <c r="AW250" s="13" t="s">
        <v>31</v>
      </c>
      <c r="AX250" s="13" t="s">
        <v>80</v>
      </c>
      <c r="AY250" s="196" t="s">
        <v>156</v>
      </c>
    </row>
    <row r="251" s="11" customFormat="1" ht="22.8" customHeight="1">
      <c r="B251" s="159"/>
      <c r="D251" s="160" t="s">
        <v>74</v>
      </c>
      <c r="E251" s="170" t="s">
        <v>163</v>
      </c>
      <c r="F251" s="170" t="s">
        <v>346</v>
      </c>
      <c r="I251" s="162"/>
      <c r="J251" s="171">
        <f>BK251</f>
        <v>0</v>
      </c>
      <c r="L251" s="159"/>
      <c r="M251" s="164"/>
      <c r="N251" s="165"/>
      <c r="O251" s="165"/>
      <c r="P251" s="166">
        <f>SUM(P252:P262)</f>
        <v>0</v>
      </c>
      <c r="Q251" s="165"/>
      <c r="R251" s="166">
        <f>SUM(R252:R262)</f>
        <v>176.7346603</v>
      </c>
      <c r="S251" s="165"/>
      <c r="T251" s="167">
        <f>SUM(T252:T262)</f>
        <v>0</v>
      </c>
      <c r="AR251" s="160" t="s">
        <v>80</v>
      </c>
      <c r="AT251" s="168" t="s">
        <v>74</v>
      </c>
      <c r="AU251" s="168" t="s">
        <v>80</v>
      </c>
      <c r="AY251" s="160" t="s">
        <v>156</v>
      </c>
      <c r="BK251" s="169">
        <f>SUM(BK252:BK262)</f>
        <v>0</v>
      </c>
    </row>
    <row r="252" s="1" customFormat="1" ht="21.6" customHeight="1">
      <c r="B252" s="172"/>
      <c r="C252" s="173" t="s">
        <v>347</v>
      </c>
      <c r="D252" s="173" t="s">
        <v>158</v>
      </c>
      <c r="E252" s="174" t="s">
        <v>348</v>
      </c>
      <c r="F252" s="175" t="s">
        <v>349</v>
      </c>
      <c r="G252" s="176" t="s">
        <v>161</v>
      </c>
      <c r="H252" s="177">
        <v>311.30000000000001</v>
      </c>
      <c r="I252" s="178"/>
      <c r="J252" s="179">
        <f>ROUND(I252*H252,2)</f>
        <v>0</v>
      </c>
      <c r="K252" s="175" t="s">
        <v>1</v>
      </c>
      <c r="L252" s="37"/>
      <c r="M252" s="180" t="s">
        <v>1</v>
      </c>
      <c r="N252" s="181" t="s">
        <v>40</v>
      </c>
      <c r="O252" s="73"/>
      <c r="P252" s="182">
        <f>O252*H252</f>
        <v>0</v>
      </c>
      <c r="Q252" s="182">
        <v>0.00050000000000000001</v>
      </c>
      <c r="R252" s="182">
        <f>Q252*H252</f>
        <v>0.15565000000000001</v>
      </c>
      <c r="S252" s="182">
        <v>0</v>
      </c>
      <c r="T252" s="183">
        <f>S252*H252</f>
        <v>0</v>
      </c>
      <c r="AR252" s="184" t="s">
        <v>163</v>
      </c>
      <c r="AT252" s="184" t="s">
        <v>158</v>
      </c>
      <c r="AU252" s="184" t="s">
        <v>86</v>
      </c>
      <c r="AY252" s="18" t="s">
        <v>156</v>
      </c>
      <c r="BE252" s="185">
        <f>IF(N252="základní",J252,0)</f>
        <v>0</v>
      </c>
      <c r="BF252" s="185">
        <f>IF(N252="snížená",J252,0)</f>
        <v>0</v>
      </c>
      <c r="BG252" s="185">
        <f>IF(N252="zákl. přenesená",J252,0)</f>
        <v>0</v>
      </c>
      <c r="BH252" s="185">
        <f>IF(N252="sníž. přenesená",J252,0)</f>
        <v>0</v>
      </c>
      <c r="BI252" s="185">
        <f>IF(N252="nulová",J252,0)</f>
        <v>0</v>
      </c>
      <c r="BJ252" s="18" t="s">
        <v>80</v>
      </c>
      <c r="BK252" s="185">
        <f>ROUND(I252*H252,2)</f>
        <v>0</v>
      </c>
      <c r="BL252" s="18" t="s">
        <v>163</v>
      </c>
      <c r="BM252" s="184" t="s">
        <v>350</v>
      </c>
    </row>
    <row r="253" s="14" customFormat="1">
      <c r="B253" s="203"/>
      <c r="D253" s="187" t="s">
        <v>165</v>
      </c>
      <c r="E253" s="204" t="s">
        <v>1</v>
      </c>
      <c r="F253" s="205" t="s">
        <v>260</v>
      </c>
      <c r="H253" s="204" t="s">
        <v>1</v>
      </c>
      <c r="I253" s="206"/>
      <c r="L253" s="203"/>
      <c r="M253" s="207"/>
      <c r="N253" s="208"/>
      <c r="O253" s="208"/>
      <c r="P253" s="208"/>
      <c r="Q253" s="208"/>
      <c r="R253" s="208"/>
      <c r="S253" s="208"/>
      <c r="T253" s="209"/>
      <c r="AT253" s="204" t="s">
        <v>165</v>
      </c>
      <c r="AU253" s="204" t="s">
        <v>86</v>
      </c>
      <c r="AV253" s="14" t="s">
        <v>80</v>
      </c>
      <c r="AW253" s="14" t="s">
        <v>31</v>
      </c>
      <c r="AX253" s="14" t="s">
        <v>75</v>
      </c>
      <c r="AY253" s="204" t="s">
        <v>156</v>
      </c>
    </row>
    <row r="254" s="12" customFormat="1">
      <c r="B254" s="186"/>
      <c r="D254" s="187" t="s">
        <v>165</v>
      </c>
      <c r="E254" s="188" t="s">
        <v>1</v>
      </c>
      <c r="F254" s="189" t="s">
        <v>351</v>
      </c>
      <c r="H254" s="190">
        <v>311.30000000000001</v>
      </c>
      <c r="I254" s="191"/>
      <c r="L254" s="186"/>
      <c r="M254" s="192"/>
      <c r="N254" s="193"/>
      <c r="O254" s="193"/>
      <c r="P254" s="193"/>
      <c r="Q254" s="193"/>
      <c r="R254" s="193"/>
      <c r="S254" s="193"/>
      <c r="T254" s="194"/>
      <c r="AT254" s="188" t="s">
        <v>165</v>
      </c>
      <c r="AU254" s="188" t="s">
        <v>86</v>
      </c>
      <c r="AV254" s="12" t="s">
        <v>86</v>
      </c>
      <c r="AW254" s="12" t="s">
        <v>31</v>
      </c>
      <c r="AX254" s="12" t="s">
        <v>75</v>
      </c>
      <c r="AY254" s="188" t="s">
        <v>156</v>
      </c>
    </row>
    <row r="255" s="13" customFormat="1">
      <c r="B255" s="195"/>
      <c r="D255" s="187" t="s">
        <v>165</v>
      </c>
      <c r="E255" s="196" t="s">
        <v>1</v>
      </c>
      <c r="F255" s="197" t="s">
        <v>172</v>
      </c>
      <c r="H255" s="198">
        <v>311.30000000000001</v>
      </c>
      <c r="I255" s="199"/>
      <c r="L255" s="195"/>
      <c r="M255" s="200"/>
      <c r="N255" s="201"/>
      <c r="O255" s="201"/>
      <c r="P255" s="201"/>
      <c r="Q255" s="201"/>
      <c r="R255" s="201"/>
      <c r="S255" s="201"/>
      <c r="T255" s="202"/>
      <c r="AT255" s="196" t="s">
        <v>165</v>
      </c>
      <c r="AU255" s="196" t="s">
        <v>86</v>
      </c>
      <c r="AV255" s="13" t="s">
        <v>163</v>
      </c>
      <c r="AW255" s="13" t="s">
        <v>31</v>
      </c>
      <c r="AX255" s="13" t="s">
        <v>80</v>
      </c>
      <c r="AY255" s="196" t="s">
        <v>156</v>
      </c>
    </row>
    <row r="256" s="1" customFormat="1" ht="21.6" customHeight="1">
      <c r="B256" s="172"/>
      <c r="C256" s="173" t="s">
        <v>352</v>
      </c>
      <c r="D256" s="173" t="s">
        <v>158</v>
      </c>
      <c r="E256" s="174" t="s">
        <v>353</v>
      </c>
      <c r="F256" s="175" t="s">
        <v>354</v>
      </c>
      <c r="G256" s="176" t="s">
        <v>89</v>
      </c>
      <c r="H256" s="177">
        <v>62.259999999999998</v>
      </c>
      <c r="I256" s="178"/>
      <c r="J256" s="179">
        <f>ROUND(I256*H256,2)</f>
        <v>0</v>
      </c>
      <c r="K256" s="175" t="s">
        <v>1</v>
      </c>
      <c r="L256" s="37"/>
      <c r="M256" s="180" t="s">
        <v>1</v>
      </c>
      <c r="N256" s="181" t="s">
        <v>40</v>
      </c>
      <c r="O256" s="73"/>
      <c r="P256" s="182">
        <f>O256*H256</f>
        <v>0</v>
      </c>
      <c r="Q256" s="182">
        <v>1.8907700000000001</v>
      </c>
      <c r="R256" s="182">
        <f>Q256*H256</f>
        <v>117.71934020000001</v>
      </c>
      <c r="S256" s="182">
        <v>0</v>
      </c>
      <c r="T256" s="183">
        <f>S256*H256</f>
        <v>0</v>
      </c>
      <c r="AR256" s="184" t="s">
        <v>163</v>
      </c>
      <c r="AT256" s="184" t="s">
        <v>158</v>
      </c>
      <c r="AU256" s="184" t="s">
        <v>86</v>
      </c>
      <c r="AY256" s="18" t="s">
        <v>156</v>
      </c>
      <c r="BE256" s="185">
        <f>IF(N256="základní",J256,0)</f>
        <v>0</v>
      </c>
      <c r="BF256" s="185">
        <f>IF(N256="snížená",J256,0)</f>
        <v>0</v>
      </c>
      <c r="BG256" s="185">
        <f>IF(N256="zákl. přenesená",J256,0)</f>
        <v>0</v>
      </c>
      <c r="BH256" s="185">
        <f>IF(N256="sníž. přenesená",J256,0)</f>
        <v>0</v>
      </c>
      <c r="BI256" s="185">
        <f>IF(N256="nulová",J256,0)</f>
        <v>0</v>
      </c>
      <c r="BJ256" s="18" t="s">
        <v>80</v>
      </c>
      <c r="BK256" s="185">
        <f>ROUND(I256*H256,2)</f>
        <v>0</v>
      </c>
      <c r="BL256" s="18" t="s">
        <v>163</v>
      </c>
      <c r="BM256" s="184" t="s">
        <v>355</v>
      </c>
    </row>
    <row r="257" s="14" customFormat="1">
      <c r="B257" s="203"/>
      <c r="D257" s="187" t="s">
        <v>165</v>
      </c>
      <c r="E257" s="204" t="s">
        <v>1</v>
      </c>
      <c r="F257" s="205" t="s">
        <v>260</v>
      </c>
      <c r="H257" s="204" t="s">
        <v>1</v>
      </c>
      <c r="I257" s="206"/>
      <c r="L257" s="203"/>
      <c r="M257" s="207"/>
      <c r="N257" s="208"/>
      <c r="O257" s="208"/>
      <c r="P257" s="208"/>
      <c r="Q257" s="208"/>
      <c r="R257" s="208"/>
      <c r="S257" s="208"/>
      <c r="T257" s="209"/>
      <c r="AT257" s="204" t="s">
        <v>165</v>
      </c>
      <c r="AU257" s="204" t="s">
        <v>86</v>
      </c>
      <c r="AV257" s="14" t="s">
        <v>80</v>
      </c>
      <c r="AW257" s="14" t="s">
        <v>31</v>
      </c>
      <c r="AX257" s="14" t="s">
        <v>75</v>
      </c>
      <c r="AY257" s="204" t="s">
        <v>156</v>
      </c>
    </row>
    <row r="258" s="12" customFormat="1">
      <c r="B258" s="186"/>
      <c r="D258" s="187" t="s">
        <v>165</v>
      </c>
      <c r="E258" s="188" t="s">
        <v>1</v>
      </c>
      <c r="F258" s="189" t="s">
        <v>356</v>
      </c>
      <c r="H258" s="190">
        <v>62.259999999999998</v>
      </c>
      <c r="I258" s="191"/>
      <c r="L258" s="186"/>
      <c r="M258" s="192"/>
      <c r="N258" s="193"/>
      <c r="O258" s="193"/>
      <c r="P258" s="193"/>
      <c r="Q258" s="193"/>
      <c r="R258" s="193"/>
      <c r="S258" s="193"/>
      <c r="T258" s="194"/>
      <c r="AT258" s="188" t="s">
        <v>165</v>
      </c>
      <c r="AU258" s="188" t="s">
        <v>86</v>
      </c>
      <c r="AV258" s="12" t="s">
        <v>86</v>
      </c>
      <c r="AW258" s="12" t="s">
        <v>31</v>
      </c>
      <c r="AX258" s="12" t="s">
        <v>75</v>
      </c>
      <c r="AY258" s="188" t="s">
        <v>156</v>
      </c>
    </row>
    <row r="259" s="13" customFormat="1">
      <c r="B259" s="195"/>
      <c r="D259" s="187" t="s">
        <v>165</v>
      </c>
      <c r="E259" s="196" t="s">
        <v>116</v>
      </c>
      <c r="F259" s="197" t="s">
        <v>172</v>
      </c>
      <c r="H259" s="198">
        <v>62.259999999999998</v>
      </c>
      <c r="I259" s="199"/>
      <c r="L259" s="195"/>
      <c r="M259" s="200"/>
      <c r="N259" s="201"/>
      <c r="O259" s="201"/>
      <c r="P259" s="201"/>
      <c r="Q259" s="201"/>
      <c r="R259" s="201"/>
      <c r="S259" s="201"/>
      <c r="T259" s="202"/>
      <c r="AT259" s="196" t="s">
        <v>165</v>
      </c>
      <c r="AU259" s="196" t="s">
        <v>86</v>
      </c>
      <c r="AV259" s="13" t="s">
        <v>163</v>
      </c>
      <c r="AW259" s="13" t="s">
        <v>31</v>
      </c>
      <c r="AX259" s="13" t="s">
        <v>80</v>
      </c>
      <c r="AY259" s="196" t="s">
        <v>156</v>
      </c>
    </row>
    <row r="260" s="1" customFormat="1" ht="21.6" customHeight="1">
      <c r="B260" s="172"/>
      <c r="C260" s="173" t="s">
        <v>357</v>
      </c>
      <c r="D260" s="173" t="s">
        <v>158</v>
      </c>
      <c r="E260" s="174" t="s">
        <v>358</v>
      </c>
      <c r="F260" s="175" t="s">
        <v>359</v>
      </c>
      <c r="G260" s="176" t="s">
        <v>89</v>
      </c>
      <c r="H260" s="177">
        <v>31.129999999999999</v>
      </c>
      <c r="I260" s="178"/>
      <c r="J260" s="179">
        <f>ROUND(I260*H260,2)</f>
        <v>0</v>
      </c>
      <c r="K260" s="175" t="s">
        <v>1</v>
      </c>
      <c r="L260" s="37"/>
      <c r="M260" s="180" t="s">
        <v>1</v>
      </c>
      <c r="N260" s="181" t="s">
        <v>40</v>
      </c>
      <c r="O260" s="73"/>
      <c r="P260" s="182">
        <f>O260*H260</f>
        <v>0</v>
      </c>
      <c r="Q260" s="182">
        <v>1.8907700000000001</v>
      </c>
      <c r="R260" s="182">
        <f>Q260*H260</f>
        <v>58.859670100000002</v>
      </c>
      <c r="S260" s="182">
        <v>0</v>
      </c>
      <c r="T260" s="183">
        <f>S260*H260</f>
        <v>0</v>
      </c>
      <c r="AR260" s="184" t="s">
        <v>163</v>
      </c>
      <c r="AT260" s="184" t="s">
        <v>158</v>
      </c>
      <c r="AU260" s="184" t="s">
        <v>86</v>
      </c>
      <c r="AY260" s="18" t="s">
        <v>156</v>
      </c>
      <c r="BE260" s="185">
        <f>IF(N260="základní",J260,0)</f>
        <v>0</v>
      </c>
      <c r="BF260" s="185">
        <f>IF(N260="snížená",J260,0)</f>
        <v>0</v>
      </c>
      <c r="BG260" s="185">
        <f>IF(N260="zákl. přenesená",J260,0)</f>
        <v>0</v>
      </c>
      <c r="BH260" s="185">
        <f>IF(N260="sníž. přenesená",J260,0)</f>
        <v>0</v>
      </c>
      <c r="BI260" s="185">
        <f>IF(N260="nulová",J260,0)</f>
        <v>0</v>
      </c>
      <c r="BJ260" s="18" t="s">
        <v>80</v>
      </c>
      <c r="BK260" s="185">
        <f>ROUND(I260*H260,2)</f>
        <v>0</v>
      </c>
      <c r="BL260" s="18" t="s">
        <v>163</v>
      </c>
      <c r="BM260" s="184" t="s">
        <v>360</v>
      </c>
    </row>
    <row r="261" s="12" customFormat="1">
      <c r="B261" s="186"/>
      <c r="D261" s="187" t="s">
        <v>165</v>
      </c>
      <c r="E261" s="188" t="s">
        <v>1</v>
      </c>
      <c r="F261" s="189" t="s">
        <v>361</v>
      </c>
      <c r="H261" s="190">
        <v>31.129999999999999</v>
      </c>
      <c r="I261" s="191"/>
      <c r="L261" s="186"/>
      <c r="M261" s="192"/>
      <c r="N261" s="193"/>
      <c r="O261" s="193"/>
      <c r="P261" s="193"/>
      <c r="Q261" s="193"/>
      <c r="R261" s="193"/>
      <c r="S261" s="193"/>
      <c r="T261" s="194"/>
      <c r="AT261" s="188" t="s">
        <v>165</v>
      </c>
      <c r="AU261" s="188" t="s">
        <v>86</v>
      </c>
      <c r="AV261" s="12" t="s">
        <v>86</v>
      </c>
      <c r="AW261" s="12" t="s">
        <v>31</v>
      </c>
      <c r="AX261" s="12" t="s">
        <v>75</v>
      </c>
      <c r="AY261" s="188" t="s">
        <v>156</v>
      </c>
    </row>
    <row r="262" s="13" customFormat="1">
      <c r="B262" s="195"/>
      <c r="D262" s="187" t="s">
        <v>165</v>
      </c>
      <c r="E262" s="196" t="s">
        <v>119</v>
      </c>
      <c r="F262" s="197" t="s">
        <v>172</v>
      </c>
      <c r="H262" s="198">
        <v>31.129999999999999</v>
      </c>
      <c r="I262" s="199"/>
      <c r="L262" s="195"/>
      <c r="M262" s="200"/>
      <c r="N262" s="201"/>
      <c r="O262" s="201"/>
      <c r="P262" s="201"/>
      <c r="Q262" s="201"/>
      <c r="R262" s="201"/>
      <c r="S262" s="201"/>
      <c r="T262" s="202"/>
      <c r="AT262" s="196" t="s">
        <v>165</v>
      </c>
      <c r="AU262" s="196" t="s">
        <v>86</v>
      </c>
      <c r="AV262" s="13" t="s">
        <v>163</v>
      </c>
      <c r="AW262" s="13" t="s">
        <v>31</v>
      </c>
      <c r="AX262" s="13" t="s">
        <v>80</v>
      </c>
      <c r="AY262" s="196" t="s">
        <v>156</v>
      </c>
    </row>
    <row r="263" s="11" customFormat="1" ht="22.8" customHeight="1">
      <c r="B263" s="159"/>
      <c r="D263" s="160" t="s">
        <v>74</v>
      </c>
      <c r="E263" s="170" t="s">
        <v>202</v>
      </c>
      <c r="F263" s="170" t="s">
        <v>362</v>
      </c>
      <c r="I263" s="162"/>
      <c r="J263" s="171">
        <f>BK263</f>
        <v>0</v>
      </c>
      <c r="L263" s="159"/>
      <c r="M263" s="164"/>
      <c r="N263" s="165"/>
      <c r="O263" s="165"/>
      <c r="P263" s="166">
        <f>SUM(P264:P333)</f>
        <v>0</v>
      </c>
      <c r="Q263" s="165"/>
      <c r="R263" s="166">
        <f>SUM(R264:R333)</f>
        <v>25.222010000000001</v>
      </c>
      <c r="S263" s="165"/>
      <c r="T263" s="167">
        <f>SUM(T264:T333)</f>
        <v>0</v>
      </c>
      <c r="AR263" s="160" t="s">
        <v>80</v>
      </c>
      <c r="AT263" s="168" t="s">
        <v>74</v>
      </c>
      <c r="AU263" s="168" t="s">
        <v>80</v>
      </c>
      <c r="AY263" s="160" t="s">
        <v>156</v>
      </c>
      <c r="BK263" s="169">
        <f>SUM(BK264:BK333)</f>
        <v>0</v>
      </c>
    </row>
    <row r="264" s="1" customFormat="1" ht="32.4" customHeight="1">
      <c r="B264" s="172"/>
      <c r="C264" s="173" t="s">
        <v>363</v>
      </c>
      <c r="D264" s="173" t="s">
        <v>158</v>
      </c>
      <c r="E264" s="174" t="s">
        <v>364</v>
      </c>
      <c r="F264" s="175" t="s">
        <v>365</v>
      </c>
      <c r="G264" s="176" t="s">
        <v>84</v>
      </c>
      <c r="H264" s="177">
        <v>58</v>
      </c>
      <c r="I264" s="178"/>
      <c r="J264" s="179">
        <f>ROUND(I264*H264,2)</f>
        <v>0</v>
      </c>
      <c r="K264" s="175" t="s">
        <v>162</v>
      </c>
      <c r="L264" s="37"/>
      <c r="M264" s="180" t="s">
        <v>1</v>
      </c>
      <c r="N264" s="181" t="s">
        <v>40</v>
      </c>
      <c r="O264" s="73"/>
      <c r="P264" s="182">
        <f>O264*H264</f>
        <v>0</v>
      </c>
      <c r="Q264" s="182">
        <v>1.0000000000000001E-05</v>
      </c>
      <c r="R264" s="182">
        <f>Q264*H264</f>
        <v>0.00058</v>
      </c>
      <c r="S264" s="182">
        <v>0</v>
      </c>
      <c r="T264" s="183">
        <f>S264*H264</f>
        <v>0</v>
      </c>
      <c r="AR264" s="184" t="s">
        <v>163</v>
      </c>
      <c r="AT264" s="184" t="s">
        <v>158</v>
      </c>
      <c r="AU264" s="184" t="s">
        <v>86</v>
      </c>
      <c r="AY264" s="18" t="s">
        <v>156</v>
      </c>
      <c r="BE264" s="185">
        <f>IF(N264="základní",J264,0)</f>
        <v>0</v>
      </c>
      <c r="BF264" s="185">
        <f>IF(N264="snížená",J264,0)</f>
        <v>0</v>
      </c>
      <c r="BG264" s="185">
        <f>IF(N264="zákl. přenesená",J264,0)</f>
        <v>0</v>
      </c>
      <c r="BH264" s="185">
        <f>IF(N264="sníž. přenesená",J264,0)</f>
        <v>0</v>
      </c>
      <c r="BI264" s="185">
        <f>IF(N264="nulová",J264,0)</f>
        <v>0</v>
      </c>
      <c r="BJ264" s="18" t="s">
        <v>80</v>
      </c>
      <c r="BK264" s="185">
        <f>ROUND(I264*H264,2)</f>
        <v>0</v>
      </c>
      <c r="BL264" s="18" t="s">
        <v>163</v>
      </c>
      <c r="BM264" s="184" t="s">
        <v>366</v>
      </c>
    </row>
    <row r="265" s="1" customFormat="1" ht="21.6" customHeight="1">
      <c r="B265" s="172"/>
      <c r="C265" s="218" t="s">
        <v>367</v>
      </c>
      <c r="D265" s="218" t="s">
        <v>332</v>
      </c>
      <c r="E265" s="219" t="s">
        <v>368</v>
      </c>
      <c r="F265" s="220" t="s">
        <v>369</v>
      </c>
      <c r="G265" s="221" t="s">
        <v>84</v>
      </c>
      <c r="H265" s="222">
        <v>58</v>
      </c>
      <c r="I265" s="223"/>
      <c r="J265" s="224">
        <f>ROUND(I265*H265,2)</f>
        <v>0</v>
      </c>
      <c r="K265" s="220" t="s">
        <v>1</v>
      </c>
      <c r="L265" s="225"/>
      <c r="M265" s="226" t="s">
        <v>1</v>
      </c>
      <c r="N265" s="227" t="s">
        <v>40</v>
      </c>
      <c r="O265" s="73"/>
      <c r="P265" s="182">
        <f>O265*H265</f>
        <v>0</v>
      </c>
      <c r="Q265" s="182">
        <v>0.0063800000000000003</v>
      </c>
      <c r="R265" s="182">
        <f>Q265*H265</f>
        <v>0.37004000000000004</v>
      </c>
      <c r="S265" s="182">
        <v>0</v>
      </c>
      <c r="T265" s="183">
        <f>S265*H265</f>
        <v>0</v>
      </c>
      <c r="AR265" s="184" t="s">
        <v>202</v>
      </c>
      <c r="AT265" s="184" t="s">
        <v>332</v>
      </c>
      <c r="AU265" s="184" t="s">
        <v>86</v>
      </c>
      <c r="AY265" s="18" t="s">
        <v>156</v>
      </c>
      <c r="BE265" s="185">
        <f>IF(N265="základní",J265,0)</f>
        <v>0</v>
      </c>
      <c r="BF265" s="185">
        <f>IF(N265="snížená",J265,0)</f>
        <v>0</v>
      </c>
      <c r="BG265" s="185">
        <f>IF(N265="zákl. přenesená",J265,0)</f>
        <v>0</v>
      </c>
      <c r="BH265" s="185">
        <f>IF(N265="sníž. přenesená",J265,0)</f>
        <v>0</v>
      </c>
      <c r="BI265" s="185">
        <f>IF(N265="nulová",J265,0)</f>
        <v>0</v>
      </c>
      <c r="BJ265" s="18" t="s">
        <v>80</v>
      </c>
      <c r="BK265" s="185">
        <f>ROUND(I265*H265,2)</f>
        <v>0</v>
      </c>
      <c r="BL265" s="18" t="s">
        <v>163</v>
      </c>
      <c r="BM265" s="184" t="s">
        <v>370</v>
      </c>
    </row>
    <row r="266" s="12" customFormat="1">
      <c r="B266" s="186"/>
      <c r="D266" s="187" t="s">
        <v>165</v>
      </c>
      <c r="E266" s="188" t="s">
        <v>122</v>
      </c>
      <c r="F266" s="189" t="s">
        <v>371</v>
      </c>
      <c r="H266" s="190">
        <v>58</v>
      </c>
      <c r="I266" s="191"/>
      <c r="L266" s="186"/>
      <c r="M266" s="192"/>
      <c r="N266" s="193"/>
      <c r="O266" s="193"/>
      <c r="P266" s="193"/>
      <c r="Q266" s="193"/>
      <c r="R266" s="193"/>
      <c r="S266" s="193"/>
      <c r="T266" s="194"/>
      <c r="AT266" s="188" t="s">
        <v>165</v>
      </c>
      <c r="AU266" s="188" t="s">
        <v>86</v>
      </c>
      <c r="AV266" s="12" t="s">
        <v>86</v>
      </c>
      <c r="AW266" s="12" t="s">
        <v>31</v>
      </c>
      <c r="AX266" s="12" t="s">
        <v>80</v>
      </c>
      <c r="AY266" s="188" t="s">
        <v>156</v>
      </c>
    </row>
    <row r="267" s="1" customFormat="1" ht="32.4" customHeight="1">
      <c r="B267" s="172"/>
      <c r="C267" s="173" t="s">
        <v>372</v>
      </c>
      <c r="D267" s="173" t="s">
        <v>158</v>
      </c>
      <c r="E267" s="174" t="s">
        <v>373</v>
      </c>
      <c r="F267" s="175" t="s">
        <v>374</v>
      </c>
      <c r="G267" s="176" t="s">
        <v>84</v>
      </c>
      <c r="H267" s="177">
        <v>225</v>
      </c>
      <c r="I267" s="178"/>
      <c r="J267" s="179">
        <f>ROUND(I267*H267,2)</f>
        <v>0</v>
      </c>
      <c r="K267" s="175" t="s">
        <v>162</v>
      </c>
      <c r="L267" s="37"/>
      <c r="M267" s="180" t="s">
        <v>1</v>
      </c>
      <c r="N267" s="181" t="s">
        <v>40</v>
      </c>
      <c r="O267" s="73"/>
      <c r="P267" s="182">
        <f>O267*H267</f>
        <v>0</v>
      </c>
      <c r="Q267" s="182">
        <v>2.0000000000000002E-05</v>
      </c>
      <c r="R267" s="182">
        <f>Q267*H267</f>
        <v>0.0045000000000000005</v>
      </c>
      <c r="S267" s="182">
        <v>0</v>
      </c>
      <c r="T267" s="183">
        <f>S267*H267</f>
        <v>0</v>
      </c>
      <c r="AR267" s="184" t="s">
        <v>163</v>
      </c>
      <c r="AT267" s="184" t="s">
        <v>158</v>
      </c>
      <c r="AU267" s="184" t="s">
        <v>86</v>
      </c>
      <c r="AY267" s="18" t="s">
        <v>156</v>
      </c>
      <c r="BE267" s="185">
        <f>IF(N267="základní",J267,0)</f>
        <v>0</v>
      </c>
      <c r="BF267" s="185">
        <f>IF(N267="snížená",J267,0)</f>
        <v>0</v>
      </c>
      <c r="BG267" s="185">
        <f>IF(N267="zákl. přenesená",J267,0)</f>
        <v>0</v>
      </c>
      <c r="BH267" s="185">
        <f>IF(N267="sníž. přenesená",J267,0)</f>
        <v>0</v>
      </c>
      <c r="BI267" s="185">
        <f>IF(N267="nulová",J267,0)</f>
        <v>0</v>
      </c>
      <c r="BJ267" s="18" t="s">
        <v>80</v>
      </c>
      <c r="BK267" s="185">
        <f>ROUND(I267*H267,2)</f>
        <v>0</v>
      </c>
      <c r="BL267" s="18" t="s">
        <v>163</v>
      </c>
      <c r="BM267" s="184" t="s">
        <v>375</v>
      </c>
    </row>
    <row r="268" s="1" customFormat="1" ht="21.6" customHeight="1">
      <c r="B268" s="172"/>
      <c r="C268" s="218" t="s">
        <v>376</v>
      </c>
      <c r="D268" s="218" t="s">
        <v>332</v>
      </c>
      <c r="E268" s="219" t="s">
        <v>377</v>
      </c>
      <c r="F268" s="220" t="s">
        <v>378</v>
      </c>
      <c r="G268" s="221" t="s">
        <v>84</v>
      </c>
      <c r="H268" s="222">
        <v>225</v>
      </c>
      <c r="I268" s="223"/>
      <c r="J268" s="224">
        <f>ROUND(I268*H268,2)</f>
        <v>0</v>
      </c>
      <c r="K268" s="220" t="s">
        <v>1</v>
      </c>
      <c r="L268" s="225"/>
      <c r="M268" s="226" t="s">
        <v>1</v>
      </c>
      <c r="N268" s="227" t="s">
        <v>40</v>
      </c>
      <c r="O268" s="73"/>
      <c r="P268" s="182">
        <f>O268*H268</f>
        <v>0</v>
      </c>
      <c r="Q268" s="182">
        <v>0.01287</v>
      </c>
      <c r="R268" s="182">
        <f>Q268*H268</f>
        <v>2.89575</v>
      </c>
      <c r="S268" s="182">
        <v>0</v>
      </c>
      <c r="T268" s="183">
        <f>S268*H268</f>
        <v>0</v>
      </c>
      <c r="AR268" s="184" t="s">
        <v>202</v>
      </c>
      <c r="AT268" s="184" t="s">
        <v>332</v>
      </c>
      <c r="AU268" s="184" t="s">
        <v>86</v>
      </c>
      <c r="AY268" s="18" t="s">
        <v>156</v>
      </c>
      <c r="BE268" s="185">
        <f>IF(N268="základní",J268,0)</f>
        <v>0</v>
      </c>
      <c r="BF268" s="185">
        <f>IF(N268="snížená",J268,0)</f>
        <v>0</v>
      </c>
      <c r="BG268" s="185">
        <f>IF(N268="zákl. přenesená",J268,0)</f>
        <v>0</v>
      </c>
      <c r="BH268" s="185">
        <f>IF(N268="sníž. přenesená",J268,0)</f>
        <v>0</v>
      </c>
      <c r="BI268" s="185">
        <f>IF(N268="nulová",J268,0)</f>
        <v>0</v>
      </c>
      <c r="BJ268" s="18" t="s">
        <v>80</v>
      </c>
      <c r="BK268" s="185">
        <f>ROUND(I268*H268,2)</f>
        <v>0</v>
      </c>
      <c r="BL268" s="18" t="s">
        <v>163</v>
      </c>
      <c r="BM268" s="184" t="s">
        <v>379</v>
      </c>
    </row>
    <row r="269" s="12" customFormat="1">
      <c r="B269" s="186"/>
      <c r="D269" s="187" t="s">
        <v>165</v>
      </c>
      <c r="E269" s="188" t="s">
        <v>125</v>
      </c>
      <c r="F269" s="189" t="s">
        <v>380</v>
      </c>
      <c r="H269" s="190">
        <v>225</v>
      </c>
      <c r="I269" s="191"/>
      <c r="L269" s="186"/>
      <c r="M269" s="192"/>
      <c r="N269" s="193"/>
      <c r="O269" s="193"/>
      <c r="P269" s="193"/>
      <c r="Q269" s="193"/>
      <c r="R269" s="193"/>
      <c r="S269" s="193"/>
      <c r="T269" s="194"/>
      <c r="AT269" s="188" t="s">
        <v>165</v>
      </c>
      <c r="AU269" s="188" t="s">
        <v>86</v>
      </c>
      <c r="AV269" s="12" t="s">
        <v>86</v>
      </c>
      <c r="AW269" s="12" t="s">
        <v>31</v>
      </c>
      <c r="AX269" s="12" t="s">
        <v>80</v>
      </c>
      <c r="AY269" s="188" t="s">
        <v>156</v>
      </c>
    </row>
    <row r="270" s="1" customFormat="1" ht="32.4" customHeight="1">
      <c r="B270" s="172"/>
      <c r="C270" s="173" t="s">
        <v>381</v>
      </c>
      <c r="D270" s="173" t="s">
        <v>158</v>
      </c>
      <c r="E270" s="174" t="s">
        <v>382</v>
      </c>
      <c r="F270" s="175" t="s">
        <v>383</v>
      </c>
      <c r="G270" s="176" t="s">
        <v>84</v>
      </c>
      <c r="H270" s="177">
        <v>283</v>
      </c>
      <c r="I270" s="178"/>
      <c r="J270" s="179">
        <f>ROUND(I270*H270,2)</f>
        <v>0</v>
      </c>
      <c r="K270" s="175" t="s">
        <v>1</v>
      </c>
      <c r="L270" s="37"/>
      <c r="M270" s="180" t="s">
        <v>1</v>
      </c>
      <c r="N270" s="181" t="s">
        <v>40</v>
      </c>
      <c r="O270" s="73"/>
      <c r="P270" s="182">
        <f>O270*H270</f>
        <v>0</v>
      </c>
      <c r="Q270" s="182">
        <v>0</v>
      </c>
      <c r="R270" s="182">
        <f>Q270*H270</f>
        <v>0</v>
      </c>
      <c r="S270" s="182">
        <v>0</v>
      </c>
      <c r="T270" s="183">
        <f>S270*H270</f>
        <v>0</v>
      </c>
      <c r="AR270" s="184" t="s">
        <v>163</v>
      </c>
      <c r="AT270" s="184" t="s">
        <v>158</v>
      </c>
      <c r="AU270" s="184" t="s">
        <v>86</v>
      </c>
      <c r="AY270" s="18" t="s">
        <v>156</v>
      </c>
      <c r="BE270" s="185">
        <f>IF(N270="základní",J270,0)</f>
        <v>0</v>
      </c>
      <c r="BF270" s="185">
        <f>IF(N270="snížená",J270,0)</f>
        <v>0</v>
      </c>
      <c r="BG270" s="185">
        <f>IF(N270="zákl. přenesená",J270,0)</f>
        <v>0</v>
      </c>
      <c r="BH270" s="185">
        <f>IF(N270="sníž. přenesená",J270,0)</f>
        <v>0</v>
      </c>
      <c r="BI270" s="185">
        <f>IF(N270="nulová",J270,0)</f>
        <v>0</v>
      </c>
      <c r="BJ270" s="18" t="s">
        <v>80</v>
      </c>
      <c r="BK270" s="185">
        <f>ROUND(I270*H270,2)</f>
        <v>0</v>
      </c>
      <c r="BL270" s="18" t="s">
        <v>163</v>
      </c>
      <c r="BM270" s="184" t="s">
        <v>384</v>
      </c>
    </row>
    <row r="271" s="1" customFormat="1">
      <c r="B271" s="37"/>
      <c r="D271" s="187" t="s">
        <v>385</v>
      </c>
      <c r="F271" s="228" t="s">
        <v>386</v>
      </c>
      <c r="I271" s="113"/>
      <c r="L271" s="37"/>
      <c r="M271" s="229"/>
      <c r="N271" s="73"/>
      <c r="O271" s="73"/>
      <c r="P271" s="73"/>
      <c r="Q271" s="73"/>
      <c r="R271" s="73"/>
      <c r="S271" s="73"/>
      <c r="T271" s="74"/>
      <c r="AT271" s="18" t="s">
        <v>385</v>
      </c>
      <c r="AU271" s="18" t="s">
        <v>86</v>
      </c>
    </row>
    <row r="272" s="12" customFormat="1">
      <c r="B272" s="186"/>
      <c r="D272" s="187" t="s">
        <v>165</v>
      </c>
      <c r="E272" s="188" t="s">
        <v>1</v>
      </c>
      <c r="F272" s="189" t="s">
        <v>387</v>
      </c>
      <c r="H272" s="190">
        <v>283</v>
      </c>
      <c r="I272" s="191"/>
      <c r="L272" s="186"/>
      <c r="M272" s="192"/>
      <c r="N272" s="193"/>
      <c r="O272" s="193"/>
      <c r="P272" s="193"/>
      <c r="Q272" s="193"/>
      <c r="R272" s="193"/>
      <c r="S272" s="193"/>
      <c r="T272" s="194"/>
      <c r="AT272" s="188" t="s">
        <v>165</v>
      </c>
      <c r="AU272" s="188" t="s">
        <v>86</v>
      </c>
      <c r="AV272" s="12" t="s">
        <v>86</v>
      </c>
      <c r="AW272" s="12" t="s">
        <v>31</v>
      </c>
      <c r="AX272" s="12" t="s">
        <v>75</v>
      </c>
      <c r="AY272" s="188" t="s">
        <v>156</v>
      </c>
    </row>
    <row r="273" s="13" customFormat="1">
      <c r="B273" s="195"/>
      <c r="D273" s="187" t="s">
        <v>165</v>
      </c>
      <c r="E273" s="196" t="s">
        <v>1</v>
      </c>
      <c r="F273" s="197" t="s">
        <v>172</v>
      </c>
      <c r="H273" s="198">
        <v>283</v>
      </c>
      <c r="I273" s="199"/>
      <c r="L273" s="195"/>
      <c r="M273" s="200"/>
      <c r="N273" s="201"/>
      <c r="O273" s="201"/>
      <c r="P273" s="201"/>
      <c r="Q273" s="201"/>
      <c r="R273" s="201"/>
      <c r="S273" s="201"/>
      <c r="T273" s="202"/>
      <c r="AT273" s="196" t="s">
        <v>165</v>
      </c>
      <c r="AU273" s="196" t="s">
        <v>86</v>
      </c>
      <c r="AV273" s="13" t="s">
        <v>163</v>
      </c>
      <c r="AW273" s="13" t="s">
        <v>31</v>
      </c>
      <c r="AX273" s="13" t="s">
        <v>80</v>
      </c>
      <c r="AY273" s="196" t="s">
        <v>156</v>
      </c>
    </row>
    <row r="274" s="1" customFormat="1" ht="54" customHeight="1">
      <c r="B274" s="172"/>
      <c r="C274" s="173" t="s">
        <v>388</v>
      </c>
      <c r="D274" s="173" t="s">
        <v>158</v>
      </c>
      <c r="E274" s="174" t="s">
        <v>389</v>
      </c>
      <c r="F274" s="175" t="s">
        <v>390</v>
      </c>
      <c r="G274" s="176" t="s">
        <v>84</v>
      </c>
      <c r="H274" s="177">
        <v>283</v>
      </c>
      <c r="I274" s="178"/>
      <c r="J274" s="179">
        <f>ROUND(I274*H274,2)</f>
        <v>0</v>
      </c>
      <c r="K274" s="175" t="s">
        <v>1</v>
      </c>
      <c r="L274" s="37"/>
      <c r="M274" s="180" t="s">
        <v>1</v>
      </c>
      <c r="N274" s="181" t="s">
        <v>40</v>
      </c>
      <c r="O274" s="73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AR274" s="184" t="s">
        <v>163</v>
      </c>
      <c r="AT274" s="184" t="s">
        <v>158</v>
      </c>
      <c r="AU274" s="184" t="s">
        <v>86</v>
      </c>
      <c r="AY274" s="18" t="s">
        <v>156</v>
      </c>
      <c r="BE274" s="185">
        <f>IF(N274="základní",J274,0)</f>
        <v>0</v>
      </c>
      <c r="BF274" s="185">
        <f>IF(N274="snížená",J274,0)</f>
        <v>0</v>
      </c>
      <c r="BG274" s="185">
        <f>IF(N274="zákl. přenesená",J274,0)</f>
        <v>0</v>
      </c>
      <c r="BH274" s="185">
        <f>IF(N274="sníž. přenesená",J274,0)</f>
        <v>0</v>
      </c>
      <c r="BI274" s="185">
        <f>IF(N274="nulová",J274,0)</f>
        <v>0</v>
      </c>
      <c r="BJ274" s="18" t="s">
        <v>80</v>
      </c>
      <c r="BK274" s="185">
        <f>ROUND(I274*H274,2)</f>
        <v>0</v>
      </c>
      <c r="BL274" s="18" t="s">
        <v>163</v>
      </c>
      <c r="BM274" s="184" t="s">
        <v>391</v>
      </c>
    </row>
    <row r="275" s="12" customFormat="1">
      <c r="B275" s="186"/>
      <c r="D275" s="187" t="s">
        <v>165</v>
      </c>
      <c r="E275" s="188" t="s">
        <v>1</v>
      </c>
      <c r="F275" s="189" t="s">
        <v>387</v>
      </c>
      <c r="H275" s="190">
        <v>283</v>
      </c>
      <c r="I275" s="191"/>
      <c r="L275" s="186"/>
      <c r="M275" s="192"/>
      <c r="N275" s="193"/>
      <c r="O275" s="193"/>
      <c r="P275" s="193"/>
      <c r="Q275" s="193"/>
      <c r="R275" s="193"/>
      <c r="S275" s="193"/>
      <c r="T275" s="194"/>
      <c r="AT275" s="188" t="s">
        <v>165</v>
      </c>
      <c r="AU275" s="188" t="s">
        <v>86</v>
      </c>
      <c r="AV275" s="12" t="s">
        <v>86</v>
      </c>
      <c r="AW275" s="12" t="s">
        <v>31</v>
      </c>
      <c r="AX275" s="12" t="s">
        <v>75</v>
      </c>
      <c r="AY275" s="188" t="s">
        <v>156</v>
      </c>
    </row>
    <row r="276" s="13" customFormat="1">
      <c r="B276" s="195"/>
      <c r="D276" s="187" t="s">
        <v>165</v>
      </c>
      <c r="E276" s="196" t="s">
        <v>1</v>
      </c>
      <c r="F276" s="197" t="s">
        <v>172</v>
      </c>
      <c r="H276" s="198">
        <v>283</v>
      </c>
      <c r="I276" s="199"/>
      <c r="L276" s="195"/>
      <c r="M276" s="200"/>
      <c r="N276" s="201"/>
      <c r="O276" s="201"/>
      <c r="P276" s="201"/>
      <c r="Q276" s="201"/>
      <c r="R276" s="201"/>
      <c r="S276" s="201"/>
      <c r="T276" s="202"/>
      <c r="AT276" s="196" t="s">
        <v>165</v>
      </c>
      <c r="AU276" s="196" t="s">
        <v>86</v>
      </c>
      <c r="AV276" s="13" t="s">
        <v>163</v>
      </c>
      <c r="AW276" s="13" t="s">
        <v>31</v>
      </c>
      <c r="AX276" s="13" t="s">
        <v>80</v>
      </c>
      <c r="AY276" s="196" t="s">
        <v>156</v>
      </c>
    </row>
    <row r="277" s="1" customFormat="1" ht="43.2" customHeight="1">
      <c r="B277" s="172"/>
      <c r="C277" s="173" t="s">
        <v>392</v>
      </c>
      <c r="D277" s="173" t="s">
        <v>158</v>
      </c>
      <c r="E277" s="174" t="s">
        <v>393</v>
      </c>
      <c r="F277" s="175" t="s">
        <v>394</v>
      </c>
      <c r="G277" s="176" t="s">
        <v>395</v>
      </c>
      <c r="H277" s="177">
        <v>5</v>
      </c>
      <c r="I277" s="178"/>
      <c r="J277" s="179">
        <f>ROUND(I277*H277,2)</f>
        <v>0</v>
      </c>
      <c r="K277" s="175" t="s">
        <v>1</v>
      </c>
      <c r="L277" s="37"/>
      <c r="M277" s="180" t="s">
        <v>1</v>
      </c>
      <c r="N277" s="181" t="s">
        <v>40</v>
      </c>
      <c r="O277" s="73"/>
      <c r="P277" s="182">
        <f>O277*H277</f>
        <v>0</v>
      </c>
      <c r="Q277" s="182">
        <v>0.10000000000000001</v>
      </c>
      <c r="R277" s="182">
        <f>Q277*H277</f>
        <v>0.5</v>
      </c>
      <c r="S277" s="182">
        <v>0</v>
      </c>
      <c r="T277" s="183">
        <f>S277*H277</f>
        <v>0</v>
      </c>
      <c r="AR277" s="184" t="s">
        <v>163</v>
      </c>
      <c r="AT277" s="184" t="s">
        <v>158</v>
      </c>
      <c r="AU277" s="184" t="s">
        <v>86</v>
      </c>
      <c r="AY277" s="18" t="s">
        <v>156</v>
      </c>
      <c r="BE277" s="185">
        <f>IF(N277="základní",J277,0)</f>
        <v>0</v>
      </c>
      <c r="BF277" s="185">
        <f>IF(N277="snížená",J277,0)</f>
        <v>0</v>
      </c>
      <c r="BG277" s="185">
        <f>IF(N277="zákl. přenesená",J277,0)</f>
        <v>0</v>
      </c>
      <c r="BH277" s="185">
        <f>IF(N277="sníž. přenesená",J277,0)</f>
        <v>0</v>
      </c>
      <c r="BI277" s="185">
        <f>IF(N277="nulová",J277,0)</f>
        <v>0</v>
      </c>
      <c r="BJ277" s="18" t="s">
        <v>80</v>
      </c>
      <c r="BK277" s="185">
        <f>ROUND(I277*H277,2)</f>
        <v>0</v>
      </c>
      <c r="BL277" s="18" t="s">
        <v>163</v>
      </c>
      <c r="BM277" s="184" t="s">
        <v>396</v>
      </c>
    </row>
    <row r="278" s="1" customFormat="1" ht="21.6" customHeight="1">
      <c r="B278" s="172"/>
      <c r="C278" s="173" t="s">
        <v>397</v>
      </c>
      <c r="D278" s="173" t="s">
        <v>158</v>
      </c>
      <c r="E278" s="174" t="s">
        <v>398</v>
      </c>
      <c r="F278" s="175" t="s">
        <v>399</v>
      </c>
      <c r="G278" s="176" t="s">
        <v>400</v>
      </c>
      <c r="H278" s="177">
        <v>1</v>
      </c>
      <c r="I278" s="178"/>
      <c r="J278" s="179">
        <f>ROUND(I278*H278,2)</f>
        <v>0</v>
      </c>
      <c r="K278" s="175" t="s">
        <v>1</v>
      </c>
      <c r="L278" s="37"/>
      <c r="M278" s="180" t="s">
        <v>1</v>
      </c>
      <c r="N278" s="181" t="s">
        <v>40</v>
      </c>
      <c r="O278" s="73"/>
      <c r="P278" s="182">
        <f>O278*H278</f>
        <v>0</v>
      </c>
      <c r="Q278" s="182">
        <v>1.8839999999999999</v>
      </c>
      <c r="R278" s="182">
        <f>Q278*H278</f>
        <v>1.8839999999999999</v>
      </c>
      <c r="S278" s="182">
        <v>0</v>
      </c>
      <c r="T278" s="183">
        <f>S278*H278</f>
        <v>0</v>
      </c>
      <c r="AR278" s="184" t="s">
        <v>163</v>
      </c>
      <c r="AT278" s="184" t="s">
        <v>158</v>
      </c>
      <c r="AU278" s="184" t="s">
        <v>86</v>
      </c>
      <c r="AY278" s="18" t="s">
        <v>156</v>
      </c>
      <c r="BE278" s="185">
        <f>IF(N278="základní",J278,0)</f>
        <v>0</v>
      </c>
      <c r="BF278" s="185">
        <f>IF(N278="snížená",J278,0)</f>
        <v>0</v>
      </c>
      <c r="BG278" s="185">
        <f>IF(N278="zákl. přenesená",J278,0)</f>
        <v>0</v>
      </c>
      <c r="BH278" s="185">
        <f>IF(N278="sníž. přenesená",J278,0)</f>
        <v>0</v>
      </c>
      <c r="BI278" s="185">
        <f>IF(N278="nulová",J278,0)</f>
        <v>0</v>
      </c>
      <c r="BJ278" s="18" t="s">
        <v>80</v>
      </c>
      <c r="BK278" s="185">
        <f>ROUND(I278*H278,2)</f>
        <v>0</v>
      </c>
      <c r="BL278" s="18" t="s">
        <v>163</v>
      </c>
      <c r="BM278" s="184" t="s">
        <v>401</v>
      </c>
    </row>
    <row r="279" s="14" customFormat="1">
      <c r="B279" s="203"/>
      <c r="D279" s="187" t="s">
        <v>165</v>
      </c>
      <c r="E279" s="204" t="s">
        <v>1</v>
      </c>
      <c r="F279" s="205" t="s">
        <v>402</v>
      </c>
      <c r="H279" s="204" t="s">
        <v>1</v>
      </c>
      <c r="I279" s="206"/>
      <c r="L279" s="203"/>
      <c r="M279" s="207"/>
      <c r="N279" s="208"/>
      <c r="O279" s="208"/>
      <c r="P279" s="208"/>
      <c r="Q279" s="208"/>
      <c r="R279" s="208"/>
      <c r="S279" s="208"/>
      <c r="T279" s="209"/>
      <c r="AT279" s="204" t="s">
        <v>165</v>
      </c>
      <c r="AU279" s="204" t="s">
        <v>86</v>
      </c>
      <c r="AV279" s="14" t="s">
        <v>80</v>
      </c>
      <c r="AW279" s="14" t="s">
        <v>31</v>
      </c>
      <c r="AX279" s="14" t="s">
        <v>75</v>
      </c>
      <c r="AY279" s="204" t="s">
        <v>156</v>
      </c>
    </row>
    <row r="280" s="14" customFormat="1">
      <c r="B280" s="203"/>
      <c r="D280" s="187" t="s">
        <v>165</v>
      </c>
      <c r="E280" s="204" t="s">
        <v>1</v>
      </c>
      <c r="F280" s="205" t="s">
        <v>403</v>
      </c>
      <c r="H280" s="204" t="s">
        <v>1</v>
      </c>
      <c r="I280" s="206"/>
      <c r="L280" s="203"/>
      <c r="M280" s="207"/>
      <c r="N280" s="208"/>
      <c r="O280" s="208"/>
      <c r="P280" s="208"/>
      <c r="Q280" s="208"/>
      <c r="R280" s="208"/>
      <c r="S280" s="208"/>
      <c r="T280" s="209"/>
      <c r="AT280" s="204" t="s">
        <v>165</v>
      </c>
      <c r="AU280" s="204" t="s">
        <v>86</v>
      </c>
      <c r="AV280" s="14" t="s">
        <v>80</v>
      </c>
      <c r="AW280" s="14" t="s">
        <v>31</v>
      </c>
      <c r="AX280" s="14" t="s">
        <v>75</v>
      </c>
      <c r="AY280" s="204" t="s">
        <v>156</v>
      </c>
    </row>
    <row r="281" s="14" customFormat="1">
      <c r="B281" s="203"/>
      <c r="D281" s="187" t="s">
        <v>165</v>
      </c>
      <c r="E281" s="204" t="s">
        <v>1</v>
      </c>
      <c r="F281" s="205" t="s">
        <v>404</v>
      </c>
      <c r="H281" s="204" t="s">
        <v>1</v>
      </c>
      <c r="I281" s="206"/>
      <c r="L281" s="203"/>
      <c r="M281" s="207"/>
      <c r="N281" s="208"/>
      <c r="O281" s="208"/>
      <c r="P281" s="208"/>
      <c r="Q281" s="208"/>
      <c r="R281" s="208"/>
      <c r="S281" s="208"/>
      <c r="T281" s="209"/>
      <c r="AT281" s="204" t="s">
        <v>165</v>
      </c>
      <c r="AU281" s="204" t="s">
        <v>86</v>
      </c>
      <c r="AV281" s="14" t="s">
        <v>80</v>
      </c>
      <c r="AW281" s="14" t="s">
        <v>31</v>
      </c>
      <c r="AX281" s="14" t="s">
        <v>75</v>
      </c>
      <c r="AY281" s="204" t="s">
        <v>156</v>
      </c>
    </row>
    <row r="282" s="14" customFormat="1">
      <c r="B282" s="203"/>
      <c r="D282" s="187" t="s">
        <v>165</v>
      </c>
      <c r="E282" s="204" t="s">
        <v>1</v>
      </c>
      <c r="F282" s="205" t="s">
        <v>405</v>
      </c>
      <c r="H282" s="204" t="s">
        <v>1</v>
      </c>
      <c r="I282" s="206"/>
      <c r="L282" s="203"/>
      <c r="M282" s="207"/>
      <c r="N282" s="208"/>
      <c r="O282" s="208"/>
      <c r="P282" s="208"/>
      <c r="Q282" s="208"/>
      <c r="R282" s="208"/>
      <c r="S282" s="208"/>
      <c r="T282" s="209"/>
      <c r="AT282" s="204" t="s">
        <v>165</v>
      </c>
      <c r="AU282" s="204" t="s">
        <v>86</v>
      </c>
      <c r="AV282" s="14" t="s">
        <v>80</v>
      </c>
      <c r="AW282" s="14" t="s">
        <v>31</v>
      </c>
      <c r="AX282" s="14" t="s">
        <v>75</v>
      </c>
      <c r="AY282" s="204" t="s">
        <v>156</v>
      </c>
    </row>
    <row r="283" s="14" customFormat="1">
      <c r="B283" s="203"/>
      <c r="D283" s="187" t="s">
        <v>165</v>
      </c>
      <c r="E283" s="204" t="s">
        <v>1</v>
      </c>
      <c r="F283" s="205" t="s">
        <v>406</v>
      </c>
      <c r="H283" s="204" t="s">
        <v>1</v>
      </c>
      <c r="I283" s="206"/>
      <c r="L283" s="203"/>
      <c r="M283" s="207"/>
      <c r="N283" s="208"/>
      <c r="O283" s="208"/>
      <c r="P283" s="208"/>
      <c r="Q283" s="208"/>
      <c r="R283" s="208"/>
      <c r="S283" s="208"/>
      <c r="T283" s="209"/>
      <c r="AT283" s="204" t="s">
        <v>165</v>
      </c>
      <c r="AU283" s="204" t="s">
        <v>86</v>
      </c>
      <c r="AV283" s="14" t="s">
        <v>80</v>
      </c>
      <c r="AW283" s="14" t="s">
        <v>31</v>
      </c>
      <c r="AX283" s="14" t="s">
        <v>75</v>
      </c>
      <c r="AY283" s="204" t="s">
        <v>156</v>
      </c>
    </row>
    <row r="284" s="14" customFormat="1">
      <c r="B284" s="203"/>
      <c r="D284" s="187" t="s">
        <v>165</v>
      </c>
      <c r="E284" s="204" t="s">
        <v>1</v>
      </c>
      <c r="F284" s="205" t="s">
        <v>407</v>
      </c>
      <c r="H284" s="204" t="s">
        <v>1</v>
      </c>
      <c r="I284" s="206"/>
      <c r="L284" s="203"/>
      <c r="M284" s="207"/>
      <c r="N284" s="208"/>
      <c r="O284" s="208"/>
      <c r="P284" s="208"/>
      <c r="Q284" s="208"/>
      <c r="R284" s="208"/>
      <c r="S284" s="208"/>
      <c r="T284" s="209"/>
      <c r="AT284" s="204" t="s">
        <v>165</v>
      </c>
      <c r="AU284" s="204" t="s">
        <v>86</v>
      </c>
      <c r="AV284" s="14" t="s">
        <v>80</v>
      </c>
      <c r="AW284" s="14" t="s">
        <v>31</v>
      </c>
      <c r="AX284" s="14" t="s">
        <v>75</v>
      </c>
      <c r="AY284" s="204" t="s">
        <v>156</v>
      </c>
    </row>
    <row r="285" s="14" customFormat="1">
      <c r="B285" s="203"/>
      <c r="D285" s="187" t="s">
        <v>165</v>
      </c>
      <c r="E285" s="204" t="s">
        <v>1</v>
      </c>
      <c r="F285" s="205" t="s">
        <v>408</v>
      </c>
      <c r="H285" s="204" t="s">
        <v>1</v>
      </c>
      <c r="I285" s="206"/>
      <c r="L285" s="203"/>
      <c r="M285" s="207"/>
      <c r="N285" s="208"/>
      <c r="O285" s="208"/>
      <c r="P285" s="208"/>
      <c r="Q285" s="208"/>
      <c r="R285" s="208"/>
      <c r="S285" s="208"/>
      <c r="T285" s="209"/>
      <c r="AT285" s="204" t="s">
        <v>165</v>
      </c>
      <c r="AU285" s="204" t="s">
        <v>86</v>
      </c>
      <c r="AV285" s="14" t="s">
        <v>80</v>
      </c>
      <c r="AW285" s="14" t="s">
        <v>31</v>
      </c>
      <c r="AX285" s="14" t="s">
        <v>75</v>
      </c>
      <c r="AY285" s="204" t="s">
        <v>156</v>
      </c>
    </row>
    <row r="286" s="14" customFormat="1">
      <c r="B286" s="203"/>
      <c r="D286" s="187" t="s">
        <v>165</v>
      </c>
      <c r="E286" s="204" t="s">
        <v>1</v>
      </c>
      <c r="F286" s="205" t="s">
        <v>409</v>
      </c>
      <c r="H286" s="204" t="s">
        <v>1</v>
      </c>
      <c r="I286" s="206"/>
      <c r="L286" s="203"/>
      <c r="M286" s="207"/>
      <c r="N286" s="208"/>
      <c r="O286" s="208"/>
      <c r="P286" s="208"/>
      <c r="Q286" s="208"/>
      <c r="R286" s="208"/>
      <c r="S286" s="208"/>
      <c r="T286" s="209"/>
      <c r="AT286" s="204" t="s">
        <v>165</v>
      </c>
      <c r="AU286" s="204" t="s">
        <v>86</v>
      </c>
      <c r="AV286" s="14" t="s">
        <v>80</v>
      </c>
      <c r="AW286" s="14" t="s">
        <v>31</v>
      </c>
      <c r="AX286" s="14" t="s">
        <v>75</v>
      </c>
      <c r="AY286" s="204" t="s">
        <v>156</v>
      </c>
    </row>
    <row r="287" s="14" customFormat="1">
      <c r="B287" s="203"/>
      <c r="D287" s="187" t="s">
        <v>165</v>
      </c>
      <c r="E287" s="204" t="s">
        <v>1</v>
      </c>
      <c r="F287" s="205" t="s">
        <v>410</v>
      </c>
      <c r="H287" s="204" t="s">
        <v>1</v>
      </c>
      <c r="I287" s="206"/>
      <c r="L287" s="203"/>
      <c r="M287" s="207"/>
      <c r="N287" s="208"/>
      <c r="O287" s="208"/>
      <c r="P287" s="208"/>
      <c r="Q287" s="208"/>
      <c r="R287" s="208"/>
      <c r="S287" s="208"/>
      <c r="T287" s="209"/>
      <c r="AT287" s="204" t="s">
        <v>165</v>
      </c>
      <c r="AU287" s="204" t="s">
        <v>86</v>
      </c>
      <c r="AV287" s="14" t="s">
        <v>80</v>
      </c>
      <c r="AW287" s="14" t="s">
        <v>31</v>
      </c>
      <c r="AX287" s="14" t="s">
        <v>75</v>
      </c>
      <c r="AY287" s="204" t="s">
        <v>156</v>
      </c>
    </row>
    <row r="288" s="14" customFormat="1">
      <c r="B288" s="203"/>
      <c r="D288" s="187" t="s">
        <v>165</v>
      </c>
      <c r="E288" s="204" t="s">
        <v>1</v>
      </c>
      <c r="F288" s="205" t="s">
        <v>411</v>
      </c>
      <c r="H288" s="204" t="s">
        <v>1</v>
      </c>
      <c r="I288" s="206"/>
      <c r="L288" s="203"/>
      <c r="M288" s="207"/>
      <c r="N288" s="208"/>
      <c r="O288" s="208"/>
      <c r="P288" s="208"/>
      <c r="Q288" s="208"/>
      <c r="R288" s="208"/>
      <c r="S288" s="208"/>
      <c r="T288" s="209"/>
      <c r="AT288" s="204" t="s">
        <v>165</v>
      </c>
      <c r="AU288" s="204" t="s">
        <v>86</v>
      </c>
      <c r="AV288" s="14" t="s">
        <v>80</v>
      </c>
      <c r="AW288" s="14" t="s">
        <v>31</v>
      </c>
      <c r="AX288" s="14" t="s">
        <v>75</v>
      </c>
      <c r="AY288" s="204" t="s">
        <v>156</v>
      </c>
    </row>
    <row r="289" s="14" customFormat="1">
      <c r="B289" s="203"/>
      <c r="D289" s="187" t="s">
        <v>165</v>
      </c>
      <c r="E289" s="204" t="s">
        <v>1</v>
      </c>
      <c r="F289" s="205" t="s">
        <v>412</v>
      </c>
      <c r="H289" s="204" t="s">
        <v>1</v>
      </c>
      <c r="I289" s="206"/>
      <c r="L289" s="203"/>
      <c r="M289" s="207"/>
      <c r="N289" s="208"/>
      <c r="O289" s="208"/>
      <c r="P289" s="208"/>
      <c r="Q289" s="208"/>
      <c r="R289" s="208"/>
      <c r="S289" s="208"/>
      <c r="T289" s="209"/>
      <c r="AT289" s="204" t="s">
        <v>165</v>
      </c>
      <c r="AU289" s="204" t="s">
        <v>86</v>
      </c>
      <c r="AV289" s="14" t="s">
        <v>80</v>
      </c>
      <c r="AW289" s="14" t="s">
        <v>31</v>
      </c>
      <c r="AX289" s="14" t="s">
        <v>75</v>
      </c>
      <c r="AY289" s="204" t="s">
        <v>156</v>
      </c>
    </row>
    <row r="290" s="14" customFormat="1">
      <c r="B290" s="203"/>
      <c r="D290" s="187" t="s">
        <v>165</v>
      </c>
      <c r="E290" s="204" t="s">
        <v>1</v>
      </c>
      <c r="F290" s="205" t="s">
        <v>413</v>
      </c>
      <c r="H290" s="204" t="s">
        <v>1</v>
      </c>
      <c r="I290" s="206"/>
      <c r="L290" s="203"/>
      <c r="M290" s="207"/>
      <c r="N290" s="208"/>
      <c r="O290" s="208"/>
      <c r="P290" s="208"/>
      <c r="Q290" s="208"/>
      <c r="R290" s="208"/>
      <c r="S290" s="208"/>
      <c r="T290" s="209"/>
      <c r="AT290" s="204" t="s">
        <v>165</v>
      </c>
      <c r="AU290" s="204" t="s">
        <v>86</v>
      </c>
      <c r="AV290" s="14" t="s">
        <v>80</v>
      </c>
      <c r="AW290" s="14" t="s">
        <v>31</v>
      </c>
      <c r="AX290" s="14" t="s">
        <v>75</v>
      </c>
      <c r="AY290" s="204" t="s">
        <v>156</v>
      </c>
    </row>
    <row r="291" s="14" customFormat="1">
      <c r="B291" s="203"/>
      <c r="D291" s="187" t="s">
        <v>165</v>
      </c>
      <c r="E291" s="204" t="s">
        <v>1</v>
      </c>
      <c r="F291" s="205" t="s">
        <v>414</v>
      </c>
      <c r="H291" s="204" t="s">
        <v>1</v>
      </c>
      <c r="I291" s="206"/>
      <c r="L291" s="203"/>
      <c r="M291" s="207"/>
      <c r="N291" s="208"/>
      <c r="O291" s="208"/>
      <c r="P291" s="208"/>
      <c r="Q291" s="208"/>
      <c r="R291" s="208"/>
      <c r="S291" s="208"/>
      <c r="T291" s="209"/>
      <c r="AT291" s="204" t="s">
        <v>165</v>
      </c>
      <c r="AU291" s="204" t="s">
        <v>86</v>
      </c>
      <c r="AV291" s="14" t="s">
        <v>80</v>
      </c>
      <c r="AW291" s="14" t="s">
        <v>31</v>
      </c>
      <c r="AX291" s="14" t="s">
        <v>75</v>
      </c>
      <c r="AY291" s="204" t="s">
        <v>156</v>
      </c>
    </row>
    <row r="292" s="14" customFormat="1">
      <c r="B292" s="203"/>
      <c r="D292" s="187" t="s">
        <v>165</v>
      </c>
      <c r="E292" s="204" t="s">
        <v>1</v>
      </c>
      <c r="F292" s="205" t="s">
        <v>415</v>
      </c>
      <c r="H292" s="204" t="s">
        <v>1</v>
      </c>
      <c r="I292" s="206"/>
      <c r="L292" s="203"/>
      <c r="M292" s="207"/>
      <c r="N292" s="208"/>
      <c r="O292" s="208"/>
      <c r="P292" s="208"/>
      <c r="Q292" s="208"/>
      <c r="R292" s="208"/>
      <c r="S292" s="208"/>
      <c r="T292" s="209"/>
      <c r="AT292" s="204" t="s">
        <v>165</v>
      </c>
      <c r="AU292" s="204" t="s">
        <v>86</v>
      </c>
      <c r="AV292" s="14" t="s">
        <v>80</v>
      </c>
      <c r="AW292" s="14" t="s">
        <v>31</v>
      </c>
      <c r="AX292" s="14" t="s">
        <v>75</v>
      </c>
      <c r="AY292" s="204" t="s">
        <v>156</v>
      </c>
    </row>
    <row r="293" s="14" customFormat="1">
      <c r="B293" s="203"/>
      <c r="D293" s="187" t="s">
        <v>165</v>
      </c>
      <c r="E293" s="204" t="s">
        <v>1</v>
      </c>
      <c r="F293" s="205" t="s">
        <v>416</v>
      </c>
      <c r="H293" s="204" t="s">
        <v>1</v>
      </c>
      <c r="I293" s="206"/>
      <c r="L293" s="203"/>
      <c r="M293" s="207"/>
      <c r="N293" s="208"/>
      <c r="O293" s="208"/>
      <c r="P293" s="208"/>
      <c r="Q293" s="208"/>
      <c r="R293" s="208"/>
      <c r="S293" s="208"/>
      <c r="T293" s="209"/>
      <c r="AT293" s="204" t="s">
        <v>165</v>
      </c>
      <c r="AU293" s="204" t="s">
        <v>86</v>
      </c>
      <c r="AV293" s="14" t="s">
        <v>80</v>
      </c>
      <c r="AW293" s="14" t="s">
        <v>31</v>
      </c>
      <c r="AX293" s="14" t="s">
        <v>75</v>
      </c>
      <c r="AY293" s="204" t="s">
        <v>156</v>
      </c>
    </row>
    <row r="294" s="12" customFormat="1">
      <c r="B294" s="186"/>
      <c r="D294" s="187" t="s">
        <v>165</v>
      </c>
      <c r="E294" s="188" t="s">
        <v>1</v>
      </c>
      <c r="F294" s="189" t="s">
        <v>80</v>
      </c>
      <c r="H294" s="190">
        <v>1</v>
      </c>
      <c r="I294" s="191"/>
      <c r="L294" s="186"/>
      <c r="M294" s="192"/>
      <c r="N294" s="193"/>
      <c r="O294" s="193"/>
      <c r="P294" s="193"/>
      <c r="Q294" s="193"/>
      <c r="R294" s="193"/>
      <c r="S294" s="193"/>
      <c r="T294" s="194"/>
      <c r="AT294" s="188" t="s">
        <v>165</v>
      </c>
      <c r="AU294" s="188" t="s">
        <v>86</v>
      </c>
      <c r="AV294" s="12" t="s">
        <v>86</v>
      </c>
      <c r="AW294" s="12" t="s">
        <v>31</v>
      </c>
      <c r="AX294" s="12" t="s">
        <v>75</v>
      </c>
      <c r="AY294" s="188" t="s">
        <v>156</v>
      </c>
    </row>
    <row r="295" s="13" customFormat="1">
      <c r="B295" s="195"/>
      <c r="D295" s="187" t="s">
        <v>165</v>
      </c>
      <c r="E295" s="196" t="s">
        <v>1</v>
      </c>
      <c r="F295" s="197" t="s">
        <v>172</v>
      </c>
      <c r="H295" s="198">
        <v>1</v>
      </c>
      <c r="I295" s="199"/>
      <c r="L295" s="195"/>
      <c r="M295" s="200"/>
      <c r="N295" s="201"/>
      <c r="O295" s="201"/>
      <c r="P295" s="201"/>
      <c r="Q295" s="201"/>
      <c r="R295" s="201"/>
      <c r="S295" s="201"/>
      <c r="T295" s="202"/>
      <c r="AT295" s="196" t="s">
        <v>165</v>
      </c>
      <c r="AU295" s="196" t="s">
        <v>86</v>
      </c>
      <c r="AV295" s="13" t="s">
        <v>163</v>
      </c>
      <c r="AW295" s="13" t="s">
        <v>31</v>
      </c>
      <c r="AX295" s="13" t="s">
        <v>80</v>
      </c>
      <c r="AY295" s="196" t="s">
        <v>156</v>
      </c>
    </row>
    <row r="296" s="1" customFormat="1" ht="21.6" customHeight="1">
      <c r="B296" s="172"/>
      <c r="C296" s="173" t="s">
        <v>417</v>
      </c>
      <c r="D296" s="173" t="s">
        <v>158</v>
      </c>
      <c r="E296" s="174" t="s">
        <v>418</v>
      </c>
      <c r="F296" s="175" t="s">
        <v>419</v>
      </c>
      <c r="G296" s="176" t="s">
        <v>400</v>
      </c>
      <c r="H296" s="177">
        <v>3</v>
      </c>
      <c r="I296" s="178"/>
      <c r="J296" s="179">
        <f>ROUND(I296*H296,2)</f>
        <v>0</v>
      </c>
      <c r="K296" s="175" t="s">
        <v>1</v>
      </c>
      <c r="L296" s="37"/>
      <c r="M296" s="180" t="s">
        <v>1</v>
      </c>
      <c r="N296" s="181" t="s">
        <v>40</v>
      </c>
      <c r="O296" s="73"/>
      <c r="P296" s="182">
        <f>O296*H296</f>
        <v>0</v>
      </c>
      <c r="Q296" s="182">
        <v>2.6000000000000001</v>
      </c>
      <c r="R296" s="182">
        <f>Q296*H296</f>
        <v>7.8000000000000007</v>
      </c>
      <c r="S296" s="182">
        <v>0</v>
      </c>
      <c r="T296" s="183">
        <f>S296*H296</f>
        <v>0</v>
      </c>
      <c r="AR296" s="184" t="s">
        <v>163</v>
      </c>
      <c r="AT296" s="184" t="s">
        <v>158</v>
      </c>
      <c r="AU296" s="184" t="s">
        <v>86</v>
      </c>
      <c r="AY296" s="18" t="s">
        <v>156</v>
      </c>
      <c r="BE296" s="185">
        <f>IF(N296="základní",J296,0)</f>
        <v>0</v>
      </c>
      <c r="BF296" s="185">
        <f>IF(N296="snížená",J296,0)</f>
        <v>0</v>
      </c>
      <c r="BG296" s="185">
        <f>IF(N296="zákl. přenesená",J296,0)</f>
        <v>0</v>
      </c>
      <c r="BH296" s="185">
        <f>IF(N296="sníž. přenesená",J296,0)</f>
        <v>0</v>
      </c>
      <c r="BI296" s="185">
        <f>IF(N296="nulová",J296,0)</f>
        <v>0</v>
      </c>
      <c r="BJ296" s="18" t="s">
        <v>80</v>
      </c>
      <c r="BK296" s="185">
        <f>ROUND(I296*H296,2)</f>
        <v>0</v>
      </c>
      <c r="BL296" s="18" t="s">
        <v>163</v>
      </c>
      <c r="BM296" s="184" t="s">
        <v>420</v>
      </c>
    </row>
    <row r="297" s="14" customFormat="1">
      <c r="B297" s="203"/>
      <c r="D297" s="187" t="s">
        <v>165</v>
      </c>
      <c r="E297" s="204" t="s">
        <v>1</v>
      </c>
      <c r="F297" s="205" t="s">
        <v>402</v>
      </c>
      <c r="H297" s="204" t="s">
        <v>1</v>
      </c>
      <c r="I297" s="206"/>
      <c r="L297" s="203"/>
      <c r="M297" s="207"/>
      <c r="N297" s="208"/>
      <c r="O297" s="208"/>
      <c r="P297" s="208"/>
      <c r="Q297" s="208"/>
      <c r="R297" s="208"/>
      <c r="S297" s="208"/>
      <c r="T297" s="209"/>
      <c r="AT297" s="204" t="s">
        <v>165</v>
      </c>
      <c r="AU297" s="204" t="s">
        <v>86</v>
      </c>
      <c r="AV297" s="14" t="s">
        <v>80</v>
      </c>
      <c r="AW297" s="14" t="s">
        <v>31</v>
      </c>
      <c r="AX297" s="14" t="s">
        <v>75</v>
      </c>
      <c r="AY297" s="204" t="s">
        <v>156</v>
      </c>
    </row>
    <row r="298" s="14" customFormat="1">
      <c r="B298" s="203"/>
      <c r="D298" s="187" t="s">
        <v>165</v>
      </c>
      <c r="E298" s="204" t="s">
        <v>1</v>
      </c>
      <c r="F298" s="205" t="s">
        <v>403</v>
      </c>
      <c r="H298" s="204" t="s">
        <v>1</v>
      </c>
      <c r="I298" s="206"/>
      <c r="L298" s="203"/>
      <c r="M298" s="207"/>
      <c r="N298" s="208"/>
      <c r="O298" s="208"/>
      <c r="P298" s="208"/>
      <c r="Q298" s="208"/>
      <c r="R298" s="208"/>
      <c r="S298" s="208"/>
      <c r="T298" s="209"/>
      <c r="AT298" s="204" t="s">
        <v>165</v>
      </c>
      <c r="AU298" s="204" t="s">
        <v>86</v>
      </c>
      <c r="AV298" s="14" t="s">
        <v>80</v>
      </c>
      <c r="AW298" s="14" t="s">
        <v>31</v>
      </c>
      <c r="AX298" s="14" t="s">
        <v>75</v>
      </c>
      <c r="AY298" s="204" t="s">
        <v>156</v>
      </c>
    </row>
    <row r="299" s="14" customFormat="1">
      <c r="B299" s="203"/>
      <c r="D299" s="187" t="s">
        <v>165</v>
      </c>
      <c r="E299" s="204" t="s">
        <v>1</v>
      </c>
      <c r="F299" s="205" t="s">
        <v>404</v>
      </c>
      <c r="H299" s="204" t="s">
        <v>1</v>
      </c>
      <c r="I299" s="206"/>
      <c r="L299" s="203"/>
      <c r="M299" s="207"/>
      <c r="N299" s="208"/>
      <c r="O299" s="208"/>
      <c r="P299" s="208"/>
      <c r="Q299" s="208"/>
      <c r="R299" s="208"/>
      <c r="S299" s="208"/>
      <c r="T299" s="209"/>
      <c r="AT299" s="204" t="s">
        <v>165</v>
      </c>
      <c r="AU299" s="204" t="s">
        <v>86</v>
      </c>
      <c r="AV299" s="14" t="s">
        <v>80</v>
      </c>
      <c r="AW299" s="14" t="s">
        <v>31</v>
      </c>
      <c r="AX299" s="14" t="s">
        <v>75</v>
      </c>
      <c r="AY299" s="204" t="s">
        <v>156</v>
      </c>
    </row>
    <row r="300" s="14" customFormat="1">
      <c r="B300" s="203"/>
      <c r="D300" s="187" t="s">
        <v>165</v>
      </c>
      <c r="E300" s="204" t="s">
        <v>1</v>
      </c>
      <c r="F300" s="205" t="s">
        <v>405</v>
      </c>
      <c r="H300" s="204" t="s">
        <v>1</v>
      </c>
      <c r="I300" s="206"/>
      <c r="L300" s="203"/>
      <c r="M300" s="207"/>
      <c r="N300" s="208"/>
      <c r="O300" s="208"/>
      <c r="P300" s="208"/>
      <c r="Q300" s="208"/>
      <c r="R300" s="208"/>
      <c r="S300" s="208"/>
      <c r="T300" s="209"/>
      <c r="AT300" s="204" t="s">
        <v>165</v>
      </c>
      <c r="AU300" s="204" t="s">
        <v>86</v>
      </c>
      <c r="AV300" s="14" t="s">
        <v>80</v>
      </c>
      <c r="AW300" s="14" t="s">
        <v>31</v>
      </c>
      <c r="AX300" s="14" t="s">
        <v>75</v>
      </c>
      <c r="AY300" s="204" t="s">
        <v>156</v>
      </c>
    </row>
    <row r="301" s="14" customFormat="1">
      <c r="B301" s="203"/>
      <c r="D301" s="187" t="s">
        <v>165</v>
      </c>
      <c r="E301" s="204" t="s">
        <v>1</v>
      </c>
      <c r="F301" s="205" t="s">
        <v>406</v>
      </c>
      <c r="H301" s="204" t="s">
        <v>1</v>
      </c>
      <c r="I301" s="206"/>
      <c r="L301" s="203"/>
      <c r="M301" s="207"/>
      <c r="N301" s="208"/>
      <c r="O301" s="208"/>
      <c r="P301" s="208"/>
      <c r="Q301" s="208"/>
      <c r="R301" s="208"/>
      <c r="S301" s="208"/>
      <c r="T301" s="209"/>
      <c r="AT301" s="204" t="s">
        <v>165</v>
      </c>
      <c r="AU301" s="204" t="s">
        <v>86</v>
      </c>
      <c r="AV301" s="14" t="s">
        <v>80</v>
      </c>
      <c r="AW301" s="14" t="s">
        <v>31</v>
      </c>
      <c r="AX301" s="14" t="s">
        <v>75</v>
      </c>
      <c r="AY301" s="204" t="s">
        <v>156</v>
      </c>
    </row>
    <row r="302" s="14" customFormat="1">
      <c r="B302" s="203"/>
      <c r="D302" s="187" t="s">
        <v>165</v>
      </c>
      <c r="E302" s="204" t="s">
        <v>1</v>
      </c>
      <c r="F302" s="205" t="s">
        <v>407</v>
      </c>
      <c r="H302" s="204" t="s">
        <v>1</v>
      </c>
      <c r="I302" s="206"/>
      <c r="L302" s="203"/>
      <c r="M302" s="207"/>
      <c r="N302" s="208"/>
      <c r="O302" s="208"/>
      <c r="P302" s="208"/>
      <c r="Q302" s="208"/>
      <c r="R302" s="208"/>
      <c r="S302" s="208"/>
      <c r="T302" s="209"/>
      <c r="AT302" s="204" t="s">
        <v>165</v>
      </c>
      <c r="AU302" s="204" t="s">
        <v>86</v>
      </c>
      <c r="AV302" s="14" t="s">
        <v>80</v>
      </c>
      <c r="AW302" s="14" t="s">
        <v>31</v>
      </c>
      <c r="AX302" s="14" t="s">
        <v>75</v>
      </c>
      <c r="AY302" s="204" t="s">
        <v>156</v>
      </c>
    </row>
    <row r="303" s="14" customFormat="1">
      <c r="B303" s="203"/>
      <c r="D303" s="187" t="s">
        <v>165</v>
      </c>
      <c r="E303" s="204" t="s">
        <v>1</v>
      </c>
      <c r="F303" s="205" t="s">
        <v>408</v>
      </c>
      <c r="H303" s="204" t="s">
        <v>1</v>
      </c>
      <c r="I303" s="206"/>
      <c r="L303" s="203"/>
      <c r="M303" s="207"/>
      <c r="N303" s="208"/>
      <c r="O303" s="208"/>
      <c r="P303" s="208"/>
      <c r="Q303" s="208"/>
      <c r="R303" s="208"/>
      <c r="S303" s="208"/>
      <c r="T303" s="209"/>
      <c r="AT303" s="204" t="s">
        <v>165</v>
      </c>
      <c r="AU303" s="204" t="s">
        <v>86</v>
      </c>
      <c r="AV303" s="14" t="s">
        <v>80</v>
      </c>
      <c r="AW303" s="14" t="s">
        <v>31</v>
      </c>
      <c r="AX303" s="14" t="s">
        <v>75</v>
      </c>
      <c r="AY303" s="204" t="s">
        <v>156</v>
      </c>
    </row>
    <row r="304" s="14" customFormat="1">
      <c r="B304" s="203"/>
      <c r="D304" s="187" t="s">
        <v>165</v>
      </c>
      <c r="E304" s="204" t="s">
        <v>1</v>
      </c>
      <c r="F304" s="205" t="s">
        <v>409</v>
      </c>
      <c r="H304" s="204" t="s">
        <v>1</v>
      </c>
      <c r="I304" s="206"/>
      <c r="L304" s="203"/>
      <c r="M304" s="207"/>
      <c r="N304" s="208"/>
      <c r="O304" s="208"/>
      <c r="P304" s="208"/>
      <c r="Q304" s="208"/>
      <c r="R304" s="208"/>
      <c r="S304" s="208"/>
      <c r="T304" s="209"/>
      <c r="AT304" s="204" t="s">
        <v>165</v>
      </c>
      <c r="AU304" s="204" t="s">
        <v>86</v>
      </c>
      <c r="AV304" s="14" t="s">
        <v>80</v>
      </c>
      <c r="AW304" s="14" t="s">
        <v>31</v>
      </c>
      <c r="AX304" s="14" t="s">
        <v>75</v>
      </c>
      <c r="AY304" s="204" t="s">
        <v>156</v>
      </c>
    </row>
    <row r="305" s="14" customFormat="1">
      <c r="B305" s="203"/>
      <c r="D305" s="187" t="s">
        <v>165</v>
      </c>
      <c r="E305" s="204" t="s">
        <v>1</v>
      </c>
      <c r="F305" s="205" t="s">
        <v>410</v>
      </c>
      <c r="H305" s="204" t="s">
        <v>1</v>
      </c>
      <c r="I305" s="206"/>
      <c r="L305" s="203"/>
      <c r="M305" s="207"/>
      <c r="N305" s="208"/>
      <c r="O305" s="208"/>
      <c r="P305" s="208"/>
      <c r="Q305" s="208"/>
      <c r="R305" s="208"/>
      <c r="S305" s="208"/>
      <c r="T305" s="209"/>
      <c r="AT305" s="204" t="s">
        <v>165</v>
      </c>
      <c r="AU305" s="204" t="s">
        <v>86</v>
      </c>
      <c r="AV305" s="14" t="s">
        <v>80</v>
      </c>
      <c r="AW305" s="14" t="s">
        <v>31</v>
      </c>
      <c r="AX305" s="14" t="s">
        <v>75</v>
      </c>
      <c r="AY305" s="204" t="s">
        <v>156</v>
      </c>
    </row>
    <row r="306" s="14" customFormat="1">
      <c r="B306" s="203"/>
      <c r="D306" s="187" t="s">
        <v>165</v>
      </c>
      <c r="E306" s="204" t="s">
        <v>1</v>
      </c>
      <c r="F306" s="205" t="s">
        <v>411</v>
      </c>
      <c r="H306" s="204" t="s">
        <v>1</v>
      </c>
      <c r="I306" s="206"/>
      <c r="L306" s="203"/>
      <c r="M306" s="207"/>
      <c r="N306" s="208"/>
      <c r="O306" s="208"/>
      <c r="P306" s="208"/>
      <c r="Q306" s="208"/>
      <c r="R306" s="208"/>
      <c r="S306" s="208"/>
      <c r="T306" s="209"/>
      <c r="AT306" s="204" t="s">
        <v>165</v>
      </c>
      <c r="AU306" s="204" t="s">
        <v>86</v>
      </c>
      <c r="AV306" s="14" t="s">
        <v>80</v>
      </c>
      <c r="AW306" s="14" t="s">
        <v>31</v>
      </c>
      <c r="AX306" s="14" t="s">
        <v>75</v>
      </c>
      <c r="AY306" s="204" t="s">
        <v>156</v>
      </c>
    </row>
    <row r="307" s="14" customFormat="1">
      <c r="B307" s="203"/>
      <c r="D307" s="187" t="s">
        <v>165</v>
      </c>
      <c r="E307" s="204" t="s">
        <v>1</v>
      </c>
      <c r="F307" s="205" t="s">
        <v>412</v>
      </c>
      <c r="H307" s="204" t="s">
        <v>1</v>
      </c>
      <c r="I307" s="206"/>
      <c r="L307" s="203"/>
      <c r="M307" s="207"/>
      <c r="N307" s="208"/>
      <c r="O307" s="208"/>
      <c r="P307" s="208"/>
      <c r="Q307" s="208"/>
      <c r="R307" s="208"/>
      <c r="S307" s="208"/>
      <c r="T307" s="209"/>
      <c r="AT307" s="204" t="s">
        <v>165</v>
      </c>
      <c r="AU307" s="204" t="s">
        <v>86</v>
      </c>
      <c r="AV307" s="14" t="s">
        <v>80</v>
      </c>
      <c r="AW307" s="14" t="s">
        <v>31</v>
      </c>
      <c r="AX307" s="14" t="s">
        <v>75</v>
      </c>
      <c r="AY307" s="204" t="s">
        <v>156</v>
      </c>
    </row>
    <row r="308" s="14" customFormat="1">
      <c r="B308" s="203"/>
      <c r="D308" s="187" t="s">
        <v>165</v>
      </c>
      <c r="E308" s="204" t="s">
        <v>1</v>
      </c>
      <c r="F308" s="205" t="s">
        <v>413</v>
      </c>
      <c r="H308" s="204" t="s">
        <v>1</v>
      </c>
      <c r="I308" s="206"/>
      <c r="L308" s="203"/>
      <c r="M308" s="207"/>
      <c r="N308" s="208"/>
      <c r="O308" s="208"/>
      <c r="P308" s="208"/>
      <c r="Q308" s="208"/>
      <c r="R308" s="208"/>
      <c r="S308" s="208"/>
      <c r="T308" s="209"/>
      <c r="AT308" s="204" t="s">
        <v>165</v>
      </c>
      <c r="AU308" s="204" t="s">
        <v>86</v>
      </c>
      <c r="AV308" s="14" t="s">
        <v>80</v>
      </c>
      <c r="AW308" s="14" t="s">
        <v>31</v>
      </c>
      <c r="AX308" s="14" t="s">
        <v>75</v>
      </c>
      <c r="AY308" s="204" t="s">
        <v>156</v>
      </c>
    </row>
    <row r="309" s="14" customFormat="1">
      <c r="B309" s="203"/>
      <c r="D309" s="187" t="s">
        <v>165</v>
      </c>
      <c r="E309" s="204" t="s">
        <v>1</v>
      </c>
      <c r="F309" s="205" t="s">
        <v>414</v>
      </c>
      <c r="H309" s="204" t="s">
        <v>1</v>
      </c>
      <c r="I309" s="206"/>
      <c r="L309" s="203"/>
      <c r="M309" s="207"/>
      <c r="N309" s="208"/>
      <c r="O309" s="208"/>
      <c r="P309" s="208"/>
      <c r="Q309" s="208"/>
      <c r="R309" s="208"/>
      <c r="S309" s="208"/>
      <c r="T309" s="209"/>
      <c r="AT309" s="204" t="s">
        <v>165</v>
      </c>
      <c r="AU309" s="204" t="s">
        <v>86</v>
      </c>
      <c r="AV309" s="14" t="s">
        <v>80</v>
      </c>
      <c r="AW309" s="14" t="s">
        <v>31</v>
      </c>
      <c r="AX309" s="14" t="s">
        <v>75</v>
      </c>
      <c r="AY309" s="204" t="s">
        <v>156</v>
      </c>
    </row>
    <row r="310" s="14" customFormat="1">
      <c r="B310" s="203"/>
      <c r="D310" s="187" t="s">
        <v>165</v>
      </c>
      <c r="E310" s="204" t="s">
        <v>1</v>
      </c>
      <c r="F310" s="205" t="s">
        <v>415</v>
      </c>
      <c r="H310" s="204" t="s">
        <v>1</v>
      </c>
      <c r="I310" s="206"/>
      <c r="L310" s="203"/>
      <c r="M310" s="207"/>
      <c r="N310" s="208"/>
      <c r="O310" s="208"/>
      <c r="P310" s="208"/>
      <c r="Q310" s="208"/>
      <c r="R310" s="208"/>
      <c r="S310" s="208"/>
      <c r="T310" s="209"/>
      <c r="AT310" s="204" t="s">
        <v>165</v>
      </c>
      <c r="AU310" s="204" t="s">
        <v>86</v>
      </c>
      <c r="AV310" s="14" t="s">
        <v>80</v>
      </c>
      <c r="AW310" s="14" t="s">
        <v>31</v>
      </c>
      <c r="AX310" s="14" t="s">
        <v>75</v>
      </c>
      <c r="AY310" s="204" t="s">
        <v>156</v>
      </c>
    </row>
    <row r="311" s="14" customFormat="1">
      <c r="B311" s="203"/>
      <c r="D311" s="187" t="s">
        <v>165</v>
      </c>
      <c r="E311" s="204" t="s">
        <v>1</v>
      </c>
      <c r="F311" s="205" t="s">
        <v>416</v>
      </c>
      <c r="H311" s="204" t="s">
        <v>1</v>
      </c>
      <c r="I311" s="206"/>
      <c r="L311" s="203"/>
      <c r="M311" s="207"/>
      <c r="N311" s="208"/>
      <c r="O311" s="208"/>
      <c r="P311" s="208"/>
      <c r="Q311" s="208"/>
      <c r="R311" s="208"/>
      <c r="S311" s="208"/>
      <c r="T311" s="209"/>
      <c r="AT311" s="204" t="s">
        <v>165</v>
      </c>
      <c r="AU311" s="204" t="s">
        <v>86</v>
      </c>
      <c r="AV311" s="14" t="s">
        <v>80</v>
      </c>
      <c r="AW311" s="14" t="s">
        <v>31</v>
      </c>
      <c r="AX311" s="14" t="s">
        <v>75</v>
      </c>
      <c r="AY311" s="204" t="s">
        <v>156</v>
      </c>
    </row>
    <row r="312" s="12" customFormat="1">
      <c r="B312" s="186"/>
      <c r="D312" s="187" t="s">
        <v>165</v>
      </c>
      <c r="E312" s="188" t="s">
        <v>1</v>
      </c>
      <c r="F312" s="189" t="s">
        <v>173</v>
      </c>
      <c r="H312" s="190">
        <v>3</v>
      </c>
      <c r="I312" s="191"/>
      <c r="L312" s="186"/>
      <c r="M312" s="192"/>
      <c r="N312" s="193"/>
      <c r="O312" s="193"/>
      <c r="P312" s="193"/>
      <c r="Q312" s="193"/>
      <c r="R312" s="193"/>
      <c r="S312" s="193"/>
      <c r="T312" s="194"/>
      <c r="AT312" s="188" t="s">
        <v>165</v>
      </c>
      <c r="AU312" s="188" t="s">
        <v>86</v>
      </c>
      <c r="AV312" s="12" t="s">
        <v>86</v>
      </c>
      <c r="AW312" s="12" t="s">
        <v>31</v>
      </c>
      <c r="AX312" s="12" t="s">
        <v>75</v>
      </c>
      <c r="AY312" s="188" t="s">
        <v>156</v>
      </c>
    </row>
    <row r="313" s="13" customFormat="1">
      <c r="B313" s="195"/>
      <c r="D313" s="187" t="s">
        <v>165</v>
      </c>
      <c r="E313" s="196" t="s">
        <v>1</v>
      </c>
      <c r="F313" s="197" t="s">
        <v>172</v>
      </c>
      <c r="H313" s="198">
        <v>3</v>
      </c>
      <c r="I313" s="199"/>
      <c r="L313" s="195"/>
      <c r="M313" s="200"/>
      <c r="N313" s="201"/>
      <c r="O313" s="201"/>
      <c r="P313" s="201"/>
      <c r="Q313" s="201"/>
      <c r="R313" s="201"/>
      <c r="S313" s="201"/>
      <c r="T313" s="202"/>
      <c r="AT313" s="196" t="s">
        <v>165</v>
      </c>
      <c r="AU313" s="196" t="s">
        <v>86</v>
      </c>
      <c r="AV313" s="13" t="s">
        <v>163</v>
      </c>
      <c r="AW313" s="13" t="s">
        <v>31</v>
      </c>
      <c r="AX313" s="13" t="s">
        <v>80</v>
      </c>
      <c r="AY313" s="196" t="s">
        <v>156</v>
      </c>
    </row>
    <row r="314" s="1" customFormat="1" ht="21.6" customHeight="1">
      <c r="B314" s="172"/>
      <c r="C314" s="173" t="s">
        <v>421</v>
      </c>
      <c r="D314" s="173" t="s">
        <v>158</v>
      </c>
      <c r="E314" s="174" t="s">
        <v>422</v>
      </c>
      <c r="F314" s="175" t="s">
        <v>423</v>
      </c>
      <c r="G314" s="176" t="s">
        <v>400</v>
      </c>
      <c r="H314" s="177">
        <v>3</v>
      </c>
      <c r="I314" s="178"/>
      <c r="J314" s="179">
        <f>ROUND(I314*H314,2)</f>
        <v>0</v>
      </c>
      <c r="K314" s="175" t="s">
        <v>1</v>
      </c>
      <c r="L314" s="37"/>
      <c r="M314" s="180" t="s">
        <v>1</v>
      </c>
      <c r="N314" s="181" t="s">
        <v>40</v>
      </c>
      <c r="O314" s="73"/>
      <c r="P314" s="182">
        <f>O314*H314</f>
        <v>0</v>
      </c>
      <c r="Q314" s="182">
        <v>3.5</v>
      </c>
      <c r="R314" s="182">
        <f>Q314*H314</f>
        <v>10.5</v>
      </c>
      <c r="S314" s="182">
        <v>0</v>
      </c>
      <c r="T314" s="183">
        <f>S314*H314</f>
        <v>0</v>
      </c>
      <c r="AR314" s="184" t="s">
        <v>163</v>
      </c>
      <c r="AT314" s="184" t="s">
        <v>158</v>
      </c>
      <c r="AU314" s="184" t="s">
        <v>86</v>
      </c>
      <c r="AY314" s="18" t="s">
        <v>156</v>
      </c>
      <c r="BE314" s="185">
        <f>IF(N314="základní",J314,0)</f>
        <v>0</v>
      </c>
      <c r="BF314" s="185">
        <f>IF(N314="snížená",J314,0)</f>
        <v>0</v>
      </c>
      <c r="BG314" s="185">
        <f>IF(N314="zákl. přenesená",J314,0)</f>
        <v>0</v>
      </c>
      <c r="BH314" s="185">
        <f>IF(N314="sníž. přenesená",J314,0)</f>
        <v>0</v>
      </c>
      <c r="BI314" s="185">
        <f>IF(N314="nulová",J314,0)</f>
        <v>0</v>
      </c>
      <c r="BJ314" s="18" t="s">
        <v>80</v>
      </c>
      <c r="BK314" s="185">
        <f>ROUND(I314*H314,2)</f>
        <v>0</v>
      </c>
      <c r="BL314" s="18" t="s">
        <v>163</v>
      </c>
      <c r="BM314" s="184" t="s">
        <v>424</v>
      </c>
    </row>
    <row r="315" s="14" customFormat="1">
      <c r="B315" s="203"/>
      <c r="D315" s="187" t="s">
        <v>165</v>
      </c>
      <c r="E315" s="204" t="s">
        <v>1</v>
      </c>
      <c r="F315" s="205" t="s">
        <v>425</v>
      </c>
      <c r="H315" s="204" t="s">
        <v>1</v>
      </c>
      <c r="I315" s="206"/>
      <c r="L315" s="203"/>
      <c r="M315" s="207"/>
      <c r="N315" s="208"/>
      <c r="O315" s="208"/>
      <c r="P315" s="208"/>
      <c r="Q315" s="208"/>
      <c r="R315" s="208"/>
      <c r="S315" s="208"/>
      <c r="T315" s="209"/>
      <c r="AT315" s="204" t="s">
        <v>165</v>
      </c>
      <c r="AU315" s="204" t="s">
        <v>86</v>
      </c>
      <c r="AV315" s="14" t="s">
        <v>80</v>
      </c>
      <c r="AW315" s="14" t="s">
        <v>31</v>
      </c>
      <c r="AX315" s="14" t="s">
        <v>75</v>
      </c>
      <c r="AY315" s="204" t="s">
        <v>156</v>
      </c>
    </row>
    <row r="316" s="14" customFormat="1">
      <c r="B316" s="203"/>
      <c r="D316" s="187" t="s">
        <v>165</v>
      </c>
      <c r="E316" s="204" t="s">
        <v>1</v>
      </c>
      <c r="F316" s="205" t="s">
        <v>426</v>
      </c>
      <c r="H316" s="204" t="s">
        <v>1</v>
      </c>
      <c r="I316" s="206"/>
      <c r="L316" s="203"/>
      <c r="M316" s="207"/>
      <c r="N316" s="208"/>
      <c r="O316" s="208"/>
      <c r="P316" s="208"/>
      <c r="Q316" s="208"/>
      <c r="R316" s="208"/>
      <c r="S316" s="208"/>
      <c r="T316" s="209"/>
      <c r="AT316" s="204" t="s">
        <v>165</v>
      </c>
      <c r="AU316" s="204" t="s">
        <v>86</v>
      </c>
      <c r="AV316" s="14" t="s">
        <v>80</v>
      </c>
      <c r="AW316" s="14" t="s">
        <v>31</v>
      </c>
      <c r="AX316" s="14" t="s">
        <v>75</v>
      </c>
      <c r="AY316" s="204" t="s">
        <v>156</v>
      </c>
    </row>
    <row r="317" s="14" customFormat="1">
      <c r="B317" s="203"/>
      <c r="D317" s="187" t="s">
        <v>165</v>
      </c>
      <c r="E317" s="204" t="s">
        <v>1</v>
      </c>
      <c r="F317" s="205" t="s">
        <v>427</v>
      </c>
      <c r="H317" s="204" t="s">
        <v>1</v>
      </c>
      <c r="I317" s="206"/>
      <c r="L317" s="203"/>
      <c r="M317" s="207"/>
      <c r="N317" s="208"/>
      <c r="O317" s="208"/>
      <c r="P317" s="208"/>
      <c r="Q317" s="208"/>
      <c r="R317" s="208"/>
      <c r="S317" s="208"/>
      <c r="T317" s="209"/>
      <c r="AT317" s="204" t="s">
        <v>165</v>
      </c>
      <c r="AU317" s="204" t="s">
        <v>86</v>
      </c>
      <c r="AV317" s="14" t="s">
        <v>80</v>
      </c>
      <c r="AW317" s="14" t="s">
        <v>31</v>
      </c>
      <c r="AX317" s="14" t="s">
        <v>75</v>
      </c>
      <c r="AY317" s="204" t="s">
        <v>156</v>
      </c>
    </row>
    <row r="318" s="14" customFormat="1">
      <c r="B318" s="203"/>
      <c r="D318" s="187" t="s">
        <v>165</v>
      </c>
      <c r="E318" s="204" t="s">
        <v>1</v>
      </c>
      <c r="F318" s="205" t="s">
        <v>428</v>
      </c>
      <c r="H318" s="204" t="s">
        <v>1</v>
      </c>
      <c r="I318" s="206"/>
      <c r="L318" s="203"/>
      <c r="M318" s="207"/>
      <c r="N318" s="208"/>
      <c r="O318" s="208"/>
      <c r="P318" s="208"/>
      <c r="Q318" s="208"/>
      <c r="R318" s="208"/>
      <c r="S318" s="208"/>
      <c r="T318" s="209"/>
      <c r="AT318" s="204" t="s">
        <v>165</v>
      </c>
      <c r="AU318" s="204" t="s">
        <v>86</v>
      </c>
      <c r="AV318" s="14" t="s">
        <v>80</v>
      </c>
      <c r="AW318" s="14" t="s">
        <v>31</v>
      </c>
      <c r="AX318" s="14" t="s">
        <v>75</v>
      </c>
      <c r="AY318" s="204" t="s">
        <v>156</v>
      </c>
    </row>
    <row r="319" s="14" customFormat="1">
      <c r="B319" s="203"/>
      <c r="D319" s="187" t="s">
        <v>165</v>
      </c>
      <c r="E319" s="204" t="s">
        <v>1</v>
      </c>
      <c r="F319" s="205" t="s">
        <v>429</v>
      </c>
      <c r="H319" s="204" t="s">
        <v>1</v>
      </c>
      <c r="I319" s="206"/>
      <c r="L319" s="203"/>
      <c r="M319" s="207"/>
      <c r="N319" s="208"/>
      <c r="O319" s="208"/>
      <c r="P319" s="208"/>
      <c r="Q319" s="208"/>
      <c r="R319" s="208"/>
      <c r="S319" s="208"/>
      <c r="T319" s="209"/>
      <c r="AT319" s="204" t="s">
        <v>165</v>
      </c>
      <c r="AU319" s="204" t="s">
        <v>86</v>
      </c>
      <c r="AV319" s="14" t="s">
        <v>80</v>
      </c>
      <c r="AW319" s="14" t="s">
        <v>31</v>
      </c>
      <c r="AX319" s="14" t="s">
        <v>75</v>
      </c>
      <c r="AY319" s="204" t="s">
        <v>156</v>
      </c>
    </row>
    <row r="320" s="14" customFormat="1">
      <c r="B320" s="203"/>
      <c r="D320" s="187" t="s">
        <v>165</v>
      </c>
      <c r="E320" s="204" t="s">
        <v>1</v>
      </c>
      <c r="F320" s="205" t="s">
        <v>430</v>
      </c>
      <c r="H320" s="204" t="s">
        <v>1</v>
      </c>
      <c r="I320" s="206"/>
      <c r="L320" s="203"/>
      <c r="M320" s="207"/>
      <c r="N320" s="208"/>
      <c r="O320" s="208"/>
      <c r="P320" s="208"/>
      <c r="Q320" s="208"/>
      <c r="R320" s="208"/>
      <c r="S320" s="208"/>
      <c r="T320" s="209"/>
      <c r="AT320" s="204" t="s">
        <v>165</v>
      </c>
      <c r="AU320" s="204" t="s">
        <v>86</v>
      </c>
      <c r="AV320" s="14" t="s">
        <v>80</v>
      </c>
      <c r="AW320" s="14" t="s">
        <v>31</v>
      </c>
      <c r="AX320" s="14" t="s">
        <v>75</v>
      </c>
      <c r="AY320" s="204" t="s">
        <v>156</v>
      </c>
    </row>
    <row r="321" s="14" customFormat="1">
      <c r="B321" s="203"/>
      <c r="D321" s="187" t="s">
        <v>165</v>
      </c>
      <c r="E321" s="204" t="s">
        <v>1</v>
      </c>
      <c r="F321" s="205" t="s">
        <v>431</v>
      </c>
      <c r="H321" s="204" t="s">
        <v>1</v>
      </c>
      <c r="I321" s="206"/>
      <c r="L321" s="203"/>
      <c r="M321" s="207"/>
      <c r="N321" s="208"/>
      <c r="O321" s="208"/>
      <c r="P321" s="208"/>
      <c r="Q321" s="208"/>
      <c r="R321" s="208"/>
      <c r="S321" s="208"/>
      <c r="T321" s="209"/>
      <c r="AT321" s="204" t="s">
        <v>165</v>
      </c>
      <c r="AU321" s="204" t="s">
        <v>86</v>
      </c>
      <c r="AV321" s="14" t="s">
        <v>80</v>
      </c>
      <c r="AW321" s="14" t="s">
        <v>31</v>
      </c>
      <c r="AX321" s="14" t="s">
        <v>75</v>
      </c>
      <c r="AY321" s="204" t="s">
        <v>156</v>
      </c>
    </row>
    <row r="322" s="14" customFormat="1">
      <c r="B322" s="203"/>
      <c r="D322" s="187" t="s">
        <v>165</v>
      </c>
      <c r="E322" s="204" t="s">
        <v>1</v>
      </c>
      <c r="F322" s="205" t="s">
        <v>432</v>
      </c>
      <c r="H322" s="204" t="s">
        <v>1</v>
      </c>
      <c r="I322" s="206"/>
      <c r="L322" s="203"/>
      <c r="M322" s="207"/>
      <c r="N322" s="208"/>
      <c r="O322" s="208"/>
      <c r="P322" s="208"/>
      <c r="Q322" s="208"/>
      <c r="R322" s="208"/>
      <c r="S322" s="208"/>
      <c r="T322" s="209"/>
      <c r="AT322" s="204" t="s">
        <v>165</v>
      </c>
      <c r="AU322" s="204" t="s">
        <v>86</v>
      </c>
      <c r="AV322" s="14" t="s">
        <v>80</v>
      </c>
      <c r="AW322" s="14" t="s">
        <v>31</v>
      </c>
      <c r="AX322" s="14" t="s">
        <v>75</v>
      </c>
      <c r="AY322" s="204" t="s">
        <v>156</v>
      </c>
    </row>
    <row r="323" s="14" customFormat="1">
      <c r="B323" s="203"/>
      <c r="D323" s="187" t="s">
        <v>165</v>
      </c>
      <c r="E323" s="204" t="s">
        <v>1</v>
      </c>
      <c r="F323" s="205" t="s">
        <v>433</v>
      </c>
      <c r="H323" s="204" t="s">
        <v>1</v>
      </c>
      <c r="I323" s="206"/>
      <c r="L323" s="203"/>
      <c r="M323" s="207"/>
      <c r="N323" s="208"/>
      <c r="O323" s="208"/>
      <c r="P323" s="208"/>
      <c r="Q323" s="208"/>
      <c r="R323" s="208"/>
      <c r="S323" s="208"/>
      <c r="T323" s="209"/>
      <c r="AT323" s="204" t="s">
        <v>165</v>
      </c>
      <c r="AU323" s="204" t="s">
        <v>86</v>
      </c>
      <c r="AV323" s="14" t="s">
        <v>80</v>
      </c>
      <c r="AW323" s="14" t="s">
        <v>31</v>
      </c>
      <c r="AX323" s="14" t="s">
        <v>75</v>
      </c>
      <c r="AY323" s="204" t="s">
        <v>156</v>
      </c>
    </row>
    <row r="324" s="14" customFormat="1">
      <c r="B324" s="203"/>
      <c r="D324" s="187" t="s">
        <v>165</v>
      </c>
      <c r="E324" s="204" t="s">
        <v>1</v>
      </c>
      <c r="F324" s="205" t="s">
        <v>434</v>
      </c>
      <c r="H324" s="204" t="s">
        <v>1</v>
      </c>
      <c r="I324" s="206"/>
      <c r="L324" s="203"/>
      <c r="M324" s="207"/>
      <c r="N324" s="208"/>
      <c r="O324" s="208"/>
      <c r="P324" s="208"/>
      <c r="Q324" s="208"/>
      <c r="R324" s="208"/>
      <c r="S324" s="208"/>
      <c r="T324" s="209"/>
      <c r="AT324" s="204" t="s">
        <v>165</v>
      </c>
      <c r="AU324" s="204" t="s">
        <v>86</v>
      </c>
      <c r="AV324" s="14" t="s">
        <v>80</v>
      </c>
      <c r="AW324" s="14" t="s">
        <v>31</v>
      </c>
      <c r="AX324" s="14" t="s">
        <v>75</v>
      </c>
      <c r="AY324" s="204" t="s">
        <v>156</v>
      </c>
    </row>
    <row r="325" s="14" customFormat="1">
      <c r="B325" s="203"/>
      <c r="D325" s="187" t="s">
        <v>165</v>
      </c>
      <c r="E325" s="204" t="s">
        <v>1</v>
      </c>
      <c r="F325" s="205" t="s">
        <v>435</v>
      </c>
      <c r="H325" s="204" t="s">
        <v>1</v>
      </c>
      <c r="I325" s="206"/>
      <c r="L325" s="203"/>
      <c r="M325" s="207"/>
      <c r="N325" s="208"/>
      <c r="O325" s="208"/>
      <c r="P325" s="208"/>
      <c r="Q325" s="208"/>
      <c r="R325" s="208"/>
      <c r="S325" s="208"/>
      <c r="T325" s="209"/>
      <c r="AT325" s="204" t="s">
        <v>165</v>
      </c>
      <c r="AU325" s="204" t="s">
        <v>86</v>
      </c>
      <c r="AV325" s="14" t="s">
        <v>80</v>
      </c>
      <c r="AW325" s="14" t="s">
        <v>31</v>
      </c>
      <c r="AX325" s="14" t="s">
        <v>75</v>
      </c>
      <c r="AY325" s="204" t="s">
        <v>156</v>
      </c>
    </row>
    <row r="326" s="14" customFormat="1">
      <c r="B326" s="203"/>
      <c r="D326" s="187" t="s">
        <v>165</v>
      </c>
      <c r="E326" s="204" t="s">
        <v>1</v>
      </c>
      <c r="F326" s="205" t="s">
        <v>436</v>
      </c>
      <c r="H326" s="204" t="s">
        <v>1</v>
      </c>
      <c r="I326" s="206"/>
      <c r="L326" s="203"/>
      <c r="M326" s="207"/>
      <c r="N326" s="208"/>
      <c r="O326" s="208"/>
      <c r="P326" s="208"/>
      <c r="Q326" s="208"/>
      <c r="R326" s="208"/>
      <c r="S326" s="208"/>
      <c r="T326" s="209"/>
      <c r="AT326" s="204" t="s">
        <v>165</v>
      </c>
      <c r="AU326" s="204" t="s">
        <v>86</v>
      </c>
      <c r="AV326" s="14" t="s">
        <v>80</v>
      </c>
      <c r="AW326" s="14" t="s">
        <v>31</v>
      </c>
      <c r="AX326" s="14" t="s">
        <v>75</v>
      </c>
      <c r="AY326" s="204" t="s">
        <v>156</v>
      </c>
    </row>
    <row r="327" s="14" customFormat="1">
      <c r="B327" s="203"/>
      <c r="D327" s="187" t="s">
        <v>165</v>
      </c>
      <c r="E327" s="204" t="s">
        <v>1</v>
      </c>
      <c r="F327" s="205" t="s">
        <v>437</v>
      </c>
      <c r="H327" s="204" t="s">
        <v>1</v>
      </c>
      <c r="I327" s="206"/>
      <c r="L327" s="203"/>
      <c r="M327" s="207"/>
      <c r="N327" s="208"/>
      <c r="O327" s="208"/>
      <c r="P327" s="208"/>
      <c r="Q327" s="208"/>
      <c r="R327" s="208"/>
      <c r="S327" s="208"/>
      <c r="T327" s="209"/>
      <c r="AT327" s="204" t="s">
        <v>165</v>
      </c>
      <c r="AU327" s="204" t="s">
        <v>86</v>
      </c>
      <c r="AV327" s="14" t="s">
        <v>80</v>
      </c>
      <c r="AW327" s="14" t="s">
        <v>31</v>
      </c>
      <c r="AX327" s="14" t="s">
        <v>75</v>
      </c>
      <c r="AY327" s="204" t="s">
        <v>156</v>
      </c>
    </row>
    <row r="328" s="12" customFormat="1">
      <c r="B328" s="186"/>
      <c r="D328" s="187" t="s">
        <v>165</v>
      </c>
      <c r="E328" s="188" t="s">
        <v>1</v>
      </c>
      <c r="F328" s="189" t="s">
        <v>173</v>
      </c>
      <c r="H328" s="190">
        <v>3</v>
      </c>
      <c r="I328" s="191"/>
      <c r="L328" s="186"/>
      <c r="M328" s="192"/>
      <c r="N328" s="193"/>
      <c r="O328" s="193"/>
      <c r="P328" s="193"/>
      <c r="Q328" s="193"/>
      <c r="R328" s="193"/>
      <c r="S328" s="193"/>
      <c r="T328" s="194"/>
      <c r="AT328" s="188" t="s">
        <v>165</v>
      </c>
      <c r="AU328" s="188" t="s">
        <v>86</v>
      </c>
      <c r="AV328" s="12" t="s">
        <v>86</v>
      </c>
      <c r="AW328" s="12" t="s">
        <v>31</v>
      </c>
      <c r="AX328" s="12" t="s">
        <v>80</v>
      </c>
      <c r="AY328" s="188" t="s">
        <v>156</v>
      </c>
    </row>
    <row r="329" s="1" customFormat="1" ht="21.6" customHeight="1">
      <c r="B329" s="172"/>
      <c r="C329" s="173" t="s">
        <v>438</v>
      </c>
      <c r="D329" s="173" t="s">
        <v>158</v>
      </c>
      <c r="E329" s="174" t="s">
        <v>439</v>
      </c>
      <c r="F329" s="175" t="s">
        <v>440</v>
      </c>
      <c r="G329" s="176" t="s">
        <v>395</v>
      </c>
      <c r="H329" s="177">
        <v>7</v>
      </c>
      <c r="I329" s="178"/>
      <c r="J329" s="179">
        <f>ROUND(I329*H329,2)</f>
        <v>0</v>
      </c>
      <c r="K329" s="175" t="s">
        <v>162</v>
      </c>
      <c r="L329" s="37"/>
      <c r="M329" s="180" t="s">
        <v>1</v>
      </c>
      <c r="N329" s="181" t="s">
        <v>40</v>
      </c>
      <c r="O329" s="73"/>
      <c r="P329" s="182">
        <f>O329*H329</f>
        <v>0</v>
      </c>
      <c r="Q329" s="182">
        <v>0.0070200000000000002</v>
      </c>
      <c r="R329" s="182">
        <f>Q329*H329</f>
        <v>0.049140000000000003</v>
      </c>
      <c r="S329" s="182">
        <v>0</v>
      </c>
      <c r="T329" s="183">
        <f>S329*H329</f>
        <v>0</v>
      </c>
      <c r="AR329" s="184" t="s">
        <v>163</v>
      </c>
      <c r="AT329" s="184" t="s">
        <v>158</v>
      </c>
      <c r="AU329" s="184" t="s">
        <v>86</v>
      </c>
      <c r="AY329" s="18" t="s">
        <v>156</v>
      </c>
      <c r="BE329" s="185">
        <f>IF(N329="základní",J329,0)</f>
        <v>0</v>
      </c>
      <c r="BF329" s="185">
        <f>IF(N329="snížená",J329,0)</f>
        <v>0</v>
      </c>
      <c r="BG329" s="185">
        <f>IF(N329="zákl. přenesená",J329,0)</f>
        <v>0</v>
      </c>
      <c r="BH329" s="185">
        <f>IF(N329="sníž. přenesená",J329,0)</f>
        <v>0</v>
      </c>
      <c r="BI329" s="185">
        <f>IF(N329="nulová",J329,0)</f>
        <v>0</v>
      </c>
      <c r="BJ329" s="18" t="s">
        <v>80</v>
      </c>
      <c r="BK329" s="185">
        <f>ROUND(I329*H329,2)</f>
        <v>0</v>
      </c>
      <c r="BL329" s="18" t="s">
        <v>163</v>
      </c>
      <c r="BM329" s="184" t="s">
        <v>441</v>
      </c>
    </row>
    <row r="330" s="12" customFormat="1">
      <c r="B330" s="186"/>
      <c r="D330" s="187" t="s">
        <v>165</v>
      </c>
      <c r="E330" s="188" t="s">
        <v>1</v>
      </c>
      <c r="F330" s="189" t="s">
        <v>442</v>
      </c>
      <c r="H330" s="190">
        <v>7</v>
      </c>
      <c r="I330" s="191"/>
      <c r="L330" s="186"/>
      <c r="M330" s="192"/>
      <c r="N330" s="193"/>
      <c r="O330" s="193"/>
      <c r="P330" s="193"/>
      <c r="Q330" s="193"/>
      <c r="R330" s="193"/>
      <c r="S330" s="193"/>
      <c r="T330" s="194"/>
      <c r="AT330" s="188" t="s">
        <v>165</v>
      </c>
      <c r="AU330" s="188" t="s">
        <v>86</v>
      </c>
      <c r="AV330" s="12" t="s">
        <v>86</v>
      </c>
      <c r="AW330" s="12" t="s">
        <v>31</v>
      </c>
      <c r="AX330" s="12" t="s">
        <v>80</v>
      </c>
      <c r="AY330" s="188" t="s">
        <v>156</v>
      </c>
    </row>
    <row r="331" s="1" customFormat="1" ht="14.4" customHeight="1">
      <c r="B331" s="172"/>
      <c r="C331" s="218" t="s">
        <v>443</v>
      </c>
      <c r="D331" s="218" t="s">
        <v>332</v>
      </c>
      <c r="E331" s="219" t="s">
        <v>444</v>
      </c>
      <c r="F331" s="220" t="s">
        <v>445</v>
      </c>
      <c r="G331" s="221" t="s">
        <v>395</v>
      </c>
      <c r="H331" s="222">
        <v>7</v>
      </c>
      <c r="I331" s="223"/>
      <c r="J331" s="224">
        <f>ROUND(I331*H331,2)</f>
        <v>0</v>
      </c>
      <c r="K331" s="220" t="s">
        <v>1</v>
      </c>
      <c r="L331" s="225"/>
      <c r="M331" s="226" t="s">
        <v>1</v>
      </c>
      <c r="N331" s="227" t="s">
        <v>40</v>
      </c>
      <c r="O331" s="73"/>
      <c r="P331" s="182">
        <f>O331*H331</f>
        <v>0</v>
      </c>
      <c r="Q331" s="182">
        <v>0.17399999999999999</v>
      </c>
      <c r="R331" s="182">
        <f>Q331*H331</f>
        <v>1.218</v>
      </c>
      <c r="S331" s="182">
        <v>0</v>
      </c>
      <c r="T331" s="183">
        <f>S331*H331</f>
        <v>0</v>
      </c>
      <c r="AR331" s="184" t="s">
        <v>202</v>
      </c>
      <c r="AT331" s="184" t="s">
        <v>332</v>
      </c>
      <c r="AU331" s="184" t="s">
        <v>86</v>
      </c>
      <c r="AY331" s="18" t="s">
        <v>156</v>
      </c>
      <c r="BE331" s="185">
        <f>IF(N331="základní",J331,0)</f>
        <v>0</v>
      </c>
      <c r="BF331" s="185">
        <f>IF(N331="snížená",J331,0)</f>
        <v>0</v>
      </c>
      <c r="BG331" s="185">
        <f>IF(N331="zákl. přenesená",J331,0)</f>
        <v>0</v>
      </c>
      <c r="BH331" s="185">
        <f>IF(N331="sníž. přenesená",J331,0)</f>
        <v>0</v>
      </c>
      <c r="BI331" s="185">
        <f>IF(N331="nulová",J331,0)</f>
        <v>0</v>
      </c>
      <c r="BJ331" s="18" t="s">
        <v>80</v>
      </c>
      <c r="BK331" s="185">
        <f>ROUND(I331*H331,2)</f>
        <v>0</v>
      </c>
      <c r="BL331" s="18" t="s">
        <v>163</v>
      </c>
      <c r="BM331" s="184" t="s">
        <v>446</v>
      </c>
    </row>
    <row r="332" s="1" customFormat="1">
      <c r="B332" s="37"/>
      <c r="D332" s="187" t="s">
        <v>385</v>
      </c>
      <c r="F332" s="228" t="s">
        <v>447</v>
      </c>
      <c r="I332" s="113"/>
      <c r="L332" s="37"/>
      <c r="M332" s="229"/>
      <c r="N332" s="73"/>
      <c r="O332" s="73"/>
      <c r="P332" s="73"/>
      <c r="Q332" s="73"/>
      <c r="R332" s="73"/>
      <c r="S332" s="73"/>
      <c r="T332" s="74"/>
      <c r="AT332" s="18" t="s">
        <v>385</v>
      </c>
      <c r="AU332" s="18" t="s">
        <v>86</v>
      </c>
    </row>
    <row r="333" s="12" customFormat="1">
      <c r="B333" s="186"/>
      <c r="D333" s="187" t="s">
        <v>165</v>
      </c>
      <c r="E333" s="188" t="s">
        <v>1</v>
      </c>
      <c r="F333" s="189" t="s">
        <v>194</v>
      </c>
      <c r="H333" s="190">
        <v>7</v>
      </c>
      <c r="I333" s="191"/>
      <c r="L333" s="186"/>
      <c r="M333" s="192"/>
      <c r="N333" s="193"/>
      <c r="O333" s="193"/>
      <c r="P333" s="193"/>
      <c r="Q333" s="193"/>
      <c r="R333" s="193"/>
      <c r="S333" s="193"/>
      <c r="T333" s="194"/>
      <c r="AT333" s="188" t="s">
        <v>165</v>
      </c>
      <c r="AU333" s="188" t="s">
        <v>86</v>
      </c>
      <c r="AV333" s="12" t="s">
        <v>86</v>
      </c>
      <c r="AW333" s="12" t="s">
        <v>31</v>
      </c>
      <c r="AX333" s="12" t="s">
        <v>80</v>
      </c>
      <c r="AY333" s="188" t="s">
        <v>156</v>
      </c>
    </row>
    <row r="334" s="11" customFormat="1" ht="22.8" customHeight="1">
      <c r="B334" s="159"/>
      <c r="D334" s="160" t="s">
        <v>74</v>
      </c>
      <c r="E334" s="170" t="s">
        <v>448</v>
      </c>
      <c r="F334" s="170" t="s">
        <v>449</v>
      </c>
      <c r="I334" s="162"/>
      <c r="J334" s="171">
        <f>BK334</f>
        <v>0</v>
      </c>
      <c r="L334" s="159"/>
      <c r="M334" s="164"/>
      <c r="N334" s="165"/>
      <c r="O334" s="165"/>
      <c r="P334" s="166">
        <f>SUM(P335:P337)</f>
        <v>0</v>
      </c>
      <c r="Q334" s="165"/>
      <c r="R334" s="166">
        <f>SUM(R335:R337)</f>
        <v>0</v>
      </c>
      <c r="S334" s="165"/>
      <c r="T334" s="167">
        <f>SUM(T335:T337)</f>
        <v>0</v>
      </c>
      <c r="AR334" s="160" t="s">
        <v>80</v>
      </c>
      <c r="AT334" s="168" t="s">
        <v>74</v>
      </c>
      <c r="AU334" s="168" t="s">
        <v>80</v>
      </c>
      <c r="AY334" s="160" t="s">
        <v>156</v>
      </c>
      <c r="BK334" s="169">
        <f>SUM(BK335:BK337)</f>
        <v>0</v>
      </c>
    </row>
    <row r="335" s="1" customFormat="1" ht="21.6" customHeight="1">
      <c r="B335" s="172"/>
      <c r="C335" s="173" t="s">
        <v>450</v>
      </c>
      <c r="D335" s="173" t="s">
        <v>158</v>
      </c>
      <c r="E335" s="174" t="s">
        <v>451</v>
      </c>
      <c r="F335" s="175" t="s">
        <v>452</v>
      </c>
      <c r="G335" s="176" t="s">
        <v>310</v>
      </c>
      <c r="H335" s="177">
        <v>543.34699999999998</v>
      </c>
      <c r="I335" s="178"/>
      <c r="J335" s="179">
        <f>ROUND(I335*H335,2)</f>
        <v>0</v>
      </c>
      <c r="K335" s="175" t="s">
        <v>162</v>
      </c>
      <c r="L335" s="37"/>
      <c r="M335" s="180" t="s">
        <v>1</v>
      </c>
      <c r="N335" s="181" t="s">
        <v>40</v>
      </c>
      <c r="O335" s="73"/>
      <c r="P335" s="182">
        <f>O335*H335</f>
        <v>0</v>
      </c>
      <c r="Q335" s="182">
        <v>0</v>
      </c>
      <c r="R335" s="182">
        <f>Q335*H335</f>
        <v>0</v>
      </c>
      <c r="S335" s="182">
        <v>0</v>
      </c>
      <c r="T335" s="183">
        <f>S335*H335</f>
        <v>0</v>
      </c>
      <c r="AR335" s="184" t="s">
        <v>163</v>
      </c>
      <c r="AT335" s="184" t="s">
        <v>158</v>
      </c>
      <c r="AU335" s="184" t="s">
        <v>86</v>
      </c>
      <c r="AY335" s="18" t="s">
        <v>156</v>
      </c>
      <c r="BE335" s="185">
        <f>IF(N335="základní",J335,0)</f>
        <v>0</v>
      </c>
      <c r="BF335" s="185">
        <f>IF(N335="snížená",J335,0)</f>
        <v>0</v>
      </c>
      <c r="BG335" s="185">
        <f>IF(N335="zákl. přenesená",J335,0)</f>
        <v>0</v>
      </c>
      <c r="BH335" s="185">
        <f>IF(N335="sníž. přenesená",J335,0)</f>
        <v>0</v>
      </c>
      <c r="BI335" s="185">
        <f>IF(N335="nulová",J335,0)</f>
        <v>0</v>
      </c>
      <c r="BJ335" s="18" t="s">
        <v>80</v>
      </c>
      <c r="BK335" s="185">
        <f>ROUND(I335*H335,2)</f>
        <v>0</v>
      </c>
      <c r="BL335" s="18" t="s">
        <v>163</v>
      </c>
      <c r="BM335" s="184" t="s">
        <v>453</v>
      </c>
    </row>
    <row r="336" s="12" customFormat="1">
      <c r="B336" s="186"/>
      <c r="D336" s="187" t="s">
        <v>165</v>
      </c>
      <c r="E336" s="188" t="s">
        <v>1</v>
      </c>
      <c r="F336" s="189" t="s">
        <v>454</v>
      </c>
      <c r="H336" s="190">
        <v>543.34699999999998</v>
      </c>
      <c r="I336" s="191"/>
      <c r="L336" s="186"/>
      <c r="M336" s="192"/>
      <c r="N336" s="193"/>
      <c r="O336" s="193"/>
      <c r="P336" s="193"/>
      <c r="Q336" s="193"/>
      <c r="R336" s="193"/>
      <c r="S336" s="193"/>
      <c r="T336" s="194"/>
      <c r="AT336" s="188" t="s">
        <v>165</v>
      </c>
      <c r="AU336" s="188" t="s">
        <v>86</v>
      </c>
      <c r="AV336" s="12" t="s">
        <v>86</v>
      </c>
      <c r="AW336" s="12" t="s">
        <v>31</v>
      </c>
      <c r="AX336" s="12" t="s">
        <v>75</v>
      </c>
      <c r="AY336" s="188" t="s">
        <v>156</v>
      </c>
    </row>
    <row r="337" s="13" customFormat="1">
      <c r="B337" s="195"/>
      <c r="D337" s="187" t="s">
        <v>165</v>
      </c>
      <c r="E337" s="196" t="s">
        <v>1</v>
      </c>
      <c r="F337" s="197" t="s">
        <v>172</v>
      </c>
      <c r="H337" s="198">
        <v>543.34699999999998</v>
      </c>
      <c r="I337" s="199"/>
      <c r="L337" s="195"/>
      <c r="M337" s="200"/>
      <c r="N337" s="201"/>
      <c r="O337" s="201"/>
      <c r="P337" s="201"/>
      <c r="Q337" s="201"/>
      <c r="R337" s="201"/>
      <c r="S337" s="201"/>
      <c r="T337" s="202"/>
      <c r="AT337" s="196" t="s">
        <v>165</v>
      </c>
      <c r="AU337" s="196" t="s">
        <v>86</v>
      </c>
      <c r="AV337" s="13" t="s">
        <v>163</v>
      </c>
      <c r="AW337" s="13" t="s">
        <v>31</v>
      </c>
      <c r="AX337" s="13" t="s">
        <v>80</v>
      </c>
      <c r="AY337" s="196" t="s">
        <v>156</v>
      </c>
    </row>
    <row r="338" s="11" customFormat="1" ht="22.8" customHeight="1">
      <c r="B338" s="159"/>
      <c r="D338" s="160" t="s">
        <v>74</v>
      </c>
      <c r="E338" s="170" t="s">
        <v>158</v>
      </c>
      <c r="F338" s="170" t="s">
        <v>455</v>
      </c>
      <c r="I338" s="162"/>
      <c r="J338" s="171">
        <f>BK338</f>
        <v>0</v>
      </c>
      <c r="L338" s="159"/>
      <c r="M338" s="164"/>
      <c r="N338" s="165"/>
      <c r="O338" s="165"/>
      <c r="P338" s="166">
        <f>P339+P349</f>
        <v>0</v>
      </c>
      <c r="Q338" s="165"/>
      <c r="R338" s="166">
        <f>R339+R349</f>
        <v>36.798299999999998</v>
      </c>
      <c r="S338" s="165"/>
      <c r="T338" s="167">
        <f>T339+T349</f>
        <v>28.556000000000001</v>
      </c>
      <c r="AR338" s="160" t="s">
        <v>80</v>
      </c>
      <c r="AT338" s="168" t="s">
        <v>74</v>
      </c>
      <c r="AU338" s="168" t="s">
        <v>80</v>
      </c>
      <c r="AY338" s="160" t="s">
        <v>156</v>
      </c>
      <c r="BK338" s="169">
        <f>BK339+BK349</f>
        <v>0</v>
      </c>
    </row>
    <row r="339" s="11" customFormat="1" ht="20.88" customHeight="1">
      <c r="B339" s="159"/>
      <c r="D339" s="160" t="s">
        <v>74</v>
      </c>
      <c r="E339" s="170" t="s">
        <v>456</v>
      </c>
      <c r="F339" s="170" t="s">
        <v>457</v>
      </c>
      <c r="I339" s="162"/>
      <c r="J339" s="171">
        <f>BK339</f>
        <v>0</v>
      </c>
      <c r="L339" s="159"/>
      <c r="M339" s="164"/>
      <c r="N339" s="165"/>
      <c r="O339" s="165"/>
      <c r="P339" s="166">
        <f>SUM(P340:P348)</f>
        <v>0</v>
      </c>
      <c r="Q339" s="165"/>
      <c r="R339" s="166">
        <f>SUM(R340:R348)</f>
        <v>36.798299999999998</v>
      </c>
      <c r="S339" s="165"/>
      <c r="T339" s="167">
        <f>SUM(T340:T348)</f>
        <v>0</v>
      </c>
      <c r="AR339" s="160" t="s">
        <v>80</v>
      </c>
      <c r="AT339" s="168" t="s">
        <v>74</v>
      </c>
      <c r="AU339" s="168" t="s">
        <v>86</v>
      </c>
      <c r="AY339" s="160" t="s">
        <v>156</v>
      </c>
      <c r="BK339" s="169">
        <f>SUM(BK340:BK348)</f>
        <v>0</v>
      </c>
    </row>
    <row r="340" s="1" customFormat="1" ht="14.4" customHeight="1">
      <c r="B340" s="172"/>
      <c r="C340" s="173" t="s">
        <v>458</v>
      </c>
      <c r="D340" s="173" t="s">
        <v>158</v>
      </c>
      <c r="E340" s="174" t="s">
        <v>459</v>
      </c>
      <c r="F340" s="175" t="s">
        <v>460</v>
      </c>
      <c r="G340" s="176" t="s">
        <v>161</v>
      </c>
      <c r="H340" s="177">
        <v>64.900000000000006</v>
      </c>
      <c r="I340" s="178"/>
      <c r="J340" s="179">
        <f>ROUND(I340*H340,2)</f>
        <v>0</v>
      </c>
      <c r="K340" s="175" t="s">
        <v>162</v>
      </c>
      <c r="L340" s="37"/>
      <c r="M340" s="180" t="s">
        <v>1</v>
      </c>
      <c r="N340" s="181" t="s">
        <v>40</v>
      </c>
      <c r="O340" s="73"/>
      <c r="P340" s="182">
        <f>O340*H340</f>
        <v>0</v>
      </c>
      <c r="Q340" s="182">
        <v>0.56699999999999995</v>
      </c>
      <c r="R340" s="182">
        <f>Q340*H340</f>
        <v>36.798299999999998</v>
      </c>
      <c r="S340" s="182">
        <v>0</v>
      </c>
      <c r="T340" s="183">
        <f>S340*H340</f>
        <v>0</v>
      </c>
      <c r="AR340" s="184" t="s">
        <v>163</v>
      </c>
      <c r="AT340" s="184" t="s">
        <v>158</v>
      </c>
      <c r="AU340" s="184" t="s">
        <v>173</v>
      </c>
      <c r="AY340" s="18" t="s">
        <v>156</v>
      </c>
      <c r="BE340" s="185">
        <f>IF(N340="základní",J340,0)</f>
        <v>0</v>
      </c>
      <c r="BF340" s="185">
        <f>IF(N340="snížená",J340,0)</f>
        <v>0</v>
      </c>
      <c r="BG340" s="185">
        <f>IF(N340="zákl. přenesená",J340,0)</f>
        <v>0</v>
      </c>
      <c r="BH340" s="185">
        <f>IF(N340="sníž. přenesená",J340,0)</f>
        <v>0</v>
      </c>
      <c r="BI340" s="185">
        <f>IF(N340="nulová",J340,0)</f>
        <v>0</v>
      </c>
      <c r="BJ340" s="18" t="s">
        <v>80</v>
      </c>
      <c r="BK340" s="185">
        <f>ROUND(I340*H340,2)</f>
        <v>0</v>
      </c>
      <c r="BL340" s="18" t="s">
        <v>163</v>
      </c>
      <c r="BM340" s="184" t="s">
        <v>461</v>
      </c>
    </row>
    <row r="341" s="14" customFormat="1">
      <c r="B341" s="203"/>
      <c r="D341" s="187" t="s">
        <v>165</v>
      </c>
      <c r="E341" s="204" t="s">
        <v>1</v>
      </c>
      <c r="F341" s="205" t="s">
        <v>462</v>
      </c>
      <c r="H341" s="204" t="s">
        <v>1</v>
      </c>
      <c r="I341" s="206"/>
      <c r="L341" s="203"/>
      <c r="M341" s="207"/>
      <c r="N341" s="208"/>
      <c r="O341" s="208"/>
      <c r="P341" s="208"/>
      <c r="Q341" s="208"/>
      <c r="R341" s="208"/>
      <c r="S341" s="208"/>
      <c r="T341" s="209"/>
      <c r="AT341" s="204" t="s">
        <v>165</v>
      </c>
      <c r="AU341" s="204" t="s">
        <v>173</v>
      </c>
      <c r="AV341" s="14" t="s">
        <v>80</v>
      </c>
      <c r="AW341" s="14" t="s">
        <v>31</v>
      </c>
      <c r="AX341" s="14" t="s">
        <v>75</v>
      </c>
      <c r="AY341" s="204" t="s">
        <v>156</v>
      </c>
    </row>
    <row r="342" s="12" customFormat="1">
      <c r="B342" s="186"/>
      <c r="D342" s="187" t="s">
        <v>165</v>
      </c>
      <c r="E342" s="188" t="s">
        <v>1</v>
      </c>
      <c r="F342" s="189" t="s">
        <v>463</v>
      </c>
      <c r="H342" s="190">
        <v>31.899999999999999</v>
      </c>
      <c r="I342" s="191"/>
      <c r="L342" s="186"/>
      <c r="M342" s="192"/>
      <c r="N342" s="193"/>
      <c r="O342" s="193"/>
      <c r="P342" s="193"/>
      <c r="Q342" s="193"/>
      <c r="R342" s="193"/>
      <c r="S342" s="193"/>
      <c r="T342" s="194"/>
      <c r="AT342" s="188" t="s">
        <v>165</v>
      </c>
      <c r="AU342" s="188" t="s">
        <v>173</v>
      </c>
      <c r="AV342" s="12" t="s">
        <v>86</v>
      </c>
      <c r="AW342" s="12" t="s">
        <v>31</v>
      </c>
      <c r="AX342" s="12" t="s">
        <v>75</v>
      </c>
      <c r="AY342" s="188" t="s">
        <v>156</v>
      </c>
    </row>
    <row r="343" s="12" customFormat="1">
      <c r="B343" s="186"/>
      <c r="D343" s="187" t="s">
        <v>165</v>
      </c>
      <c r="E343" s="188" t="s">
        <v>1</v>
      </c>
      <c r="F343" s="189" t="s">
        <v>464</v>
      </c>
      <c r="H343" s="190">
        <v>33</v>
      </c>
      <c r="I343" s="191"/>
      <c r="L343" s="186"/>
      <c r="M343" s="192"/>
      <c r="N343" s="193"/>
      <c r="O343" s="193"/>
      <c r="P343" s="193"/>
      <c r="Q343" s="193"/>
      <c r="R343" s="193"/>
      <c r="S343" s="193"/>
      <c r="T343" s="194"/>
      <c r="AT343" s="188" t="s">
        <v>165</v>
      </c>
      <c r="AU343" s="188" t="s">
        <v>173</v>
      </c>
      <c r="AV343" s="12" t="s">
        <v>86</v>
      </c>
      <c r="AW343" s="12" t="s">
        <v>31</v>
      </c>
      <c r="AX343" s="12" t="s">
        <v>75</v>
      </c>
      <c r="AY343" s="188" t="s">
        <v>156</v>
      </c>
    </row>
    <row r="344" s="13" customFormat="1">
      <c r="B344" s="195"/>
      <c r="D344" s="187" t="s">
        <v>165</v>
      </c>
      <c r="E344" s="196" t="s">
        <v>1</v>
      </c>
      <c r="F344" s="197" t="s">
        <v>172</v>
      </c>
      <c r="H344" s="198">
        <v>64.900000000000006</v>
      </c>
      <c r="I344" s="199"/>
      <c r="L344" s="195"/>
      <c r="M344" s="200"/>
      <c r="N344" s="201"/>
      <c r="O344" s="201"/>
      <c r="P344" s="201"/>
      <c r="Q344" s="201"/>
      <c r="R344" s="201"/>
      <c r="S344" s="201"/>
      <c r="T344" s="202"/>
      <c r="AT344" s="196" t="s">
        <v>165</v>
      </c>
      <c r="AU344" s="196" t="s">
        <v>173</v>
      </c>
      <c r="AV344" s="13" t="s">
        <v>163</v>
      </c>
      <c r="AW344" s="13" t="s">
        <v>31</v>
      </c>
      <c r="AX344" s="13" t="s">
        <v>80</v>
      </c>
      <c r="AY344" s="196" t="s">
        <v>156</v>
      </c>
    </row>
    <row r="345" s="1" customFormat="1" ht="21.6" customHeight="1">
      <c r="B345" s="172"/>
      <c r="C345" s="173" t="s">
        <v>465</v>
      </c>
      <c r="D345" s="173" t="s">
        <v>158</v>
      </c>
      <c r="E345" s="174" t="s">
        <v>466</v>
      </c>
      <c r="F345" s="175" t="s">
        <v>467</v>
      </c>
      <c r="G345" s="176" t="s">
        <v>161</v>
      </c>
      <c r="H345" s="177">
        <v>31.899999999999999</v>
      </c>
      <c r="I345" s="178"/>
      <c r="J345" s="179">
        <f>ROUND(I345*H345,2)</f>
        <v>0</v>
      </c>
      <c r="K345" s="175" t="s">
        <v>162</v>
      </c>
      <c r="L345" s="37"/>
      <c r="M345" s="180" t="s">
        <v>1</v>
      </c>
      <c r="N345" s="181" t="s">
        <v>40</v>
      </c>
      <c r="O345" s="73"/>
      <c r="P345" s="182">
        <f>O345*H345</f>
        <v>0</v>
      </c>
      <c r="Q345" s="182">
        <v>0</v>
      </c>
      <c r="R345" s="182">
        <f>Q345*H345</f>
        <v>0</v>
      </c>
      <c r="S345" s="182">
        <v>0</v>
      </c>
      <c r="T345" s="183">
        <f>S345*H345</f>
        <v>0</v>
      </c>
      <c r="AR345" s="184" t="s">
        <v>163</v>
      </c>
      <c r="AT345" s="184" t="s">
        <v>158</v>
      </c>
      <c r="AU345" s="184" t="s">
        <v>173</v>
      </c>
      <c r="AY345" s="18" t="s">
        <v>156</v>
      </c>
      <c r="BE345" s="185">
        <f>IF(N345="základní",J345,0)</f>
        <v>0</v>
      </c>
      <c r="BF345" s="185">
        <f>IF(N345="snížená",J345,0)</f>
        <v>0</v>
      </c>
      <c r="BG345" s="185">
        <f>IF(N345="zákl. přenesená",J345,0)</f>
        <v>0</v>
      </c>
      <c r="BH345" s="185">
        <f>IF(N345="sníž. přenesená",J345,0)</f>
        <v>0</v>
      </c>
      <c r="BI345" s="185">
        <f>IF(N345="nulová",J345,0)</f>
        <v>0</v>
      </c>
      <c r="BJ345" s="18" t="s">
        <v>80</v>
      </c>
      <c r="BK345" s="185">
        <f>ROUND(I345*H345,2)</f>
        <v>0</v>
      </c>
      <c r="BL345" s="18" t="s">
        <v>163</v>
      </c>
      <c r="BM345" s="184" t="s">
        <v>468</v>
      </c>
    </row>
    <row r="346" s="14" customFormat="1">
      <c r="B346" s="203"/>
      <c r="D346" s="187" t="s">
        <v>165</v>
      </c>
      <c r="E346" s="204" t="s">
        <v>1</v>
      </c>
      <c r="F346" s="205" t="s">
        <v>469</v>
      </c>
      <c r="H346" s="204" t="s">
        <v>1</v>
      </c>
      <c r="I346" s="206"/>
      <c r="L346" s="203"/>
      <c r="M346" s="207"/>
      <c r="N346" s="208"/>
      <c r="O346" s="208"/>
      <c r="P346" s="208"/>
      <c r="Q346" s="208"/>
      <c r="R346" s="208"/>
      <c r="S346" s="208"/>
      <c r="T346" s="209"/>
      <c r="AT346" s="204" t="s">
        <v>165</v>
      </c>
      <c r="AU346" s="204" t="s">
        <v>173</v>
      </c>
      <c r="AV346" s="14" t="s">
        <v>80</v>
      </c>
      <c r="AW346" s="14" t="s">
        <v>31</v>
      </c>
      <c r="AX346" s="14" t="s">
        <v>75</v>
      </c>
      <c r="AY346" s="204" t="s">
        <v>156</v>
      </c>
    </row>
    <row r="347" s="12" customFormat="1">
      <c r="B347" s="186"/>
      <c r="D347" s="187" t="s">
        <v>165</v>
      </c>
      <c r="E347" s="188" t="s">
        <v>1</v>
      </c>
      <c r="F347" s="189" t="s">
        <v>470</v>
      </c>
      <c r="H347" s="190">
        <v>31.899999999999999</v>
      </c>
      <c r="I347" s="191"/>
      <c r="L347" s="186"/>
      <c r="M347" s="192"/>
      <c r="N347" s="193"/>
      <c r="O347" s="193"/>
      <c r="P347" s="193"/>
      <c r="Q347" s="193"/>
      <c r="R347" s="193"/>
      <c r="S347" s="193"/>
      <c r="T347" s="194"/>
      <c r="AT347" s="188" t="s">
        <v>165</v>
      </c>
      <c r="AU347" s="188" t="s">
        <v>173</v>
      </c>
      <c r="AV347" s="12" t="s">
        <v>86</v>
      </c>
      <c r="AW347" s="12" t="s">
        <v>31</v>
      </c>
      <c r="AX347" s="12" t="s">
        <v>80</v>
      </c>
      <c r="AY347" s="188" t="s">
        <v>156</v>
      </c>
    </row>
    <row r="348" s="1" customFormat="1" ht="32.4" customHeight="1">
      <c r="B348" s="172"/>
      <c r="C348" s="173" t="s">
        <v>471</v>
      </c>
      <c r="D348" s="173" t="s">
        <v>158</v>
      </c>
      <c r="E348" s="174" t="s">
        <v>472</v>
      </c>
      <c r="F348" s="175" t="s">
        <v>473</v>
      </c>
      <c r="G348" s="176" t="s">
        <v>310</v>
      </c>
      <c r="H348" s="177">
        <v>36.798000000000002</v>
      </c>
      <c r="I348" s="178"/>
      <c r="J348" s="179">
        <f>ROUND(I348*H348,2)</f>
        <v>0</v>
      </c>
      <c r="K348" s="175" t="s">
        <v>162</v>
      </c>
      <c r="L348" s="37"/>
      <c r="M348" s="180" t="s">
        <v>1</v>
      </c>
      <c r="N348" s="181" t="s">
        <v>40</v>
      </c>
      <c r="O348" s="73"/>
      <c r="P348" s="182">
        <f>O348*H348</f>
        <v>0</v>
      </c>
      <c r="Q348" s="182">
        <v>0</v>
      </c>
      <c r="R348" s="182">
        <f>Q348*H348</f>
        <v>0</v>
      </c>
      <c r="S348" s="182">
        <v>0</v>
      </c>
      <c r="T348" s="183">
        <f>S348*H348</f>
        <v>0</v>
      </c>
      <c r="AR348" s="184" t="s">
        <v>163</v>
      </c>
      <c r="AT348" s="184" t="s">
        <v>158</v>
      </c>
      <c r="AU348" s="184" t="s">
        <v>173</v>
      </c>
      <c r="AY348" s="18" t="s">
        <v>156</v>
      </c>
      <c r="BE348" s="185">
        <f>IF(N348="základní",J348,0)</f>
        <v>0</v>
      </c>
      <c r="BF348" s="185">
        <f>IF(N348="snížená",J348,0)</f>
        <v>0</v>
      </c>
      <c r="BG348" s="185">
        <f>IF(N348="zákl. přenesená",J348,0)</f>
        <v>0</v>
      </c>
      <c r="BH348" s="185">
        <f>IF(N348="sníž. přenesená",J348,0)</f>
        <v>0</v>
      </c>
      <c r="BI348" s="185">
        <f>IF(N348="nulová",J348,0)</f>
        <v>0</v>
      </c>
      <c r="BJ348" s="18" t="s">
        <v>80</v>
      </c>
      <c r="BK348" s="185">
        <f>ROUND(I348*H348,2)</f>
        <v>0</v>
      </c>
      <c r="BL348" s="18" t="s">
        <v>163</v>
      </c>
      <c r="BM348" s="184" t="s">
        <v>474</v>
      </c>
    </row>
    <row r="349" s="11" customFormat="1" ht="20.88" customHeight="1">
      <c r="B349" s="159"/>
      <c r="D349" s="160" t="s">
        <v>74</v>
      </c>
      <c r="E349" s="170" t="s">
        <v>475</v>
      </c>
      <c r="F349" s="170" t="s">
        <v>476</v>
      </c>
      <c r="I349" s="162"/>
      <c r="J349" s="171">
        <f>BK349</f>
        <v>0</v>
      </c>
      <c r="L349" s="159"/>
      <c r="M349" s="164"/>
      <c r="N349" s="165"/>
      <c r="O349" s="165"/>
      <c r="P349" s="166">
        <f>SUM(P350:P354)</f>
        <v>0</v>
      </c>
      <c r="Q349" s="165"/>
      <c r="R349" s="166">
        <f>SUM(R350:R354)</f>
        <v>0</v>
      </c>
      <c r="S349" s="165"/>
      <c r="T349" s="167">
        <f>SUM(T350:T354)</f>
        <v>28.556000000000001</v>
      </c>
      <c r="AR349" s="160" t="s">
        <v>80</v>
      </c>
      <c r="AT349" s="168" t="s">
        <v>74</v>
      </c>
      <c r="AU349" s="168" t="s">
        <v>86</v>
      </c>
      <c r="AY349" s="160" t="s">
        <v>156</v>
      </c>
      <c r="BK349" s="169">
        <f>SUM(BK350:BK354)</f>
        <v>0</v>
      </c>
    </row>
    <row r="350" s="1" customFormat="1" ht="21.6" customHeight="1">
      <c r="B350" s="172"/>
      <c r="C350" s="173" t="s">
        <v>477</v>
      </c>
      <c r="D350" s="173" t="s">
        <v>158</v>
      </c>
      <c r="E350" s="174" t="s">
        <v>478</v>
      </c>
      <c r="F350" s="175" t="s">
        <v>479</v>
      </c>
      <c r="G350" s="176" t="s">
        <v>161</v>
      </c>
      <c r="H350" s="177">
        <v>64.900000000000006</v>
      </c>
      <c r="I350" s="178"/>
      <c r="J350" s="179">
        <f>ROUND(I350*H350,2)</f>
        <v>0</v>
      </c>
      <c r="K350" s="175" t="s">
        <v>162</v>
      </c>
      <c r="L350" s="37"/>
      <c r="M350" s="180" t="s">
        <v>1</v>
      </c>
      <c r="N350" s="181" t="s">
        <v>40</v>
      </c>
      <c r="O350" s="73"/>
      <c r="P350" s="182">
        <f>O350*H350</f>
        <v>0</v>
      </c>
      <c r="Q350" s="182">
        <v>0</v>
      </c>
      <c r="R350" s="182">
        <f>Q350*H350</f>
        <v>0</v>
      </c>
      <c r="S350" s="182">
        <v>0.44</v>
      </c>
      <c r="T350" s="183">
        <f>S350*H350</f>
        <v>28.556000000000001</v>
      </c>
      <c r="AR350" s="184" t="s">
        <v>163</v>
      </c>
      <c r="AT350" s="184" t="s">
        <v>158</v>
      </c>
      <c r="AU350" s="184" t="s">
        <v>173</v>
      </c>
      <c r="AY350" s="18" t="s">
        <v>156</v>
      </c>
      <c r="BE350" s="185">
        <f>IF(N350="základní",J350,0)</f>
        <v>0</v>
      </c>
      <c r="BF350" s="185">
        <f>IF(N350="snížená",J350,0)</f>
        <v>0</v>
      </c>
      <c r="BG350" s="185">
        <f>IF(N350="zákl. přenesená",J350,0)</f>
        <v>0</v>
      </c>
      <c r="BH350" s="185">
        <f>IF(N350="sníž. přenesená",J350,0)</f>
        <v>0</v>
      </c>
      <c r="BI350" s="185">
        <f>IF(N350="nulová",J350,0)</f>
        <v>0</v>
      </c>
      <c r="BJ350" s="18" t="s">
        <v>80</v>
      </c>
      <c r="BK350" s="185">
        <f>ROUND(I350*H350,2)</f>
        <v>0</v>
      </c>
      <c r="BL350" s="18" t="s">
        <v>163</v>
      </c>
      <c r="BM350" s="184" t="s">
        <v>480</v>
      </c>
    </row>
    <row r="351" s="1" customFormat="1" ht="21.6" customHeight="1">
      <c r="B351" s="172"/>
      <c r="C351" s="173" t="s">
        <v>481</v>
      </c>
      <c r="D351" s="173" t="s">
        <v>158</v>
      </c>
      <c r="E351" s="174" t="s">
        <v>482</v>
      </c>
      <c r="F351" s="175" t="s">
        <v>483</v>
      </c>
      <c r="G351" s="176" t="s">
        <v>310</v>
      </c>
      <c r="H351" s="177">
        <v>28.556000000000001</v>
      </c>
      <c r="I351" s="178"/>
      <c r="J351" s="179">
        <f>ROUND(I351*H351,2)</f>
        <v>0</v>
      </c>
      <c r="K351" s="175" t="s">
        <v>162</v>
      </c>
      <c r="L351" s="37"/>
      <c r="M351" s="180" t="s">
        <v>1</v>
      </c>
      <c r="N351" s="181" t="s">
        <v>40</v>
      </c>
      <c r="O351" s="73"/>
      <c r="P351" s="182">
        <f>O351*H351</f>
        <v>0</v>
      </c>
      <c r="Q351" s="182">
        <v>0</v>
      </c>
      <c r="R351" s="182">
        <f>Q351*H351</f>
        <v>0</v>
      </c>
      <c r="S351" s="182">
        <v>0</v>
      </c>
      <c r="T351" s="183">
        <f>S351*H351</f>
        <v>0</v>
      </c>
      <c r="AR351" s="184" t="s">
        <v>163</v>
      </c>
      <c r="AT351" s="184" t="s">
        <v>158</v>
      </c>
      <c r="AU351" s="184" t="s">
        <v>173</v>
      </c>
      <c r="AY351" s="18" t="s">
        <v>156</v>
      </c>
      <c r="BE351" s="185">
        <f>IF(N351="základní",J351,0)</f>
        <v>0</v>
      </c>
      <c r="BF351" s="185">
        <f>IF(N351="snížená",J351,0)</f>
        <v>0</v>
      </c>
      <c r="BG351" s="185">
        <f>IF(N351="zákl. přenesená",J351,0)</f>
        <v>0</v>
      </c>
      <c r="BH351" s="185">
        <f>IF(N351="sníž. přenesená",J351,0)</f>
        <v>0</v>
      </c>
      <c r="BI351" s="185">
        <f>IF(N351="nulová",J351,0)</f>
        <v>0</v>
      </c>
      <c r="BJ351" s="18" t="s">
        <v>80</v>
      </c>
      <c r="BK351" s="185">
        <f>ROUND(I351*H351,2)</f>
        <v>0</v>
      </c>
      <c r="BL351" s="18" t="s">
        <v>163</v>
      </c>
      <c r="BM351" s="184" t="s">
        <v>484</v>
      </c>
    </row>
    <row r="352" s="1" customFormat="1" ht="21.6" customHeight="1">
      <c r="B352" s="172"/>
      <c r="C352" s="173" t="s">
        <v>485</v>
      </c>
      <c r="D352" s="173" t="s">
        <v>158</v>
      </c>
      <c r="E352" s="174" t="s">
        <v>486</v>
      </c>
      <c r="F352" s="175" t="s">
        <v>487</v>
      </c>
      <c r="G352" s="176" t="s">
        <v>310</v>
      </c>
      <c r="H352" s="177">
        <v>428.33999999999998</v>
      </c>
      <c r="I352" s="178"/>
      <c r="J352" s="179">
        <f>ROUND(I352*H352,2)</f>
        <v>0</v>
      </c>
      <c r="K352" s="175" t="s">
        <v>162</v>
      </c>
      <c r="L352" s="37"/>
      <c r="M352" s="180" t="s">
        <v>1</v>
      </c>
      <c r="N352" s="181" t="s">
        <v>40</v>
      </c>
      <c r="O352" s="73"/>
      <c r="P352" s="182">
        <f>O352*H352</f>
        <v>0</v>
      </c>
      <c r="Q352" s="182">
        <v>0</v>
      </c>
      <c r="R352" s="182">
        <f>Q352*H352</f>
        <v>0</v>
      </c>
      <c r="S352" s="182">
        <v>0</v>
      </c>
      <c r="T352" s="183">
        <f>S352*H352</f>
        <v>0</v>
      </c>
      <c r="AR352" s="184" t="s">
        <v>163</v>
      </c>
      <c r="AT352" s="184" t="s">
        <v>158</v>
      </c>
      <c r="AU352" s="184" t="s">
        <v>173</v>
      </c>
      <c r="AY352" s="18" t="s">
        <v>156</v>
      </c>
      <c r="BE352" s="185">
        <f>IF(N352="základní",J352,0)</f>
        <v>0</v>
      </c>
      <c r="BF352" s="185">
        <f>IF(N352="snížená",J352,0)</f>
        <v>0</v>
      </c>
      <c r="BG352" s="185">
        <f>IF(N352="zákl. přenesená",J352,0)</f>
        <v>0</v>
      </c>
      <c r="BH352" s="185">
        <f>IF(N352="sníž. přenesená",J352,0)</f>
        <v>0</v>
      </c>
      <c r="BI352" s="185">
        <f>IF(N352="nulová",J352,0)</f>
        <v>0</v>
      </c>
      <c r="BJ352" s="18" t="s">
        <v>80</v>
      </c>
      <c r="BK352" s="185">
        <f>ROUND(I352*H352,2)</f>
        <v>0</v>
      </c>
      <c r="BL352" s="18" t="s">
        <v>163</v>
      </c>
      <c r="BM352" s="184" t="s">
        <v>488</v>
      </c>
    </row>
    <row r="353" s="12" customFormat="1">
      <c r="B353" s="186"/>
      <c r="D353" s="187" t="s">
        <v>165</v>
      </c>
      <c r="E353" s="188" t="s">
        <v>1</v>
      </c>
      <c r="F353" s="189" t="s">
        <v>489</v>
      </c>
      <c r="H353" s="190">
        <v>428.33999999999998</v>
      </c>
      <c r="I353" s="191"/>
      <c r="L353" s="186"/>
      <c r="M353" s="192"/>
      <c r="N353" s="193"/>
      <c r="O353" s="193"/>
      <c r="P353" s="193"/>
      <c r="Q353" s="193"/>
      <c r="R353" s="193"/>
      <c r="S353" s="193"/>
      <c r="T353" s="194"/>
      <c r="AT353" s="188" t="s">
        <v>165</v>
      </c>
      <c r="AU353" s="188" t="s">
        <v>173</v>
      </c>
      <c r="AV353" s="12" t="s">
        <v>86</v>
      </c>
      <c r="AW353" s="12" t="s">
        <v>31</v>
      </c>
      <c r="AX353" s="12" t="s">
        <v>80</v>
      </c>
      <c r="AY353" s="188" t="s">
        <v>156</v>
      </c>
    </row>
    <row r="354" s="1" customFormat="1" ht="21.6" customHeight="1">
      <c r="B354" s="172"/>
      <c r="C354" s="173" t="s">
        <v>490</v>
      </c>
      <c r="D354" s="173" t="s">
        <v>158</v>
      </c>
      <c r="E354" s="174" t="s">
        <v>491</v>
      </c>
      <c r="F354" s="175" t="s">
        <v>492</v>
      </c>
      <c r="G354" s="176" t="s">
        <v>310</v>
      </c>
      <c r="H354" s="177">
        <v>28.556000000000001</v>
      </c>
      <c r="I354" s="178"/>
      <c r="J354" s="179">
        <f>ROUND(I354*H354,2)</f>
        <v>0</v>
      </c>
      <c r="K354" s="175" t="s">
        <v>162</v>
      </c>
      <c r="L354" s="37"/>
      <c r="M354" s="230" t="s">
        <v>1</v>
      </c>
      <c r="N354" s="231" t="s">
        <v>40</v>
      </c>
      <c r="O354" s="232"/>
      <c r="P354" s="233">
        <f>O354*H354</f>
        <v>0</v>
      </c>
      <c r="Q354" s="233">
        <v>0</v>
      </c>
      <c r="R354" s="233">
        <f>Q354*H354</f>
        <v>0</v>
      </c>
      <c r="S354" s="233">
        <v>0</v>
      </c>
      <c r="T354" s="234">
        <f>S354*H354</f>
        <v>0</v>
      </c>
      <c r="AR354" s="184" t="s">
        <v>163</v>
      </c>
      <c r="AT354" s="184" t="s">
        <v>158</v>
      </c>
      <c r="AU354" s="184" t="s">
        <v>173</v>
      </c>
      <c r="AY354" s="18" t="s">
        <v>156</v>
      </c>
      <c r="BE354" s="185">
        <f>IF(N354="základní",J354,0)</f>
        <v>0</v>
      </c>
      <c r="BF354" s="185">
        <f>IF(N354="snížená",J354,0)</f>
        <v>0</v>
      </c>
      <c r="BG354" s="185">
        <f>IF(N354="zákl. přenesená",J354,0)</f>
        <v>0</v>
      </c>
      <c r="BH354" s="185">
        <f>IF(N354="sníž. přenesená",J354,0)</f>
        <v>0</v>
      </c>
      <c r="BI354" s="185">
        <f>IF(N354="nulová",J354,0)</f>
        <v>0</v>
      </c>
      <c r="BJ354" s="18" t="s">
        <v>80</v>
      </c>
      <c r="BK354" s="185">
        <f>ROUND(I354*H354,2)</f>
        <v>0</v>
      </c>
      <c r="BL354" s="18" t="s">
        <v>163</v>
      </c>
      <c r="BM354" s="184" t="s">
        <v>493</v>
      </c>
    </row>
    <row r="355" s="1" customFormat="1" ht="6.96" customHeight="1">
      <c r="B355" s="56"/>
      <c r="C355" s="57"/>
      <c r="D355" s="57"/>
      <c r="E355" s="57"/>
      <c r="F355" s="57"/>
      <c r="G355" s="57"/>
      <c r="H355" s="57"/>
      <c r="I355" s="134"/>
      <c r="J355" s="57"/>
      <c r="K355" s="57"/>
      <c r="L355" s="37"/>
    </row>
  </sheetData>
  <autoFilter ref="C119:K354"/>
  <mergeCells count="6">
    <mergeCell ref="E7:H7"/>
    <mergeCell ref="E16:H16"/>
    <mergeCell ref="E25:H25"/>
    <mergeCell ref="E85:H85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Eva Bílková</dc:creator>
  <cp:lastModifiedBy>Eva Bílková</cp:lastModifiedBy>
  <dcterms:created xsi:type="dcterms:W3CDTF">2019-03-12T12:38:47Z</dcterms:created>
  <dcterms:modified xsi:type="dcterms:W3CDTF">2019-03-12T12:38:59Z</dcterms:modified>
</cp:coreProperties>
</file>