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OKUMENTY\Investice\CHODNÍK_II_152(Na Zátiší)\Veřejná zakázka\ZADÁNÍ\"/>
    </mc:Choice>
  </mc:AlternateContent>
  <bookViews>
    <workbookView xWindow="180" yWindow="390" windowWidth="28440" windowHeight="13725" activeTab="1"/>
  </bookViews>
  <sheets>
    <sheet name="Rekapitulace stavby" sheetId="1" r:id="rId1"/>
    <sheet name="02 - Ostatní a vedlejší n..." sheetId="2" r:id="rId2"/>
    <sheet name="101 - Chodník" sheetId="3" r:id="rId3"/>
  </sheets>
  <definedNames>
    <definedName name="_xlnm._FilterDatabase" localSheetId="1" hidden="1">'02 - Ostatní a vedlejší n...'!$C$121:$K$181</definedName>
    <definedName name="_xlnm._FilterDatabase" localSheetId="2" hidden="1">'101 - Chodník'!$C$125:$K$585</definedName>
    <definedName name="_xlnm.Print_Titles" localSheetId="1">'02 - Ostatní a vedlejší n...'!$121:$121</definedName>
    <definedName name="_xlnm.Print_Titles" localSheetId="2">'101 - Chodník'!$125:$125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n...'!$C$82:$J$103,'02 - Ostatní a vedlejší n...'!$C$109:$K$181</definedName>
    <definedName name="_xlnm.Print_Area" localSheetId="2">'101 - Chodník'!$C$4:$J$39,'101 - Chodník'!$C$50:$J$76,'101 - Chodník'!$C$82:$J$107,'101 - Chodník'!$C$113:$K$585</definedName>
    <definedName name="_xlnm.Print_Area" localSheetId="0">'Rekapitulace stavby'!$D$4:$AO$76,'Rekapitulace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582" i="3"/>
  <c r="BH582" i="3"/>
  <c r="BG582" i="3"/>
  <c r="BF582" i="3"/>
  <c r="T582" i="3"/>
  <c r="R582" i="3"/>
  <c r="P582" i="3"/>
  <c r="BI580" i="3"/>
  <c r="BH580" i="3"/>
  <c r="BG580" i="3"/>
  <c r="BF580" i="3"/>
  <c r="T580" i="3"/>
  <c r="R580" i="3"/>
  <c r="P580" i="3"/>
  <c r="BI576" i="3"/>
  <c r="BH576" i="3"/>
  <c r="BG576" i="3"/>
  <c r="BF576" i="3"/>
  <c r="T576" i="3"/>
  <c r="R576" i="3"/>
  <c r="P576" i="3"/>
  <c r="BI572" i="3"/>
  <c r="BH572" i="3"/>
  <c r="BG572" i="3"/>
  <c r="BF572" i="3"/>
  <c r="T572" i="3"/>
  <c r="R572" i="3"/>
  <c r="P572" i="3"/>
  <c r="BI569" i="3"/>
  <c r="BH569" i="3"/>
  <c r="BG569" i="3"/>
  <c r="BF569" i="3"/>
  <c r="T569" i="3"/>
  <c r="R569" i="3"/>
  <c r="P569" i="3"/>
  <c r="BI565" i="3"/>
  <c r="BH565" i="3"/>
  <c r="BG565" i="3"/>
  <c r="BF565" i="3"/>
  <c r="T565" i="3"/>
  <c r="R565" i="3"/>
  <c r="P565" i="3"/>
  <c r="BI559" i="3"/>
  <c r="BH559" i="3"/>
  <c r="BG559" i="3"/>
  <c r="BF559" i="3"/>
  <c r="T559" i="3"/>
  <c r="R559" i="3"/>
  <c r="P559" i="3"/>
  <c r="BI551" i="3"/>
  <c r="BH551" i="3"/>
  <c r="BG551" i="3"/>
  <c r="BF551" i="3"/>
  <c r="T551" i="3"/>
  <c r="R551" i="3"/>
  <c r="P551" i="3"/>
  <c r="BI544" i="3"/>
  <c r="BH544" i="3"/>
  <c r="BG544" i="3"/>
  <c r="BF544" i="3"/>
  <c r="T544" i="3"/>
  <c r="R544" i="3"/>
  <c r="P544" i="3"/>
  <c r="BI535" i="3"/>
  <c r="BH535" i="3"/>
  <c r="BG535" i="3"/>
  <c r="BF535" i="3"/>
  <c r="T535" i="3"/>
  <c r="R535" i="3"/>
  <c r="P535" i="3"/>
  <c r="BI531" i="3"/>
  <c r="BH531" i="3"/>
  <c r="BG531" i="3"/>
  <c r="BF531" i="3"/>
  <c r="T531" i="3"/>
  <c r="R531" i="3"/>
  <c r="P531" i="3"/>
  <c r="BI528" i="3"/>
  <c r="BH528" i="3"/>
  <c r="BG528" i="3"/>
  <c r="BF528" i="3"/>
  <c r="T528" i="3"/>
  <c r="R528" i="3"/>
  <c r="P528" i="3"/>
  <c r="BI525" i="3"/>
  <c r="BH525" i="3"/>
  <c r="BG525" i="3"/>
  <c r="BF525" i="3"/>
  <c r="T525" i="3"/>
  <c r="R525" i="3"/>
  <c r="P525" i="3"/>
  <c r="BI522" i="3"/>
  <c r="BH522" i="3"/>
  <c r="BG522" i="3"/>
  <c r="BF522" i="3"/>
  <c r="T522" i="3"/>
  <c r="R522" i="3"/>
  <c r="P522" i="3"/>
  <c r="BI519" i="3"/>
  <c r="BH519" i="3"/>
  <c r="BG519" i="3"/>
  <c r="BF519" i="3"/>
  <c r="T519" i="3"/>
  <c r="R519" i="3"/>
  <c r="P519" i="3"/>
  <c r="BI516" i="3"/>
  <c r="BH516" i="3"/>
  <c r="BG516" i="3"/>
  <c r="BF516" i="3"/>
  <c r="T516" i="3"/>
  <c r="R516" i="3"/>
  <c r="P516" i="3"/>
  <c r="BI513" i="3"/>
  <c r="BH513" i="3"/>
  <c r="BG513" i="3"/>
  <c r="BF513" i="3"/>
  <c r="T513" i="3"/>
  <c r="R513" i="3"/>
  <c r="P513" i="3"/>
  <c r="BI510" i="3"/>
  <c r="BH510" i="3"/>
  <c r="BG510" i="3"/>
  <c r="BF510" i="3"/>
  <c r="T510" i="3"/>
  <c r="R510" i="3"/>
  <c r="P510" i="3"/>
  <c r="BI507" i="3"/>
  <c r="BH507" i="3"/>
  <c r="BG507" i="3"/>
  <c r="BF507" i="3"/>
  <c r="T507" i="3"/>
  <c r="R507" i="3"/>
  <c r="P507" i="3"/>
  <c r="BI504" i="3"/>
  <c r="BH504" i="3"/>
  <c r="BG504" i="3"/>
  <c r="BF504" i="3"/>
  <c r="T504" i="3"/>
  <c r="R504" i="3"/>
  <c r="P504" i="3"/>
  <c r="BI499" i="3"/>
  <c r="BH499" i="3"/>
  <c r="BG499" i="3"/>
  <c r="BF499" i="3"/>
  <c r="T499" i="3"/>
  <c r="R499" i="3"/>
  <c r="P499" i="3"/>
  <c r="BI495" i="3"/>
  <c r="BH495" i="3"/>
  <c r="BG495" i="3"/>
  <c r="BF495" i="3"/>
  <c r="T495" i="3"/>
  <c r="R495" i="3"/>
  <c r="P495" i="3"/>
  <c r="BI492" i="3"/>
  <c r="BH492" i="3"/>
  <c r="BG492" i="3"/>
  <c r="BF492" i="3"/>
  <c r="T492" i="3"/>
  <c r="R492" i="3"/>
  <c r="P492" i="3"/>
  <c r="BI490" i="3"/>
  <c r="BH490" i="3"/>
  <c r="BG490" i="3"/>
  <c r="BF490" i="3"/>
  <c r="T490" i="3"/>
  <c r="R490" i="3"/>
  <c r="P490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6" i="3"/>
  <c r="BH476" i="3"/>
  <c r="BG476" i="3"/>
  <c r="BF476" i="3"/>
  <c r="T476" i="3"/>
  <c r="R476" i="3"/>
  <c r="P476" i="3"/>
  <c r="BI471" i="3"/>
  <c r="BH471" i="3"/>
  <c r="BG471" i="3"/>
  <c r="BF471" i="3"/>
  <c r="T471" i="3"/>
  <c r="R471" i="3"/>
  <c r="P471" i="3"/>
  <c r="BI468" i="3"/>
  <c r="BH468" i="3"/>
  <c r="BG468" i="3"/>
  <c r="BF468" i="3"/>
  <c r="T468" i="3"/>
  <c r="R468" i="3"/>
  <c r="P468" i="3"/>
  <c r="BI464" i="3"/>
  <c r="BH464" i="3"/>
  <c r="BG464" i="3"/>
  <c r="BF464" i="3"/>
  <c r="T464" i="3"/>
  <c r="R464" i="3"/>
  <c r="P464" i="3"/>
  <c r="BI461" i="3"/>
  <c r="BH461" i="3"/>
  <c r="BG461" i="3"/>
  <c r="BF461" i="3"/>
  <c r="T461" i="3"/>
  <c r="R461" i="3"/>
  <c r="P461" i="3"/>
  <c r="BI458" i="3"/>
  <c r="BH458" i="3"/>
  <c r="BG458" i="3"/>
  <c r="BF458" i="3"/>
  <c r="T458" i="3"/>
  <c r="R458" i="3"/>
  <c r="P458" i="3"/>
  <c r="BI455" i="3"/>
  <c r="BH455" i="3"/>
  <c r="BG455" i="3"/>
  <c r="BF455" i="3"/>
  <c r="T455" i="3"/>
  <c r="R455" i="3"/>
  <c r="P455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6" i="3"/>
  <c r="BH446" i="3"/>
  <c r="BG446" i="3"/>
  <c r="BF446" i="3"/>
  <c r="T446" i="3"/>
  <c r="R446" i="3"/>
  <c r="P446" i="3"/>
  <c r="BI443" i="3"/>
  <c r="BH443" i="3"/>
  <c r="BG443" i="3"/>
  <c r="BF443" i="3"/>
  <c r="T443" i="3"/>
  <c r="R443" i="3"/>
  <c r="P443" i="3"/>
  <c r="BI440" i="3"/>
  <c r="BH440" i="3"/>
  <c r="BG440" i="3"/>
  <c r="BF440" i="3"/>
  <c r="T440" i="3"/>
  <c r="R440" i="3"/>
  <c r="P440" i="3"/>
  <c r="BI437" i="3"/>
  <c r="BH437" i="3"/>
  <c r="BG437" i="3"/>
  <c r="BF437" i="3"/>
  <c r="T437" i="3"/>
  <c r="R437" i="3"/>
  <c r="P437" i="3"/>
  <c r="BI434" i="3"/>
  <c r="BH434" i="3"/>
  <c r="BG434" i="3"/>
  <c r="BF434" i="3"/>
  <c r="T434" i="3"/>
  <c r="R434" i="3"/>
  <c r="P434" i="3"/>
  <c r="BI431" i="3"/>
  <c r="BH431" i="3"/>
  <c r="BG431" i="3"/>
  <c r="BF431" i="3"/>
  <c r="T431" i="3"/>
  <c r="R431" i="3"/>
  <c r="P431" i="3"/>
  <c r="BI427" i="3"/>
  <c r="BH427" i="3"/>
  <c r="BG427" i="3"/>
  <c r="BF427" i="3"/>
  <c r="T427" i="3"/>
  <c r="R427" i="3"/>
  <c r="P427" i="3"/>
  <c r="BI423" i="3"/>
  <c r="BH423" i="3"/>
  <c r="BG423" i="3"/>
  <c r="BF423" i="3"/>
  <c r="T423" i="3"/>
  <c r="R423" i="3"/>
  <c r="P423" i="3"/>
  <c r="BI417" i="3"/>
  <c r="BH417" i="3"/>
  <c r="BG417" i="3"/>
  <c r="BF417" i="3"/>
  <c r="T417" i="3"/>
  <c r="R417" i="3"/>
  <c r="P417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3" i="3"/>
  <c r="BH403" i="3"/>
  <c r="BG403" i="3"/>
  <c r="BF403" i="3"/>
  <c r="T403" i="3"/>
  <c r="R403" i="3"/>
  <c r="P403" i="3"/>
  <c r="BI398" i="3"/>
  <c r="BH398" i="3"/>
  <c r="BG398" i="3"/>
  <c r="BF398" i="3"/>
  <c r="T398" i="3"/>
  <c r="R398" i="3"/>
  <c r="P398" i="3"/>
  <c r="BI391" i="3"/>
  <c r="BH391" i="3"/>
  <c r="BG391" i="3"/>
  <c r="BF391" i="3"/>
  <c r="T391" i="3"/>
  <c r="R391" i="3"/>
  <c r="P391" i="3"/>
  <c r="BI385" i="3"/>
  <c r="BH385" i="3"/>
  <c r="BG385" i="3"/>
  <c r="BF385" i="3"/>
  <c r="T385" i="3"/>
  <c r="R385" i="3"/>
  <c r="P385" i="3"/>
  <c r="BI377" i="3"/>
  <c r="BH377" i="3"/>
  <c r="BG377" i="3"/>
  <c r="BF377" i="3"/>
  <c r="T377" i="3"/>
  <c r="R377" i="3"/>
  <c r="P377" i="3"/>
  <c r="BI373" i="3"/>
  <c r="BH373" i="3"/>
  <c r="BG373" i="3"/>
  <c r="BF373" i="3"/>
  <c r="T373" i="3"/>
  <c r="R373" i="3"/>
  <c r="P373" i="3"/>
  <c r="BI365" i="3"/>
  <c r="BH365" i="3"/>
  <c r="BG365" i="3"/>
  <c r="BF365" i="3"/>
  <c r="T365" i="3"/>
  <c r="R365" i="3"/>
  <c r="P365" i="3"/>
  <c r="BI359" i="3"/>
  <c r="BH359" i="3"/>
  <c r="BG359" i="3"/>
  <c r="BF359" i="3"/>
  <c r="T359" i="3"/>
  <c r="R359" i="3"/>
  <c r="P359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48" i="3"/>
  <c r="BH348" i="3"/>
  <c r="BG348" i="3"/>
  <c r="BF348" i="3"/>
  <c r="T348" i="3"/>
  <c r="R348" i="3"/>
  <c r="P348" i="3"/>
  <c r="BI344" i="3"/>
  <c r="BH344" i="3"/>
  <c r="BG344" i="3"/>
  <c r="BF344" i="3"/>
  <c r="T344" i="3"/>
  <c r="R344" i="3"/>
  <c r="P344" i="3"/>
  <c r="BI338" i="3"/>
  <c r="BH338" i="3"/>
  <c r="BG338" i="3"/>
  <c r="BF338" i="3"/>
  <c r="T338" i="3"/>
  <c r="R338" i="3"/>
  <c r="P338" i="3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4" i="3"/>
  <c r="BH324" i="3"/>
  <c r="BG324" i="3"/>
  <c r="BF324" i="3"/>
  <c r="T324" i="3"/>
  <c r="R324" i="3"/>
  <c r="P324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2" i="3"/>
  <c r="BH312" i="3"/>
  <c r="BG312" i="3"/>
  <c r="BF312" i="3"/>
  <c r="T312" i="3"/>
  <c r="R312" i="3"/>
  <c r="P312" i="3"/>
  <c r="BI308" i="3"/>
  <c r="BH308" i="3"/>
  <c r="BG308" i="3"/>
  <c r="BF308" i="3"/>
  <c r="T308" i="3"/>
  <c r="R308" i="3"/>
  <c r="P308" i="3"/>
  <c r="BI304" i="3"/>
  <c r="BH304" i="3"/>
  <c r="BG304" i="3"/>
  <c r="BF304" i="3"/>
  <c r="T304" i="3"/>
  <c r="T303" i="3" s="1"/>
  <c r="R304" i="3"/>
  <c r="R303" i="3" s="1"/>
  <c r="P304" i="3"/>
  <c r="P303" i="3" s="1"/>
  <c r="BI298" i="3"/>
  <c r="BH298" i="3"/>
  <c r="BG298" i="3"/>
  <c r="BF298" i="3"/>
  <c r="T298" i="3"/>
  <c r="R298" i="3"/>
  <c r="P298" i="3"/>
  <c r="BI293" i="3"/>
  <c r="BH293" i="3"/>
  <c r="BG293" i="3"/>
  <c r="BF293" i="3"/>
  <c r="T293" i="3"/>
  <c r="R293" i="3"/>
  <c r="P293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R284" i="3"/>
  <c r="P284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4" i="3"/>
  <c r="BH244" i="3"/>
  <c r="BG244" i="3"/>
  <c r="BF244" i="3"/>
  <c r="T244" i="3"/>
  <c r="R244" i="3"/>
  <c r="P244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123" i="3" s="1"/>
  <c r="J17" i="3"/>
  <c r="J12" i="3"/>
  <c r="J120" i="3" s="1"/>
  <c r="E7" i="3"/>
  <c r="E85" i="3" s="1"/>
  <c r="J37" i="2"/>
  <c r="J36" i="2"/>
  <c r="AY95" i="1"/>
  <c r="J35" i="2"/>
  <c r="AX95" i="1" s="1"/>
  <c r="BI179" i="2"/>
  <c r="BH179" i="2"/>
  <c r="BG179" i="2"/>
  <c r="BF179" i="2"/>
  <c r="T179" i="2"/>
  <c r="T178" i="2"/>
  <c r="R179" i="2"/>
  <c r="R178" i="2" s="1"/>
  <c r="P179" i="2"/>
  <c r="P178" i="2"/>
  <c r="BI175" i="2"/>
  <c r="BH175" i="2"/>
  <c r="BG175" i="2"/>
  <c r="BF175" i="2"/>
  <c r="T175" i="2"/>
  <c r="T174" i="2" s="1"/>
  <c r="R175" i="2"/>
  <c r="R174" i="2"/>
  <c r="P175" i="2"/>
  <c r="P174" i="2" s="1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119" i="2" s="1"/>
  <c r="J17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79" i="2"/>
  <c r="BK172" i="2"/>
  <c r="J166" i="2"/>
  <c r="J155" i="2"/>
  <c r="J146" i="2"/>
  <c r="BK142" i="2"/>
  <c r="BK129" i="2"/>
  <c r="BK179" i="2"/>
  <c r="J172" i="2"/>
  <c r="BK166" i="2"/>
  <c r="BK155" i="2"/>
  <c r="BK146" i="2"/>
  <c r="J134" i="2"/>
  <c r="BK125" i="2"/>
  <c r="BK582" i="3"/>
  <c r="J582" i="3"/>
  <c r="J580" i="3"/>
  <c r="BK576" i="3"/>
  <c r="BK559" i="3"/>
  <c r="J544" i="3"/>
  <c r="BK531" i="3"/>
  <c r="BK525" i="3"/>
  <c r="BK522" i="3"/>
  <c r="BK516" i="3"/>
  <c r="BK507" i="3"/>
  <c r="BK499" i="3"/>
  <c r="BK492" i="3"/>
  <c r="J487" i="3"/>
  <c r="J484" i="3"/>
  <c r="J481" i="3"/>
  <c r="J464" i="3"/>
  <c r="J458" i="3"/>
  <c r="J452" i="3"/>
  <c r="J449" i="3"/>
  <c r="J446" i="3"/>
  <c r="J443" i="3"/>
  <c r="BK440" i="3"/>
  <c r="J434" i="3"/>
  <c r="BK427" i="3"/>
  <c r="J417" i="3"/>
  <c r="BK409" i="3"/>
  <c r="BK403" i="3"/>
  <c r="J385" i="3"/>
  <c r="BK373" i="3"/>
  <c r="BK359" i="3"/>
  <c r="J352" i="3"/>
  <c r="J344" i="3"/>
  <c r="BK332" i="3"/>
  <c r="J324" i="3"/>
  <c r="J312" i="3"/>
  <c r="BK304" i="3"/>
  <c r="J293" i="3"/>
  <c r="BK284" i="3"/>
  <c r="J279" i="3"/>
  <c r="J276" i="3"/>
  <c r="J266" i="3"/>
  <c r="BK260" i="3"/>
  <c r="BK254" i="3"/>
  <c r="BK244" i="3"/>
  <c r="J231" i="3"/>
  <c r="J224" i="3"/>
  <c r="J221" i="3"/>
  <c r="BK204" i="3"/>
  <c r="BK198" i="3"/>
  <c r="BK192" i="3"/>
  <c r="J183" i="3"/>
  <c r="J177" i="3"/>
  <c r="BK172" i="3"/>
  <c r="BK163" i="3"/>
  <c r="BK157" i="3"/>
  <c r="BK146" i="3"/>
  <c r="J138" i="3"/>
  <c r="J132" i="3"/>
  <c r="J576" i="3"/>
  <c r="J569" i="3"/>
  <c r="J551" i="3"/>
  <c r="J535" i="3"/>
  <c r="J528" i="3"/>
  <c r="J522" i="3"/>
  <c r="J516" i="3"/>
  <c r="BK513" i="3"/>
  <c r="J504" i="3"/>
  <c r="J495" i="3"/>
  <c r="J490" i="3"/>
  <c r="BK481" i="3"/>
  <c r="BK471" i="3"/>
  <c r="J471" i="3"/>
  <c r="BK464" i="3"/>
  <c r="BK455" i="3"/>
  <c r="J455" i="3"/>
  <c r="BK434" i="3"/>
  <c r="BK423" i="3"/>
  <c r="J412" i="3"/>
  <c r="J403" i="3"/>
  <c r="BK391" i="3"/>
  <c r="J377" i="3"/>
  <c r="J373" i="3"/>
  <c r="J359" i="3"/>
  <c r="BK348" i="3"/>
  <c r="J338" i="3"/>
  <c r="J328" i="3"/>
  <c r="BK320" i="3"/>
  <c r="BK312" i="3"/>
  <c r="J308" i="3"/>
  <c r="BK293" i="3"/>
  <c r="J284" i="3"/>
  <c r="BK276" i="3"/>
  <c r="BK269" i="3"/>
  <c r="BK263" i="3"/>
  <c r="J260" i="3"/>
  <c r="BK257" i="3"/>
  <c r="J234" i="3"/>
  <c r="J228" i="3"/>
  <c r="BK221" i="3"/>
  <c r="J208" i="3"/>
  <c r="BK201" i="3"/>
  <c r="J198" i="3"/>
  <c r="BK188" i="3"/>
  <c r="J180" i="3"/>
  <c r="J172" i="3"/>
  <c r="BK166" i="3"/>
  <c r="BK160" i="3"/>
  <c r="BK150" i="3"/>
  <c r="J146" i="3"/>
  <c r="BK135" i="3"/>
  <c r="J129" i="3"/>
  <c r="BK175" i="2"/>
  <c r="J168" i="2"/>
  <c r="BK161" i="2"/>
  <c r="J151" i="2"/>
  <c r="J138" i="2"/>
  <c r="BK134" i="2"/>
  <c r="J125" i="2"/>
  <c r="J175" i="2"/>
  <c r="BK168" i="2"/>
  <c r="J161" i="2"/>
  <c r="BK151" i="2"/>
  <c r="J142" i="2"/>
  <c r="BK138" i="2"/>
  <c r="J129" i="2"/>
  <c r="AS94" i="1"/>
  <c r="BK580" i="3"/>
  <c r="J572" i="3"/>
  <c r="BK569" i="3"/>
  <c r="J565" i="3"/>
  <c r="BK551" i="3"/>
  <c r="BK535" i="3"/>
  <c r="BK528" i="3"/>
  <c r="BK519" i="3"/>
  <c r="J513" i="3"/>
  <c r="J510" i="3"/>
  <c r="BK504" i="3"/>
  <c r="BK495" i="3"/>
  <c r="BK490" i="3"/>
  <c r="BK484" i="3"/>
  <c r="BK476" i="3"/>
  <c r="BK468" i="3"/>
  <c r="BK461" i="3"/>
  <c r="BK452" i="3"/>
  <c r="BK449" i="3"/>
  <c r="BK446" i="3"/>
  <c r="BK443" i="3"/>
  <c r="J440" i="3"/>
  <c r="J437" i="3"/>
  <c r="J431" i="3"/>
  <c r="J423" i="3"/>
  <c r="BK412" i="3"/>
  <c r="J398" i="3"/>
  <c r="J391" i="3"/>
  <c r="BK377" i="3"/>
  <c r="J365" i="3"/>
  <c r="BK356" i="3"/>
  <c r="J348" i="3"/>
  <c r="BK338" i="3"/>
  <c r="BK328" i="3"/>
  <c r="J320" i="3"/>
  <c r="J316" i="3"/>
  <c r="BK308" i="3"/>
  <c r="BK298" i="3"/>
  <c r="J287" i="3"/>
  <c r="BK272" i="3"/>
  <c r="J269" i="3"/>
  <c r="J263" i="3"/>
  <c r="J257" i="3"/>
  <c r="J251" i="3"/>
  <c r="BK234" i="3"/>
  <c r="BK228" i="3"/>
  <c r="BK217" i="3"/>
  <c r="BK208" i="3"/>
  <c r="J201" i="3"/>
  <c r="J195" i="3"/>
  <c r="J188" i="3"/>
  <c r="BK180" i="3"/>
  <c r="J169" i="3"/>
  <c r="J166" i="3"/>
  <c r="J160" i="3"/>
  <c r="J150" i="3"/>
  <c r="J143" i="3"/>
  <c r="J135" i="3"/>
  <c r="BK129" i="3"/>
  <c r="BK572" i="3"/>
  <c r="BK565" i="3"/>
  <c r="J559" i="3"/>
  <c r="BK544" i="3"/>
  <c r="J531" i="3"/>
  <c r="J525" i="3"/>
  <c r="J519" i="3"/>
  <c r="BK510" i="3"/>
  <c r="J507" i="3"/>
  <c r="J499" i="3"/>
  <c r="J492" i="3"/>
  <c r="BK487" i="3"/>
  <c r="J476" i="3"/>
  <c r="J468" i="3"/>
  <c r="J461" i="3"/>
  <c r="BK458" i="3"/>
  <c r="BK437" i="3"/>
  <c r="BK431" i="3"/>
  <c r="J427" i="3"/>
  <c r="BK417" i="3"/>
  <c r="J409" i="3"/>
  <c r="BK398" i="3"/>
  <c r="BK385" i="3"/>
  <c r="BK365" i="3"/>
  <c r="J356" i="3"/>
  <c r="BK352" i="3"/>
  <c r="BK344" i="3"/>
  <c r="J332" i="3"/>
  <c r="BK324" i="3"/>
  <c r="BK316" i="3"/>
  <c r="J304" i="3"/>
  <c r="J298" i="3"/>
  <c r="BK287" i="3"/>
  <c r="BK279" i="3"/>
  <c r="J272" i="3"/>
  <c r="BK266" i="3"/>
  <c r="J254" i="3"/>
  <c r="BK251" i="3"/>
  <c r="J244" i="3"/>
  <c r="BK231" i="3"/>
  <c r="BK224" i="3"/>
  <c r="J217" i="3"/>
  <c r="J204" i="3"/>
  <c r="BK195" i="3"/>
  <c r="J192" i="3"/>
  <c r="BK183" i="3"/>
  <c r="BK177" i="3"/>
  <c r="BK169" i="3"/>
  <c r="J163" i="3"/>
  <c r="J157" i="3"/>
  <c r="BK143" i="3"/>
  <c r="BK138" i="3"/>
  <c r="BK132" i="3"/>
  <c r="P124" i="2" l="1"/>
  <c r="R124" i="2"/>
  <c r="BK150" i="2"/>
  <c r="J150" i="2" s="1"/>
  <c r="J99" i="2" s="1"/>
  <c r="T150" i="2"/>
  <c r="P160" i="2"/>
  <c r="R160" i="2"/>
  <c r="BK128" i="3"/>
  <c r="T128" i="3"/>
  <c r="R292" i="3"/>
  <c r="P307" i="3"/>
  <c r="BK323" i="3"/>
  <c r="J323" i="3" s="1"/>
  <c r="J102" i="3" s="1"/>
  <c r="T323" i="3"/>
  <c r="P422" i="3"/>
  <c r="T422" i="3"/>
  <c r="P467" i="3"/>
  <c r="T467" i="3"/>
  <c r="P534" i="3"/>
  <c r="T534" i="3"/>
  <c r="P579" i="3"/>
  <c r="R579" i="3"/>
  <c r="BK124" i="2"/>
  <c r="J124" i="2" s="1"/>
  <c r="J98" i="2" s="1"/>
  <c r="T124" i="2"/>
  <c r="P150" i="2"/>
  <c r="R150" i="2"/>
  <c r="BK160" i="2"/>
  <c r="J160" i="2" s="1"/>
  <c r="J100" i="2" s="1"/>
  <c r="T160" i="2"/>
  <c r="P128" i="3"/>
  <c r="R128" i="3"/>
  <c r="BK292" i="3"/>
  <c r="J292" i="3" s="1"/>
  <c r="J99" i="3" s="1"/>
  <c r="P292" i="3"/>
  <c r="T292" i="3"/>
  <c r="BK307" i="3"/>
  <c r="J307" i="3" s="1"/>
  <c r="J101" i="3" s="1"/>
  <c r="R307" i="3"/>
  <c r="T307" i="3"/>
  <c r="P323" i="3"/>
  <c r="R323" i="3"/>
  <c r="BK422" i="3"/>
  <c r="J422" i="3" s="1"/>
  <c r="J103" i="3" s="1"/>
  <c r="R422" i="3"/>
  <c r="BK467" i="3"/>
  <c r="J467" i="3" s="1"/>
  <c r="J104" i="3" s="1"/>
  <c r="R467" i="3"/>
  <c r="BK534" i="3"/>
  <c r="J534" i="3" s="1"/>
  <c r="J105" i="3" s="1"/>
  <c r="R534" i="3"/>
  <c r="BK579" i="3"/>
  <c r="J579" i="3" s="1"/>
  <c r="J106" i="3" s="1"/>
  <c r="T579" i="3"/>
  <c r="BK174" i="2"/>
  <c r="J174" i="2" s="1"/>
  <c r="J101" i="2" s="1"/>
  <c r="BK178" i="2"/>
  <c r="J178" i="2" s="1"/>
  <c r="J102" i="2" s="1"/>
  <c r="BK303" i="3"/>
  <c r="J303" i="3"/>
  <c r="J100" i="3"/>
  <c r="F92" i="3"/>
  <c r="E116" i="3"/>
  <c r="BE135" i="3"/>
  <c r="BE138" i="3"/>
  <c r="BE146" i="3"/>
  <c r="BE157" i="3"/>
  <c r="BE163" i="3"/>
  <c r="BE166" i="3"/>
  <c r="BE172" i="3"/>
  <c r="BE180" i="3"/>
  <c r="BE188" i="3"/>
  <c r="BE192" i="3"/>
  <c r="BE198" i="3"/>
  <c r="BE201" i="3"/>
  <c r="BE217" i="3"/>
  <c r="BE221" i="3"/>
  <c r="BE228" i="3"/>
  <c r="BE231" i="3"/>
  <c r="BE244" i="3"/>
  <c r="BE254" i="3"/>
  <c r="BE260" i="3"/>
  <c r="BE263" i="3"/>
  <c r="BE266" i="3"/>
  <c r="BE272" i="3"/>
  <c r="BE276" i="3"/>
  <c r="BE279" i="3"/>
  <c r="BE284" i="3"/>
  <c r="BE287" i="3"/>
  <c r="BE304" i="3"/>
  <c r="BE308" i="3"/>
  <c r="BE338" i="3"/>
  <c r="BE409" i="3"/>
  <c r="BE452" i="3"/>
  <c r="BE455" i="3"/>
  <c r="BE464" i="3"/>
  <c r="BE471" i="3"/>
  <c r="BE484" i="3"/>
  <c r="BE487" i="3"/>
  <c r="BE492" i="3"/>
  <c r="BE495" i="3"/>
  <c r="BE499" i="3"/>
  <c r="BE504" i="3"/>
  <c r="BE510" i="3"/>
  <c r="BE513" i="3"/>
  <c r="BE516" i="3"/>
  <c r="BE519" i="3"/>
  <c r="BE522" i="3"/>
  <c r="BE525" i="3"/>
  <c r="BE531" i="3"/>
  <c r="BE535" i="3"/>
  <c r="BE559" i="3"/>
  <c r="BE569" i="3"/>
  <c r="J89" i="3"/>
  <c r="J92" i="3"/>
  <c r="BE129" i="3"/>
  <c r="BE132" i="3"/>
  <c r="BE143" i="3"/>
  <c r="BE150" i="3"/>
  <c r="BE160" i="3"/>
  <c r="BE169" i="3"/>
  <c r="BE177" i="3"/>
  <c r="BE183" i="3"/>
  <c r="BE195" i="3"/>
  <c r="BE204" i="3"/>
  <c r="BE208" i="3"/>
  <c r="BE224" i="3"/>
  <c r="BE234" i="3"/>
  <c r="BE251" i="3"/>
  <c r="BE257" i="3"/>
  <c r="BE269" i="3"/>
  <c r="BE293" i="3"/>
  <c r="BE298" i="3"/>
  <c r="BE312" i="3"/>
  <c r="BE316" i="3"/>
  <c r="BE320" i="3"/>
  <c r="BE324" i="3"/>
  <c r="BE328" i="3"/>
  <c r="BE332" i="3"/>
  <c r="BE344" i="3"/>
  <c r="BE348" i="3"/>
  <c r="BE352" i="3"/>
  <c r="BE356" i="3"/>
  <c r="BE359" i="3"/>
  <c r="BE365" i="3"/>
  <c r="BE373" i="3"/>
  <c r="BE377" i="3"/>
  <c r="BE385" i="3"/>
  <c r="BE391" i="3"/>
  <c r="BE398" i="3"/>
  <c r="BE403" i="3"/>
  <c r="BE412" i="3"/>
  <c r="BE417" i="3"/>
  <c r="BE423" i="3"/>
  <c r="BE427" i="3"/>
  <c r="BE431" i="3"/>
  <c r="BE434" i="3"/>
  <c r="BE437" i="3"/>
  <c r="BE440" i="3"/>
  <c r="BE443" i="3"/>
  <c r="BE446" i="3"/>
  <c r="BE449" i="3"/>
  <c r="BE458" i="3"/>
  <c r="BE461" i="3"/>
  <c r="BE468" i="3"/>
  <c r="BE476" i="3"/>
  <c r="BE481" i="3"/>
  <c r="BE490" i="3"/>
  <c r="BE507" i="3"/>
  <c r="BE528" i="3"/>
  <c r="BE544" i="3"/>
  <c r="BE551" i="3"/>
  <c r="BE565" i="3"/>
  <c r="BE572" i="3"/>
  <c r="BE576" i="3"/>
  <c r="BE580" i="3"/>
  <c r="BE582" i="3"/>
  <c r="J89" i="2"/>
  <c r="F92" i="2"/>
  <c r="BE125" i="2"/>
  <c r="BE129" i="2"/>
  <c r="BE134" i="2"/>
  <c r="BE138" i="2"/>
  <c r="BE142" i="2"/>
  <c r="BE151" i="2"/>
  <c r="BE155" i="2"/>
  <c r="BE161" i="2"/>
  <c r="BE166" i="2"/>
  <c r="BE168" i="2"/>
  <c r="BE172" i="2"/>
  <c r="E85" i="2"/>
  <c r="J92" i="2"/>
  <c r="BE146" i="2"/>
  <c r="BE175" i="2"/>
  <c r="BE179" i="2"/>
  <c r="F34" i="2"/>
  <c r="BA95" i="1"/>
  <c r="J34" i="2"/>
  <c r="AW95" i="1" s="1"/>
  <c r="F36" i="2"/>
  <c r="BC95" i="1"/>
  <c r="F36" i="3"/>
  <c r="BC96" i="1" s="1"/>
  <c r="F37" i="3"/>
  <c r="BD96" i="1" s="1"/>
  <c r="F37" i="2"/>
  <c r="BD95" i="1" s="1"/>
  <c r="F35" i="2"/>
  <c r="BB95" i="1" s="1"/>
  <c r="F34" i="3"/>
  <c r="BA96" i="1" s="1"/>
  <c r="J34" i="3"/>
  <c r="AW96" i="1" s="1"/>
  <c r="F35" i="3"/>
  <c r="BB96" i="1" s="1"/>
  <c r="R127" i="3" l="1"/>
  <c r="R126" i="3" s="1"/>
  <c r="P127" i="3"/>
  <c r="P126" i="3" s="1"/>
  <c r="AU96" i="1" s="1"/>
  <c r="T123" i="2"/>
  <c r="T122" i="2" s="1"/>
  <c r="T127" i="3"/>
  <c r="T126" i="3"/>
  <c r="BK127" i="3"/>
  <c r="J127" i="3" s="1"/>
  <c r="J97" i="3" s="1"/>
  <c r="R123" i="2"/>
  <c r="R122" i="2" s="1"/>
  <c r="P123" i="2"/>
  <c r="P122" i="2" s="1"/>
  <c r="AU95" i="1" s="1"/>
  <c r="BK123" i="2"/>
  <c r="J123" i="2" s="1"/>
  <c r="J97" i="2" s="1"/>
  <c r="J128" i="3"/>
  <c r="J98" i="3" s="1"/>
  <c r="F33" i="2"/>
  <c r="AZ95" i="1" s="1"/>
  <c r="BB94" i="1"/>
  <c r="W31" i="1" s="1"/>
  <c r="BC94" i="1"/>
  <c r="AY94" i="1" s="1"/>
  <c r="F33" i="3"/>
  <c r="AZ96" i="1" s="1"/>
  <c r="J33" i="2"/>
  <c r="AV95" i="1" s="1"/>
  <c r="AT95" i="1" s="1"/>
  <c r="BD94" i="1"/>
  <c r="W33" i="1" s="1"/>
  <c r="BA94" i="1"/>
  <c r="W30" i="1"/>
  <c r="J33" i="3"/>
  <c r="AV96" i="1" s="1"/>
  <c r="AT96" i="1" s="1"/>
  <c r="BK122" i="2" l="1"/>
  <c r="J122" i="2" s="1"/>
  <c r="J96" i="2" s="1"/>
  <c r="BK126" i="3"/>
  <c r="J126" i="3"/>
  <c r="J30" i="3" s="1"/>
  <c r="AG96" i="1" s="1"/>
  <c r="AU94" i="1"/>
  <c r="AZ94" i="1"/>
  <c r="W29" i="1" s="1"/>
  <c r="AW94" i="1"/>
  <c r="AK30" i="1" s="1"/>
  <c r="AX94" i="1"/>
  <c r="W32" i="1"/>
  <c r="J39" i="3" l="1"/>
  <c r="J96" i="3"/>
  <c r="AN96" i="1"/>
  <c r="J30" i="2"/>
  <c r="AG95" i="1" s="1"/>
  <c r="AG94" i="1" s="1"/>
  <c r="AK26" i="1" s="1"/>
  <c r="AK35" i="1" s="1"/>
  <c r="AV94" i="1"/>
  <c r="AK29" i="1"/>
  <c r="J39" i="2" l="1"/>
  <c r="AN95" i="1"/>
  <c r="AT94" i="1"/>
  <c r="AN94" i="1" l="1"/>
</calcChain>
</file>

<file path=xl/sharedStrings.xml><?xml version="1.0" encoding="utf-8"?>
<sst xmlns="http://schemas.openxmlformats.org/spreadsheetml/2006/main" count="5183" uniqueCount="951">
  <si>
    <t>Export Komplet</t>
  </si>
  <si>
    <t/>
  </si>
  <si>
    <t>2.0</t>
  </si>
  <si>
    <t>ZAMOK</t>
  </si>
  <si>
    <t>False</t>
  </si>
  <si>
    <t>{a7ab2c7d-a3fa-43dc-a913-9073d020181e}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</si>
  <si>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</si>
  <si>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</si>
  <si>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</si>
  <si>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</si>
  <si>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</si>
  <si>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</si>
  <si>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</si>
  <si>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</si>
  <si>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1168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</si>
  <si>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</si>
  <si>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</si>
  <si>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podél silnice II/152 - Nová Bystřice</t>
  </si>
  <si>
    <t>KSO:</t>
  </si>
  <si>
    <t>CC-CZ:</t>
  </si>
  <si>
    <t>Místo:</t>
  </si>
  <si>
    <t>Nová Bystřice</t>
  </si>
  <si>
    <t>Datum:</t>
  </si>
  <si>
    <t>5. 4. 2023</t>
  </si>
  <si>
    <t>Zadavatel:</t>
  </si>
  <si>
    <t>IČ:</t>
  </si>
  <si>
    <t>Město Nová Bystřice</t>
  </si>
  <si>
    <t>DIČ:</t>
  </si>
  <si>
    <t>Uchazeč:</t>
  </si>
  <si>
    <t>Vyplň údaj</t>
  </si>
  <si>
    <t>Projektant:</t>
  </si>
  <si>
    <t>63906601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</si>
  <si>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</si>
  <si>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</si>
  <si>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</si>
  <si>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</si>
  <si>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</si>
  <si>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</si>
  <si>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</si>
  <si>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</si>
  <si>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</si>
  <si>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</si>
  <si>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</si>
  <si>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</si>
  <si>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</si>
  <si>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</si>
  <si>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</si>
  <si>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</si>
  <si>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</si>
  <si>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</si>
  <si>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</si>
  <si>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</si>
  <si>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</si>
  <si>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</si>
  <si>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</si>
  <si>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</si>
  <si>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</si>
  <si>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</si>
  <si>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</si>
  <si>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</si>
  <si>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</si>
  <si>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</si>
  <si>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</si>
  <si>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</si>
  <si>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</si>
  <si>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</si>
  <si>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</si>
  <si>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</si>
  <si>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</si>
  <si>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</si>
  <si>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</si>
  <si>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</si>
  <si>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</si>
  <si>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</si>
  <si>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</si>
  <si>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</si>
  <si>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</si>
  <si>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</si>
  <si>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</si>
  <si>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</si>
  <si>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</si>
  <si>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</si>
  <si>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</si>
  <si>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</si>
  <si>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</si>
  <si>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</si>
  <si>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{b7652c63-0dc1-4461-9174-4e2fee1f3dc9}</t>
  </si>
  <si>
    <t>2</t>
  </si>
  <si>
    <t>101</t>
  </si>
  <si>
    <t>Chodník</t>
  </si>
  <si>
    <t>{35a99c60-1693-47c0-aa5d-fc4225b33c1e}</t>
  </si>
  <si>
    <t>822 27 75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</si>
  <si>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</si>
  <si>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</si>
  <si>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</si>
  <si>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</si>
  <si>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</si>
  <si>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</si>
  <si>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</si>
  <si>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</si>
  <si>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</si>
  <si>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</si>
  <si>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</si>
  <si>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</si>
  <si>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</si>
  <si>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</si>
  <si>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</si>
  <si>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</si>
  <si>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</si>
  <si>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</si>
  <si>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</si>
  <si>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</si>
  <si>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</si>
  <si>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</si>
  <si>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</si>
  <si>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</si>
  <si>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</si>
  <si>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</si>
  <si>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</si>
  <si>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</si>
  <si>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</si>
  <si>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</si>
  <si>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</si>
  <si>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</si>
  <si>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</si>
  <si>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</si>
  <si>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011103000</t>
  </si>
  <si>
    <t>Geologický průzkum bez rozlišení</t>
  </si>
  <si>
    <t>kpl</t>
  </si>
  <si>
    <t>CS ÚRS 2023 01</t>
  </si>
  <si>
    <t>1024</t>
  </si>
  <si>
    <t>1282391523</t>
  </si>
  <si>
    <t>PP</t>
  </si>
  <si>
    <t>VV</t>
  </si>
  <si>
    <t>prohlídka a posouzení podloží pozemních komunkací geotechnikem včetně návrhu opatření</t>
  </si>
  <si>
    <t>"pro stavbu jako celek" 1</t>
  </si>
  <si>
    <t>012203000</t>
  </si>
  <si>
    <t>Geodetické práce při provádění stavby</t>
  </si>
  <si>
    <t>1097875143</t>
  </si>
  <si>
    <t>podrobné vytýčení podle vytyčovacích protokolů</t>
  </si>
  <si>
    <t>podrobné vytýčení výšek povrchu podle příčných řezů</t>
  </si>
  <si>
    <t>3</t>
  </si>
  <si>
    <t>012303000</t>
  </si>
  <si>
    <t>Geodetické práce po výstavbě</t>
  </si>
  <si>
    <t>-1391748350</t>
  </si>
  <si>
    <t>Zaměření skutečného provedení stavby</t>
  </si>
  <si>
    <t>4</t>
  </si>
  <si>
    <t>012303000w</t>
  </si>
  <si>
    <t>Geodetické práce po výstavbě, GP</t>
  </si>
  <si>
    <t>hm</t>
  </si>
  <si>
    <t>1013663508</t>
  </si>
  <si>
    <t>Vypracování geometrického plánu pro oddělení pozemku</t>
  </si>
  <si>
    <t>"uvažovat 2 hm nových hranic pozemku" 2</t>
  </si>
  <si>
    <t>013254000</t>
  </si>
  <si>
    <t>Dokumentace skutečného provedení stavby</t>
  </si>
  <si>
    <t>-361443154</t>
  </si>
  <si>
    <t>vypracování  dokumentace skutečného provedení</t>
  </si>
  <si>
    <t>"pro stavbu jako celek, PD ve 4 vyhotoveních" 1</t>
  </si>
  <si>
    <t>6</t>
  </si>
  <si>
    <t>013294000</t>
  </si>
  <si>
    <t>Ostatní dokumentace</t>
  </si>
  <si>
    <t>1499823463</t>
  </si>
  <si>
    <t>realizační dokumentace dle potřeby zhotovitele</t>
  </si>
  <si>
    <t>VRN3</t>
  </si>
  <si>
    <t>Zařízení staveniště</t>
  </si>
  <si>
    <t>7</t>
  </si>
  <si>
    <t>032403000</t>
  </si>
  <si>
    <t>Provizorní komunikace</t>
  </si>
  <si>
    <t>-821987242</t>
  </si>
  <si>
    <t>koridory pro pěší  pro zajištění požadavků BOZP</t>
  </si>
  <si>
    <t>"bere se pro stavbu jako celek" 1</t>
  </si>
  <si>
    <t>8</t>
  </si>
  <si>
    <t>034303000</t>
  </si>
  <si>
    <t>Dopravní značení na staveništi</t>
  </si>
  <si>
    <t>-1756004263</t>
  </si>
  <si>
    <t>dopravně inženýrské opatření</t>
  </si>
  <si>
    <t>označení omezení provozu, vč. přeznačování v průběhu stavby</t>
  </si>
  <si>
    <t>VRN4</t>
  </si>
  <si>
    <t>Inženýrská činnost</t>
  </si>
  <si>
    <t>9</t>
  </si>
  <si>
    <t>043103000w</t>
  </si>
  <si>
    <t>Zkoušky bez rozlišení -Zkoušky materiálů zkušebnou zhotovitele</t>
  </si>
  <si>
    <t>596742330</t>
  </si>
  <si>
    <t>zajištění všech zkoušek materiálů  dle požadavků TKP a ZTKP</t>
  </si>
  <si>
    <t>"Zkoušky materiálů zhotovitelem, pro stavbu jako celek" 1</t>
  </si>
  <si>
    <t>včetně zkoušek vzorkování dle vyhl. č. 130/2019 Sb.</t>
  </si>
  <si>
    <t>10</t>
  </si>
  <si>
    <t>043103000w1</t>
  </si>
  <si>
    <t>Zkoušky bez rozlišení -Zkoušky materiálů nezávislou zkušebnou</t>
  </si>
  <si>
    <t>Kč</t>
  </si>
  <si>
    <t>1875072610</t>
  </si>
  <si>
    <t>11</t>
  </si>
  <si>
    <t>043194000w</t>
  </si>
  <si>
    <t>Ostatní zkoušky - Zkoušky konstrukcí a prací zkušebnou zhotovitele</t>
  </si>
  <si>
    <t>-308363323</t>
  </si>
  <si>
    <t>zajištění všech zkoušek konstrukcí a prací dle požadavků TKP a ZTKP</t>
  </si>
  <si>
    <t>"Pro stavbu jako celek" 1</t>
  </si>
  <si>
    <t>12</t>
  </si>
  <si>
    <t>043194000w1</t>
  </si>
  <si>
    <t>Ostatní zkoušky - Zkoušky konstrukcí a prací nezávislou zkušebnou</t>
  </si>
  <si>
    <t>1346138516</t>
  </si>
  <si>
    <t>VRN5</t>
  </si>
  <si>
    <t>Finanční náklady</t>
  </si>
  <si>
    <t>13</t>
  </si>
  <si>
    <t>053002000</t>
  </si>
  <si>
    <t>Poplatky</t>
  </si>
  <si>
    <t>-1075558030</t>
  </si>
  <si>
    <t>"za vytýčení inženýrský sítí pro stavbu jako celek" 1</t>
  </si>
  <si>
    <t>VRN9</t>
  </si>
  <si>
    <t>Ostatní náklady</t>
  </si>
  <si>
    <t>14</t>
  </si>
  <si>
    <t>091003000w</t>
  </si>
  <si>
    <t>Ostatní náklady - další opatření na BOZP při práci na staveništi</t>
  </si>
  <si>
    <t>-991444167</t>
  </si>
  <si>
    <t>101 - Chodník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</si>
  <si>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</si>
  <si>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</si>
  <si>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</si>
  <si>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</si>
  <si>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</si>
  <si>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</si>
  <si>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</si>
  <si>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</si>
  <si>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</si>
  <si>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</si>
  <si>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</si>
  <si>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</si>
  <si>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</si>
  <si>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112101101</t>
  </si>
  <si>
    <t>Odstranění stromů listnatých průměru kmene přes 100 do 300 mm</t>
  </si>
  <si>
    <t>kus</t>
  </si>
  <si>
    <t>-1189268844</t>
  </si>
  <si>
    <t>Odstranění stromů s odřezáním kmene a s odvětvením listnatých, průměru kmene přes 100 do 300 mm</t>
  </si>
  <si>
    <t>"1 strom listnatý o pěti kmenech dle výk. výměr" 5</t>
  </si>
  <si>
    <t>112155215</t>
  </si>
  <si>
    <t>Štěpkování solitérních stromků a větví průměru kmene do 300 mm s naložením</t>
  </si>
  <si>
    <t>-867556483</t>
  </si>
  <si>
    <t>Štěpkování s naložením na dopravní prostředek a odvozem do 20 km stromků a větví solitérů, průměru kmene do 300 mm</t>
  </si>
  <si>
    <t>"dle odstranění  kmenů stromů" 5</t>
  </si>
  <si>
    <t>112251103</t>
  </si>
  <si>
    <t>Odstranění pařezů průměru přes 500 do 700 mm</t>
  </si>
  <si>
    <t>-885772039</t>
  </si>
  <si>
    <t>Odstranění pařezů strojně s jejich vykopáním nebo vytrháním průměru přes 500 do 700 mm</t>
  </si>
  <si>
    <t xml:space="preserve">"dle odstranění stromů, rozvětvený strom o pěti kmenech" 1 </t>
  </si>
  <si>
    <t>113106123</t>
  </si>
  <si>
    <t>Rozebrání dlažeb ze zámkových dlaždic komunikací pro pěší ručně</t>
  </si>
  <si>
    <t>m2</t>
  </si>
  <si>
    <t>-1946896069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</si>
  <si>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</si>
  <si>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"rozebrání zámkové dlažby pro předláždění, dle výk.výměr" 10,1</t>
  </si>
  <si>
    <t>"plocha odstranění chodníku, dle výk.výměr" 2</t>
  </si>
  <si>
    <t>Součet</t>
  </si>
  <si>
    <t>113106062</t>
  </si>
  <si>
    <t>Rozebrání dlažeb při překopech vozovek z drobných kostek s ložem ze živice ručně</t>
  </si>
  <si>
    <t>2068904873</t>
  </si>
  <si>
    <t>Rozebrání dlažeb a dílců při překopech inženýrských sítí s přemístěním hmot na skládku na vzdálenost do 3 m nebo s naložením na dopravní prostředek ručně vozovek a ploch, s jakoukoliv výplní spár z drobných kostek nebo odseků s ložem ze živice</t>
  </si>
  <si>
    <t>"rozebrání přídlažby z drobné kostky, dle výk.výměr" 2,08</t>
  </si>
  <si>
    <t>113107162</t>
  </si>
  <si>
    <t>Odstranění podkladu z kameniva drceného tl přes 100 do 200 mm strojně pl přes 50 do 200 m2</t>
  </si>
  <si>
    <t>1665324660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</si>
  <si>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</si>
  <si>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Odstranění penetračního makadamu při osazování obrub, výkopu rýh a šachet</t>
  </si>
  <si>
    <t>"dle výk.výměr" 76,17</t>
  </si>
  <si>
    <t>113107182</t>
  </si>
  <si>
    <t>Odstranění podkladu živičného tl přes 50 do 100 mm strojně pl přes 50 do 200 m2</t>
  </si>
  <si>
    <t>-474555154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</si>
  <si>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</si>
  <si>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Odstranění živičného krytu v místech nových varovných pásů a vodící linie přejezdů (mimo ramp)</t>
  </si>
  <si>
    <t>"varovné pásy, dle výk.výměr" 33,8</t>
  </si>
  <si>
    <t>"odečte se var.pás v rampě, dle výk.výměr" -(3,56+3,88+3,15+4,05)</t>
  </si>
  <si>
    <t>"umělá vodící linie, dle výk.výměr" 15,36</t>
  </si>
  <si>
    <t>113107321</t>
  </si>
  <si>
    <t>Odstranění podkladu z kameniva drceného tl do 100 mm strojně pl do 50 m2</t>
  </si>
  <si>
    <t>-652622350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</si>
  <si>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</si>
  <si>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"odstranění kce chodníku ze ZD, dle výk.výměr" 2</t>
  </si>
  <si>
    <t>113154112</t>
  </si>
  <si>
    <t>Frézování živičného krytu tl 40 mm pruh š 0,5 m pl do 500 m2 bez překážek v trase</t>
  </si>
  <si>
    <t>242705630</t>
  </si>
  <si>
    <t>Frézování živičného podkladu nebo krytu s naložením na dopravní prostředek plochy do 500 m2 bez překážek v trase pruhu šířky do 0,5 m, tloušťky vrstvy 40 mm</t>
  </si>
  <si>
    <t>"frézování v místě ramp a podél obrub, prům.tl. 0,04 m, dle výk. výměr" 137,5</t>
  </si>
  <si>
    <t>113154121</t>
  </si>
  <si>
    <t>Frézování živičného krytu tl do 30 mm pruh š přes 0,5 do 1 m pl do 500 m2 bez překážek v trase</t>
  </si>
  <si>
    <t>197850192</t>
  </si>
  <si>
    <t>Frézování živičného podkladu nebo krytu s naložením na dopravní prostředek plochy do 500 m2 bez překážek v trase pruhu šířky přes 0,5 m do 1 m, tloušťky vrstvy do 30 mm</t>
  </si>
  <si>
    <t>"frézování do sklonu nového povrchu chodníku, prům.tl. 0,02 m, dle výk. výměr" 329</t>
  </si>
  <si>
    <t>113154124</t>
  </si>
  <si>
    <t>Frézování živičného krytu tl 100 mm pruh š přes 0,5 do 1 m pl do 500 m2 bez překážek v trase</t>
  </si>
  <si>
    <t>-465640073</t>
  </si>
  <si>
    <t>Frézování živičného podkladu nebo krytu s naložením na dopravní prostředek plochy do 500 m2 bez překážek v trase pruhu šířky přes 0,5 m do 1 m, tloušťky vrstvy 100 mm</t>
  </si>
  <si>
    <t>"frézování do sklonu nového povrchu chodníku, prům.tl. 0,10 m, dle výk. výměr" 329</t>
  </si>
  <si>
    <t>113204111</t>
  </si>
  <si>
    <t>Vytrhání obrub záhonových</t>
  </si>
  <si>
    <t>m</t>
  </si>
  <si>
    <t>CS ÚRS 2022 01</t>
  </si>
  <si>
    <t>2102330600</t>
  </si>
  <si>
    <t>Vytrhání obrub  s vybouráním lože, s přemístěním hmot na skládku na vzdálenost do 3 m nebo s naložením na dopravní prostředek záhonových</t>
  </si>
  <si>
    <t>"Vytrhání betonových obrubníků záhonových, dle výk. výměr" 3,7</t>
  </si>
  <si>
    <t>113202111</t>
  </si>
  <si>
    <t>Vytrhání obrub krajníků obrubníků stojatých</t>
  </si>
  <si>
    <t>1892696431</t>
  </si>
  <si>
    <t>Vytrhání obrub s vybouráním lože, s přemístěním hmot na skládku na vzdálenost do 3 m nebo s naložením na dopravní prostředek z krajníků nebo obrubníků stojatých</t>
  </si>
  <si>
    <t>"Vytrhání betonových obrubníků siln. stojatých, dle výk. výměr" 77,4</t>
  </si>
  <si>
    <t>"Vytrhání kamenných obrubníků siln. stojatých, dle výk. výměr" 10,1</t>
  </si>
  <si>
    <t>121151113</t>
  </si>
  <si>
    <t>Sejmutí ornice plochy do 500 m2 tl vrstvy do 200 mm strojně</t>
  </si>
  <si>
    <t>-579185262</t>
  </si>
  <si>
    <t>Sejmutí ornice strojně při souvislé ploše přes 100 do 500 m2, tl. vrstvy do 200 mm</t>
  </si>
  <si>
    <t>"odhumusování tl.100 mm dle výk. výměr" 102,9</t>
  </si>
  <si>
    <t>129001101</t>
  </si>
  <si>
    <t>Příplatek za ztížení odkopávky nebo prokopávky v blízkosti inženýrských sítí</t>
  </si>
  <si>
    <t>m3</t>
  </si>
  <si>
    <t>738686993</t>
  </si>
  <si>
    <t>Příplatek k cenám vykopávek za ztížení vykopávky v blízkosti podzemního vedení nebo výbušnin v horninách jakékoliv třídy</t>
  </si>
  <si>
    <t>"bere se cca 30% odkopávky" (12,86+11,83)*0,3</t>
  </si>
  <si>
    <t>16</t>
  </si>
  <si>
    <t>122251102</t>
  </si>
  <si>
    <t>Odkopávky a prokopávky nezapažené v hornině třídy těžitelnosti I skupiny 3 objem do 50 m3 strojně</t>
  </si>
  <si>
    <t>-328410005</t>
  </si>
  <si>
    <t>Odkopávky a prokopávky nezapažené strojně v hornině třídy těžitelnosti I skupiny 3 přes 20 do 50 m3</t>
  </si>
  <si>
    <t>"výkop pro nové konstrukce dle výk. výměr" 12,86</t>
  </si>
  <si>
    <t>"výkop pro AZ dle výk. výměr" 11,83</t>
  </si>
  <si>
    <t>17</t>
  </si>
  <si>
    <t>132251251</t>
  </si>
  <si>
    <t>Hloubení rýh nezapažených š do 2000 mm v hornině třídy těžitelnosti I skupiny 3 objem do 20 m3 strojně</t>
  </si>
  <si>
    <t>838124665</t>
  </si>
  <si>
    <t>Hloubení nezapažených rýh šířky přes 800 do 2 000 mm strojně s urovnáním dna do předepsaného profilu a spádu v hornině třídy těžitelnosti I skupiny 3 do 20 m3</t>
  </si>
  <si>
    <t xml:space="preserve">výkop pro přípojky odvod. zařízení, uvažuje se  hl. prům. 1,0 m </t>
  </si>
  <si>
    <t>"šířka 0.9 m, dle výk. výměr" 9,1*0,9*1,0</t>
  </si>
  <si>
    <t>18</t>
  </si>
  <si>
    <t>133254101</t>
  </si>
  <si>
    <t>Hloubení šachet zapažených v hornině třídy těžitelnosti I skupiny 3 objem do 20 m3</t>
  </si>
  <si>
    <t>-1758694233</t>
  </si>
  <si>
    <t>Hloubení zapažených šachet strojně v hornině třídy těžitelnosti I skupiny 3 do 20 m3</t>
  </si>
  <si>
    <t>"pro nové ul. vpusti, půdor. 1,2x1,2m, cca hl. 2.0m pod plání " 1,2*1,2*2,0*(2)</t>
  </si>
  <si>
    <t>19</t>
  </si>
  <si>
    <t>151101101</t>
  </si>
  <si>
    <t>Zřízení příložného pažení a rozepření stěn rýh hl do 2 m</t>
  </si>
  <si>
    <t>213497143</t>
  </si>
  <si>
    <t>Zřízení pažení a rozepření stěn rýh pro podzemní vedení příložné pro jakoukoliv mezerovitost, hloubky do 2 m</t>
  </si>
  <si>
    <t>"Pro šachtu pod plání" 1,2*4*2,0*2</t>
  </si>
  <si>
    <t>20</t>
  </si>
  <si>
    <t>151101111</t>
  </si>
  <si>
    <t>Odstranění příložného pažení a rozepření stěn rýh hl do 2 m</t>
  </si>
  <si>
    <t>417410580</t>
  </si>
  <si>
    <t>Odstranění pažení a rozepření stěn rýh pro podzemní vedení s uložením materiálu na vzdálenost do 3 m od kraje výkopu příložné, hloubky do 2 m</t>
  </si>
  <si>
    <t>"dle zřízení" 19,2</t>
  </si>
  <si>
    <t>162201411</t>
  </si>
  <si>
    <t>Vodorovné přemístění kmenů stromů listnatých do 1 km D kmene přes 100 do 300 mm</t>
  </si>
  <si>
    <t>195641288</t>
  </si>
  <si>
    <t>Vodorovné přemístění větví, kmenů nebo pařezů s naložením, složením a dopravou do 1000 m kmenů stromů listnatých, průměru přes 100 do 300 mm</t>
  </si>
  <si>
    <t>"dle odstranění stromů" 5</t>
  </si>
  <si>
    <t>22</t>
  </si>
  <si>
    <t>162201423</t>
  </si>
  <si>
    <t>Vodorovné přemístění pařezů do 1 km D přes 500 do 700 mm</t>
  </si>
  <si>
    <t>-1920277833</t>
  </si>
  <si>
    <t>Vodorovné přemístění větví, kmenů nebo pařezů s naložením, složením a dopravou do 1000 m pařezů kmenů, průměru přes 500 do 700 mm</t>
  </si>
  <si>
    <t xml:space="preserve">"dle odstranění pařezů" 1 </t>
  </si>
  <si>
    <t>včetně poplatku za uložení</t>
  </si>
  <si>
    <t>23</t>
  </si>
  <si>
    <t>162751117</t>
  </si>
  <si>
    <t>Vodorovné přemístění přes 9 000 do 10000 m výkopku/sypaniny z horniny třídy těžitelnosti I skupiny 1 až 3</t>
  </si>
  <si>
    <t>1443379047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</si>
  <si>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</si>
  <si>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přebytečná zemina na skládku odpadů do 13 km</t>
  </si>
  <si>
    <t>"odkopávka" 24,69</t>
  </si>
  <si>
    <t>"rýhy" 8,19</t>
  </si>
  <si>
    <t>"šachty" 5,76</t>
  </si>
  <si>
    <t>"odečte se zásyp" -7,906</t>
  </si>
  <si>
    <t>"odečte se dod. násyp" -16,38</t>
  </si>
  <si>
    <t>24</t>
  </si>
  <si>
    <t>162751119</t>
  </si>
  <si>
    <t>Příplatek k vodorovnému přemístění výkopku/sypaniny z horniny třídy těžitelnosti I skupiny 1 až 3 ZKD 1000 m přes 10000 m</t>
  </si>
  <si>
    <t>637208744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</si>
  <si>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</si>
  <si>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"dle vodorovné dopravy" 14,354*(13-10)</t>
  </si>
  <si>
    <t>25</t>
  </si>
  <si>
    <t>171152111</t>
  </si>
  <si>
    <t>Uložení sypaniny z hornin nesoudržných a sypkých do násypů zhutněných v aktivní zóně silnic a dálnic</t>
  </si>
  <si>
    <t>873619003</t>
  </si>
  <si>
    <t>Uložení sypaniny do zhutněných násypů pro silnice, dálnice a letiště s rozprostřením sypaniny ve vrstvách, s hrubým urovnáním a uzavřením povrchu násypu z hornin nesoudržných sypkých v aktivní zóně</t>
  </si>
  <si>
    <t>"násyp aktivní zóny, výměna zeminy tl.0,15, dle výkopu ro AZ, větev 20" 11,83</t>
  </si>
  <si>
    <t>26</t>
  </si>
  <si>
    <t>M</t>
  </si>
  <si>
    <t>58344229</t>
  </si>
  <si>
    <t>štěrkodrť frakce 0/125</t>
  </si>
  <si>
    <t>t</t>
  </si>
  <si>
    <t>722850154</t>
  </si>
  <si>
    <t>Vhodná nenamrzavá zemina do aktivní zóny dle ČSN 736133</t>
  </si>
  <si>
    <t>"dle uložení " 11,83*2,0</t>
  </si>
  <si>
    <t>27</t>
  </si>
  <si>
    <t>171152112</t>
  </si>
  <si>
    <t>Uložení sypaniny z hornin nesoudržných a sypkých do násypů zhutněných mimo aktivní zónu silnic a dálnic</t>
  </si>
  <si>
    <t>804635036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</si>
  <si>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</si>
  <si>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16,38</t>
  </si>
  <si>
    <t>28</t>
  </si>
  <si>
    <t>171201221</t>
  </si>
  <si>
    <t>Poplatek za uložení na skládce (skládkovné) zeminy a kamení kód odpadu 17 05 04</t>
  </si>
  <si>
    <t>1855243398</t>
  </si>
  <si>
    <t>Poplatek za uložení stavebního odpadu na skládce (skládkovné) zeminy a kamení zatříděného do Katalogu odpadů pod kódem 17 05 04</t>
  </si>
  <si>
    <t>"za uložení sypaniny na skládku odpadů, dle vodor. přemístění" 14,354*1,8</t>
  </si>
  <si>
    <t>29</t>
  </si>
  <si>
    <t>174101101</t>
  </si>
  <si>
    <t>Zásyp jam, šachet rýh nebo kolem objektů sypaninou se zhutněním</t>
  </si>
  <si>
    <t>1973585066</t>
  </si>
  <si>
    <t>Zásyp sypaninou z jakékoliv horniny strojně s uložením výkopku ve vrstvách se zhutněním jam, šachet, rýh nebo kolem objektů v těchto vykopávkách</t>
  </si>
  <si>
    <t>"výkop rýh pro přípojky" 8,19</t>
  </si>
  <si>
    <t>"výkop šachet" 5,76</t>
  </si>
  <si>
    <t>"odečte se obsyp vč. potrubí přípojek" -4,095</t>
  </si>
  <si>
    <t>odečte se lože pro potrubí přípojek</t>
  </si>
  <si>
    <t>"De 200" -0,9*9,1*0,1</t>
  </si>
  <si>
    <t>odečte se zemina vytlačená tělesy ul. vpustí</t>
  </si>
  <si>
    <t>"uliční vpusti" -0,3*0,3*3,14*2,0*(2)</t>
  </si>
  <si>
    <t>30</t>
  </si>
  <si>
    <t>175151101</t>
  </si>
  <si>
    <t>Obsypání potrubí strojně sypaninou bez prohození, uloženou do 3 m</t>
  </si>
  <si>
    <t>-1848184893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</si>
  <si>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</si>
  <si>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přípojky do výšky 0,3 m nad povrch potrubí, pískem</t>
  </si>
  <si>
    <t>"De 200" (0,2+0,3)*0,9*9,1</t>
  </si>
  <si>
    <t>odečte se zemina vytlačená potrubím</t>
  </si>
  <si>
    <t>"De 200" -(0,1*0,1)*3,14*9,1</t>
  </si>
  <si>
    <t>31</t>
  </si>
  <si>
    <t>58331351</t>
  </si>
  <si>
    <t>kamenivo těžené drobné frakce 0/4</t>
  </si>
  <si>
    <t>1479318656</t>
  </si>
  <si>
    <t>"písek pro obsyp, cca 2,0 t/m3" 3,809*2,0</t>
  </si>
  <si>
    <t>32</t>
  </si>
  <si>
    <t>181351103</t>
  </si>
  <si>
    <t>Rozprostření ornice tl vrstvy do 200 mm pl přes 100 do 500 m2 v rovině nebo ve svahu do 1:5 strojně</t>
  </si>
  <si>
    <t>590308626</t>
  </si>
  <si>
    <t>Rozprostření a urovnání ornice v rovině nebo ve svahu sklonu do 1:5 strojně při souvislé ploše přes 100 do 500 m2, tl. vrstvy do 200 mm</t>
  </si>
  <si>
    <t>"ohumusování v rovině tl.100 mm dle výk. výměr" 137</t>
  </si>
  <si>
    <t>33</t>
  </si>
  <si>
    <t>10364101</t>
  </si>
  <si>
    <t>zemina pro terénní úpravy - ornice</t>
  </si>
  <si>
    <t>-1497975278</t>
  </si>
  <si>
    <t>"nákup, naložení a doprava ornice, 1m3/1,8t" (137+1,8-102,9)*0,1*1,8</t>
  </si>
  <si>
    <t>34</t>
  </si>
  <si>
    <t>182211121</t>
  </si>
  <si>
    <t>Svahování násypů ručně</t>
  </si>
  <si>
    <t>-923243552</t>
  </si>
  <si>
    <t>Svahování trvalých svahů do projektovaných profilů ručně s potřebným přemístěním výkopku při svahování násypů v jakékoliv hornině</t>
  </si>
  <si>
    <t>"svahování násypu, dle ohumusování ve svahu" 1,8</t>
  </si>
  <si>
    <t>35</t>
  </si>
  <si>
    <t>182311123</t>
  </si>
  <si>
    <t>Rozprostření ornice ve svahu přes 1:5 tl vrstvy do 200 mm ručně</t>
  </si>
  <si>
    <t>-433807486</t>
  </si>
  <si>
    <t>Rozprostření a urovnání ornice ve svahu sklonu přes 1:5 ručně při souvislé ploše, tl. vrstvy do 200 mm</t>
  </si>
  <si>
    <t>"ohumusování ve svahu tl.100 mm dle výk. výměr" 1,8</t>
  </si>
  <si>
    <t>36</t>
  </si>
  <si>
    <t>181411131</t>
  </si>
  <si>
    <t>Založení parkového trávníku výsevem pl do 1000 m2 v rovině a ve svahu do 1:5</t>
  </si>
  <si>
    <t>998714460</t>
  </si>
  <si>
    <t>Založení trávníku na půdě předem připravené plochy do 1000 m2 výsevem včetně utažení parkového v rovině nebo na svahu do 1:5</t>
  </si>
  <si>
    <t>"dle ohumusování v rovině dle výk. výměr" 137</t>
  </si>
  <si>
    <t>37</t>
  </si>
  <si>
    <t>181411132</t>
  </si>
  <si>
    <t>Založení parkového trávníku výsevem pl do 1000 m2 ve svahu přes 1:5 do 1:2</t>
  </si>
  <si>
    <t>1161384602</t>
  </si>
  <si>
    <t>Založení trávníku na půdě předem připravené plochy do 1000 m2 výsevem včetně utažení parkového na svahu přes 1:5 do 1:2</t>
  </si>
  <si>
    <t>"dle ohumusování ve svahu dle výk. výměr" 1,8</t>
  </si>
  <si>
    <t>38</t>
  </si>
  <si>
    <t>00572410</t>
  </si>
  <si>
    <t>osivo směs travní parková</t>
  </si>
  <si>
    <t>kg</t>
  </si>
  <si>
    <t>-726201898</t>
  </si>
  <si>
    <t>dle ohumusování dle výk. výměr, cca 0,03 kg/m2</t>
  </si>
  <si>
    <t>(137+1,8)*0,03</t>
  </si>
  <si>
    <t>39</t>
  </si>
  <si>
    <t>184818112</t>
  </si>
  <si>
    <t>Vyvětvení a tvarový ořez dřevin v přes 3 do 5 m s odnesením odpadu do 200 m a spálením</t>
  </si>
  <si>
    <t>-1239841281</t>
  </si>
  <si>
    <t>Vyvětvení a tvarový ořez dřevin s úpravou koruny při výšce stromu přes 3 do 5 m</t>
  </si>
  <si>
    <t>"ořezání větví stromů v blízkosti nového chodníku, dle situačních výkresů" 2</t>
  </si>
  <si>
    <t>40</t>
  </si>
  <si>
    <t>185804312</t>
  </si>
  <si>
    <t>Zalití rostlin vodou plocha přes 20 m2</t>
  </si>
  <si>
    <t>458163185</t>
  </si>
  <si>
    <t>Zalití rostlin vodou plochy záhonů jednotlivě přes 20 m2</t>
  </si>
  <si>
    <t>uvažuje se 10x po 10 l na 1 m2 travnatých ploch</t>
  </si>
  <si>
    <t>(137+1,8)*10*10*0,001</t>
  </si>
  <si>
    <t>včetně dopravy vody</t>
  </si>
  <si>
    <t>41</t>
  </si>
  <si>
    <t>181951111</t>
  </si>
  <si>
    <t>Úprava pláně v hornině třídy těžitelnosti I skupiny 1 až 3 bez zhutnění strojně</t>
  </si>
  <si>
    <t>919009448</t>
  </si>
  <si>
    <t>Úprava pláně vyrovnáním výškových rozdílů strojně v hornině třídy těžitelnosti I, skupiny 1 až 3 bez zhutnění</t>
  </si>
  <si>
    <t>"pro plochy ohumus. v rovině, dle výk. výměr" 137</t>
  </si>
  <si>
    <t>42</t>
  </si>
  <si>
    <t>181951112</t>
  </si>
  <si>
    <t>Úprava pláně v hornině třídy těžitelnosti I skupiny 1 až 3 se zhutněním strojně</t>
  </si>
  <si>
    <t>-746915973</t>
  </si>
  <si>
    <t>Úprava pláně vyrovnáním výškových rozdílů strojně v hornině třídy těžitelnosti I, skupiny 1 až 3 se zhutněním</t>
  </si>
  <si>
    <t>"pláň dle plochy větve 20" 78</t>
  </si>
  <si>
    <t>"parapláň, dle výkopu AZ tl.0,15m" 11,83/0,15</t>
  </si>
  <si>
    <t>Zakládání</t>
  </si>
  <si>
    <t>43</t>
  </si>
  <si>
    <t>211971121</t>
  </si>
  <si>
    <t>Zřízení opláštění žeber nebo trativodů geotextilií v rýze nebo zářezu sklonu přes 1:2 š do 2,5 m</t>
  </si>
  <si>
    <t>-1911795798</t>
  </si>
  <si>
    <t>Zřízení opláštění výplně z geotextilie odvodňovacích žeber nebo trativodů v rýze nebo zářezu se stěnami svislými nebo šikmými o sklonu přes 1:2 při rozvinuté šířce opláštění do 2,5 m</t>
  </si>
  <si>
    <t>pro odvodnění vrstvy nad méně propustným podkladem dle TP 170 čl.5.2.3. dodatku, viz výkresy detailů</t>
  </si>
  <si>
    <t>" geosyntetikum tl.10 mm dle výk.výměr " 37,77</t>
  </si>
  <si>
    <t>vč.přesahů</t>
  </si>
  <si>
    <t>44</t>
  </si>
  <si>
    <t>69311088</t>
  </si>
  <si>
    <t>geotextilie netkaná separační, ochranná, filtrační, drenážní PES 500g/m2</t>
  </si>
  <si>
    <t>1201759140</t>
  </si>
  <si>
    <t>geosyntetikum tl.10 mm se součinitelem propustnosti vyšším než 0,0001 m.s-1</t>
  </si>
  <si>
    <t>"dle zřízení" 37,77</t>
  </si>
  <si>
    <t>37,77*1,1845 'Přepočtené koeficientem množství</t>
  </si>
  <si>
    <t>Svislé a kompletní konstrukce</t>
  </si>
  <si>
    <t>45</t>
  </si>
  <si>
    <t>359901212</t>
  </si>
  <si>
    <t>Monitoring stoky jakékoli výšky na stávající kanalizaci</t>
  </si>
  <si>
    <t>-987896512</t>
  </si>
  <si>
    <t>Monitoring stok (kamerový systém) jakékoli výšky stávající kanalizace</t>
  </si>
  <si>
    <t>"kamerová zkouška před  a po stavebních úpravách na požadavek ČEVAKu, dle výk.výměr" 100*2</t>
  </si>
  <si>
    <t>Vodorovné konstrukce</t>
  </si>
  <si>
    <t>46</t>
  </si>
  <si>
    <t>451317777</t>
  </si>
  <si>
    <t>Podklad nebo lože pod dlažbu vodorovný nebo do sklonu 1:5 z betonu prostého tl přes 50 do 100 mm</t>
  </si>
  <si>
    <t>-2108807251</t>
  </si>
  <si>
    <t>Podklad nebo lože pod dlažbu (přídlažbu) v ploše vodorovné nebo ve sklonu do 1:5, tloušťky od 50 do 100 mm z betonu prostého</t>
  </si>
  <si>
    <t>Podkladní vrstva pod varovný pás v rampě přejezdného chodníku</t>
  </si>
  <si>
    <t>"dle výk.výměr, prům.tl.100 mm" 14,65</t>
  </si>
  <si>
    <t>47</t>
  </si>
  <si>
    <t>451572111</t>
  </si>
  <si>
    <t>Lože pod potrubí otevřený výkop z kameniva drobného těženého</t>
  </si>
  <si>
    <t>1956417952</t>
  </si>
  <si>
    <t>Lože pod potrubí, stoky a drobné objekty v otevřeném výkopu z kameniva drobného těženého 0 až 4 mm</t>
  </si>
  <si>
    <t>pod přípojky dle výkazu výměr</t>
  </si>
  <si>
    <t>"De 200" 0,9*9,1*0,1</t>
  </si>
  <si>
    <t>48</t>
  </si>
  <si>
    <t>452112121</t>
  </si>
  <si>
    <t>Osazení betonových prstenců nebo rámů v do 200 mm</t>
  </si>
  <si>
    <t>84030680</t>
  </si>
  <si>
    <t>Osazení betonových dílců prstenců nebo rámů pod poklopy a mříže, výšky přes 100 do 200 mm</t>
  </si>
  <si>
    <t>pro nové uliční vpusti</t>
  </si>
  <si>
    <t>"dle výk. výměr" 2</t>
  </si>
  <si>
    <t>49</t>
  </si>
  <si>
    <t>592238640</t>
  </si>
  <si>
    <t>prstenec pro uliční vpusť vyrovnávací betonový 390x60x130mm</t>
  </si>
  <si>
    <t>-645324353</t>
  </si>
  <si>
    <t>"dle osazení" 2</t>
  </si>
  <si>
    <t>Komunikace pozemní</t>
  </si>
  <si>
    <t>50</t>
  </si>
  <si>
    <t>564861012</t>
  </si>
  <si>
    <t>Podklad ze štěrkodrtě ŠD plochy do 100 m2 tl 210 mm</t>
  </si>
  <si>
    <t>2122779592</t>
  </si>
  <si>
    <t>Podklad ze štěrkodrti ŠD s rozprostřením a zhutněním plochy jednotlivě do 100 m2, po zhutnění tl. 210 mm</t>
  </si>
  <si>
    <t>Pro konstrukci  chodníků - větev 20, ŠD 0/63  v min. tl. 200 mm, prům. 210 mm</t>
  </si>
  <si>
    <t>"pro chodník ZD, dle výk výměr" 78</t>
  </si>
  <si>
    <t>51</t>
  </si>
  <si>
    <t>564851011</t>
  </si>
  <si>
    <t>Podklad ze štěrkodrtě ŠD plochy do 100 m2 tl 150 mm</t>
  </si>
  <si>
    <t>1014956223</t>
  </si>
  <si>
    <t>Podklad ze štěrkodrti ŠD s rozprostřením a zhutněním plochy jednotlivě do 100 m2, po zhutnění tl. 150 mm</t>
  </si>
  <si>
    <t>Pro konstrukci  chodníku větve 10, v tl. prům 150 mm, ŠDa 0/32</t>
  </si>
  <si>
    <t>"pro chodník ZD, mimo přejezdy, dle výk. výměr"  91,8</t>
  </si>
  <si>
    <t>52</t>
  </si>
  <si>
    <t>566901232</t>
  </si>
  <si>
    <t>Vyspravení podkladu po překopech inženýrských sítí plochy přes 15 m2 štěrkodrtí tl. 150 mm</t>
  </si>
  <si>
    <t>2051043437</t>
  </si>
  <si>
    <t>Vyspravení podkladu po překopech inženýrských sítí plochy přes 15 m2 s rozprostřením a zhutněním štěrkodrtí tl. 150 mm</t>
  </si>
  <si>
    <t>Pro nové konstrukce vozovky ve dvou vrstvách</t>
  </si>
  <si>
    <t>"plocha kolem UV, dle výk.výměr" 1,4*2</t>
  </si>
  <si>
    <t>"plocha rýhy pro přípojky,dl.9,1m, š. 0,9" 9,1*0,9*2</t>
  </si>
  <si>
    <t>53</t>
  </si>
  <si>
    <t>566901161</t>
  </si>
  <si>
    <t>Vyspravení podkladu po překopech inženýrských sítí plochy do 15 m2 obalovaným kamenivem ACP (OK) tl. 100 mm</t>
  </si>
  <si>
    <t>1012975054</t>
  </si>
  <si>
    <t>Vyspravení podkladu po překopech inženýrských sítí plochy do 15 m2 s rozprostřením a zhutněním obalovaným kamenivem ACP (OK) tl. 100 mm</t>
  </si>
  <si>
    <t>Pro nové konstrukce vozovky</t>
  </si>
  <si>
    <t>"ACP16+ tl. 70 mm, dle vyspravení podkladu ze ŠD kolem UV" 1,4</t>
  </si>
  <si>
    <t>"ACL16+ tl.60 mm, dle vyspravení podkladu ze ŠD kolem UV" 1,4</t>
  </si>
  <si>
    <t>54</t>
  </si>
  <si>
    <t>577155032</t>
  </si>
  <si>
    <t>Asfaltový beton vrstva ložní ACL 16 (ABVH) tl 60 mm š do 1,5 m z modifikovaného asfaltu</t>
  </si>
  <si>
    <t>1539341823</t>
  </si>
  <si>
    <t>Asfaltový beton vrstva ložní ACL 16 (ABH) s rozprostřením a zhutněním z modifikovaného asfaltu v pruhu šířky do 1,5 m, po zhutnění tl. 60 mm</t>
  </si>
  <si>
    <t>ACL 16 S, ložní vrstva pro chodníkový přejezd, mimo ramp</t>
  </si>
  <si>
    <t>"Pro kci chodníkového přejezdu, dle výk. výměr" 91</t>
  </si>
  <si>
    <t>55</t>
  </si>
  <si>
    <t>572141112</t>
  </si>
  <si>
    <t>Vyrovnání povrchu dosavadních krytů asfaltovým betonem ACO (AB) tl přes 40 do 60 mm</t>
  </si>
  <si>
    <t>307354266</t>
  </si>
  <si>
    <t>Vyrovnání povrchu dosavadních krytů s rozprostřením hmot a zhutněním asfaltovým betonem ACO (AB) tl. přes 40 do 60 mm</t>
  </si>
  <si>
    <t>"pro vyrovnání na ploše povrch. úpravy ramp přejezdného chodníku, ACL 11 S, prům.  tl. 70mm v množství 7,15 m3" 110,68</t>
  </si>
  <si>
    <t>Včetně modifik. spojovacího postřiku na stávajícím povrchu PS-CP v množství 0.5 kg/m2.</t>
  </si>
  <si>
    <t>56</t>
  </si>
  <si>
    <t>565176102</t>
  </si>
  <si>
    <t>Asfaltový beton vrstva podkladní ACP 22 (obalované kamenivo OKH) tl 110 mm š do 1,5 m</t>
  </si>
  <si>
    <t>-194536201</t>
  </si>
  <si>
    <t>Asfaltový beton vrstva podkladní ACP 22 (obalované kamenivo hrubozrnné - OKH) s rozprostřením a zhutněním v pruhu šířky do 1,5 m, po zhutnění tl. 110 mm</t>
  </si>
  <si>
    <t>"pro vyrovnání na ploše přejezdného chodníku mimo ramp, ACL 22 S, prům.  tl. 110mm v množství 10,19 m3, dle výk.výměr" 91</t>
  </si>
  <si>
    <t>57</t>
  </si>
  <si>
    <t>572370112</t>
  </si>
  <si>
    <t>Vyspravení krytu komunikací po překopech pl do 15 m2 dlažbou drobnou do lože z kameniva</t>
  </si>
  <si>
    <t>-850160210</t>
  </si>
  <si>
    <t>Vyspravení krytu komunikací po překopech inženýrských sítí plochy do 15 m2 dlažbou z kamenných kostek s ložem z kameniva těženého drobných</t>
  </si>
  <si>
    <t>"zpětně osazená přídlažba dvojřádek z drobné kostky do betonu, dle výk.výměr" 1,28</t>
  </si>
  <si>
    <t>58</t>
  </si>
  <si>
    <t>573191111</t>
  </si>
  <si>
    <t>Postřik infiltrační kationaktivní emulzí v množství 1 kg/m2</t>
  </si>
  <si>
    <t>1478458702</t>
  </si>
  <si>
    <t>Postřik infiltrační kationaktivní emulzí v množství 1,00 kg/m2</t>
  </si>
  <si>
    <t>PI-C v množství min. 1.0 kg/m2, pro novou kci vozovky</t>
  </si>
  <si>
    <t>" dle překopu v AB přejezdu, dl. 6,06m, š.0,9m " 6,06*0,9</t>
  </si>
  <si>
    <t>" nová kce kolem UV " 1,4</t>
  </si>
  <si>
    <t>59</t>
  </si>
  <si>
    <t>573231106</t>
  </si>
  <si>
    <t>Postřik živičný spojovací ze silniční emulze v množství 0,30 kg/m2</t>
  </si>
  <si>
    <t>-1147087626</t>
  </si>
  <si>
    <t>Postřik spojovací PS bez posypu kamenivem ze silniční emulze, v množství 0,30 kg/m2</t>
  </si>
  <si>
    <t>PS-CP v množství 0.35 kg/m2</t>
  </si>
  <si>
    <t>"nová kce vozovky pod ACO 11 S (rampy přejezdu), dle výk. výměr" 136,7</t>
  </si>
  <si>
    <t>"nová kce vozovky pod ACO 11 S (přejezd), dle výk. výměr" 91</t>
  </si>
  <si>
    <t>"nová kce vozovky pod ACL 16 S (přejezd), dle výk. výměr" 91</t>
  </si>
  <si>
    <t>"nová kce vozovky po překopech pod ACL a ACO kolem UV, dle výk.výměr" 1,4*2</t>
  </si>
  <si>
    <t>60</t>
  </si>
  <si>
    <t>573231108</t>
  </si>
  <si>
    <t>Postřik živičný spojovací ze silniční emulze v množství 0,50 kg/m2</t>
  </si>
  <si>
    <t>-468573066</t>
  </si>
  <si>
    <t>Postřik spojovací PS bez posypu kamenivem ze silniční emulze, v množství 0,50 kg/m2</t>
  </si>
  <si>
    <t>PS-CP v množství 0.5 kg/m2</t>
  </si>
  <si>
    <t>"povrchová úprava vozovky podél obrub, dle výk. výměr" 12,48</t>
  </si>
  <si>
    <t>61</t>
  </si>
  <si>
    <t>577134031</t>
  </si>
  <si>
    <t>Asfaltový beton vrstva obrusná ACO 11 (ABS) tř. I tl 40 mm š do 1,5 m z modifikovaného asfaltu</t>
  </si>
  <si>
    <t>1048222019</t>
  </si>
  <si>
    <t>Asfaltový beton vrstva obrusná ACO 11 (ABS) s rozprostřením a se zhutněním z modifikovaného asfaltu v pruhu šířky do 1,5 m, po zhutnění tl. 40 mm</t>
  </si>
  <si>
    <t>uvažováno ACO 11 S, tl. 40 mm</t>
  </si>
  <si>
    <t>"nová kce vozovky kolem UV,  dle výk. výměr" 1,4</t>
  </si>
  <si>
    <t>"povrchová úprava vozovky podél obrub,  dle výk. výměr" 12,48</t>
  </si>
  <si>
    <t>"nová plocha povrchu ramp přejezdů,  dle výk. výměr" 136,7</t>
  </si>
  <si>
    <t>"nová plocha povrchu přejezdů,  dle výk. výměr" 91</t>
  </si>
  <si>
    <t>62</t>
  </si>
  <si>
    <t>596211112</t>
  </si>
  <si>
    <t>Kladení zámkové dlažby komunikací pro pěší ručně tl 60 mm skupiny A pl přes 100 do 300 m2</t>
  </si>
  <si>
    <t>1389041563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</si>
  <si>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</si>
  <si>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"nová kce chodníků ZD, větev 10, dle výk. výměr" 91,8</t>
  </si>
  <si>
    <t>"nová kce chodníků ZD, větev 20, dle výk. výměr" 78</t>
  </si>
  <si>
    <t>"plocha předláždění chodníku (použita zpětně vybouraná dlažba), dle výk. výměr" 10,1</t>
  </si>
  <si>
    <t>63</t>
  </si>
  <si>
    <t>59245018</t>
  </si>
  <si>
    <t>dlažba tvar obdélník betonová 200x100x60mm přírodní</t>
  </si>
  <si>
    <t>-972660646</t>
  </si>
  <si>
    <t>dle kladení, přičteno ztratné 1%</t>
  </si>
  <si>
    <t>"nová kce chodníků ZD, dle výk. výměr" 169,8</t>
  </si>
  <si>
    <t>"odečte se dl. pro nevidomé v ZD chodníku, dle výk. výměr" -2,2-0,9</t>
  </si>
  <si>
    <t>166,7*1,01 'Přepočtené koeficientem množství</t>
  </si>
  <si>
    <t>64</t>
  </si>
  <si>
    <t>59245006</t>
  </si>
  <si>
    <t>dlažba tvar obdélník betonová pro nevidomé 200x100x60mm barevná</t>
  </si>
  <si>
    <t>-996474798</t>
  </si>
  <si>
    <t>dlažba pro nevidomé, barva červená, přičteno ztratné 3%</t>
  </si>
  <si>
    <t>"dle výk.výměr" 2,2+0,9</t>
  </si>
  <si>
    <t>3,1*1,03 'Přepočtené koeficientem množství</t>
  </si>
  <si>
    <t>65</t>
  </si>
  <si>
    <t>596841121</t>
  </si>
  <si>
    <t>Kladení betonové dlažby komunikací pro pěší do lože z cement malty velikosti do 0,09 m2 pl přes 50 do 100 m2</t>
  </si>
  <si>
    <t>982422507</t>
  </si>
  <si>
    <t>Kladení dlažby z betonových nebo kameninových dlaždic komunikací pro pěší s vyplněním spár a se smetením přebytečného materiálu na vzdálenost do 3 m s ložem z cementové malty tl. do 30 mm velikosti dlaždic do 0,09 m2 (bez zámku), pro plochy přes 50 do 100 m2</t>
  </si>
  <si>
    <t>"varovné pásy pro přejezdný chodník, dle výk. výměr" 33,8</t>
  </si>
  <si>
    <t>"umělá vodící linie pro přejezdný chodník, dle výk. výměr" 15,36</t>
  </si>
  <si>
    <t>"pro dlažbu vkládanou mezi přerušované obrubníky, dle výk. výměr" 0,94</t>
  </si>
  <si>
    <t>66</t>
  </si>
  <si>
    <t>-519836090</t>
  </si>
  <si>
    <t>0,94*1,03 'Přepočtené koeficientem množství</t>
  </si>
  <si>
    <t>67</t>
  </si>
  <si>
    <t>59245226</t>
  </si>
  <si>
    <t>dlažba tvar obdélník betonová pro nevidomé 200x100x80mm barevná</t>
  </si>
  <si>
    <t>632787703</t>
  </si>
  <si>
    <t>"plocha var. pásů dle výk. výměr" 33,8</t>
  </si>
  <si>
    <t>barva červená, přičteno ztratné 3%</t>
  </si>
  <si>
    <t>33,8*1,03 'Přepočtené koeficientem množství</t>
  </si>
  <si>
    <t>68</t>
  </si>
  <si>
    <t>59212315w</t>
  </si>
  <si>
    <t xml:space="preserve">dlaždice betonová pro nástupiště s varovným pásem sloučeným s vodící linií </t>
  </si>
  <si>
    <t>-81207407</t>
  </si>
  <si>
    <t>"umělá vodící linie, drážkovaná dlažba, tl. 80 mm, dle výk. výměr " 15,36</t>
  </si>
  <si>
    <t>ztratné 3%</t>
  </si>
  <si>
    <t>15,36*1,03 'Přepočtené koeficientem množství</t>
  </si>
  <si>
    <t>Trubní vedení</t>
  </si>
  <si>
    <t>69</t>
  </si>
  <si>
    <t>871355241</t>
  </si>
  <si>
    <t>Kanalizační potrubí z tvrdého PVC vícevrstvé tuhost třídy SN12 DN 200</t>
  </si>
  <si>
    <t>1349830490</t>
  </si>
  <si>
    <t>Kanalizační potrubí z tvrdého PVC v otevřeném výkopu ve sklonu do 20 %, hladkého plnostěnného vícevrstvého, tuhost třídy SN 12 DN 200</t>
  </si>
  <si>
    <t>"přípojky De200, SN12, dle výk. výměr" 9,1</t>
  </si>
  <si>
    <t>včetně dodání veškerých trub a tvarovek</t>
  </si>
  <si>
    <t>70</t>
  </si>
  <si>
    <t>893410102w</t>
  </si>
  <si>
    <t xml:space="preserve">Úprava vodoměrné šachty z betonových dílců nepojížděné pl do 1,5 m2 </t>
  </si>
  <si>
    <t>-246158284</t>
  </si>
  <si>
    <t xml:space="preserve">Úprava vodoměrné šachty z betonových dílců nepojížděné plochy do 1,5 m2 </t>
  </si>
  <si>
    <t>úprava stávající vodoměrné šachty vyspravením a vyrovnáním do nové nivelety, včetně nového poklopu pro zatížení B</t>
  </si>
  <si>
    <t>"dle výk.výměr" 1</t>
  </si>
  <si>
    <t>71</t>
  </si>
  <si>
    <t>895941343</t>
  </si>
  <si>
    <t>Osazení vpusti uliční DN 500 z betonových dílců dno vysoké s kalištěm</t>
  </si>
  <si>
    <t>-542445635</t>
  </si>
  <si>
    <t>Osazení vpusti uliční z betonových dílců DN 500 dno vysoké s kalištěm</t>
  </si>
  <si>
    <t>"nová uliční vpust, dle výk. výměr" 2</t>
  </si>
  <si>
    <t>72</t>
  </si>
  <si>
    <t>59224470</t>
  </si>
  <si>
    <t>vpusť uliční DN 500 kaliště vysoké 500/525x65mm</t>
  </si>
  <si>
    <t>165041258</t>
  </si>
  <si>
    <t>73</t>
  </si>
  <si>
    <t>895941361</t>
  </si>
  <si>
    <t>Osazení vpusti uliční DN 500 z betonových dílců skruž středová 290 mm</t>
  </si>
  <si>
    <t>1245510425</t>
  </si>
  <si>
    <t>Osazení vpusti uliční z betonových dílců DN 500 skruž středová 290 mm</t>
  </si>
  <si>
    <t>74</t>
  </si>
  <si>
    <t>59224461</t>
  </si>
  <si>
    <t>vpusť uliční DN 500 skruž průběžná nízká betonová 500/290x65mm</t>
  </si>
  <si>
    <t>1074235826</t>
  </si>
  <si>
    <t>75</t>
  </si>
  <si>
    <t>895941362</t>
  </si>
  <si>
    <t>Osazení vpusti uliční DN 500 z betonových dílců skruž středová 590 mm</t>
  </si>
  <si>
    <t>-691893102</t>
  </si>
  <si>
    <t>Osazení vpusti uliční z betonových dílců DN 500 skruž středová 590 mm</t>
  </si>
  <si>
    <t>"nová uliční vpust, dle výk.výměr" 2</t>
  </si>
  <si>
    <t>76</t>
  </si>
  <si>
    <t>59224462</t>
  </si>
  <si>
    <t>vpusť uliční DN 500 skruž průběžná vysoká betonová 500/590x65mm</t>
  </si>
  <si>
    <t>541991592</t>
  </si>
  <si>
    <t>"dle osazení"2</t>
  </si>
  <si>
    <t>77</t>
  </si>
  <si>
    <t>895941366</t>
  </si>
  <si>
    <t>Osazení vpusti uliční DN 500 z betonových dílců skruž průběžná s výtokem</t>
  </si>
  <si>
    <t>-2136174097</t>
  </si>
  <si>
    <t>Osazení vpusti uliční z betonových dílců DN 500 skruž průběžná s výtokem</t>
  </si>
  <si>
    <t>78</t>
  </si>
  <si>
    <t>59224465</t>
  </si>
  <si>
    <t>vpusť uliční DN 500 skruž průběžná 500/590x65mm betonová s odtokem 200mm PVC</t>
  </si>
  <si>
    <t>652932709</t>
  </si>
  <si>
    <t>79</t>
  </si>
  <si>
    <t>899204112</t>
  </si>
  <si>
    <t>Osazení mříží litinových včetně rámů a košů na bahno pro třídu zatížení D400, E600</t>
  </si>
  <si>
    <t>-510029952</t>
  </si>
  <si>
    <t>80</t>
  </si>
  <si>
    <t>28661789</t>
  </si>
  <si>
    <t>koš kalový ocelový pro silniční vpusť 425mm vč. madla</t>
  </si>
  <si>
    <t>-105486025</t>
  </si>
  <si>
    <t>81</t>
  </si>
  <si>
    <t>55242320</t>
  </si>
  <si>
    <t>mříž vtoková litinová plochá 500x500mm</t>
  </si>
  <si>
    <t>-1926996706</t>
  </si>
  <si>
    <t>"pro ul. vpust, s pantem, dle osazení" 2</t>
  </si>
  <si>
    <t>82</t>
  </si>
  <si>
    <t>899331111</t>
  </si>
  <si>
    <t>Výšková úprava uličního vstupu nebo vpusti do 200 mm zvýšením poklopu</t>
  </si>
  <si>
    <t>784994457</t>
  </si>
  <si>
    <t>"zvýšení i snížení šachet dle výk. výměr" 2</t>
  </si>
  <si>
    <t>Ostatní konstrukce a práce, bourání</t>
  </si>
  <si>
    <t>83</t>
  </si>
  <si>
    <t>914111111</t>
  </si>
  <si>
    <t>Montáž svislé dopravní značky do velikosti 1 m2 objímkami na sloupek nebo konzolu</t>
  </si>
  <si>
    <t>1606373421</t>
  </si>
  <si>
    <t>Montáž svislé dopravní značky základní velikosti do 1 m2 objímkami na sloupky nebo konzoly</t>
  </si>
  <si>
    <t>"nové svislé dopravní značky na sloupky dle výk. výměr" 2</t>
  </si>
  <si>
    <t>84</t>
  </si>
  <si>
    <t>40445623</t>
  </si>
  <si>
    <t>informativní značky provozní IP1-IP3, IP4b-IP7, IP10a, b 750x750mm retroreflexní</t>
  </si>
  <si>
    <t>-1583978000</t>
  </si>
  <si>
    <t>" IP4b dle TZ" 1</t>
  </si>
  <si>
    <t>" IP10a dle TZ" 1</t>
  </si>
  <si>
    <t>85</t>
  </si>
  <si>
    <t>914511112</t>
  </si>
  <si>
    <t>Montáž sloupku dopravních značek délky do 3,5 m s betonovým základem a patkou D 60 mm</t>
  </si>
  <si>
    <t>79840985</t>
  </si>
  <si>
    <t>Montáž sloupku dopravních značek délky do 3,5 m do hliníkové patky pro sloupek D 60 mm</t>
  </si>
  <si>
    <t>"nové sloupky pro svislé dopravní značky, dle výk.výměr" 2</t>
  </si>
  <si>
    <t>"přesouvané svislé dopravní značky, dle výk.výměr" 2</t>
  </si>
  <si>
    <t>86</t>
  </si>
  <si>
    <t>40445225</t>
  </si>
  <si>
    <t>sloupek pro dopravní značku Zn D 60mm v 3,5m</t>
  </si>
  <si>
    <t>1304029591</t>
  </si>
  <si>
    <t>"dle montáže" 2</t>
  </si>
  <si>
    <t>87</t>
  </si>
  <si>
    <t>915111112</t>
  </si>
  <si>
    <t>Vodorovné dopravní značení dělící čáry souvislé š 125 mm retroreflexní bílá barva</t>
  </si>
  <si>
    <t>1630184712</t>
  </si>
  <si>
    <t>Vodorovné dopravní značení stříkané barvou dělící čára šířky 125 mm souvislá bílá retroreflexní</t>
  </si>
  <si>
    <t>"VDZ V4 (0,125), dle výk. výměr" 116,3</t>
  </si>
  <si>
    <t>88</t>
  </si>
  <si>
    <t>915611111</t>
  </si>
  <si>
    <t>Předznačení vodorovného liniového značení</t>
  </si>
  <si>
    <t>1644595034</t>
  </si>
  <si>
    <t>Předznačení pro vodorovné značení stříkané barvou nebo prováděné z nátěrových hmot liniové dělicí čáry, vodicí proužky</t>
  </si>
  <si>
    <t>"dle liniového VDZ" 116,3</t>
  </si>
  <si>
    <t>89</t>
  </si>
  <si>
    <t>916131213</t>
  </si>
  <si>
    <t>Osazení silničního obrubníku betonového stojatého s boční opěrou do lože z betonu prostého</t>
  </si>
  <si>
    <t>391426279</t>
  </si>
  <si>
    <t>Osazení silničního obrubníku betonového se zřízením lože, s vyplněním a zatřením spár cementovou maltou stojatého s boční opěrou z betonu prostého, do lože z betonu prostého</t>
  </si>
  <si>
    <t>90</t>
  </si>
  <si>
    <t>59217031</t>
  </si>
  <si>
    <t>obrubník betonový silniční 1000x150x250mm</t>
  </si>
  <si>
    <t>-323639300</t>
  </si>
  <si>
    <t>"bet. silniční obrubníky dle výk. výměr" 462,6</t>
  </si>
  <si>
    <t>91</t>
  </si>
  <si>
    <t>916241213</t>
  </si>
  <si>
    <t>Osazení obrubníku kamenného stojatého s boční opěrou do lože z betonu prostého</t>
  </si>
  <si>
    <t>-1741870011</t>
  </si>
  <si>
    <t>Osazení obrubníku kamenného se zřízením lože, s vyplněním a zatřením spár cementovou maltou stojatého s boční opěrou z betonu prostého, do lože z betonu prostého</t>
  </si>
  <si>
    <t>"osazení kamenného silničního obrubníku do lože z betonu C20/25n XF3 dle výk. výměr" 10,1</t>
  </si>
  <si>
    <t>použijí se stávající vytrhané kam.obrubníky</t>
  </si>
  <si>
    <t>92</t>
  </si>
  <si>
    <t>916231213</t>
  </si>
  <si>
    <t>Osazení chodníkového obrubníku betonového stojatého s boční opěrou do lože z betonu prostého</t>
  </si>
  <si>
    <t>-416515385</t>
  </si>
  <si>
    <t>Osazení chodníkového obrubníku betonového se zřízením lože, s vyplněním a zatřením spár cementovou maltou stojatého s boční opěrou z betonu prostého, do lože z betonu prostého</t>
  </si>
  <si>
    <t>"osazení bet. chodníkových obrubníků do lože z betonu C20/25n XF3 dle výk. výměr" 124</t>
  </si>
  <si>
    <t>"osazení bet. parkových obrubníků do lože z betonu C20/25n XF3 dle výk. výměr" 129,1</t>
  </si>
  <si>
    <t>93</t>
  </si>
  <si>
    <t>59217017</t>
  </si>
  <si>
    <t>obrubník betonový chodníkový 1000x100x250mm</t>
  </si>
  <si>
    <t>-385561413</t>
  </si>
  <si>
    <t>"bet. chodníkové obrubníky dle výk. výměr" 124</t>
  </si>
  <si>
    <t>94</t>
  </si>
  <si>
    <t>59217016</t>
  </si>
  <si>
    <t>obrubník betonový chodníkový 1000x80x250mm</t>
  </si>
  <si>
    <t>-478288424</t>
  </si>
  <si>
    <t>"bet. parkové obrubníky dle výk. výměr" 129,1</t>
  </si>
  <si>
    <t>95</t>
  </si>
  <si>
    <t>919112213</t>
  </si>
  <si>
    <t>Řezání spár pro vytvoření komůrky š 10 mm hl 25 mm pro těsnící zálivku v živičném krytu</t>
  </si>
  <si>
    <t>1905082342</t>
  </si>
  <si>
    <t>Řezání dilatačních spár v živičném krytu vytvoření komůrky pro těsnící zálivku šířky 10 mm, hloubky 25 mm</t>
  </si>
  <si>
    <t>"dle řezání AB krytu" 159,7</t>
  </si>
  <si>
    <t>96</t>
  </si>
  <si>
    <t>919121213</t>
  </si>
  <si>
    <t>Těsnění spár zálivkou za studena pro komůrky š 10 mm hl 25 mm bez těsnicího profilu</t>
  </si>
  <si>
    <t>783449251</t>
  </si>
  <si>
    <t>Utěsnění dilatačních spár zálivkou za studena v cementobetonovém nebo živičném krytu včetně adhezního nátěru bez těsnicího profilu pod zálivkou, pro komůrky šířky 10 mm, hloubky 25 mm</t>
  </si>
  <si>
    <t>97</t>
  </si>
  <si>
    <t>919735111</t>
  </si>
  <si>
    <t>Řezání stávajícího živičného krytu hl do 50 mm</t>
  </si>
  <si>
    <t>966036911</t>
  </si>
  <si>
    <t>Řezání stávajícího živičného krytu nebo podkladu hloubky do 50 mm</t>
  </si>
  <si>
    <t>"řezání AB krytu dle výk. výměr" 159,7</t>
  </si>
  <si>
    <t>98</t>
  </si>
  <si>
    <t>919735112</t>
  </si>
  <si>
    <t>Řezání stávajícího živičného krytu hl přes 50 do 100 mm</t>
  </si>
  <si>
    <t>-1337046313</t>
  </si>
  <si>
    <t>Řezání stávajícího živičného krytu nebo podkladu hloubky přes 50 do 100 mm</t>
  </si>
  <si>
    <t>"řezání AB krytu dle výk. výměr" 84,49</t>
  </si>
  <si>
    <t>99</t>
  </si>
  <si>
    <t>966006132</t>
  </si>
  <si>
    <t>Odstranění značek dopravních nebo orientačních se sloupky s betonovými patkami</t>
  </si>
  <si>
    <t>2056685126</t>
  </si>
  <si>
    <t>Odstranění dopravních nebo orientačních značek se sloupkem s uložením hmot na vzdálenost do 20 m nebo s naložením na dopravní prostředek, se zásypem jam a jeho zhutněním s betonovou patkou</t>
  </si>
  <si>
    <t>"Pro přesouvané  svislé značky vč.sloupku"2</t>
  </si>
  <si>
    <t>100</t>
  </si>
  <si>
    <t>979024443</t>
  </si>
  <si>
    <t>Očištění vybouraných obrubníků a krajníků silničních</t>
  </si>
  <si>
    <t>-1224725976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</si>
  <si>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</si>
  <si>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"očištění kamen.obrubníků pro zpětné použití, dle výk. výměr" 10,1</t>
  </si>
  <si>
    <t>979051121</t>
  </si>
  <si>
    <t>Očištění zámkových dlaždic se spárováním z kameniva těženého při překopech inženýrských sítí</t>
  </si>
  <si>
    <t>1776554043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</si>
  <si>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 vyplněním spár kamenivem</t>
  </si>
  <si>
    <t>"očištění zámkové dlažby pro zpětné použití, dle předláždění" 10,1</t>
  </si>
  <si>
    <t>102</t>
  </si>
  <si>
    <t>979071122</t>
  </si>
  <si>
    <t>Očištění dlažebních kostek drobných s původním spárováním živičnou směsí nebo MC</t>
  </si>
  <si>
    <t>986828382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</si>
  <si>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živicí nebo cementovou maltou</t>
  </si>
  <si>
    <t>"očištění drobné kostky pro přídlažbu, dle odstranění" 2,08</t>
  </si>
  <si>
    <t>997</t>
  </si>
  <si>
    <t>Přesun sutě</t>
  </si>
  <si>
    <t>103</t>
  </si>
  <si>
    <t>997221551</t>
  </si>
  <si>
    <t>Vodorovná doprava suti ze sypkých materiálů do 1 km</t>
  </si>
  <si>
    <t>-1999419072</t>
  </si>
  <si>
    <t>Vodorovná doprava suti bez naložení, ale se složením a s hrubým urovnáním ze sypkých materiálů, na vzdálenost do 1 km</t>
  </si>
  <si>
    <t>Uvažován odvoz na skládku nebezpečného odpadu HBH odpady Havlíčků Brod  do 100 km</t>
  </si>
  <si>
    <t>"odstraněný penetrační makadam  ZAS-T4, včetně pronájmu kontejnéru" 22,089</t>
  </si>
  <si>
    <t>Na skládku do 13 km</t>
  </si>
  <si>
    <t>"Kamenivo drcené tl.100" 0,34</t>
  </si>
  <si>
    <t>Na deponii objednatele do 1 km</t>
  </si>
  <si>
    <t>"vyfrézovaný materiál  " 12,65+22,701+75,67</t>
  </si>
  <si>
    <t>104</t>
  </si>
  <si>
    <t>997221559</t>
  </si>
  <si>
    <t>Příplatek ZKD 1 km u vodorovné dopravy suti ze sypkých materiálů</t>
  </si>
  <si>
    <t>410898835</t>
  </si>
  <si>
    <t>Vodorovná doprava suti bez naložení, ale se složením a s hrubým urovnáním Příplatek k ceně za každý další i započatý 1 km přes 1 km</t>
  </si>
  <si>
    <t>"odstraněný penetrační makadam  ZAS-T4, včetně pronájmu kontejnéru" 22,089*(100-1)</t>
  </si>
  <si>
    <t>"Kamenivo drcené tl.100" 0,34*(13-1)</t>
  </si>
  <si>
    <t>105</t>
  </si>
  <si>
    <t>997221561</t>
  </si>
  <si>
    <t>Vodorovná doprava suti z kusových materiálů do 1 km</t>
  </si>
  <si>
    <t>-1981411489</t>
  </si>
  <si>
    <t>Vodorovná doprava suti bez naložení, ale se složením a s hrubým urovnáním z kusových materiálů, na vzdálenost do 1 km</t>
  </si>
  <si>
    <t>na deponii dle určení stavebníka do 1 km</t>
  </si>
  <si>
    <t>"odstraněná přebývající přídlažba, drobná kostka, 0,388t/m2" (2,08-1,28)*0,388</t>
  </si>
  <si>
    <t>"odstraněná ZD, 0,26t/m2" 2*0,26</t>
  </si>
  <si>
    <t>na deponii dle určení stavebníka do 1 km, příp. odkoupí zhotovitel</t>
  </si>
  <si>
    <t>"odstraněná živice pro var.pásy a vod.linii" 7,594</t>
  </si>
  <si>
    <t>106</t>
  </si>
  <si>
    <t>997221571</t>
  </si>
  <si>
    <t>Vodorovná doprava vybouraných hmot do 1 km</t>
  </si>
  <si>
    <t>1048772981</t>
  </si>
  <si>
    <t>Vodorovná doprava vybouraných hmot bez naložení, ale se složením a s hrubým urovnáním na vzdálenost do 1 km</t>
  </si>
  <si>
    <t>uvažován odvoz na skládku odpadů do 13 km</t>
  </si>
  <si>
    <t>"vytrhané betonové záhonové obrubníky" 0,148</t>
  </si>
  <si>
    <t>"vytrhané betonové silniční obrubníky, 0,205t/m" 77,4*0,205</t>
  </si>
  <si>
    <t>107</t>
  </si>
  <si>
    <t>997221579</t>
  </si>
  <si>
    <t>Příplatek ZKD 1 km u vodorovné dopravy vybouraných hmot</t>
  </si>
  <si>
    <t>-712811757</t>
  </si>
  <si>
    <t>Vodorovná doprava vybouraných hmot bez naložení, ale se složením a s hrubým urovnáním na vzdálenost Příplatek k ceně za každý další i započatý 1 km přes 1 km</t>
  </si>
  <si>
    <t>Na skládku odpadů do 13 km</t>
  </si>
  <si>
    <t>"vybourané obrubníky" (0,148+15,867)*(13-1)</t>
  </si>
  <si>
    <t>108</t>
  </si>
  <si>
    <t>997221655</t>
  </si>
  <si>
    <t>512074341</t>
  </si>
  <si>
    <t>"Kamenivo drcené, dle vodorovné dopravy " 0,34</t>
  </si>
  <si>
    <t>109</t>
  </si>
  <si>
    <t>997013847</t>
  </si>
  <si>
    <t>Poplatek za uložení na skládce (skládkovné) odpadu asfaltového s dehtem kód odpadu 17 03 01</t>
  </si>
  <si>
    <t>766572177</t>
  </si>
  <si>
    <t>Poplatek za uložení stavebního odpadu na skládce (skládkovné) asfaltového s obsahem dehtu zatříděného do Katalogu odpadů pod kódem 17 03 01</t>
  </si>
  <si>
    <t>poplatek za skládku nebezpečného odpadu HBH odpady Havlíčkův Brod 22,089</t>
  </si>
  <si>
    <t>"odstraněný penetrační makadam  ZAS-T4" 22,089</t>
  </si>
  <si>
    <t>110</t>
  </si>
  <si>
    <t>997221615</t>
  </si>
  <si>
    <t>Poplatek za uložení na skládce (skládkovné) stavebního odpadu betonového kód odpadu 17 01 01</t>
  </si>
  <si>
    <t>1010900812</t>
  </si>
  <si>
    <t>Poplatek za uložení stavebního odpadu na skládce (skládkovné) z prostého betonu zatříděného do Katalogu odpadů pod kódem 17 01 01</t>
  </si>
  <si>
    <t>"vytrhané betonové obrubníky " 0,148+15,867</t>
  </si>
  <si>
    <t>998</t>
  </si>
  <si>
    <t>Přesun hmot</t>
  </si>
  <si>
    <t>111</t>
  </si>
  <si>
    <t>998223011</t>
  </si>
  <si>
    <t>Přesun hmot pro pozemní komunikace s krytem dlážděným</t>
  </si>
  <si>
    <t>-649799546</t>
  </si>
  <si>
    <t>Přesun hmot pro pozemní komunikace s krytem dlážděným dopravní vzdálenost do 200 m jakékoliv délky objektu</t>
  </si>
  <si>
    <t>112</t>
  </si>
  <si>
    <t>000Odstr. sloup</t>
  </si>
  <si>
    <t>Posunutí lampy VO</t>
  </si>
  <si>
    <t>1655145534</t>
  </si>
  <si>
    <t>Odstranění lamp VO a stožárů</t>
  </si>
  <si>
    <t>Posunutí lampy veřejného osvětlení za obrubník, vč.zemních prací, základu, nasvorkování a dodání potřebného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</si>
</sst>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rs.cz/software-a-data/kros-4-ocenovani-a-rizeni-stavebni-vyroby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195580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202565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108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112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37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 x14ac:dyDescent="0.2"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 x14ac:dyDescent="0.2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 x14ac:dyDescent="0.2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81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2"/>
      <c r="AL5" s="22"/>
      <c r="AM5" s="22"/>
      <c r="AN5" s="22"/>
      <c r="AO5" s="22"/>
      <c r="AP5" s="22"/>
      <c r="AQ5" s="22"/>
      <c r="AR5" s="20"/>
      <c r="BE5" s="278" t="s">
        <v>15</v>
      </c>
      <c r="BS5" s="17" t="s">
        <v>6</v>
      </c>
    </row>
    <row r="6" spans="1:74" s="1" customFormat="1" ht="36.950000000000003" customHeight="1" x14ac:dyDescent="0.2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3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2"/>
      <c r="AL6" s="22"/>
      <c r="AM6" s="22"/>
      <c r="AN6" s="22"/>
      <c r="AO6" s="22"/>
      <c r="AP6" s="22"/>
      <c r="AQ6" s="22"/>
      <c r="AR6" s="20"/>
      <c r="BE6" s="279"/>
      <c r="BS6" s="17" t="s">
        <v>6</v>
      </c>
    </row>
    <row r="7" spans="1:74" s="1" customFormat="1" ht="12" customHeight="1" x14ac:dyDescent="0.2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9"/>
      <c r="BS7" s="17" t="s">
        <v>6</v>
      </c>
    </row>
    <row r="8" spans="1:74" s="1" customFormat="1" ht="12" customHeight="1" x14ac:dyDescent="0.2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9"/>
      <c r="BS8" s="17" t="s">
        <v>6</v>
      </c>
    </row>
    <row r="9" spans="1:74" s="1" customFormat="1" ht="14.45" customHeight="1" x14ac:dyDescent="0.2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9"/>
      <c r="BS9" s="17" t="s">
        <v>6</v>
      </c>
    </row>
    <row r="10" spans="1:74" s="1" customFormat="1" ht="12" customHeight="1" x14ac:dyDescent="0.2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9"/>
      <c r="BS10" s="17" t="s">
        <v>6</v>
      </c>
    </row>
    <row r="11" spans="1:74" s="1" customFormat="1" ht="18.399999999999999" customHeight="1" x14ac:dyDescent="0.2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79"/>
      <c r="BS11" s="17" t="s">
        <v>6</v>
      </c>
    </row>
    <row r="12" spans="1:74" s="1" customFormat="1" ht="6.95" customHeight="1" x14ac:dyDescent="0.2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9"/>
      <c r="BS12" s="17" t="s">
        <v>6</v>
      </c>
    </row>
    <row r="13" spans="1:74" s="1" customFormat="1" ht="12" customHeight="1" x14ac:dyDescent="0.2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79"/>
      <c r="BS13" s="17" t="s">
        <v>6</v>
      </c>
    </row>
    <row r="14" spans="1:74" ht="12.75" x14ac:dyDescent="0.2">
      <c r="B14" s="21"/>
      <c r="C14" s="22"/>
      <c r="D14" s="22"/>
      <c r="E14" s="284" t="s">
        <v>29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79"/>
      <c r="BS14" s="17" t="s">
        <v>6</v>
      </c>
    </row>
    <row r="15" spans="1:74" s="1" customFormat="1" ht="6.95" customHeight="1" x14ac:dyDescent="0.2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9"/>
      <c r="BS15" s="17" t="s">
        <v>4</v>
      </c>
    </row>
    <row r="16" spans="1:74" s="1" customFormat="1" ht="12" customHeight="1" x14ac:dyDescent="0.2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31</v>
      </c>
      <c r="AO16" s="22"/>
      <c r="AP16" s="22"/>
      <c r="AQ16" s="22"/>
      <c r="AR16" s="20"/>
      <c r="BE16" s="279"/>
      <c r="BS16" s="17" t="s">
        <v>4</v>
      </c>
    </row>
    <row r="17" spans="1:71" s="1" customFormat="1" ht="18.399999999999999" customHeight="1" x14ac:dyDescent="0.2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79"/>
      <c r="BS17" s="17" t="s">
        <v>33</v>
      </c>
    </row>
    <row r="18" spans="1:71" s="1" customFormat="1" ht="6.95" customHeigh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9"/>
      <c r="BS18" s="17" t="s">
        <v>6</v>
      </c>
    </row>
    <row r="19" spans="1:71" s="1" customFormat="1" ht="12" customHeight="1" x14ac:dyDescent="0.2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9"/>
      <c r="BS19" s="17" t="s">
        <v>6</v>
      </c>
    </row>
    <row r="20" spans="1:71" s="1" customFormat="1" ht="18.399999999999999" customHeight="1" x14ac:dyDescent="0.2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79"/>
      <c r="BS20" s="17" t="s">
        <v>33</v>
      </c>
    </row>
    <row r="21" spans="1:71" s="1" customFormat="1" ht="6.95" customHeight="1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9"/>
    </row>
    <row r="22" spans="1:71" s="1" customFormat="1" ht="12" customHeight="1" x14ac:dyDescent="0.2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9"/>
    </row>
    <row r="23" spans="1:71" s="1" customFormat="1" ht="16.5" customHeight="1" x14ac:dyDescent="0.2">
      <c r="B23" s="21"/>
      <c r="C23" s="22"/>
      <c r="D23" s="22"/>
      <c r="E23" s="286" t="s">
        <v>1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2"/>
      <c r="AP23" s="22"/>
      <c r="AQ23" s="22"/>
      <c r="AR23" s="20"/>
      <c r="BE23" s="279"/>
    </row>
    <row r="24" spans="1:71" s="1" customFormat="1" ht="6.95" customHeight="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9"/>
    </row>
    <row r="25" spans="1:71" s="1" customFormat="1" ht="6.95" customHeight="1" x14ac:dyDescent="0.2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9"/>
    </row>
    <row r="26" spans="1:71" s="2" customFormat="1" ht="25.9" customHeight="1" x14ac:dyDescent="0.2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7">
        <f>ROUND(AG94,2)</f>
        <v>0</v>
      </c>
      <c r="AL26" s="288"/>
      <c r="AM26" s="288"/>
      <c r="AN26" s="288"/>
      <c r="AO26" s="288"/>
      <c r="AP26" s="36"/>
      <c r="AQ26" s="36"/>
      <c r="AR26" s="39"/>
      <c r="BE26" s="279"/>
    </row>
    <row r="27" spans="1:71" s="2" customFormat="1" ht="6.95" customHeight="1" x14ac:dyDescent="0.2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9"/>
    </row>
    <row r="28" spans="1:71" s="2" customFormat="1" ht="12.75" x14ac:dyDescent="0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9" t="s">
        <v>38</v>
      </c>
      <c r="M28" s="289"/>
      <c r="N28" s="289"/>
      <c r="O28" s="289"/>
      <c r="P28" s="289"/>
      <c r="Q28" s="36"/>
      <c r="R28" s="36"/>
      <c r="S28" s="36"/>
      <c r="T28" s="36"/>
      <c r="U28" s="36"/>
      <c r="V28" s="36"/>
      <c r="W28" s="289" t="s">
        <v>39</v>
      </c>
      <c r="X28" s="289"/>
      <c r="Y28" s="289"/>
      <c r="Z28" s="289"/>
      <c r="AA28" s="289"/>
      <c r="AB28" s="289"/>
      <c r="AC28" s="289"/>
      <c r="AD28" s="289"/>
      <c r="AE28" s="289"/>
      <c r="AF28" s="36"/>
      <c r="AG28" s="36"/>
      <c r="AH28" s="36"/>
      <c r="AI28" s="36"/>
      <c r="AJ28" s="36"/>
      <c r="AK28" s="289" t="s">
        <v>40</v>
      </c>
      <c r="AL28" s="289"/>
      <c r="AM28" s="289"/>
      <c r="AN28" s="289"/>
      <c r="AO28" s="289"/>
      <c r="AP28" s="36"/>
      <c r="AQ28" s="36"/>
      <c r="AR28" s="39"/>
      <c r="BE28" s="279"/>
    </row>
    <row r="29" spans="1:71" s="3" customFormat="1" ht="14.45" customHeight="1" x14ac:dyDescent="0.2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73">
        <v>0.21</v>
      </c>
      <c r="M29" s="272"/>
      <c r="N29" s="272"/>
      <c r="O29" s="272"/>
      <c r="P29" s="272"/>
      <c r="Q29" s="41"/>
      <c r="R29" s="41"/>
      <c r="S29" s="41"/>
      <c r="T29" s="41"/>
      <c r="U29" s="41"/>
      <c r="V29" s="41"/>
      <c r="W29" s="271">
        <f>ROUND(AZ94, 2)</f>
        <v>0</v>
      </c>
      <c r="X29" s="272"/>
      <c r="Y29" s="272"/>
      <c r="Z29" s="272"/>
      <c r="AA29" s="272"/>
      <c r="AB29" s="272"/>
      <c r="AC29" s="272"/>
      <c r="AD29" s="272"/>
      <c r="AE29" s="272"/>
      <c r="AF29" s="41"/>
      <c r="AG29" s="41"/>
      <c r="AH29" s="41"/>
      <c r="AI29" s="41"/>
      <c r="AJ29" s="41"/>
      <c r="AK29" s="271">
        <f>ROUND(AV94, 2)</f>
        <v>0</v>
      </c>
      <c r="AL29" s="272"/>
      <c r="AM29" s="272"/>
      <c r="AN29" s="272"/>
      <c r="AO29" s="272"/>
      <c r="AP29" s="41"/>
      <c r="AQ29" s="41"/>
      <c r="AR29" s="42"/>
      <c r="BE29" s="280"/>
    </row>
    <row r="30" spans="1:71" s="3" customFormat="1" ht="14.45" customHeight="1" x14ac:dyDescent="0.2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73">
        <v>0.15</v>
      </c>
      <c r="M30" s="272"/>
      <c r="N30" s="272"/>
      <c r="O30" s="272"/>
      <c r="P30" s="272"/>
      <c r="Q30" s="41"/>
      <c r="R30" s="41"/>
      <c r="S30" s="41"/>
      <c r="T30" s="41"/>
      <c r="U30" s="41"/>
      <c r="V30" s="41"/>
      <c r="W30" s="271">
        <f>ROUND(BA94, 2)</f>
        <v>0</v>
      </c>
      <c r="X30" s="272"/>
      <c r="Y30" s="272"/>
      <c r="Z30" s="272"/>
      <c r="AA30" s="272"/>
      <c r="AB30" s="272"/>
      <c r="AC30" s="272"/>
      <c r="AD30" s="272"/>
      <c r="AE30" s="272"/>
      <c r="AF30" s="41"/>
      <c r="AG30" s="41"/>
      <c r="AH30" s="41"/>
      <c r="AI30" s="41"/>
      <c r="AJ30" s="41"/>
      <c r="AK30" s="271">
        <f>ROUND(AW94, 2)</f>
        <v>0</v>
      </c>
      <c r="AL30" s="272"/>
      <c r="AM30" s="272"/>
      <c r="AN30" s="272"/>
      <c r="AO30" s="272"/>
      <c r="AP30" s="41"/>
      <c r="AQ30" s="41"/>
      <c r="AR30" s="42"/>
      <c r="BE30" s="280"/>
    </row>
    <row r="31" spans="1:71" s="3" customFormat="1" ht="14.45" hidden="1" customHeight="1" x14ac:dyDescent="0.2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73">
        <v>0.21</v>
      </c>
      <c r="M31" s="272"/>
      <c r="N31" s="272"/>
      <c r="O31" s="272"/>
      <c r="P31" s="272"/>
      <c r="Q31" s="41"/>
      <c r="R31" s="41"/>
      <c r="S31" s="41"/>
      <c r="T31" s="41"/>
      <c r="U31" s="41"/>
      <c r="V31" s="41"/>
      <c r="W31" s="271">
        <f>ROUND(BB94, 2)</f>
        <v>0</v>
      </c>
      <c r="X31" s="272"/>
      <c r="Y31" s="272"/>
      <c r="Z31" s="272"/>
      <c r="AA31" s="272"/>
      <c r="AB31" s="272"/>
      <c r="AC31" s="272"/>
      <c r="AD31" s="272"/>
      <c r="AE31" s="272"/>
      <c r="AF31" s="41"/>
      <c r="AG31" s="41"/>
      <c r="AH31" s="41"/>
      <c r="AI31" s="41"/>
      <c r="AJ31" s="41"/>
      <c r="AK31" s="271">
        <v>0</v>
      </c>
      <c r="AL31" s="272"/>
      <c r="AM31" s="272"/>
      <c r="AN31" s="272"/>
      <c r="AO31" s="272"/>
      <c r="AP31" s="41"/>
      <c r="AQ31" s="41"/>
      <c r="AR31" s="42"/>
      <c r="BE31" s="280"/>
    </row>
    <row r="32" spans="1:71" s="3" customFormat="1" ht="14.45" hidden="1" customHeight="1" x14ac:dyDescent="0.2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73">
        <v>0.15</v>
      </c>
      <c r="M32" s="272"/>
      <c r="N32" s="272"/>
      <c r="O32" s="272"/>
      <c r="P32" s="272"/>
      <c r="Q32" s="41"/>
      <c r="R32" s="41"/>
      <c r="S32" s="41"/>
      <c r="T32" s="41"/>
      <c r="U32" s="41"/>
      <c r="V32" s="41"/>
      <c r="W32" s="271">
        <f>ROUND(BC94, 2)</f>
        <v>0</v>
      </c>
      <c r="X32" s="272"/>
      <c r="Y32" s="272"/>
      <c r="Z32" s="272"/>
      <c r="AA32" s="272"/>
      <c r="AB32" s="272"/>
      <c r="AC32" s="272"/>
      <c r="AD32" s="272"/>
      <c r="AE32" s="272"/>
      <c r="AF32" s="41"/>
      <c r="AG32" s="41"/>
      <c r="AH32" s="41"/>
      <c r="AI32" s="41"/>
      <c r="AJ32" s="41"/>
      <c r="AK32" s="271">
        <v>0</v>
      </c>
      <c r="AL32" s="272"/>
      <c r="AM32" s="272"/>
      <c r="AN32" s="272"/>
      <c r="AO32" s="272"/>
      <c r="AP32" s="41"/>
      <c r="AQ32" s="41"/>
      <c r="AR32" s="42"/>
      <c r="BE32" s="280"/>
    </row>
    <row r="33" spans="1:57" s="3" customFormat="1" ht="14.45" hidden="1" customHeight="1" x14ac:dyDescent="0.2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73">
        <v>0</v>
      </c>
      <c r="M33" s="272"/>
      <c r="N33" s="272"/>
      <c r="O33" s="272"/>
      <c r="P33" s="272"/>
      <c r="Q33" s="41"/>
      <c r="R33" s="41"/>
      <c r="S33" s="41"/>
      <c r="T33" s="41"/>
      <c r="U33" s="41"/>
      <c r="V33" s="41"/>
      <c r="W33" s="271">
        <f>ROUND(BD94, 2)</f>
        <v>0</v>
      </c>
      <c r="X33" s="272"/>
      <c r="Y33" s="272"/>
      <c r="Z33" s="272"/>
      <c r="AA33" s="272"/>
      <c r="AB33" s="272"/>
      <c r="AC33" s="272"/>
      <c r="AD33" s="272"/>
      <c r="AE33" s="272"/>
      <c r="AF33" s="41"/>
      <c r="AG33" s="41"/>
      <c r="AH33" s="41"/>
      <c r="AI33" s="41"/>
      <c r="AJ33" s="41"/>
      <c r="AK33" s="271">
        <v>0</v>
      </c>
      <c r="AL33" s="272"/>
      <c r="AM33" s="272"/>
      <c r="AN33" s="272"/>
      <c r="AO33" s="272"/>
      <c r="AP33" s="41"/>
      <c r="AQ33" s="41"/>
      <c r="AR33" s="42"/>
      <c r="BE33" s="280"/>
    </row>
    <row r="34" spans="1:57" s="2" customFormat="1" ht="6.95" customHeight="1" x14ac:dyDescent="0.2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9"/>
    </row>
    <row r="35" spans="1:57" s="2" customFormat="1" ht="25.9" customHeight="1" x14ac:dyDescent="0.2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74" t="s">
        <v>49</v>
      </c>
      <c r="Y35" s="275"/>
      <c r="Z35" s="275"/>
      <c r="AA35" s="275"/>
      <c r="AB35" s="275"/>
      <c r="AC35" s="45"/>
      <c r="AD35" s="45"/>
      <c r="AE35" s="45"/>
      <c r="AF35" s="45"/>
      <c r="AG35" s="45"/>
      <c r="AH35" s="45"/>
      <c r="AI35" s="45"/>
      <c r="AJ35" s="45"/>
      <c r="AK35" s="276">
        <f>SUM(AK26:AK33)</f>
        <v>0</v>
      </c>
      <c r="AL35" s="275"/>
      <c r="AM35" s="275"/>
      <c r="AN35" s="275"/>
      <c r="AO35" s="277"/>
      <c r="AP35" s="43"/>
      <c r="AQ35" s="43"/>
      <c r="AR35" s="39"/>
      <c r="BE35" s="34"/>
    </row>
    <row r="36" spans="1:57" s="2" customFormat="1" ht="6.95" customHeight="1" x14ac:dyDescent="0.2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 x14ac:dyDescent="0.2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 x14ac:dyDescent="0.2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 x14ac:dyDescent="0.2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 x14ac:dyDescent="0.2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 x14ac:dyDescent="0.2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 x14ac:dyDescent="0.2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 x14ac:dyDescent="0.2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 x14ac:dyDescent="0.2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 x14ac:dyDescent="0.2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 x14ac:dyDescent="0.2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 x14ac:dyDescent="0.2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 x14ac:dyDescent="0.2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x14ac:dyDescent="0.2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x14ac:dyDescent="0.2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x14ac:dyDescent="0.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x14ac:dyDescent="0.2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x14ac:dyDescent="0.2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x14ac:dyDescent="0.2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x14ac:dyDescent="0.2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x14ac:dyDescent="0.2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x14ac:dyDescent="0.2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 x14ac:dyDescent="0.2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x14ac:dyDescent="0.2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x14ac:dyDescent="0.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x14ac:dyDescent="0.2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 x14ac:dyDescent="0.2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x14ac:dyDescent="0.2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x14ac:dyDescent="0.2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x14ac:dyDescent="0.2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x14ac:dyDescent="0.2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x14ac:dyDescent="0.2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x14ac:dyDescent="0.2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x14ac:dyDescent="0.2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x14ac:dyDescent="0.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x14ac:dyDescent="0.2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x14ac:dyDescent="0.2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 x14ac:dyDescent="0.2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2" customFormat="1" x14ac:dyDescent="0.2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 x14ac:dyDescent="0.2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 x14ac:dyDescent="0.2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 x14ac:dyDescent="0.2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 x14ac:dyDescent="0.2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 x14ac:dyDescent="0.2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1168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 x14ac:dyDescent="0.2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0" t="str">
        <f>K6</f>
        <v>Chodník podél silnice II/152 - Nová Bystřice</v>
      </c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 x14ac:dyDescent="0.2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 x14ac:dyDescent="0.2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Nová Bystřice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2" t="str">
        <f>IF(AN8= "","",AN8)</f>
        <v>5. 4. 2023</v>
      </c>
      <c r="AN87" s="262"/>
      <c r="AO87" s="36"/>
      <c r="AP87" s="36"/>
      <c r="AQ87" s="36"/>
      <c r="AR87" s="39"/>
      <c r="BE87" s="34"/>
    </row>
    <row r="88" spans="1:91" s="2" customFormat="1" ht="6.95" customHeight="1" x14ac:dyDescent="0.2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 x14ac:dyDescent="0.2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Nová Bystřice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63" t="str">
        <f>IF(E17="","",E17)</f>
        <v>WAY project s.r.o.</v>
      </c>
      <c r="AN89" s="264"/>
      <c r="AO89" s="264"/>
      <c r="AP89" s="264"/>
      <c r="AQ89" s="36"/>
      <c r="AR89" s="39"/>
      <c r="AS89" s="265" t="s">
        <v>57</v>
      </c>
      <c r="AT89" s="266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 x14ac:dyDescent="0.2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63" t="str">
        <f>IF(E20="","",E20)</f>
        <v xml:space="preserve"> </v>
      </c>
      <c r="AN90" s="264"/>
      <c r="AO90" s="264"/>
      <c r="AP90" s="264"/>
      <c r="AQ90" s="36"/>
      <c r="AR90" s="39"/>
      <c r="AS90" s="267"/>
      <c r="AT90" s="268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 x14ac:dyDescent="0.2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9"/>
      <c r="AT91" s="270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 x14ac:dyDescent="0.2">
      <c r="A92" s="34"/>
      <c r="B92" s="35"/>
      <c r="C92" s="255" t="s">
        <v>58</v>
      </c>
      <c r="D92" s="256"/>
      <c r="E92" s="256"/>
      <c r="F92" s="256"/>
      <c r="G92" s="256"/>
      <c r="H92" s="73"/>
      <c r="I92" s="257" t="s">
        <v>59</v>
      </c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8" t="s">
        <v>60</v>
      </c>
      <c r="AH92" s="256"/>
      <c r="AI92" s="256"/>
      <c r="AJ92" s="256"/>
      <c r="AK92" s="256"/>
      <c r="AL92" s="256"/>
      <c r="AM92" s="256"/>
      <c r="AN92" s="257" t="s">
        <v>61</v>
      </c>
      <c r="AO92" s="256"/>
      <c r="AP92" s="259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1" s="2" customFormat="1" ht="10.9" customHeight="1" x14ac:dyDescent="0.2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 x14ac:dyDescent="0.2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3">
        <f>ROUND(SUM(AG95:AG96),2)</f>
        <v>0</v>
      </c>
      <c r="AH94" s="253"/>
      <c r="AI94" s="253"/>
      <c r="AJ94" s="253"/>
      <c r="AK94" s="253"/>
      <c r="AL94" s="253"/>
      <c r="AM94" s="253"/>
      <c r="AN94" s="254">
        <f>SUM(AG94,AT94)</f>
        <v>0</v>
      </c>
      <c r="AO94" s="254"/>
      <c r="AP94" s="254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76</v>
      </c>
      <c r="BT94" s="91" t="s">
        <v>77</v>
      </c>
      <c r="BU94" s="92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1" s="7" customFormat="1" ht="16.5" customHeight="1" x14ac:dyDescent="0.2">
      <c r="A95" s="93" t="s">
        <v>81</v>
      </c>
      <c r="B95" s="94"/>
      <c r="C95" s="95"/>
      <c r="D95" s="252" t="s">
        <v>82</v>
      </c>
      <c r="E95" s="252"/>
      <c r="F95" s="252"/>
      <c r="G95" s="252"/>
      <c r="H95" s="252"/>
      <c r="I95" s="96"/>
      <c r="J95" s="252" t="s">
        <v>83</v>
      </c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0">
        <f>'02 - Ostatní a vedlejší n...'!J30</f>
        <v>0</v>
      </c>
      <c r="AH95" s="251"/>
      <c r="AI95" s="251"/>
      <c r="AJ95" s="251"/>
      <c r="AK95" s="251"/>
      <c r="AL95" s="251"/>
      <c r="AM95" s="251"/>
      <c r="AN95" s="250">
        <f>SUM(AG95,AT95)</f>
        <v>0</v>
      </c>
      <c r="AO95" s="251"/>
      <c r="AP95" s="251"/>
      <c r="AQ95" s="97" t="s">
        <v>84</v>
      </c>
      <c r="AR95" s="98"/>
      <c r="AS95" s="99">
        <v>0</v>
      </c>
      <c r="AT95" s="100">
        <f>ROUND(SUM(AV95:AW95),2)</f>
        <v>0</v>
      </c>
      <c r="AU95" s="101">
        <f>'02 - Ostatní a vedlejší n...'!P122</f>
        <v>0</v>
      </c>
      <c r="AV95" s="100">
        <f>'02 - Ostatní a vedlejší n...'!J33</f>
        <v>0</v>
      </c>
      <c r="AW95" s="100">
        <f>'02 - Ostatní a vedlejší n...'!J34</f>
        <v>0</v>
      </c>
      <c r="AX95" s="100">
        <f>'02 - Ostatní a vedlejší n...'!J35</f>
        <v>0</v>
      </c>
      <c r="AY95" s="100">
        <f>'02 - Ostatní a vedlejší n...'!J36</f>
        <v>0</v>
      </c>
      <c r="AZ95" s="100">
        <f>'02 - Ostatní a vedlejší n...'!F33</f>
        <v>0</v>
      </c>
      <c r="BA95" s="100">
        <f>'02 - Ostatní a vedlejší n...'!F34</f>
        <v>0</v>
      </c>
      <c r="BB95" s="100">
        <f>'02 - Ostatní a vedlejší n...'!F35</f>
        <v>0</v>
      </c>
      <c r="BC95" s="100">
        <f>'02 - Ostatní a vedlejší n...'!F36</f>
        <v>0</v>
      </c>
      <c r="BD95" s="102">
        <f>'02 - Ostatní a vedlejší n...'!F37</f>
        <v>0</v>
      </c>
      <c r="BT95" s="103" t="s">
        <v>85</v>
      </c>
      <c r="BV95" s="103" t="s">
        <v>79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7" customFormat="1" ht="16.5" customHeight="1" x14ac:dyDescent="0.2">
      <c r="A96" s="93" t="s">
        <v>81</v>
      </c>
      <c r="B96" s="94"/>
      <c r="C96" s="95"/>
      <c r="D96" s="252" t="s">
        <v>88</v>
      </c>
      <c r="E96" s="252"/>
      <c r="F96" s="252"/>
      <c r="G96" s="252"/>
      <c r="H96" s="252"/>
      <c r="I96" s="96"/>
      <c r="J96" s="252" t="s">
        <v>89</v>
      </c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0">
        <f>'101 - Chodník'!J30</f>
        <v>0</v>
      </c>
      <c r="AH96" s="251"/>
      <c r="AI96" s="251"/>
      <c r="AJ96" s="251"/>
      <c r="AK96" s="251"/>
      <c r="AL96" s="251"/>
      <c r="AM96" s="251"/>
      <c r="AN96" s="250">
        <f>SUM(AG96,AT96)</f>
        <v>0</v>
      </c>
      <c r="AO96" s="251"/>
      <c r="AP96" s="251"/>
      <c r="AQ96" s="97" t="s">
        <v>84</v>
      </c>
      <c r="AR96" s="98"/>
      <c r="AS96" s="104">
        <v>0</v>
      </c>
      <c r="AT96" s="105">
        <f>ROUND(SUM(AV96:AW96),2)</f>
        <v>0</v>
      </c>
      <c r="AU96" s="106">
        <f>'101 - Chodník'!P126</f>
        <v>0</v>
      </c>
      <c r="AV96" s="105">
        <f>'101 - Chodník'!J33</f>
        <v>0</v>
      </c>
      <c r="AW96" s="105">
        <f>'101 - Chodník'!J34</f>
        <v>0</v>
      </c>
      <c r="AX96" s="105">
        <f>'101 - Chodník'!J35</f>
        <v>0</v>
      </c>
      <c r="AY96" s="105">
        <f>'101 - Chodník'!J36</f>
        <v>0</v>
      </c>
      <c r="AZ96" s="105">
        <f>'101 - Chodník'!F33</f>
        <v>0</v>
      </c>
      <c r="BA96" s="105">
        <f>'101 - Chodník'!F34</f>
        <v>0</v>
      </c>
      <c r="BB96" s="105">
        <f>'101 - Chodník'!F35</f>
        <v>0</v>
      </c>
      <c r="BC96" s="105">
        <f>'101 - Chodník'!F36</f>
        <v>0</v>
      </c>
      <c r="BD96" s="107">
        <f>'101 - Chodník'!F37</f>
        <v>0</v>
      </c>
      <c r="BT96" s="103" t="s">
        <v>85</v>
      </c>
      <c r="BV96" s="103" t="s">
        <v>79</v>
      </c>
      <c r="BW96" s="103" t="s">
        <v>90</v>
      </c>
      <c r="BX96" s="103" t="s">
        <v>5</v>
      </c>
      <c r="CL96" s="103" t="s">
        <v>91</v>
      </c>
      <c r="CM96" s="103" t="s">
        <v>87</v>
      </c>
    </row>
    <row r="97" spans="1:57" s="2" customFormat="1" ht="30" customHeight="1" x14ac:dyDescent="0.2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 x14ac:dyDescent="0.2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password="CC35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2 - Ostatní a vedlejší n...'!C2" display="/"/>
    <hyperlink ref="A96" location="'101 - Chodník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2"/>
  <sheetViews>
    <sheetView showGridLines="0" tabSelected="1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7" t="s">
        <v>86</v>
      </c>
    </row>
    <row r="3" spans="1:46" s="1" customFormat="1" ht="6.95" customHeight="1" x14ac:dyDescent="0.2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5" customHeight="1" x14ac:dyDescent="0.2">
      <c r="B4" s="20"/>
      <c r="D4" s="110" t="s">
        <v>92</v>
      </c>
      <c r="L4" s="20"/>
      <c r="M4" s="111" t="s">
        <v>10</v>
      </c>
      <c r="AT4" s="17" t="s">
        <v>4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112" t="s">
        <v>16</v>
      </c>
      <c r="L6" s="20"/>
    </row>
    <row r="7" spans="1:46" s="1" customFormat="1" ht="16.5" customHeight="1" x14ac:dyDescent="0.2">
      <c r="B7" s="20"/>
      <c r="E7" s="293" t="str">
        <f>'Rekapitulace stavby'!K6</f>
        <v>Chodník podél silnice II/152 - Nová Bystřice</v>
      </c>
      <c r="F7" s="294"/>
      <c r="G7" s="294"/>
      <c r="H7" s="294"/>
      <c r="L7" s="20"/>
    </row>
    <row r="8" spans="1:46" s="2" customFormat="1" ht="12" customHeight="1" x14ac:dyDescent="0.2">
      <c r="A8" s="34"/>
      <c r="B8" s="39"/>
      <c r="C8" s="34"/>
      <c r="D8" s="112" t="s">
        <v>93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 x14ac:dyDescent="0.2">
      <c r="A9" s="34"/>
      <c r="B9" s="39"/>
      <c r="C9" s="34"/>
      <c r="D9" s="34"/>
      <c r="E9" s="295" t="s">
        <v>94</v>
      </c>
      <c r="F9" s="296"/>
      <c r="G9" s="296"/>
      <c r="H9" s="29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x14ac:dyDescent="0.2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 x14ac:dyDescent="0.2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 x14ac:dyDescent="0.2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5. 4. 2023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 x14ac:dyDescent="0.2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 x14ac:dyDescent="0.2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 x14ac:dyDescent="0.2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 x14ac:dyDescent="0.2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 x14ac:dyDescent="0.2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 x14ac:dyDescent="0.2">
      <c r="A18" s="34"/>
      <c r="B18" s="39"/>
      <c r="C18" s="34"/>
      <c r="D18" s="34"/>
      <c r="E18" s="297" t="str">
        <f>'Rekapitulace stavby'!E14</f>
        <v>Vyplň údaj</v>
      </c>
      <c r="F18" s="298"/>
      <c r="G18" s="298"/>
      <c r="H18" s="298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 x14ac:dyDescent="0.2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 x14ac:dyDescent="0.2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 x14ac:dyDescent="0.2">
      <c r="A21" s="34"/>
      <c r="B21" s="39"/>
      <c r="C21" s="34"/>
      <c r="D21" s="34"/>
      <c r="E21" s="113" t="s">
        <v>32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 x14ac:dyDescent="0.2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 x14ac:dyDescent="0.2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 x14ac:dyDescent="0.2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 x14ac:dyDescent="0.2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 x14ac:dyDescent="0.2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 x14ac:dyDescent="0.2">
      <c r="A27" s="115"/>
      <c r="B27" s="116"/>
      <c r="C27" s="115"/>
      <c r="D27" s="115"/>
      <c r="E27" s="299" t="s">
        <v>1</v>
      </c>
      <c r="F27" s="299"/>
      <c r="G27" s="299"/>
      <c r="H27" s="29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 x14ac:dyDescent="0.2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 x14ac:dyDescent="0.2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 x14ac:dyDescent="0.2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 x14ac:dyDescent="0.2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 x14ac:dyDescent="0.2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 x14ac:dyDescent="0.2">
      <c r="A33" s="34"/>
      <c r="B33" s="39"/>
      <c r="C33" s="34"/>
      <c r="D33" s="122" t="s">
        <v>41</v>
      </c>
      <c r="E33" s="112" t="s">
        <v>42</v>
      </c>
      <c r="F33" s="123">
        <f>ROUND((SUM(BE122:BE181)),  2)</f>
        <v>0</v>
      </c>
      <c r="G33" s="34"/>
      <c r="H33" s="34"/>
      <c r="I33" s="124">
        <v>0.21</v>
      </c>
      <c r="J33" s="123">
        <f>ROUND(((SUM(BE122:BE181))*I33),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 x14ac:dyDescent="0.2">
      <c r="A34" s="34"/>
      <c r="B34" s="39"/>
      <c r="C34" s="34"/>
      <c r="D34" s="34"/>
      <c r="E34" s="112" t="s">
        <v>43</v>
      </c>
      <c r="F34" s="123">
        <f>ROUND((SUM(BF122:BF181)),  2)</f>
        <v>0</v>
      </c>
      <c r="G34" s="34"/>
      <c r="H34" s="34"/>
      <c r="I34" s="124">
        <v>0.15</v>
      </c>
      <c r="J34" s="123">
        <f>ROUND(((SUM(BF122:BF181))*I34),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 x14ac:dyDescent="0.2">
      <c r="A35" s="34"/>
      <c r="B35" s="39"/>
      <c r="C35" s="34"/>
      <c r="D35" s="34"/>
      <c r="E35" s="112" t="s">
        <v>44</v>
      </c>
      <c r="F35" s="123">
        <f>ROUND((SUM(BG122:BG181)),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 x14ac:dyDescent="0.2">
      <c r="A36" s="34"/>
      <c r="B36" s="39"/>
      <c r="C36" s="34"/>
      <c r="D36" s="34"/>
      <c r="E36" s="112" t="s">
        <v>45</v>
      </c>
      <c r="F36" s="123">
        <f>ROUND((SUM(BH122:BH181)),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 x14ac:dyDescent="0.2">
      <c r="A37" s="34"/>
      <c r="B37" s="39"/>
      <c r="C37" s="34"/>
      <c r="D37" s="34"/>
      <c r="E37" s="112" t="s">
        <v>46</v>
      </c>
      <c r="F37" s="123">
        <f>ROUND((SUM(BI122:BI181)),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 x14ac:dyDescent="0.2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 x14ac:dyDescent="0.2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 x14ac:dyDescent="0.2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 x14ac:dyDescent="0.2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 x14ac:dyDescent="0.2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 x14ac:dyDescent="0.2">
      <c r="A82" s="34"/>
      <c r="B82" s="35"/>
      <c r="C82" s="23" t="s">
        <v>95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 x14ac:dyDescent="0.2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 x14ac:dyDescent="0.2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 x14ac:dyDescent="0.2">
      <c r="A85" s="34"/>
      <c r="B85" s="35"/>
      <c r="C85" s="36"/>
      <c r="D85" s="36"/>
      <c r="E85" s="291" t="str">
        <f>E7</f>
        <v>Chodník podél silnice II/152 - Nová Bystřice</v>
      </c>
      <c r="F85" s="292"/>
      <c r="G85" s="292"/>
      <c r="H85" s="29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 x14ac:dyDescent="0.2">
      <c r="A86" s="34"/>
      <c r="B86" s="35"/>
      <c r="C86" s="29" t="s">
        <v>93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 x14ac:dyDescent="0.2">
      <c r="A87" s="34"/>
      <c r="B87" s="35"/>
      <c r="C87" s="36"/>
      <c r="D87" s="36"/>
      <c r="E87" s="260" t="str">
        <f>E9</f>
        <v>02 - Ostatní a vedlejší náklady</v>
      </c>
      <c r="F87" s="290"/>
      <c r="G87" s="290"/>
      <c r="H87" s="29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 x14ac:dyDescent="0.2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 x14ac:dyDescent="0.2">
      <c r="A89" s="34"/>
      <c r="B89" s="35"/>
      <c r="C89" s="29" t="s">
        <v>20</v>
      </c>
      <c r="D89" s="36"/>
      <c r="E89" s="36"/>
      <c r="F89" s="27" t="str">
        <f>F12</f>
        <v>Nová Bystřice</v>
      </c>
      <c r="G89" s="36"/>
      <c r="H89" s="36"/>
      <c r="I89" s="29" t="s">
        <v>22</v>
      </c>
      <c r="J89" s="66" t="str">
        <f>IF(J12="","",J12)</f>
        <v>5. 4. 2023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 x14ac:dyDescent="0.2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 x14ac:dyDescent="0.2">
      <c r="A91" s="34"/>
      <c r="B91" s="35"/>
      <c r="C91" s="29" t="s">
        <v>24</v>
      </c>
      <c r="D91" s="36"/>
      <c r="E91" s="36"/>
      <c r="F91" s="27" t="str">
        <f>E15</f>
        <v>Město Nová Bystřice</v>
      </c>
      <c r="G91" s="36"/>
      <c r="H91" s="36"/>
      <c r="I91" s="29" t="s">
        <v>30</v>
      </c>
      <c r="J91" s="32" t="str">
        <f>E21</f>
        <v>WAY project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 x14ac:dyDescent="0.2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 x14ac:dyDescent="0.2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 x14ac:dyDescent="0.2">
      <c r="A94" s="34"/>
      <c r="B94" s="35"/>
      <c r="C94" s="143" t="s">
        <v>96</v>
      </c>
      <c r="D94" s="144"/>
      <c r="E94" s="144"/>
      <c r="F94" s="144"/>
      <c r="G94" s="144"/>
      <c r="H94" s="144"/>
      <c r="I94" s="144"/>
      <c r="J94" s="145" t="s">
        <v>97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 x14ac:dyDescent="0.2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 x14ac:dyDescent="0.2">
      <c r="A96" s="34"/>
      <c r="B96" s="35"/>
      <c r="C96" s="146" t="s">
        <v>98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99</v>
      </c>
    </row>
    <row r="97" spans="1:31" s="9" customFormat="1" ht="24.95" customHeight="1" x14ac:dyDescent="0.2">
      <c r="B97" s="147"/>
      <c r="C97" s="148"/>
      <c r="D97" s="149" t="s">
        <v>100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0" customFormat="1" ht="19.899999999999999" customHeight="1" x14ac:dyDescent="0.2">
      <c r="B98" s="153"/>
      <c r="C98" s="154"/>
      <c r="D98" s="155" t="s">
        <v>101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899999999999999" customHeight="1" x14ac:dyDescent="0.2">
      <c r="B99" s="153"/>
      <c r="C99" s="154"/>
      <c r="D99" s="155" t="s">
        <v>102</v>
      </c>
      <c r="E99" s="156"/>
      <c r="F99" s="156"/>
      <c r="G99" s="156"/>
      <c r="H99" s="156"/>
      <c r="I99" s="156"/>
      <c r="J99" s="157">
        <f>J150</f>
        <v>0</v>
      </c>
      <c r="K99" s="154"/>
      <c r="L99" s="158"/>
    </row>
    <row r="100" spans="1:31" s="10" customFormat="1" ht="19.899999999999999" customHeight="1" x14ac:dyDescent="0.2">
      <c r="B100" s="153"/>
      <c r="C100" s="154"/>
      <c r="D100" s="155" t="s">
        <v>103</v>
      </c>
      <c r="E100" s="156"/>
      <c r="F100" s="156"/>
      <c r="G100" s="156"/>
      <c r="H100" s="156"/>
      <c r="I100" s="156"/>
      <c r="J100" s="157">
        <f>J160</f>
        <v>0</v>
      </c>
      <c r="K100" s="154"/>
      <c r="L100" s="158"/>
    </row>
    <row r="101" spans="1:31" s="10" customFormat="1" ht="19.899999999999999" customHeight="1" x14ac:dyDescent="0.2">
      <c r="B101" s="153"/>
      <c r="C101" s="154"/>
      <c r="D101" s="155" t="s">
        <v>104</v>
      </c>
      <c r="E101" s="156"/>
      <c r="F101" s="156"/>
      <c r="G101" s="156"/>
      <c r="H101" s="156"/>
      <c r="I101" s="156"/>
      <c r="J101" s="157">
        <f>J174</f>
        <v>0</v>
      </c>
      <c r="K101" s="154"/>
      <c r="L101" s="158"/>
    </row>
    <row r="102" spans="1:31" s="10" customFormat="1" ht="19.899999999999999" customHeight="1" x14ac:dyDescent="0.2">
      <c r="B102" s="153"/>
      <c r="C102" s="154"/>
      <c r="D102" s="155" t="s">
        <v>105</v>
      </c>
      <c r="E102" s="156"/>
      <c r="F102" s="156"/>
      <c r="G102" s="156"/>
      <c r="H102" s="156"/>
      <c r="I102" s="156"/>
      <c r="J102" s="157">
        <f>J178</f>
        <v>0</v>
      </c>
      <c r="K102" s="154"/>
      <c r="L102" s="158"/>
    </row>
    <row r="103" spans="1:31" s="2" customFormat="1" ht="21.75" customHeight="1" x14ac:dyDescent="0.2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 x14ac:dyDescent="0.2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 x14ac:dyDescent="0.2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 x14ac:dyDescent="0.2">
      <c r="A109" s="34"/>
      <c r="B109" s="35"/>
      <c r="C109" s="23" t="s">
        <v>106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 x14ac:dyDescent="0.2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 x14ac:dyDescent="0.2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 x14ac:dyDescent="0.2">
      <c r="A112" s="34"/>
      <c r="B112" s="35"/>
      <c r="C112" s="36"/>
      <c r="D112" s="36"/>
      <c r="E112" s="291" t="str">
        <f>E7</f>
        <v>Chodník podél silnice II/152 - Nová Bystřice</v>
      </c>
      <c r="F112" s="292"/>
      <c r="G112" s="292"/>
      <c r="H112" s="292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 x14ac:dyDescent="0.2">
      <c r="A113" s="34"/>
      <c r="B113" s="35"/>
      <c r="C113" s="29" t="s">
        <v>93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 x14ac:dyDescent="0.2">
      <c r="A114" s="34"/>
      <c r="B114" s="35"/>
      <c r="C114" s="36"/>
      <c r="D114" s="36"/>
      <c r="E114" s="260" t="str">
        <f>E9</f>
        <v>02 - Ostatní a vedlejší náklady</v>
      </c>
      <c r="F114" s="290"/>
      <c r="G114" s="290"/>
      <c r="H114" s="290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 x14ac:dyDescent="0.2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 x14ac:dyDescent="0.2">
      <c r="A116" s="34"/>
      <c r="B116" s="35"/>
      <c r="C116" s="29" t="s">
        <v>20</v>
      </c>
      <c r="D116" s="36"/>
      <c r="E116" s="36"/>
      <c r="F116" s="27" t="str">
        <f>F12</f>
        <v>Nová Bystřice</v>
      </c>
      <c r="G116" s="36"/>
      <c r="H116" s="36"/>
      <c r="I116" s="29" t="s">
        <v>22</v>
      </c>
      <c r="J116" s="66" t="str">
        <f>IF(J12="","",J12)</f>
        <v>5. 4. 2023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 x14ac:dyDescent="0.2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 x14ac:dyDescent="0.2">
      <c r="A118" s="34"/>
      <c r="B118" s="35"/>
      <c r="C118" s="29" t="s">
        <v>24</v>
      </c>
      <c r="D118" s="36"/>
      <c r="E118" s="36"/>
      <c r="F118" s="27" t="str">
        <f>E15</f>
        <v>Město Nová Bystřice</v>
      </c>
      <c r="G118" s="36"/>
      <c r="H118" s="36"/>
      <c r="I118" s="29" t="s">
        <v>30</v>
      </c>
      <c r="J118" s="32" t="str">
        <f>E21</f>
        <v>WAY project s.r.o.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 x14ac:dyDescent="0.2">
      <c r="A119" s="34"/>
      <c r="B119" s="35"/>
      <c r="C119" s="29" t="s">
        <v>28</v>
      </c>
      <c r="D119" s="36"/>
      <c r="E119" s="36"/>
      <c r="F119" s="27" t="str">
        <f>IF(E18="","",E18)</f>
        <v>Vyplň údaj</v>
      </c>
      <c r="G119" s="36"/>
      <c r="H119" s="36"/>
      <c r="I119" s="29" t="s">
        <v>34</v>
      </c>
      <c r="J119" s="32" t="str">
        <f>E24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 x14ac:dyDescent="0.2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 x14ac:dyDescent="0.2">
      <c r="A121" s="159"/>
      <c r="B121" s="160"/>
      <c r="C121" s="161" t="s">
        <v>107</v>
      </c>
      <c r="D121" s="162" t="s">
        <v>62</v>
      </c>
      <c r="E121" s="162" t="s">
        <v>58</v>
      </c>
      <c r="F121" s="162" t="s">
        <v>59</v>
      </c>
      <c r="G121" s="162" t="s">
        <v>108</v>
      </c>
      <c r="H121" s="162" t="s">
        <v>109</v>
      </c>
      <c r="I121" s="162" t="s">
        <v>110</v>
      </c>
      <c r="J121" s="162" t="s">
        <v>97</v>
      </c>
      <c r="K121" s="163" t="s">
        <v>111</v>
      </c>
      <c r="L121" s="164"/>
      <c r="M121" s="75" t="s">
        <v>1</v>
      </c>
      <c r="N121" s="76" t="s">
        <v>41</v>
      </c>
      <c r="O121" s="76" t="s">
        <v>112</v>
      </c>
      <c r="P121" s="76" t="s">
        <v>113</v>
      </c>
      <c r="Q121" s="76" t="s">
        <v>114</v>
      </c>
      <c r="R121" s="76" t="s">
        <v>115</v>
      </c>
      <c r="S121" s="76" t="s">
        <v>116</v>
      </c>
      <c r="T121" s="77" t="s">
        <v>117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 x14ac:dyDescent="0.25">
      <c r="A122" s="34"/>
      <c r="B122" s="35"/>
      <c r="C122" s="82" t="s">
        <v>118</v>
      </c>
      <c r="D122" s="36"/>
      <c r="E122" s="36"/>
      <c r="F122" s="36"/>
      <c r="G122" s="36"/>
      <c r="H122" s="36"/>
      <c r="I122" s="36"/>
      <c r="J122" s="165">
        <f>BK122</f>
        <v>0</v>
      </c>
      <c r="K122" s="36"/>
      <c r="L122" s="39"/>
      <c r="M122" s="78"/>
      <c r="N122" s="166"/>
      <c r="O122" s="79"/>
      <c r="P122" s="167">
        <f>P123</f>
        <v>0</v>
      </c>
      <c r="Q122" s="79"/>
      <c r="R122" s="167">
        <f>R123</f>
        <v>0</v>
      </c>
      <c r="S122" s="79"/>
      <c r="T122" s="168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76</v>
      </c>
      <c r="AU122" s="17" t="s">
        <v>99</v>
      </c>
      <c r="BK122" s="169">
        <f>BK123</f>
        <v>0</v>
      </c>
    </row>
    <row r="123" spans="1:65" s="12" customFormat="1" ht="25.9" customHeight="1" x14ac:dyDescent="0.2">
      <c r="B123" s="170"/>
      <c r="C123" s="171"/>
      <c r="D123" s="172" t="s">
        <v>76</v>
      </c>
      <c r="E123" s="173" t="s">
        <v>119</v>
      </c>
      <c r="F123" s="173" t="s">
        <v>120</v>
      </c>
      <c r="G123" s="171"/>
      <c r="H123" s="171"/>
      <c r="I123" s="174"/>
      <c r="J123" s="175">
        <f>BK123</f>
        <v>0</v>
      </c>
      <c r="K123" s="171"/>
      <c r="L123" s="176"/>
      <c r="M123" s="177"/>
      <c r="N123" s="178"/>
      <c r="O123" s="178"/>
      <c r="P123" s="179">
        <f>P124+P150+P160+P174+P178</f>
        <v>0</v>
      </c>
      <c r="Q123" s="178"/>
      <c r="R123" s="179">
        <f>R124+R150+R160+R174+R178</f>
        <v>0</v>
      </c>
      <c r="S123" s="178"/>
      <c r="T123" s="180">
        <f>T124+T150+T160+T174+T178</f>
        <v>0</v>
      </c>
      <c r="AR123" s="181" t="s">
        <v>121</v>
      </c>
      <c r="AT123" s="182" t="s">
        <v>76</v>
      </c>
      <c r="AU123" s="182" t="s">
        <v>77</v>
      </c>
      <c r="AY123" s="181" t="s">
        <v>122</v>
      </c>
      <c r="BK123" s="183">
        <f>BK124+BK150+BK160+BK174+BK178</f>
        <v>0</v>
      </c>
    </row>
    <row r="124" spans="1:65" s="12" customFormat="1" ht="22.9" customHeight="1" x14ac:dyDescent="0.2">
      <c r="B124" s="170"/>
      <c r="C124" s="171"/>
      <c r="D124" s="172" t="s">
        <v>76</v>
      </c>
      <c r="E124" s="184" t="s">
        <v>123</v>
      </c>
      <c r="F124" s="184" t="s">
        <v>124</v>
      </c>
      <c r="G124" s="171"/>
      <c r="H124" s="171"/>
      <c r="I124" s="174"/>
      <c r="J124" s="185">
        <f>BK124</f>
        <v>0</v>
      </c>
      <c r="K124" s="171"/>
      <c r="L124" s="176"/>
      <c r="M124" s="177"/>
      <c r="N124" s="178"/>
      <c r="O124" s="178"/>
      <c r="P124" s="179">
        <f>SUM(P125:P149)</f>
        <v>0</v>
      </c>
      <c r="Q124" s="178"/>
      <c r="R124" s="179">
        <f>SUM(R125:R149)</f>
        <v>0</v>
      </c>
      <c r="S124" s="178"/>
      <c r="T124" s="180">
        <f>SUM(T125:T149)</f>
        <v>0</v>
      </c>
      <c r="AR124" s="181" t="s">
        <v>121</v>
      </c>
      <c r="AT124" s="182" t="s">
        <v>76</v>
      </c>
      <c r="AU124" s="182" t="s">
        <v>85</v>
      </c>
      <c r="AY124" s="181" t="s">
        <v>122</v>
      </c>
      <c r="BK124" s="183">
        <f>SUM(BK125:BK149)</f>
        <v>0</v>
      </c>
    </row>
    <row r="125" spans="1:65" s="2" customFormat="1" ht="16.5" customHeight="1" x14ac:dyDescent="0.2">
      <c r="A125" s="34"/>
      <c r="B125" s="35"/>
      <c r="C125" s="186" t="s">
        <v>85</v>
      </c>
      <c r="D125" s="186" t="s">
        <v>125</v>
      </c>
      <c r="E125" s="187" t="s">
        <v>126</v>
      </c>
      <c r="F125" s="188" t="s">
        <v>127</v>
      </c>
      <c r="G125" s="189" t="s">
        <v>128</v>
      </c>
      <c r="H125" s="190">
        <v>1</v>
      </c>
      <c r="I125" s="191"/>
      <c r="J125" s="192">
        <f>ROUND(I125*H125,2)</f>
        <v>0</v>
      </c>
      <c r="K125" s="188" t="s">
        <v>129</v>
      </c>
      <c r="L125" s="39"/>
      <c r="M125" s="193" t="s">
        <v>1</v>
      </c>
      <c r="N125" s="194" t="s">
        <v>42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130</v>
      </c>
      <c r="AT125" s="197" t="s">
        <v>125</v>
      </c>
      <c r="AU125" s="197" t="s">
        <v>87</v>
      </c>
      <c r="AY125" s="17" t="s">
        <v>122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85</v>
      </c>
      <c r="BK125" s="198">
        <f>ROUND(I125*H125,2)</f>
        <v>0</v>
      </c>
      <c r="BL125" s="17" t="s">
        <v>130</v>
      </c>
      <c r="BM125" s="197" t="s">
        <v>131</v>
      </c>
    </row>
    <row r="126" spans="1:65" s="2" customFormat="1" x14ac:dyDescent="0.2">
      <c r="A126" s="34"/>
      <c r="B126" s="35"/>
      <c r="C126" s="36"/>
      <c r="D126" s="199" t="s">
        <v>132</v>
      </c>
      <c r="E126" s="36"/>
      <c r="F126" s="200" t="s">
        <v>127</v>
      </c>
      <c r="G126" s="36"/>
      <c r="H126" s="36"/>
      <c r="I126" s="201"/>
      <c r="J126" s="36"/>
      <c r="K126" s="36"/>
      <c r="L126" s="39"/>
      <c r="M126" s="202"/>
      <c r="N126" s="203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132</v>
      </c>
      <c r="AU126" s="17" t="s">
        <v>87</v>
      </c>
    </row>
    <row r="127" spans="1:65" s="13" customFormat="1" x14ac:dyDescent="0.2">
      <c r="B127" s="204"/>
      <c r="C127" s="205"/>
      <c r="D127" s="199" t="s">
        <v>133</v>
      </c>
      <c r="E127" s="206" t="s">
        <v>1</v>
      </c>
      <c r="F127" s="207" t="s">
        <v>134</v>
      </c>
      <c r="G127" s="205"/>
      <c r="H127" s="206" t="s">
        <v>1</v>
      </c>
      <c r="I127" s="208"/>
      <c r="J127" s="205"/>
      <c r="K127" s="205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133</v>
      </c>
      <c r="AU127" s="213" t="s">
        <v>87</v>
      </c>
      <c r="AV127" s="13" t="s">
        <v>85</v>
      </c>
      <c r="AW127" s="13" t="s">
        <v>33</v>
      </c>
      <c r="AX127" s="13" t="s">
        <v>77</v>
      </c>
      <c r="AY127" s="213" t="s">
        <v>122</v>
      </c>
    </row>
    <row r="128" spans="1:65" s="14" customFormat="1" x14ac:dyDescent="0.2">
      <c r="B128" s="214"/>
      <c r="C128" s="215"/>
      <c r="D128" s="199" t="s">
        <v>133</v>
      </c>
      <c r="E128" s="216" t="s">
        <v>1</v>
      </c>
      <c r="F128" s="217" t="s">
        <v>135</v>
      </c>
      <c r="G128" s="215"/>
      <c r="H128" s="218">
        <v>1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133</v>
      </c>
      <c r="AU128" s="224" t="s">
        <v>87</v>
      </c>
      <c r="AV128" s="14" t="s">
        <v>87</v>
      </c>
      <c r="AW128" s="14" t="s">
        <v>33</v>
      </c>
      <c r="AX128" s="14" t="s">
        <v>85</v>
      </c>
      <c r="AY128" s="224" t="s">
        <v>122</v>
      </c>
    </row>
    <row r="129" spans="1:65" s="2" customFormat="1" ht="16.5" customHeight="1" x14ac:dyDescent="0.2">
      <c r="A129" s="34"/>
      <c r="B129" s="35"/>
      <c r="C129" s="186" t="s">
        <v>87</v>
      </c>
      <c r="D129" s="186" t="s">
        <v>125</v>
      </c>
      <c r="E129" s="187" t="s">
        <v>136</v>
      </c>
      <c r="F129" s="188" t="s">
        <v>137</v>
      </c>
      <c r="G129" s="189" t="s">
        <v>128</v>
      </c>
      <c r="H129" s="190">
        <v>1</v>
      </c>
      <c r="I129" s="191"/>
      <c r="J129" s="192">
        <f>ROUND(I129*H129,2)</f>
        <v>0</v>
      </c>
      <c r="K129" s="188" t="s">
        <v>129</v>
      </c>
      <c r="L129" s="39"/>
      <c r="M129" s="193" t="s">
        <v>1</v>
      </c>
      <c r="N129" s="194" t="s">
        <v>42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130</v>
      </c>
      <c r="AT129" s="197" t="s">
        <v>125</v>
      </c>
      <c r="AU129" s="197" t="s">
        <v>87</v>
      </c>
      <c r="AY129" s="17" t="s">
        <v>122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85</v>
      </c>
      <c r="BK129" s="198">
        <f>ROUND(I129*H129,2)</f>
        <v>0</v>
      </c>
      <c r="BL129" s="17" t="s">
        <v>130</v>
      </c>
      <c r="BM129" s="197" t="s">
        <v>138</v>
      </c>
    </row>
    <row r="130" spans="1:65" s="2" customFormat="1" x14ac:dyDescent="0.2">
      <c r="A130" s="34"/>
      <c r="B130" s="35"/>
      <c r="C130" s="36"/>
      <c r="D130" s="199" t="s">
        <v>132</v>
      </c>
      <c r="E130" s="36"/>
      <c r="F130" s="200" t="s">
        <v>137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132</v>
      </c>
      <c r="AU130" s="17" t="s">
        <v>87</v>
      </c>
    </row>
    <row r="131" spans="1:65" s="13" customFormat="1" x14ac:dyDescent="0.2">
      <c r="B131" s="204"/>
      <c r="C131" s="205"/>
      <c r="D131" s="199" t="s">
        <v>133</v>
      </c>
      <c r="E131" s="206" t="s">
        <v>1</v>
      </c>
      <c r="F131" s="207" t="s">
        <v>139</v>
      </c>
      <c r="G131" s="205"/>
      <c r="H131" s="206" t="s">
        <v>1</v>
      </c>
      <c r="I131" s="208"/>
      <c r="J131" s="205"/>
      <c r="K131" s="205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133</v>
      </c>
      <c r="AU131" s="213" t="s">
        <v>87</v>
      </c>
      <c r="AV131" s="13" t="s">
        <v>85</v>
      </c>
      <c r="AW131" s="13" t="s">
        <v>33</v>
      </c>
      <c r="AX131" s="13" t="s">
        <v>77</v>
      </c>
      <c r="AY131" s="213" t="s">
        <v>122</v>
      </c>
    </row>
    <row r="132" spans="1:65" s="13" customFormat="1" x14ac:dyDescent="0.2">
      <c r="B132" s="204"/>
      <c r="C132" s="205"/>
      <c r="D132" s="199" t="s">
        <v>133</v>
      </c>
      <c r="E132" s="206" t="s">
        <v>1</v>
      </c>
      <c r="F132" s="207" t="s">
        <v>140</v>
      </c>
      <c r="G132" s="205"/>
      <c r="H132" s="206" t="s">
        <v>1</v>
      </c>
      <c r="I132" s="208"/>
      <c r="J132" s="205"/>
      <c r="K132" s="205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133</v>
      </c>
      <c r="AU132" s="213" t="s">
        <v>87</v>
      </c>
      <c r="AV132" s="13" t="s">
        <v>85</v>
      </c>
      <c r="AW132" s="13" t="s">
        <v>33</v>
      </c>
      <c r="AX132" s="13" t="s">
        <v>77</v>
      </c>
      <c r="AY132" s="213" t="s">
        <v>122</v>
      </c>
    </row>
    <row r="133" spans="1:65" s="14" customFormat="1" x14ac:dyDescent="0.2">
      <c r="B133" s="214"/>
      <c r="C133" s="215"/>
      <c r="D133" s="199" t="s">
        <v>133</v>
      </c>
      <c r="E133" s="216" t="s">
        <v>1</v>
      </c>
      <c r="F133" s="217" t="s">
        <v>135</v>
      </c>
      <c r="G133" s="215"/>
      <c r="H133" s="218">
        <v>1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133</v>
      </c>
      <c r="AU133" s="224" t="s">
        <v>87</v>
      </c>
      <c r="AV133" s="14" t="s">
        <v>87</v>
      </c>
      <c r="AW133" s="14" t="s">
        <v>33</v>
      </c>
      <c r="AX133" s="14" t="s">
        <v>85</v>
      </c>
      <c r="AY133" s="224" t="s">
        <v>122</v>
      </c>
    </row>
    <row r="134" spans="1:65" s="2" customFormat="1" ht="16.5" customHeight="1" x14ac:dyDescent="0.2">
      <c r="A134" s="34"/>
      <c r="B134" s="35"/>
      <c r="C134" s="186" t="s">
        <v>141</v>
      </c>
      <c r="D134" s="186" t="s">
        <v>125</v>
      </c>
      <c r="E134" s="187" t="s">
        <v>142</v>
      </c>
      <c r="F134" s="188" t="s">
        <v>143</v>
      </c>
      <c r="G134" s="189" t="s">
        <v>128</v>
      </c>
      <c r="H134" s="190">
        <v>1</v>
      </c>
      <c r="I134" s="191"/>
      <c r="J134" s="192">
        <f>ROUND(I134*H134,2)</f>
        <v>0</v>
      </c>
      <c r="K134" s="188" t="s">
        <v>129</v>
      </c>
      <c r="L134" s="39"/>
      <c r="M134" s="193" t="s">
        <v>1</v>
      </c>
      <c r="N134" s="194" t="s">
        <v>42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130</v>
      </c>
      <c r="AT134" s="197" t="s">
        <v>125</v>
      </c>
      <c r="AU134" s="197" t="s">
        <v>87</v>
      </c>
      <c r="AY134" s="17" t="s">
        <v>122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85</v>
      </c>
      <c r="BK134" s="198">
        <f>ROUND(I134*H134,2)</f>
        <v>0</v>
      </c>
      <c r="BL134" s="17" t="s">
        <v>130</v>
      </c>
      <c r="BM134" s="197" t="s">
        <v>144</v>
      </c>
    </row>
    <row r="135" spans="1:65" s="2" customFormat="1" x14ac:dyDescent="0.2">
      <c r="A135" s="34"/>
      <c r="B135" s="35"/>
      <c r="C135" s="36"/>
      <c r="D135" s="199" t="s">
        <v>132</v>
      </c>
      <c r="E135" s="36"/>
      <c r="F135" s="200" t="s">
        <v>143</v>
      </c>
      <c r="G135" s="36"/>
      <c r="H135" s="36"/>
      <c r="I135" s="201"/>
      <c r="J135" s="36"/>
      <c r="K135" s="36"/>
      <c r="L135" s="39"/>
      <c r="M135" s="202"/>
      <c r="N135" s="203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132</v>
      </c>
      <c r="AU135" s="17" t="s">
        <v>87</v>
      </c>
    </row>
    <row r="136" spans="1:65" s="13" customFormat="1" x14ac:dyDescent="0.2">
      <c r="B136" s="204"/>
      <c r="C136" s="205"/>
      <c r="D136" s="199" t="s">
        <v>133</v>
      </c>
      <c r="E136" s="206" t="s">
        <v>1</v>
      </c>
      <c r="F136" s="207" t="s">
        <v>145</v>
      </c>
      <c r="G136" s="205"/>
      <c r="H136" s="206" t="s">
        <v>1</v>
      </c>
      <c r="I136" s="208"/>
      <c r="J136" s="205"/>
      <c r="K136" s="205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133</v>
      </c>
      <c r="AU136" s="213" t="s">
        <v>87</v>
      </c>
      <c r="AV136" s="13" t="s">
        <v>85</v>
      </c>
      <c r="AW136" s="13" t="s">
        <v>33</v>
      </c>
      <c r="AX136" s="13" t="s">
        <v>77</v>
      </c>
      <c r="AY136" s="213" t="s">
        <v>122</v>
      </c>
    </row>
    <row r="137" spans="1:65" s="14" customFormat="1" x14ac:dyDescent="0.2">
      <c r="B137" s="214"/>
      <c r="C137" s="215"/>
      <c r="D137" s="199" t="s">
        <v>133</v>
      </c>
      <c r="E137" s="216" t="s">
        <v>1</v>
      </c>
      <c r="F137" s="217" t="s">
        <v>135</v>
      </c>
      <c r="G137" s="215"/>
      <c r="H137" s="218">
        <v>1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133</v>
      </c>
      <c r="AU137" s="224" t="s">
        <v>87</v>
      </c>
      <c r="AV137" s="14" t="s">
        <v>87</v>
      </c>
      <c r="AW137" s="14" t="s">
        <v>33</v>
      </c>
      <c r="AX137" s="14" t="s">
        <v>85</v>
      </c>
      <c r="AY137" s="224" t="s">
        <v>122</v>
      </c>
    </row>
    <row r="138" spans="1:65" s="2" customFormat="1" ht="16.5" customHeight="1" x14ac:dyDescent="0.2">
      <c r="A138" s="34"/>
      <c r="B138" s="35"/>
      <c r="C138" s="186" t="s">
        <v>146</v>
      </c>
      <c r="D138" s="186" t="s">
        <v>125</v>
      </c>
      <c r="E138" s="187" t="s">
        <v>147</v>
      </c>
      <c r="F138" s="188" t="s">
        <v>148</v>
      </c>
      <c r="G138" s="189" t="s">
        <v>149</v>
      </c>
      <c r="H138" s="190">
        <v>2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42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130</v>
      </c>
      <c r="AT138" s="197" t="s">
        <v>125</v>
      </c>
      <c r="AU138" s="197" t="s">
        <v>87</v>
      </c>
      <c r="AY138" s="17" t="s">
        <v>122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85</v>
      </c>
      <c r="BK138" s="198">
        <f>ROUND(I138*H138,2)</f>
        <v>0</v>
      </c>
      <c r="BL138" s="17" t="s">
        <v>130</v>
      </c>
      <c r="BM138" s="197" t="s">
        <v>150</v>
      </c>
    </row>
    <row r="139" spans="1:65" s="2" customFormat="1" x14ac:dyDescent="0.2">
      <c r="A139" s="34"/>
      <c r="B139" s="35"/>
      <c r="C139" s="36"/>
      <c r="D139" s="199" t="s">
        <v>132</v>
      </c>
      <c r="E139" s="36"/>
      <c r="F139" s="200" t="s">
        <v>148</v>
      </c>
      <c r="G139" s="36"/>
      <c r="H139" s="36"/>
      <c r="I139" s="201"/>
      <c r="J139" s="36"/>
      <c r="K139" s="36"/>
      <c r="L139" s="39"/>
      <c r="M139" s="202"/>
      <c r="N139" s="203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132</v>
      </c>
      <c r="AU139" s="17" t="s">
        <v>87</v>
      </c>
    </row>
    <row r="140" spans="1:65" s="13" customFormat="1" x14ac:dyDescent="0.2">
      <c r="B140" s="204"/>
      <c r="C140" s="205"/>
      <c r="D140" s="199" t="s">
        <v>133</v>
      </c>
      <c r="E140" s="206" t="s">
        <v>1</v>
      </c>
      <c r="F140" s="207" t="s">
        <v>151</v>
      </c>
      <c r="G140" s="205"/>
      <c r="H140" s="206" t="s">
        <v>1</v>
      </c>
      <c r="I140" s="208"/>
      <c r="J140" s="205"/>
      <c r="K140" s="205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133</v>
      </c>
      <c r="AU140" s="213" t="s">
        <v>87</v>
      </c>
      <c r="AV140" s="13" t="s">
        <v>85</v>
      </c>
      <c r="AW140" s="13" t="s">
        <v>33</v>
      </c>
      <c r="AX140" s="13" t="s">
        <v>77</v>
      </c>
      <c r="AY140" s="213" t="s">
        <v>122</v>
      </c>
    </row>
    <row r="141" spans="1:65" s="14" customFormat="1" x14ac:dyDescent="0.2">
      <c r="B141" s="214"/>
      <c r="C141" s="215"/>
      <c r="D141" s="199" t="s">
        <v>133</v>
      </c>
      <c r="E141" s="216" t="s">
        <v>1</v>
      </c>
      <c r="F141" s="217" t="s">
        <v>152</v>
      </c>
      <c r="G141" s="215"/>
      <c r="H141" s="218">
        <v>2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133</v>
      </c>
      <c r="AU141" s="224" t="s">
        <v>87</v>
      </c>
      <c r="AV141" s="14" t="s">
        <v>87</v>
      </c>
      <c r="AW141" s="14" t="s">
        <v>33</v>
      </c>
      <c r="AX141" s="14" t="s">
        <v>85</v>
      </c>
      <c r="AY141" s="224" t="s">
        <v>122</v>
      </c>
    </row>
    <row r="142" spans="1:65" s="2" customFormat="1" ht="16.5" customHeight="1" x14ac:dyDescent="0.2">
      <c r="A142" s="34"/>
      <c r="B142" s="35"/>
      <c r="C142" s="186" t="s">
        <v>121</v>
      </c>
      <c r="D142" s="186" t="s">
        <v>125</v>
      </c>
      <c r="E142" s="187" t="s">
        <v>153</v>
      </c>
      <c r="F142" s="188" t="s">
        <v>154</v>
      </c>
      <c r="G142" s="189" t="s">
        <v>128</v>
      </c>
      <c r="H142" s="190">
        <v>1</v>
      </c>
      <c r="I142" s="191"/>
      <c r="J142" s="192">
        <f>ROUND(I142*H142,2)</f>
        <v>0</v>
      </c>
      <c r="K142" s="188" t="s">
        <v>129</v>
      </c>
      <c r="L142" s="39"/>
      <c r="M142" s="193" t="s">
        <v>1</v>
      </c>
      <c r="N142" s="194" t="s">
        <v>42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130</v>
      </c>
      <c r="AT142" s="197" t="s">
        <v>125</v>
      </c>
      <c r="AU142" s="197" t="s">
        <v>87</v>
      </c>
      <c r="AY142" s="17" t="s">
        <v>122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85</v>
      </c>
      <c r="BK142" s="198">
        <f>ROUND(I142*H142,2)</f>
        <v>0</v>
      </c>
      <c r="BL142" s="17" t="s">
        <v>130</v>
      </c>
      <c r="BM142" s="197" t="s">
        <v>155</v>
      </c>
    </row>
    <row r="143" spans="1:65" s="2" customFormat="1" x14ac:dyDescent="0.2">
      <c r="A143" s="34"/>
      <c r="B143" s="35"/>
      <c r="C143" s="36"/>
      <c r="D143" s="199" t="s">
        <v>132</v>
      </c>
      <c r="E143" s="36"/>
      <c r="F143" s="200" t="s">
        <v>154</v>
      </c>
      <c r="G143" s="36"/>
      <c r="H143" s="36"/>
      <c r="I143" s="201"/>
      <c r="J143" s="36"/>
      <c r="K143" s="36"/>
      <c r="L143" s="39"/>
      <c r="M143" s="202"/>
      <c r="N143" s="203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132</v>
      </c>
      <c r="AU143" s="17" t="s">
        <v>87</v>
      </c>
    </row>
    <row r="144" spans="1:65" s="13" customFormat="1" x14ac:dyDescent="0.2">
      <c r="B144" s="204"/>
      <c r="C144" s="205"/>
      <c r="D144" s="199" t="s">
        <v>133</v>
      </c>
      <c r="E144" s="206" t="s">
        <v>1</v>
      </c>
      <c r="F144" s="207" t="s">
        <v>156</v>
      </c>
      <c r="G144" s="205"/>
      <c r="H144" s="206" t="s">
        <v>1</v>
      </c>
      <c r="I144" s="208"/>
      <c r="J144" s="205"/>
      <c r="K144" s="205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133</v>
      </c>
      <c r="AU144" s="213" t="s">
        <v>87</v>
      </c>
      <c r="AV144" s="13" t="s">
        <v>85</v>
      </c>
      <c r="AW144" s="13" t="s">
        <v>33</v>
      </c>
      <c r="AX144" s="13" t="s">
        <v>77</v>
      </c>
      <c r="AY144" s="213" t="s">
        <v>122</v>
      </c>
    </row>
    <row r="145" spans="1:65" s="14" customFormat="1" x14ac:dyDescent="0.2">
      <c r="B145" s="214"/>
      <c r="C145" s="215"/>
      <c r="D145" s="199" t="s">
        <v>133</v>
      </c>
      <c r="E145" s="216" t="s">
        <v>1</v>
      </c>
      <c r="F145" s="217" t="s">
        <v>157</v>
      </c>
      <c r="G145" s="215"/>
      <c r="H145" s="218">
        <v>1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133</v>
      </c>
      <c r="AU145" s="224" t="s">
        <v>87</v>
      </c>
      <c r="AV145" s="14" t="s">
        <v>87</v>
      </c>
      <c r="AW145" s="14" t="s">
        <v>33</v>
      </c>
      <c r="AX145" s="14" t="s">
        <v>85</v>
      </c>
      <c r="AY145" s="224" t="s">
        <v>122</v>
      </c>
    </row>
    <row r="146" spans="1:65" s="2" customFormat="1" ht="16.5" customHeight="1" x14ac:dyDescent="0.2">
      <c r="A146" s="34"/>
      <c r="B146" s="35"/>
      <c r="C146" s="186" t="s">
        <v>158</v>
      </c>
      <c r="D146" s="186" t="s">
        <v>125</v>
      </c>
      <c r="E146" s="187" t="s">
        <v>159</v>
      </c>
      <c r="F146" s="188" t="s">
        <v>160</v>
      </c>
      <c r="G146" s="189" t="s">
        <v>128</v>
      </c>
      <c r="H146" s="190">
        <v>1</v>
      </c>
      <c r="I146" s="191"/>
      <c r="J146" s="192">
        <f>ROUND(I146*H146,2)</f>
        <v>0</v>
      </c>
      <c r="K146" s="188" t="s">
        <v>1</v>
      </c>
      <c r="L146" s="39"/>
      <c r="M146" s="193" t="s">
        <v>1</v>
      </c>
      <c r="N146" s="194" t="s">
        <v>42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130</v>
      </c>
      <c r="AT146" s="197" t="s">
        <v>125</v>
      </c>
      <c r="AU146" s="197" t="s">
        <v>87</v>
      </c>
      <c r="AY146" s="17" t="s">
        <v>122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7" t="s">
        <v>85</v>
      </c>
      <c r="BK146" s="198">
        <f>ROUND(I146*H146,2)</f>
        <v>0</v>
      </c>
      <c r="BL146" s="17" t="s">
        <v>130</v>
      </c>
      <c r="BM146" s="197" t="s">
        <v>161</v>
      </c>
    </row>
    <row r="147" spans="1:65" s="2" customFormat="1" x14ac:dyDescent="0.2">
      <c r="A147" s="34"/>
      <c r="B147" s="35"/>
      <c r="C147" s="36"/>
      <c r="D147" s="199" t="s">
        <v>132</v>
      </c>
      <c r="E147" s="36"/>
      <c r="F147" s="200" t="s">
        <v>160</v>
      </c>
      <c r="G147" s="36"/>
      <c r="H147" s="36"/>
      <c r="I147" s="201"/>
      <c r="J147" s="36"/>
      <c r="K147" s="36"/>
      <c r="L147" s="39"/>
      <c r="M147" s="202"/>
      <c r="N147" s="203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132</v>
      </c>
      <c r="AU147" s="17" t="s">
        <v>87</v>
      </c>
    </row>
    <row r="148" spans="1:65" s="13" customFormat="1" x14ac:dyDescent="0.2">
      <c r="B148" s="204"/>
      <c r="C148" s="205"/>
      <c r="D148" s="199" t="s">
        <v>133</v>
      </c>
      <c r="E148" s="206" t="s">
        <v>1</v>
      </c>
      <c r="F148" s="207" t="s">
        <v>162</v>
      </c>
      <c r="G148" s="205"/>
      <c r="H148" s="206" t="s">
        <v>1</v>
      </c>
      <c r="I148" s="208"/>
      <c r="J148" s="205"/>
      <c r="K148" s="205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133</v>
      </c>
      <c r="AU148" s="213" t="s">
        <v>87</v>
      </c>
      <c r="AV148" s="13" t="s">
        <v>85</v>
      </c>
      <c r="AW148" s="13" t="s">
        <v>33</v>
      </c>
      <c r="AX148" s="13" t="s">
        <v>77</v>
      </c>
      <c r="AY148" s="213" t="s">
        <v>122</v>
      </c>
    </row>
    <row r="149" spans="1:65" s="14" customFormat="1" x14ac:dyDescent="0.2">
      <c r="B149" s="214"/>
      <c r="C149" s="215"/>
      <c r="D149" s="199" t="s">
        <v>133</v>
      </c>
      <c r="E149" s="216" t="s">
        <v>1</v>
      </c>
      <c r="F149" s="217" t="s">
        <v>135</v>
      </c>
      <c r="G149" s="215"/>
      <c r="H149" s="218">
        <v>1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133</v>
      </c>
      <c r="AU149" s="224" t="s">
        <v>87</v>
      </c>
      <c r="AV149" s="14" t="s">
        <v>87</v>
      </c>
      <c r="AW149" s="14" t="s">
        <v>33</v>
      </c>
      <c r="AX149" s="14" t="s">
        <v>85</v>
      </c>
      <c r="AY149" s="224" t="s">
        <v>122</v>
      </c>
    </row>
    <row r="150" spans="1:65" s="12" customFormat="1" ht="22.9" customHeight="1" x14ac:dyDescent="0.2">
      <c r="B150" s="170"/>
      <c r="C150" s="171"/>
      <c r="D150" s="172" t="s">
        <v>76</v>
      </c>
      <c r="E150" s="184" t="s">
        <v>163</v>
      </c>
      <c r="F150" s="184" t="s">
        <v>164</v>
      </c>
      <c r="G150" s="171"/>
      <c r="H150" s="171"/>
      <c r="I150" s="174"/>
      <c r="J150" s="185">
        <f>BK150</f>
        <v>0</v>
      </c>
      <c r="K150" s="171"/>
      <c r="L150" s="176"/>
      <c r="M150" s="177"/>
      <c r="N150" s="178"/>
      <c r="O150" s="178"/>
      <c r="P150" s="179">
        <f>SUM(P151:P159)</f>
        <v>0</v>
      </c>
      <c r="Q150" s="178"/>
      <c r="R150" s="179">
        <f>SUM(R151:R159)</f>
        <v>0</v>
      </c>
      <c r="S150" s="178"/>
      <c r="T150" s="180">
        <f>SUM(T151:T159)</f>
        <v>0</v>
      </c>
      <c r="AR150" s="181" t="s">
        <v>121</v>
      </c>
      <c r="AT150" s="182" t="s">
        <v>76</v>
      </c>
      <c r="AU150" s="182" t="s">
        <v>85</v>
      </c>
      <c r="AY150" s="181" t="s">
        <v>122</v>
      </c>
      <c r="BK150" s="183">
        <f>SUM(BK151:BK159)</f>
        <v>0</v>
      </c>
    </row>
    <row r="151" spans="1:65" s="2" customFormat="1" ht="16.5" customHeight="1" x14ac:dyDescent="0.2">
      <c r="A151" s="34"/>
      <c r="B151" s="35"/>
      <c r="C151" s="186" t="s">
        <v>165</v>
      </c>
      <c r="D151" s="186" t="s">
        <v>125</v>
      </c>
      <c r="E151" s="187" t="s">
        <v>166</v>
      </c>
      <c r="F151" s="188" t="s">
        <v>167</v>
      </c>
      <c r="G151" s="189" t="s">
        <v>128</v>
      </c>
      <c r="H151" s="190">
        <v>1</v>
      </c>
      <c r="I151" s="191"/>
      <c r="J151" s="192">
        <f>ROUND(I151*H151,2)</f>
        <v>0</v>
      </c>
      <c r="K151" s="188" t="s">
        <v>129</v>
      </c>
      <c r="L151" s="39"/>
      <c r="M151" s="193" t="s">
        <v>1</v>
      </c>
      <c r="N151" s="194" t="s">
        <v>42</v>
      </c>
      <c r="O151" s="71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130</v>
      </c>
      <c r="AT151" s="197" t="s">
        <v>125</v>
      </c>
      <c r="AU151" s="197" t="s">
        <v>87</v>
      </c>
      <c r="AY151" s="17" t="s">
        <v>122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17" t="s">
        <v>85</v>
      </c>
      <c r="BK151" s="198">
        <f>ROUND(I151*H151,2)</f>
        <v>0</v>
      </c>
      <c r="BL151" s="17" t="s">
        <v>130</v>
      </c>
      <c r="BM151" s="197" t="s">
        <v>168</v>
      </c>
    </row>
    <row r="152" spans="1:65" s="2" customFormat="1" x14ac:dyDescent="0.2">
      <c r="A152" s="34"/>
      <c r="B152" s="35"/>
      <c r="C152" s="36"/>
      <c r="D152" s="199" t="s">
        <v>132</v>
      </c>
      <c r="E152" s="36"/>
      <c r="F152" s="200" t="s">
        <v>167</v>
      </c>
      <c r="G152" s="36"/>
      <c r="H152" s="36"/>
      <c r="I152" s="201"/>
      <c r="J152" s="36"/>
      <c r="K152" s="36"/>
      <c r="L152" s="39"/>
      <c r="M152" s="202"/>
      <c r="N152" s="203"/>
      <c r="O152" s="71"/>
      <c r="P152" s="71"/>
      <c r="Q152" s="71"/>
      <c r="R152" s="71"/>
      <c r="S152" s="71"/>
      <c r="T152" s="72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132</v>
      </c>
      <c r="AU152" s="17" t="s">
        <v>87</v>
      </c>
    </row>
    <row r="153" spans="1:65" s="13" customFormat="1" x14ac:dyDescent="0.2">
      <c r="B153" s="204"/>
      <c r="C153" s="205"/>
      <c r="D153" s="199" t="s">
        <v>133</v>
      </c>
      <c r="E153" s="206" t="s">
        <v>1</v>
      </c>
      <c r="F153" s="207" t="s">
        <v>169</v>
      </c>
      <c r="G153" s="205"/>
      <c r="H153" s="206" t="s">
        <v>1</v>
      </c>
      <c r="I153" s="208"/>
      <c r="J153" s="205"/>
      <c r="K153" s="205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133</v>
      </c>
      <c r="AU153" s="213" t="s">
        <v>87</v>
      </c>
      <c r="AV153" s="13" t="s">
        <v>85</v>
      </c>
      <c r="AW153" s="13" t="s">
        <v>33</v>
      </c>
      <c r="AX153" s="13" t="s">
        <v>77</v>
      </c>
      <c r="AY153" s="213" t="s">
        <v>122</v>
      </c>
    </row>
    <row r="154" spans="1:65" s="14" customFormat="1" x14ac:dyDescent="0.2">
      <c r="B154" s="214"/>
      <c r="C154" s="215"/>
      <c r="D154" s="199" t="s">
        <v>133</v>
      </c>
      <c r="E154" s="216" t="s">
        <v>1</v>
      </c>
      <c r="F154" s="217" t="s">
        <v>170</v>
      </c>
      <c r="G154" s="215"/>
      <c r="H154" s="218">
        <v>1</v>
      </c>
      <c r="I154" s="219"/>
      <c r="J154" s="215"/>
      <c r="K154" s="215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133</v>
      </c>
      <c r="AU154" s="224" t="s">
        <v>87</v>
      </c>
      <c r="AV154" s="14" t="s">
        <v>87</v>
      </c>
      <c r="AW154" s="14" t="s">
        <v>33</v>
      </c>
      <c r="AX154" s="14" t="s">
        <v>85</v>
      </c>
      <c r="AY154" s="224" t="s">
        <v>122</v>
      </c>
    </row>
    <row r="155" spans="1:65" s="2" customFormat="1" ht="16.5" customHeight="1" x14ac:dyDescent="0.2">
      <c r="A155" s="34"/>
      <c r="B155" s="35"/>
      <c r="C155" s="186" t="s">
        <v>171</v>
      </c>
      <c r="D155" s="186" t="s">
        <v>125</v>
      </c>
      <c r="E155" s="187" t="s">
        <v>172</v>
      </c>
      <c r="F155" s="188" t="s">
        <v>173</v>
      </c>
      <c r="G155" s="189" t="s">
        <v>128</v>
      </c>
      <c r="H155" s="190">
        <v>1</v>
      </c>
      <c r="I155" s="191"/>
      <c r="J155" s="192">
        <f>ROUND(I155*H155,2)</f>
        <v>0</v>
      </c>
      <c r="K155" s="188" t="s">
        <v>129</v>
      </c>
      <c r="L155" s="39"/>
      <c r="M155" s="193" t="s">
        <v>1</v>
      </c>
      <c r="N155" s="194" t="s">
        <v>42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130</v>
      </c>
      <c r="AT155" s="197" t="s">
        <v>125</v>
      </c>
      <c r="AU155" s="197" t="s">
        <v>87</v>
      </c>
      <c r="AY155" s="17" t="s">
        <v>122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7" t="s">
        <v>85</v>
      </c>
      <c r="BK155" s="198">
        <f>ROUND(I155*H155,2)</f>
        <v>0</v>
      </c>
      <c r="BL155" s="17" t="s">
        <v>130</v>
      </c>
      <c r="BM155" s="197" t="s">
        <v>174</v>
      </c>
    </row>
    <row r="156" spans="1:65" s="2" customFormat="1" x14ac:dyDescent="0.2">
      <c r="A156" s="34"/>
      <c r="B156" s="35"/>
      <c r="C156" s="36"/>
      <c r="D156" s="199" t="s">
        <v>132</v>
      </c>
      <c r="E156" s="36"/>
      <c r="F156" s="200" t="s">
        <v>173</v>
      </c>
      <c r="G156" s="36"/>
      <c r="H156" s="36"/>
      <c r="I156" s="201"/>
      <c r="J156" s="36"/>
      <c r="K156" s="36"/>
      <c r="L156" s="39"/>
      <c r="M156" s="202"/>
      <c r="N156" s="203"/>
      <c r="O156" s="71"/>
      <c r="P156" s="71"/>
      <c r="Q156" s="71"/>
      <c r="R156" s="71"/>
      <c r="S156" s="71"/>
      <c r="T156" s="72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132</v>
      </c>
      <c r="AU156" s="17" t="s">
        <v>87</v>
      </c>
    </row>
    <row r="157" spans="1:65" s="13" customFormat="1" x14ac:dyDescent="0.2">
      <c r="B157" s="204"/>
      <c r="C157" s="205"/>
      <c r="D157" s="199" t="s">
        <v>133</v>
      </c>
      <c r="E157" s="206" t="s">
        <v>1</v>
      </c>
      <c r="F157" s="207" t="s">
        <v>175</v>
      </c>
      <c r="G157" s="205"/>
      <c r="H157" s="206" t="s">
        <v>1</v>
      </c>
      <c r="I157" s="208"/>
      <c r="J157" s="205"/>
      <c r="K157" s="205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133</v>
      </c>
      <c r="AU157" s="213" t="s">
        <v>87</v>
      </c>
      <c r="AV157" s="13" t="s">
        <v>85</v>
      </c>
      <c r="AW157" s="13" t="s">
        <v>33</v>
      </c>
      <c r="AX157" s="13" t="s">
        <v>77</v>
      </c>
      <c r="AY157" s="213" t="s">
        <v>122</v>
      </c>
    </row>
    <row r="158" spans="1:65" s="13" customFormat="1" x14ac:dyDescent="0.2">
      <c r="B158" s="204"/>
      <c r="C158" s="205"/>
      <c r="D158" s="199" t="s">
        <v>133</v>
      </c>
      <c r="E158" s="206" t="s">
        <v>1</v>
      </c>
      <c r="F158" s="207" t="s">
        <v>176</v>
      </c>
      <c r="G158" s="205"/>
      <c r="H158" s="206" t="s">
        <v>1</v>
      </c>
      <c r="I158" s="208"/>
      <c r="J158" s="205"/>
      <c r="K158" s="205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133</v>
      </c>
      <c r="AU158" s="213" t="s">
        <v>87</v>
      </c>
      <c r="AV158" s="13" t="s">
        <v>85</v>
      </c>
      <c r="AW158" s="13" t="s">
        <v>33</v>
      </c>
      <c r="AX158" s="13" t="s">
        <v>77</v>
      </c>
      <c r="AY158" s="213" t="s">
        <v>122</v>
      </c>
    </row>
    <row r="159" spans="1:65" s="14" customFormat="1" x14ac:dyDescent="0.2">
      <c r="B159" s="214"/>
      <c r="C159" s="215"/>
      <c r="D159" s="199" t="s">
        <v>133</v>
      </c>
      <c r="E159" s="216" t="s">
        <v>1</v>
      </c>
      <c r="F159" s="217" t="s">
        <v>170</v>
      </c>
      <c r="G159" s="215"/>
      <c r="H159" s="218">
        <v>1</v>
      </c>
      <c r="I159" s="219"/>
      <c r="J159" s="215"/>
      <c r="K159" s="215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133</v>
      </c>
      <c r="AU159" s="224" t="s">
        <v>87</v>
      </c>
      <c r="AV159" s="14" t="s">
        <v>87</v>
      </c>
      <c r="AW159" s="14" t="s">
        <v>33</v>
      </c>
      <c r="AX159" s="14" t="s">
        <v>85</v>
      </c>
      <c r="AY159" s="224" t="s">
        <v>122</v>
      </c>
    </row>
    <row r="160" spans="1:65" s="12" customFormat="1" ht="22.9" customHeight="1" x14ac:dyDescent="0.2">
      <c r="B160" s="170"/>
      <c r="C160" s="171"/>
      <c r="D160" s="172" t="s">
        <v>76</v>
      </c>
      <c r="E160" s="184" t="s">
        <v>177</v>
      </c>
      <c r="F160" s="184" t="s">
        <v>178</v>
      </c>
      <c r="G160" s="171"/>
      <c r="H160" s="171"/>
      <c r="I160" s="174"/>
      <c r="J160" s="185">
        <f>BK160</f>
        <v>0</v>
      </c>
      <c r="K160" s="171"/>
      <c r="L160" s="176"/>
      <c r="M160" s="177"/>
      <c r="N160" s="178"/>
      <c r="O160" s="178"/>
      <c r="P160" s="179">
        <f>SUM(P161:P173)</f>
        <v>0</v>
      </c>
      <c r="Q160" s="178"/>
      <c r="R160" s="179">
        <f>SUM(R161:R173)</f>
        <v>0</v>
      </c>
      <c r="S160" s="178"/>
      <c r="T160" s="180">
        <f>SUM(T161:T173)</f>
        <v>0</v>
      </c>
      <c r="AR160" s="181" t="s">
        <v>121</v>
      </c>
      <c r="AT160" s="182" t="s">
        <v>76</v>
      </c>
      <c r="AU160" s="182" t="s">
        <v>85</v>
      </c>
      <c r="AY160" s="181" t="s">
        <v>122</v>
      </c>
      <c r="BK160" s="183">
        <f>SUM(BK161:BK173)</f>
        <v>0</v>
      </c>
    </row>
    <row r="161" spans="1:65" s="2" customFormat="1" ht="16.5" customHeight="1" x14ac:dyDescent="0.2">
      <c r="A161" s="34"/>
      <c r="B161" s="35"/>
      <c r="C161" s="186" t="s">
        <v>179</v>
      </c>
      <c r="D161" s="186" t="s">
        <v>125</v>
      </c>
      <c r="E161" s="187" t="s">
        <v>180</v>
      </c>
      <c r="F161" s="188" t="s">
        <v>181</v>
      </c>
      <c r="G161" s="189" t="s">
        <v>128</v>
      </c>
      <c r="H161" s="190">
        <v>1</v>
      </c>
      <c r="I161" s="191"/>
      <c r="J161" s="192">
        <f>ROUND(I161*H161,2)</f>
        <v>0</v>
      </c>
      <c r="K161" s="188" t="s">
        <v>1</v>
      </c>
      <c r="L161" s="39"/>
      <c r="M161" s="193" t="s">
        <v>1</v>
      </c>
      <c r="N161" s="194" t="s">
        <v>42</v>
      </c>
      <c r="O161" s="71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130</v>
      </c>
      <c r="AT161" s="197" t="s">
        <v>125</v>
      </c>
      <c r="AU161" s="197" t="s">
        <v>87</v>
      </c>
      <c r="AY161" s="17" t="s">
        <v>122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85</v>
      </c>
      <c r="BK161" s="198">
        <f>ROUND(I161*H161,2)</f>
        <v>0</v>
      </c>
      <c r="BL161" s="17" t="s">
        <v>130</v>
      </c>
      <c r="BM161" s="197" t="s">
        <v>182</v>
      </c>
    </row>
    <row r="162" spans="1:65" s="2" customFormat="1" x14ac:dyDescent="0.2">
      <c r="A162" s="34"/>
      <c r="B162" s="35"/>
      <c r="C162" s="36"/>
      <c r="D162" s="199" t="s">
        <v>132</v>
      </c>
      <c r="E162" s="36"/>
      <c r="F162" s="200" t="s">
        <v>181</v>
      </c>
      <c r="G162" s="36"/>
      <c r="H162" s="36"/>
      <c r="I162" s="201"/>
      <c r="J162" s="36"/>
      <c r="K162" s="36"/>
      <c r="L162" s="39"/>
      <c r="M162" s="202"/>
      <c r="N162" s="203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132</v>
      </c>
      <c r="AU162" s="17" t="s">
        <v>87</v>
      </c>
    </row>
    <row r="163" spans="1:65" s="13" customFormat="1" x14ac:dyDescent="0.2">
      <c r="B163" s="204"/>
      <c r="C163" s="205"/>
      <c r="D163" s="199" t="s">
        <v>133</v>
      </c>
      <c r="E163" s="206" t="s">
        <v>1</v>
      </c>
      <c r="F163" s="207" t="s">
        <v>183</v>
      </c>
      <c r="G163" s="205"/>
      <c r="H163" s="206" t="s">
        <v>1</v>
      </c>
      <c r="I163" s="208"/>
      <c r="J163" s="205"/>
      <c r="K163" s="205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133</v>
      </c>
      <c r="AU163" s="213" t="s">
        <v>87</v>
      </c>
      <c r="AV163" s="13" t="s">
        <v>85</v>
      </c>
      <c r="AW163" s="13" t="s">
        <v>33</v>
      </c>
      <c r="AX163" s="13" t="s">
        <v>77</v>
      </c>
      <c r="AY163" s="213" t="s">
        <v>122</v>
      </c>
    </row>
    <row r="164" spans="1:65" s="14" customFormat="1" x14ac:dyDescent="0.2">
      <c r="B164" s="214"/>
      <c r="C164" s="215"/>
      <c r="D164" s="199" t="s">
        <v>133</v>
      </c>
      <c r="E164" s="216" t="s">
        <v>1</v>
      </c>
      <c r="F164" s="217" t="s">
        <v>184</v>
      </c>
      <c r="G164" s="215"/>
      <c r="H164" s="218">
        <v>1</v>
      </c>
      <c r="I164" s="219"/>
      <c r="J164" s="215"/>
      <c r="K164" s="215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133</v>
      </c>
      <c r="AU164" s="224" t="s">
        <v>87</v>
      </c>
      <c r="AV164" s="14" t="s">
        <v>87</v>
      </c>
      <c r="AW164" s="14" t="s">
        <v>33</v>
      </c>
      <c r="AX164" s="14" t="s">
        <v>85</v>
      </c>
      <c r="AY164" s="224" t="s">
        <v>122</v>
      </c>
    </row>
    <row r="165" spans="1:65" s="13" customFormat="1" x14ac:dyDescent="0.2">
      <c r="B165" s="204"/>
      <c r="C165" s="205"/>
      <c r="D165" s="199" t="s">
        <v>133</v>
      </c>
      <c r="E165" s="206" t="s">
        <v>1</v>
      </c>
      <c r="F165" s="207" t="s">
        <v>185</v>
      </c>
      <c r="G165" s="205"/>
      <c r="H165" s="206" t="s">
        <v>1</v>
      </c>
      <c r="I165" s="208"/>
      <c r="J165" s="205"/>
      <c r="K165" s="205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133</v>
      </c>
      <c r="AU165" s="213" t="s">
        <v>87</v>
      </c>
      <c r="AV165" s="13" t="s">
        <v>85</v>
      </c>
      <c r="AW165" s="13" t="s">
        <v>33</v>
      </c>
      <c r="AX165" s="13" t="s">
        <v>77</v>
      </c>
      <c r="AY165" s="213" t="s">
        <v>122</v>
      </c>
    </row>
    <row r="166" spans="1:65" s="2" customFormat="1" ht="16.5" customHeight="1" x14ac:dyDescent="0.2">
      <c r="A166" s="34"/>
      <c r="B166" s="35"/>
      <c r="C166" s="186" t="s">
        <v>186</v>
      </c>
      <c r="D166" s="186" t="s">
        <v>125</v>
      </c>
      <c r="E166" s="187" t="s">
        <v>187</v>
      </c>
      <c r="F166" s="188" t="s">
        <v>188</v>
      </c>
      <c r="G166" s="189" t="s">
        <v>189</v>
      </c>
      <c r="H166" s="190">
        <v>12000</v>
      </c>
      <c r="I166" s="191"/>
      <c r="J166" s="192">
        <f>ROUND(I166*H166,2)</f>
        <v>0</v>
      </c>
      <c r="K166" s="188" t="s">
        <v>1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130</v>
      </c>
      <c r="AT166" s="197" t="s">
        <v>125</v>
      </c>
      <c r="AU166" s="197" t="s">
        <v>87</v>
      </c>
      <c r="AY166" s="17" t="s">
        <v>122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130</v>
      </c>
      <c r="BM166" s="197" t="s">
        <v>190</v>
      </c>
    </row>
    <row r="167" spans="1:65" s="2" customFormat="1" x14ac:dyDescent="0.2">
      <c r="A167" s="34"/>
      <c r="B167" s="35"/>
      <c r="C167" s="36"/>
      <c r="D167" s="199" t="s">
        <v>132</v>
      </c>
      <c r="E167" s="36"/>
      <c r="F167" s="200" t="s">
        <v>188</v>
      </c>
      <c r="G167" s="36"/>
      <c r="H167" s="36"/>
      <c r="I167" s="201"/>
      <c r="J167" s="36"/>
      <c r="K167" s="36"/>
      <c r="L167" s="39"/>
      <c r="M167" s="202"/>
      <c r="N167" s="203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132</v>
      </c>
      <c r="AU167" s="17" t="s">
        <v>87</v>
      </c>
    </row>
    <row r="168" spans="1:65" s="2" customFormat="1" ht="16.5" customHeight="1" x14ac:dyDescent="0.2">
      <c r="A168" s="34"/>
      <c r="B168" s="35"/>
      <c r="C168" s="186" t="s">
        <v>191</v>
      </c>
      <c r="D168" s="186" t="s">
        <v>125</v>
      </c>
      <c r="E168" s="187" t="s">
        <v>192</v>
      </c>
      <c r="F168" s="188" t="s">
        <v>193</v>
      </c>
      <c r="G168" s="189" t="s">
        <v>128</v>
      </c>
      <c r="H168" s="190">
        <v>1</v>
      </c>
      <c r="I168" s="191"/>
      <c r="J168" s="192">
        <f>ROUND(I168*H168,2)</f>
        <v>0</v>
      </c>
      <c r="K168" s="188" t="s">
        <v>1</v>
      </c>
      <c r="L168" s="39"/>
      <c r="M168" s="193" t="s">
        <v>1</v>
      </c>
      <c r="N168" s="194" t="s">
        <v>42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130</v>
      </c>
      <c r="AT168" s="197" t="s">
        <v>125</v>
      </c>
      <c r="AU168" s="197" t="s">
        <v>87</v>
      </c>
      <c r="AY168" s="17" t="s">
        <v>122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7" t="s">
        <v>85</v>
      </c>
      <c r="BK168" s="198">
        <f>ROUND(I168*H168,2)</f>
        <v>0</v>
      </c>
      <c r="BL168" s="17" t="s">
        <v>130</v>
      </c>
      <c r="BM168" s="197" t="s">
        <v>194</v>
      </c>
    </row>
    <row r="169" spans="1:65" s="2" customFormat="1" x14ac:dyDescent="0.2">
      <c r="A169" s="34"/>
      <c r="B169" s="35"/>
      <c r="C169" s="36"/>
      <c r="D169" s="199" t="s">
        <v>132</v>
      </c>
      <c r="E169" s="36"/>
      <c r="F169" s="200" t="s">
        <v>193</v>
      </c>
      <c r="G169" s="36"/>
      <c r="H169" s="36"/>
      <c r="I169" s="201"/>
      <c r="J169" s="36"/>
      <c r="K169" s="36"/>
      <c r="L169" s="39"/>
      <c r="M169" s="202"/>
      <c r="N169" s="203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132</v>
      </c>
      <c r="AU169" s="17" t="s">
        <v>87</v>
      </c>
    </row>
    <row r="170" spans="1:65" s="13" customFormat="1" x14ac:dyDescent="0.2">
      <c r="B170" s="204"/>
      <c r="C170" s="205"/>
      <c r="D170" s="199" t="s">
        <v>133</v>
      </c>
      <c r="E170" s="206" t="s">
        <v>1</v>
      </c>
      <c r="F170" s="207" t="s">
        <v>195</v>
      </c>
      <c r="G170" s="205"/>
      <c r="H170" s="206" t="s">
        <v>1</v>
      </c>
      <c r="I170" s="208"/>
      <c r="J170" s="205"/>
      <c r="K170" s="205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133</v>
      </c>
      <c r="AU170" s="213" t="s">
        <v>87</v>
      </c>
      <c r="AV170" s="13" t="s">
        <v>85</v>
      </c>
      <c r="AW170" s="13" t="s">
        <v>33</v>
      </c>
      <c r="AX170" s="13" t="s">
        <v>77</v>
      </c>
      <c r="AY170" s="213" t="s">
        <v>122</v>
      </c>
    </row>
    <row r="171" spans="1:65" s="14" customFormat="1" x14ac:dyDescent="0.2">
      <c r="B171" s="214"/>
      <c r="C171" s="215"/>
      <c r="D171" s="199" t="s">
        <v>133</v>
      </c>
      <c r="E171" s="216" t="s">
        <v>1</v>
      </c>
      <c r="F171" s="217" t="s">
        <v>196</v>
      </c>
      <c r="G171" s="215"/>
      <c r="H171" s="218">
        <v>1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133</v>
      </c>
      <c r="AU171" s="224" t="s">
        <v>87</v>
      </c>
      <c r="AV171" s="14" t="s">
        <v>87</v>
      </c>
      <c r="AW171" s="14" t="s">
        <v>33</v>
      </c>
      <c r="AX171" s="14" t="s">
        <v>85</v>
      </c>
      <c r="AY171" s="224" t="s">
        <v>122</v>
      </c>
    </row>
    <row r="172" spans="1:65" s="2" customFormat="1" ht="16.5" customHeight="1" x14ac:dyDescent="0.2">
      <c r="A172" s="34"/>
      <c r="B172" s="35"/>
      <c r="C172" s="186" t="s">
        <v>197</v>
      </c>
      <c r="D172" s="186" t="s">
        <v>125</v>
      </c>
      <c r="E172" s="187" t="s">
        <v>198</v>
      </c>
      <c r="F172" s="188" t="s">
        <v>199</v>
      </c>
      <c r="G172" s="189" t="s">
        <v>189</v>
      </c>
      <c r="H172" s="190">
        <v>10000</v>
      </c>
      <c r="I172" s="191"/>
      <c r="J172" s="192">
        <f>ROUND(I172*H172,2)</f>
        <v>0</v>
      </c>
      <c r="K172" s="188" t="s">
        <v>1</v>
      </c>
      <c r="L172" s="39"/>
      <c r="M172" s="193" t="s">
        <v>1</v>
      </c>
      <c r="N172" s="194" t="s">
        <v>42</v>
      </c>
      <c r="O172" s="71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130</v>
      </c>
      <c r="AT172" s="197" t="s">
        <v>125</v>
      </c>
      <c r="AU172" s="197" t="s">
        <v>87</v>
      </c>
      <c r="AY172" s="17" t="s">
        <v>122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85</v>
      </c>
      <c r="BK172" s="198">
        <f>ROUND(I172*H172,2)</f>
        <v>0</v>
      </c>
      <c r="BL172" s="17" t="s">
        <v>130</v>
      </c>
      <c r="BM172" s="197" t="s">
        <v>200</v>
      </c>
    </row>
    <row r="173" spans="1:65" s="2" customFormat="1" x14ac:dyDescent="0.2">
      <c r="A173" s="34"/>
      <c r="B173" s="35"/>
      <c r="C173" s="36"/>
      <c r="D173" s="199" t="s">
        <v>132</v>
      </c>
      <c r="E173" s="36"/>
      <c r="F173" s="200" t="s">
        <v>199</v>
      </c>
      <c r="G173" s="36"/>
      <c r="H173" s="36"/>
      <c r="I173" s="201"/>
      <c r="J173" s="36"/>
      <c r="K173" s="36"/>
      <c r="L173" s="39"/>
      <c r="M173" s="202"/>
      <c r="N173" s="203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132</v>
      </c>
      <c r="AU173" s="17" t="s">
        <v>87</v>
      </c>
    </row>
    <row r="174" spans="1:65" s="12" customFormat="1" ht="22.9" customHeight="1" x14ac:dyDescent="0.2">
      <c r="B174" s="170"/>
      <c r="C174" s="171"/>
      <c r="D174" s="172" t="s">
        <v>76</v>
      </c>
      <c r="E174" s="184" t="s">
        <v>201</v>
      </c>
      <c r="F174" s="184" t="s">
        <v>202</v>
      </c>
      <c r="G174" s="171"/>
      <c r="H174" s="171"/>
      <c r="I174" s="174"/>
      <c r="J174" s="185">
        <f>BK174</f>
        <v>0</v>
      </c>
      <c r="K174" s="171"/>
      <c r="L174" s="176"/>
      <c r="M174" s="177"/>
      <c r="N174" s="178"/>
      <c r="O174" s="178"/>
      <c r="P174" s="179">
        <f>SUM(P175:P177)</f>
        <v>0</v>
      </c>
      <c r="Q174" s="178"/>
      <c r="R174" s="179">
        <f>SUM(R175:R177)</f>
        <v>0</v>
      </c>
      <c r="S174" s="178"/>
      <c r="T174" s="180">
        <f>SUM(T175:T177)</f>
        <v>0</v>
      </c>
      <c r="AR174" s="181" t="s">
        <v>121</v>
      </c>
      <c r="AT174" s="182" t="s">
        <v>76</v>
      </c>
      <c r="AU174" s="182" t="s">
        <v>85</v>
      </c>
      <c r="AY174" s="181" t="s">
        <v>122</v>
      </c>
      <c r="BK174" s="183">
        <f>SUM(BK175:BK177)</f>
        <v>0</v>
      </c>
    </row>
    <row r="175" spans="1:65" s="2" customFormat="1" ht="16.5" customHeight="1" x14ac:dyDescent="0.2">
      <c r="A175" s="34"/>
      <c r="B175" s="35"/>
      <c r="C175" s="186" t="s">
        <v>203</v>
      </c>
      <c r="D175" s="186" t="s">
        <v>125</v>
      </c>
      <c r="E175" s="187" t="s">
        <v>204</v>
      </c>
      <c r="F175" s="188" t="s">
        <v>205</v>
      </c>
      <c r="G175" s="189" t="s">
        <v>128</v>
      </c>
      <c r="H175" s="190">
        <v>1</v>
      </c>
      <c r="I175" s="191"/>
      <c r="J175" s="192">
        <f>ROUND(I175*H175,2)</f>
        <v>0</v>
      </c>
      <c r="K175" s="188" t="s">
        <v>129</v>
      </c>
      <c r="L175" s="39"/>
      <c r="M175" s="193" t="s">
        <v>1</v>
      </c>
      <c r="N175" s="194" t="s">
        <v>42</v>
      </c>
      <c r="O175" s="71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130</v>
      </c>
      <c r="AT175" s="197" t="s">
        <v>125</v>
      </c>
      <c r="AU175" s="197" t="s">
        <v>87</v>
      </c>
      <c r="AY175" s="17" t="s">
        <v>122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85</v>
      </c>
      <c r="BK175" s="198">
        <f>ROUND(I175*H175,2)</f>
        <v>0</v>
      </c>
      <c r="BL175" s="17" t="s">
        <v>130</v>
      </c>
      <c r="BM175" s="197" t="s">
        <v>206</v>
      </c>
    </row>
    <row r="176" spans="1:65" s="2" customFormat="1" x14ac:dyDescent="0.2">
      <c r="A176" s="34"/>
      <c r="B176" s="35"/>
      <c r="C176" s="36"/>
      <c r="D176" s="199" t="s">
        <v>132</v>
      </c>
      <c r="E176" s="36"/>
      <c r="F176" s="200" t="s">
        <v>205</v>
      </c>
      <c r="G176" s="36"/>
      <c r="H176" s="36"/>
      <c r="I176" s="201"/>
      <c r="J176" s="36"/>
      <c r="K176" s="36"/>
      <c r="L176" s="39"/>
      <c r="M176" s="202"/>
      <c r="N176" s="203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132</v>
      </c>
      <c r="AU176" s="17" t="s">
        <v>87</v>
      </c>
    </row>
    <row r="177" spans="1:65" s="14" customFormat="1" x14ac:dyDescent="0.2">
      <c r="B177" s="214"/>
      <c r="C177" s="215"/>
      <c r="D177" s="199" t="s">
        <v>133</v>
      </c>
      <c r="E177" s="216" t="s">
        <v>1</v>
      </c>
      <c r="F177" s="217" t="s">
        <v>207</v>
      </c>
      <c r="G177" s="215"/>
      <c r="H177" s="218">
        <v>1</v>
      </c>
      <c r="I177" s="219"/>
      <c r="J177" s="215"/>
      <c r="K177" s="215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133</v>
      </c>
      <c r="AU177" s="224" t="s">
        <v>87</v>
      </c>
      <c r="AV177" s="14" t="s">
        <v>87</v>
      </c>
      <c r="AW177" s="14" t="s">
        <v>33</v>
      </c>
      <c r="AX177" s="14" t="s">
        <v>85</v>
      </c>
      <c r="AY177" s="224" t="s">
        <v>122</v>
      </c>
    </row>
    <row r="178" spans="1:65" s="12" customFormat="1" ht="22.9" customHeight="1" x14ac:dyDescent="0.2">
      <c r="B178" s="170"/>
      <c r="C178" s="171"/>
      <c r="D178" s="172" t="s">
        <v>76</v>
      </c>
      <c r="E178" s="184" t="s">
        <v>208</v>
      </c>
      <c r="F178" s="184" t="s">
        <v>209</v>
      </c>
      <c r="G178" s="171"/>
      <c r="H178" s="171"/>
      <c r="I178" s="174"/>
      <c r="J178" s="185">
        <f>BK178</f>
        <v>0</v>
      </c>
      <c r="K178" s="171"/>
      <c r="L178" s="176"/>
      <c r="M178" s="177"/>
      <c r="N178" s="178"/>
      <c r="O178" s="178"/>
      <c r="P178" s="179">
        <f>SUM(P179:P181)</f>
        <v>0</v>
      </c>
      <c r="Q178" s="178"/>
      <c r="R178" s="179">
        <f>SUM(R179:R181)</f>
        <v>0</v>
      </c>
      <c r="S178" s="178"/>
      <c r="T178" s="180">
        <f>SUM(T179:T181)</f>
        <v>0</v>
      </c>
      <c r="AR178" s="181" t="s">
        <v>121</v>
      </c>
      <c r="AT178" s="182" t="s">
        <v>76</v>
      </c>
      <c r="AU178" s="182" t="s">
        <v>85</v>
      </c>
      <c r="AY178" s="181" t="s">
        <v>122</v>
      </c>
      <c r="BK178" s="183">
        <f>SUM(BK179:BK181)</f>
        <v>0</v>
      </c>
    </row>
    <row r="179" spans="1:65" s="2" customFormat="1" ht="16.5" customHeight="1" x14ac:dyDescent="0.2">
      <c r="A179" s="34"/>
      <c r="B179" s="35"/>
      <c r="C179" s="186" t="s">
        <v>210</v>
      </c>
      <c r="D179" s="186" t="s">
        <v>125</v>
      </c>
      <c r="E179" s="187" t="s">
        <v>211</v>
      </c>
      <c r="F179" s="188" t="s">
        <v>212</v>
      </c>
      <c r="G179" s="189" t="s">
        <v>128</v>
      </c>
      <c r="H179" s="190">
        <v>1</v>
      </c>
      <c r="I179" s="191"/>
      <c r="J179" s="192">
        <f>ROUND(I179*H179,2)</f>
        <v>0</v>
      </c>
      <c r="K179" s="188" t="s">
        <v>1</v>
      </c>
      <c r="L179" s="39"/>
      <c r="M179" s="193" t="s">
        <v>1</v>
      </c>
      <c r="N179" s="194" t="s">
        <v>42</v>
      </c>
      <c r="O179" s="71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130</v>
      </c>
      <c r="AT179" s="197" t="s">
        <v>125</v>
      </c>
      <c r="AU179" s="197" t="s">
        <v>87</v>
      </c>
      <c r="AY179" s="17" t="s">
        <v>122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7" t="s">
        <v>85</v>
      </c>
      <c r="BK179" s="198">
        <f>ROUND(I179*H179,2)</f>
        <v>0</v>
      </c>
      <c r="BL179" s="17" t="s">
        <v>130</v>
      </c>
      <c r="BM179" s="197" t="s">
        <v>213</v>
      </c>
    </row>
    <row r="180" spans="1:65" s="2" customFormat="1" x14ac:dyDescent="0.2">
      <c r="A180" s="34"/>
      <c r="B180" s="35"/>
      <c r="C180" s="36"/>
      <c r="D180" s="199" t="s">
        <v>132</v>
      </c>
      <c r="E180" s="36"/>
      <c r="F180" s="200" t="s">
        <v>212</v>
      </c>
      <c r="G180" s="36"/>
      <c r="H180" s="36"/>
      <c r="I180" s="201"/>
      <c r="J180" s="36"/>
      <c r="K180" s="36"/>
      <c r="L180" s="39"/>
      <c r="M180" s="202"/>
      <c r="N180" s="203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132</v>
      </c>
      <c r="AU180" s="17" t="s">
        <v>87</v>
      </c>
    </row>
    <row r="181" spans="1:65" s="14" customFormat="1" x14ac:dyDescent="0.2">
      <c r="B181" s="214"/>
      <c r="C181" s="215"/>
      <c r="D181" s="199" t="s">
        <v>133</v>
      </c>
      <c r="E181" s="216" t="s">
        <v>1</v>
      </c>
      <c r="F181" s="217" t="s">
        <v>170</v>
      </c>
      <c r="G181" s="215"/>
      <c r="H181" s="218">
        <v>1</v>
      </c>
      <c r="I181" s="219"/>
      <c r="J181" s="215"/>
      <c r="K181" s="215"/>
      <c r="L181" s="220"/>
      <c r="M181" s="225"/>
      <c r="N181" s="226"/>
      <c r="O181" s="226"/>
      <c r="P181" s="226"/>
      <c r="Q181" s="226"/>
      <c r="R181" s="226"/>
      <c r="S181" s="226"/>
      <c r="T181" s="227"/>
      <c r="AT181" s="224" t="s">
        <v>133</v>
      </c>
      <c r="AU181" s="224" t="s">
        <v>87</v>
      </c>
      <c r="AV181" s="14" t="s">
        <v>87</v>
      </c>
      <c r="AW181" s="14" t="s">
        <v>33</v>
      </c>
      <c r="AX181" s="14" t="s">
        <v>85</v>
      </c>
      <c r="AY181" s="224" t="s">
        <v>122</v>
      </c>
    </row>
    <row r="182" spans="1:65" s="2" customFormat="1" ht="6.95" customHeight="1" x14ac:dyDescent="0.2">
      <c r="A182" s="34"/>
      <c r="B182" s="54"/>
      <c r="C182" s="55"/>
      <c r="D182" s="55"/>
      <c r="E182" s="55"/>
      <c r="F182" s="55"/>
      <c r="G182" s="55"/>
      <c r="H182" s="55"/>
      <c r="I182" s="55"/>
      <c r="J182" s="55"/>
      <c r="K182" s="55"/>
      <c r="L182" s="39"/>
      <c r="M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</row>
  </sheetData>
  <sheetProtection password="CC35" sheet="1" objects="1" scenarios="1" formatColumns="0" formatRows="0" autoFilter="0"/>
  <autoFilter ref="C121:K18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86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7" t="s">
        <v>90</v>
      </c>
    </row>
    <row r="3" spans="1:46" s="1" customFormat="1" ht="6.95" customHeight="1" x14ac:dyDescent="0.2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5" customHeight="1" x14ac:dyDescent="0.2">
      <c r="B4" s="20"/>
      <c r="D4" s="110" t="s">
        <v>92</v>
      </c>
      <c r="L4" s="20"/>
      <c r="M4" s="111" t="s">
        <v>10</v>
      </c>
      <c r="AT4" s="17" t="s">
        <v>4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112" t="s">
        <v>16</v>
      </c>
      <c r="L6" s="20"/>
    </row>
    <row r="7" spans="1:46" s="1" customFormat="1" ht="16.5" customHeight="1" x14ac:dyDescent="0.2">
      <c r="B7" s="20"/>
      <c r="E7" s="293" t="str">
        <f>'Rekapitulace stavby'!K6</f>
        <v>Chodník podél silnice II/152 - Nová Bystřice</v>
      </c>
      <c r="F7" s="294"/>
      <c r="G7" s="294"/>
      <c r="H7" s="294"/>
      <c r="L7" s="20"/>
    </row>
    <row r="8" spans="1:46" s="2" customFormat="1" ht="12" customHeight="1" x14ac:dyDescent="0.2">
      <c r="A8" s="34"/>
      <c r="B8" s="39"/>
      <c r="C8" s="34"/>
      <c r="D8" s="112" t="s">
        <v>93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 x14ac:dyDescent="0.2">
      <c r="A9" s="34"/>
      <c r="B9" s="39"/>
      <c r="C9" s="34"/>
      <c r="D9" s="34"/>
      <c r="E9" s="295" t="s">
        <v>214</v>
      </c>
      <c r="F9" s="296"/>
      <c r="G9" s="296"/>
      <c r="H9" s="29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x14ac:dyDescent="0.2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 x14ac:dyDescent="0.2">
      <c r="A11" s="34"/>
      <c r="B11" s="39"/>
      <c r="C11" s="34"/>
      <c r="D11" s="112" t="s">
        <v>18</v>
      </c>
      <c r="E11" s="34"/>
      <c r="F11" s="113" t="s">
        <v>91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 x14ac:dyDescent="0.2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5. 4. 2023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 x14ac:dyDescent="0.2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 x14ac:dyDescent="0.2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 x14ac:dyDescent="0.2">
      <c r="A15" s="34"/>
      <c r="B15" s="39"/>
      <c r="C15" s="34"/>
      <c r="D15" s="34"/>
      <c r="E15" s="113" t="s">
        <v>26</v>
      </c>
      <c r="F15" s="34"/>
      <c r="G15" s="34"/>
      <c r="H15" s="34"/>
      <c r="I15" s="112" t="s">
        <v>27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 x14ac:dyDescent="0.2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 x14ac:dyDescent="0.2">
      <c r="A17" s="34"/>
      <c r="B17" s="39"/>
      <c r="C17" s="34"/>
      <c r="D17" s="112" t="s">
        <v>28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 x14ac:dyDescent="0.2">
      <c r="A18" s="34"/>
      <c r="B18" s="39"/>
      <c r="C18" s="34"/>
      <c r="D18" s="34"/>
      <c r="E18" s="297" t="str">
        <f>'Rekapitulace stavby'!E14</f>
        <v>Vyplň údaj</v>
      </c>
      <c r="F18" s="298"/>
      <c r="G18" s="298"/>
      <c r="H18" s="298"/>
      <c r="I18" s="112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 x14ac:dyDescent="0.2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 x14ac:dyDescent="0.2">
      <c r="A20" s="34"/>
      <c r="B20" s="39"/>
      <c r="C20" s="34"/>
      <c r="D20" s="112" t="s">
        <v>30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 x14ac:dyDescent="0.2">
      <c r="A21" s="34"/>
      <c r="B21" s="39"/>
      <c r="C21" s="34"/>
      <c r="D21" s="34"/>
      <c r="E21" s="113" t="s">
        <v>32</v>
      </c>
      <c r="F21" s="34"/>
      <c r="G21" s="34"/>
      <c r="H21" s="34"/>
      <c r="I21" s="112" t="s">
        <v>27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 x14ac:dyDescent="0.2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 x14ac:dyDescent="0.2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 x14ac:dyDescent="0.2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27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 x14ac:dyDescent="0.2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 x14ac:dyDescent="0.2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 x14ac:dyDescent="0.2">
      <c r="A27" s="115"/>
      <c r="B27" s="116"/>
      <c r="C27" s="115"/>
      <c r="D27" s="115"/>
      <c r="E27" s="299" t="s">
        <v>1</v>
      </c>
      <c r="F27" s="299"/>
      <c r="G27" s="299"/>
      <c r="H27" s="29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 x14ac:dyDescent="0.2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 x14ac:dyDescent="0.2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 x14ac:dyDescent="0.2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 x14ac:dyDescent="0.2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 x14ac:dyDescent="0.2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 x14ac:dyDescent="0.2">
      <c r="A33" s="34"/>
      <c r="B33" s="39"/>
      <c r="C33" s="34"/>
      <c r="D33" s="122" t="s">
        <v>41</v>
      </c>
      <c r="E33" s="112" t="s">
        <v>42</v>
      </c>
      <c r="F33" s="123">
        <f>ROUND((SUM(BE126:BE585)),  2)</f>
        <v>0</v>
      </c>
      <c r="G33" s="34"/>
      <c r="H33" s="34"/>
      <c r="I33" s="124">
        <v>0.21</v>
      </c>
      <c r="J33" s="123">
        <f>ROUND(((SUM(BE126:BE585))*I33),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 x14ac:dyDescent="0.2">
      <c r="A34" s="34"/>
      <c r="B34" s="39"/>
      <c r="C34" s="34"/>
      <c r="D34" s="34"/>
      <c r="E34" s="112" t="s">
        <v>43</v>
      </c>
      <c r="F34" s="123">
        <f>ROUND((SUM(BF126:BF585)),  2)</f>
        <v>0</v>
      </c>
      <c r="G34" s="34"/>
      <c r="H34" s="34"/>
      <c r="I34" s="124">
        <v>0.15</v>
      </c>
      <c r="J34" s="123">
        <f>ROUND(((SUM(BF126:BF585))*I34),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 x14ac:dyDescent="0.2">
      <c r="A35" s="34"/>
      <c r="B35" s="39"/>
      <c r="C35" s="34"/>
      <c r="D35" s="34"/>
      <c r="E35" s="112" t="s">
        <v>44</v>
      </c>
      <c r="F35" s="123">
        <f>ROUND((SUM(BG126:BG585)),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 x14ac:dyDescent="0.2">
      <c r="A36" s="34"/>
      <c r="B36" s="39"/>
      <c r="C36" s="34"/>
      <c r="D36" s="34"/>
      <c r="E36" s="112" t="s">
        <v>45</v>
      </c>
      <c r="F36" s="123">
        <f>ROUND((SUM(BH126:BH585)),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 x14ac:dyDescent="0.2">
      <c r="A37" s="34"/>
      <c r="B37" s="39"/>
      <c r="C37" s="34"/>
      <c r="D37" s="34"/>
      <c r="E37" s="112" t="s">
        <v>46</v>
      </c>
      <c r="F37" s="123">
        <f>ROUND((SUM(BI126:BI585)),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 x14ac:dyDescent="0.2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 x14ac:dyDescent="0.2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 x14ac:dyDescent="0.2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 x14ac:dyDescent="0.2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 x14ac:dyDescent="0.2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 x14ac:dyDescent="0.2">
      <c r="A82" s="34"/>
      <c r="B82" s="35"/>
      <c r="C82" s="23" t="s">
        <v>95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 x14ac:dyDescent="0.2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 x14ac:dyDescent="0.2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 x14ac:dyDescent="0.2">
      <c r="A85" s="34"/>
      <c r="B85" s="35"/>
      <c r="C85" s="36"/>
      <c r="D85" s="36"/>
      <c r="E85" s="291" t="str">
        <f>E7</f>
        <v>Chodník podél silnice II/152 - Nová Bystřice</v>
      </c>
      <c r="F85" s="292"/>
      <c r="G85" s="292"/>
      <c r="H85" s="29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 x14ac:dyDescent="0.2">
      <c r="A86" s="34"/>
      <c r="B86" s="35"/>
      <c r="C86" s="29" t="s">
        <v>93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 x14ac:dyDescent="0.2">
      <c r="A87" s="34"/>
      <c r="B87" s="35"/>
      <c r="C87" s="36"/>
      <c r="D87" s="36"/>
      <c r="E87" s="260" t="str">
        <f>E9</f>
        <v>101 - Chodník</v>
      </c>
      <c r="F87" s="290"/>
      <c r="G87" s="290"/>
      <c r="H87" s="29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 x14ac:dyDescent="0.2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 x14ac:dyDescent="0.2">
      <c r="A89" s="34"/>
      <c r="B89" s="35"/>
      <c r="C89" s="29" t="s">
        <v>20</v>
      </c>
      <c r="D89" s="36"/>
      <c r="E89" s="36"/>
      <c r="F89" s="27" t="str">
        <f>F12</f>
        <v>Nová Bystřice</v>
      </c>
      <c r="G89" s="36"/>
      <c r="H89" s="36"/>
      <c r="I89" s="29" t="s">
        <v>22</v>
      </c>
      <c r="J89" s="66" t="str">
        <f>IF(J12="","",J12)</f>
        <v>5. 4. 2023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 x14ac:dyDescent="0.2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 x14ac:dyDescent="0.2">
      <c r="A91" s="34"/>
      <c r="B91" s="35"/>
      <c r="C91" s="29" t="s">
        <v>24</v>
      </c>
      <c r="D91" s="36"/>
      <c r="E91" s="36"/>
      <c r="F91" s="27" t="str">
        <f>E15</f>
        <v>Město Nová Bystřice</v>
      </c>
      <c r="G91" s="36"/>
      <c r="H91" s="36"/>
      <c r="I91" s="29" t="s">
        <v>30</v>
      </c>
      <c r="J91" s="32" t="str">
        <f>E21</f>
        <v>WAY project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 x14ac:dyDescent="0.2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 x14ac:dyDescent="0.2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 x14ac:dyDescent="0.2">
      <c r="A94" s="34"/>
      <c r="B94" s="35"/>
      <c r="C94" s="143" t="s">
        <v>96</v>
      </c>
      <c r="D94" s="144"/>
      <c r="E94" s="144"/>
      <c r="F94" s="144"/>
      <c r="G94" s="144"/>
      <c r="H94" s="144"/>
      <c r="I94" s="144"/>
      <c r="J94" s="145" t="s">
        <v>97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 x14ac:dyDescent="0.2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 x14ac:dyDescent="0.2">
      <c r="A96" s="34"/>
      <c r="B96" s="35"/>
      <c r="C96" s="146" t="s">
        <v>98</v>
      </c>
      <c r="D96" s="36"/>
      <c r="E96" s="36"/>
      <c r="F96" s="36"/>
      <c r="G96" s="36"/>
      <c r="H96" s="36"/>
      <c r="I96" s="36"/>
      <c r="J96" s="84">
        <f>J126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99</v>
      </c>
    </row>
    <row r="97" spans="1:31" s="9" customFormat="1" ht="24.95" customHeight="1" x14ac:dyDescent="0.2">
      <c r="B97" s="147"/>
      <c r="C97" s="148"/>
      <c r="D97" s="149" t="s">
        <v>215</v>
      </c>
      <c r="E97" s="150"/>
      <c r="F97" s="150"/>
      <c r="G97" s="150"/>
      <c r="H97" s="150"/>
      <c r="I97" s="150"/>
      <c r="J97" s="151">
        <f>J127</f>
        <v>0</v>
      </c>
      <c r="K97" s="148"/>
      <c r="L97" s="152"/>
    </row>
    <row r="98" spans="1:31" s="10" customFormat="1" ht="19.899999999999999" customHeight="1" x14ac:dyDescent="0.2">
      <c r="B98" s="153"/>
      <c r="C98" s="154"/>
      <c r="D98" s="155" t="s">
        <v>216</v>
      </c>
      <c r="E98" s="156"/>
      <c r="F98" s="156"/>
      <c r="G98" s="156"/>
      <c r="H98" s="156"/>
      <c r="I98" s="156"/>
      <c r="J98" s="157">
        <f>J128</f>
        <v>0</v>
      </c>
      <c r="K98" s="154"/>
      <c r="L98" s="158"/>
    </row>
    <row r="99" spans="1:31" s="10" customFormat="1" ht="19.899999999999999" customHeight="1" x14ac:dyDescent="0.2">
      <c r="B99" s="153"/>
      <c r="C99" s="154"/>
      <c r="D99" s="155" t="s">
        <v>217</v>
      </c>
      <c r="E99" s="156"/>
      <c r="F99" s="156"/>
      <c r="G99" s="156"/>
      <c r="H99" s="156"/>
      <c r="I99" s="156"/>
      <c r="J99" s="157">
        <f>J292</f>
        <v>0</v>
      </c>
      <c r="K99" s="154"/>
      <c r="L99" s="158"/>
    </row>
    <row r="100" spans="1:31" s="10" customFormat="1" ht="19.899999999999999" customHeight="1" x14ac:dyDescent="0.2">
      <c r="B100" s="153"/>
      <c r="C100" s="154"/>
      <c r="D100" s="155" t="s">
        <v>218</v>
      </c>
      <c r="E100" s="156"/>
      <c r="F100" s="156"/>
      <c r="G100" s="156"/>
      <c r="H100" s="156"/>
      <c r="I100" s="156"/>
      <c r="J100" s="157">
        <f>J303</f>
        <v>0</v>
      </c>
      <c r="K100" s="154"/>
      <c r="L100" s="158"/>
    </row>
    <row r="101" spans="1:31" s="10" customFormat="1" ht="19.899999999999999" customHeight="1" x14ac:dyDescent="0.2">
      <c r="B101" s="153"/>
      <c r="C101" s="154"/>
      <c r="D101" s="155" t="s">
        <v>219</v>
      </c>
      <c r="E101" s="156"/>
      <c r="F101" s="156"/>
      <c r="G101" s="156"/>
      <c r="H101" s="156"/>
      <c r="I101" s="156"/>
      <c r="J101" s="157">
        <f>J307</f>
        <v>0</v>
      </c>
      <c r="K101" s="154"/>
      <c r="L101" s="158"/>
    </row>
    <row r="102" spans="1:31" s="10" customFormat="1" ht="19.899999999999999" customHeight="1" x14ac:dyDescent="0.2">
      <c r="B102" s="153"/>
      <c r="C102" s="154"/>
      <c r="D102" s="155" t="s">
        <v>220</v>
      </c>
      <c r="E102" s="156"/>
      <c r="F102" s="156"/>
      <c r="G102" s="156"/>
      <c r="H102" s="156"/>
      <c r="I102" s="156"/>
      <c r="J102" s="157">
        <f>J323</f>
        <v>0</v>
      </c>
      <c r="K102" s="154"/>
      <c r="L102" s="158"/>
    </row>
    <row r="103" spans="1:31" s="10" customFormat="1" ht="19.899999999999999" customHeight="1" x14ac:dyDescent="0.2">
      <c r="B103" s="153"/>
      <c r="C103" s="154"/>
      <c r="D103" s="155" t="s">
        <v>221</v>
      </c>
      <c r="E103" s="156"/>
      <c r="F103" s="156"/>
      <c r="G103" s="156"/>
      <c r="H103" s="156"/>
      <c r="I103" s="156"/>
      <c r="J103" s="157">
        <f>J422</f>
        <v>0</v>
      </c>
      <c r="K103" s="154"/>
      <c r="L103" s="158"/>
    </row>
    <row r="104" spans="1:31" s="10" customFormat="1" ht="19.899999999999999" customHeight="1" x14ac:dyDescent="0.2">
      <c r="B104" s="153"/>
      <c r="C104" s="154"/>
      <c r="D104" s="155" t="s">
        <v>222</v>
      </c>
      <c r="E104" s="156"/>
      <c r="F104" s="156"/>
      <c r="G104" s="156"/>
      <c r="H104" s="156"/>
      <c r="I104" s="156"/>
      <c r="J104" s="157">
        <f>J467</f>
        <v>0</v>
      </c>
      <c r="K104" s="154"/>
      <c r="L104" s="158"/>
    </row>
    <row r="105" spans="1:31" s="10" customFormat="1" ht="19.899999999999999" customHeight="1" x14ac:dyDescent="0.2">
      <c r="B105" s="153"/>
      <c r="C105" s="154"/>
      <c r="D105" s="155" t="s">
        <v>223</v>
      </c>
      <c r="E105" s="156"/>
      <c r="F105" s="156"/>
      <c r="G105" s="156"/>
      <c r="H105" s="156"/>
      <c r="I105" s="156"/>
      <c r="J105" s="157">
        <f>J534</f>
        <v>0</v>
      </c>
      <c r="K105" s="154"/>
      <c r="L105" s="158"/>
    </row>
    <row r="106" spans="1:31" s="10" customFormat="1" ht="19.899999999999999" customHeight="1" x14ac:dyDescent="0.2">
      <c r="B106" s="153"/>
      <c r="C106" s="154"/>
      <c r="D106" s="155" t="s">
        <v>224</v>
      </c>
      <c r="E106" s="156"/>
      <c r="F106" s="156"/>
      <c r="G106" s="156"/>
      <c r="H106" s="156"/>
      <c r="I106" s="156"/>
      <c r="J106" s="157">
        <f>J579</f>
        <v>0</v>
      </c>
      <c r="K106" s="154"/>
      <c r="L106" s="158"/>
    </row>
    <row r="107" spans="1:31" s="2" customFormat="1" ht="21.75" customHeight="1" x14ac:dyDescent="0.2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 x14ac:dyDescent="0.2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2" customFormat="1" ht="6.95" customHeight="1" x14ac:dyDescent="0.2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2" customFormat="1" ht="24.95" customHeight="1" x14ac:dyDescent="0.2">
      <c r="A113" s="34"/>
      <c r="B113" s="35"/>
      <c r="C113" s="23" t="s">
        <v>106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6.95" customHeight="1" x14ac:dyDescent="0.2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12" customHeight="1" x14ac:dyDescent="0.2">
      <c r="A115" s="34"/>
      <c r="B115" s="35"/>
      <c r="C115" s="29" t="s">
        <v>16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6.5" customHeight="1" x14ac:dyDescent="0.2">
      <c r="A116" s="34"/>
      <c r="B116" s="35"/>
      <c r="C116" s="36"/>
      <c r="D116" s="36"/>
      <c r="E116" s="291" t="str">
        <f>E7</f>
        <v>Chodník podél silnice II/152 - Nová Bystřice</v>
      </c>
      <c r="F116" s="292"/>
      <c r="G116" s="292"/>
      <c r="H116" s="292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 x14ac:dyDescent="0.2">
      <c r="A117" s="34"/>
      <c r="B117" s="35"/>
      <c r="C117" s="29" t="s">
        <v>93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 x14ac:dyDescent="0.2">
      <c r="A118" s="34"/>
      <c r="B118" s="35"/>
      <c r="C118" s="36"/>
      <c r="D118" s="36"/>
      <c r="E118" s="260" t="str">
        <f>E9</f>
        <v>101 - Chodník</v>
      </c>
      <c r="F118" s="290"/>
      <c r="G118" s="290"/>
      <c r="H118" s="290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6.95" customHeight="1" x14ac:dyDescent="0.2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 x14ac:dyDescent="0.2">
      <c r="A120" s="34"/>
      <c r="B120" s="35"/>
      <c r="C120" s="29" t="s">
        <v>20</v>
      </c>
      <c r="D120" s="36"/>
      <c r="E120" s="36"/>
      <c r="F120" s="27" t="str">
        <f>F12</f>
        <v>Nová Bystřice</v>
      </c>
      <c r="G120" s="36"/>
      <c r="H120" s="36"/>
      <c r="I120" s="29" t="s">
        <v>22</v>
      </c>
      <c r="J120" s="66" t="str">
        <f>IF(J12="","",J12)</f>
        <v>5. 4. 2023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 x14ac:dyDescent="0.2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5.2" customHeight="1" x14ac:dyDescent="0.2">
      <c r="A122" s="34"/>
      <c r="B122" s="35"/>
      <c r="C122" s="29" t="s">
        <v>24</v>
      </c>
      <c r="D122" s="36"/>
      <c r="E122" s="36"/>
      <c r="F122" s="27" t="str">
        <f>E15</f>
        <v>Město Nová Bystřice</v>
      </c>
      <c r="G122" s="36"/>
      <c r="H122" s="36"/>
      <c r="I122" s="29" t="s">
        <v>30</v>
      </c>
      <c r="J122" s="32" t="str">
        <f>E21</f>
        <v>WAY project s.r.o.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 x14ac:dyDescent="0.2">
      <c r="A123" s="34"/>
      <c r="B123" s="35"/>
      <c r="C123" s="29" t="s">
        <v>28</v>
      </c>
      <c r="D123" s="36"/>
      <c r="E123" s="36"/>
      <c r="F123" s="27" t="str">
        <f>IF(E18="","",E18)</f>
        <v>Vyplň údaj</v>
      </c>
      <c r="G123" s="36"/>
      <c r="H123" s="36"/>
      <c r="I123" s="29" t="s">
        <v>34</v>
      </c>
      <c r="J123" s="32" t="str">
        <f>E24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35" customHeight="1" x14ac:dyDescent="0.2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 x14ac:dyDescent="0.2">
      <c r="A125" s="159"/>
      <c r="B125" s="160"/>
      <c r="C125" s="161" t="s">
        <v>107</v>
      </c>
      <c r="D125" s="162" t="s">
        <v>62</v>
      </c>
      <c r="E125" s="162" t="s">
        <v>58</v>
      </c>
      <c r="F125" s="162" t="s">
        <v>59</v>
      </c>
      <c r="G125" s="162" t="s">
        <v>108</v>
      </c>
      <c r="H125" s="162" t="s">
        <v>109</v>
      </c>
      <c r="I125" s="162" t="s">
        <v>110</v>
      </c>
      <c r="J125" s="162" t="s">
        <v>97</v>
      </c>
      <c r="K125" s="163" t="s">
        <v>111</v>
      </c>
      <c r="L125" s="164"/>
      <c r="M125" s="75" t="s">
        <v>1</v>
      </c>
      <c r="N125" s="76" t="s">
        <v>41</v>
      </c>
      <c r="O125" s="76" t="s">
        <v>112</v>
      </c>
      <c r="P125" s="76" t="s">
        <v>113</v>
      </c>
      <c r="Q125" s="76" t="s">
        <v>114</v>
      </c>
      <c r="R125" s="76" t="s">
        <v>115</v>
      </c>
      <c r="S125" s="76" t="s">
        <v>116</v>
      </c>
      <c r="T125" s="77" t="s">
        <v>117</v>
      </c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</row>
    <row r="126" spans="1:63" s="2" customFormat="1" ht="22.9" customHeight="1" x14ac:dyDescent="0.25">
      <c r="A126" s="34"/>
      <c r="B126" s="35"/>
      <c r="C126" s="82" t="s">
        <v>118</v>
      </c>
      <c r="D126" s="36"/>
      <c r="E126" s="36"/>
      <c r="F126" s="36"/>
      <c r="G126" s="36"/>
      <c r="H126" s="36"/>
      <c r="I126" s="36"/>
      <c r="J126" s="165">
        <f>BK126</f>
        <v>0</v>
      </c>
      <c r="K126" s="36"/>
      <c r="L126" s="39"/>
      <c r="M126" s="78"/>
      <c r="N126" s="166"/>
      <c r="O126" s="79"/>
      <c r="P126" s="167">
        <f>P127</f>
        <v>0</v>
      </c>
      <c r="Q126" s="79"/>
      <c r="R126" s="167">
        <f>R127</f>
        <v>326.99760742999996</v>
      </c>
      <c r="S126" s="79"/>
      <c r="T126" s="168">
        <f>T127</f>
        <v>163.24724000000001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76</v>
      </c>
      <c r="AU126" s="17" t="s">
        <v>99</v>
      </c>
      <c r="BK126" s="169">
        <f>BK127</f>
        <v>0</v>
      </c>
    </row>
    <row r="127" spans="1:63" s="12" customFormat="1" ht="25.9" customHeight="1" x14ac:dyDescent="0.2">
      <c r="B127" s="170"/>
      <c r="C127" s="171"/>
      <c r="D127" s="172" t="s">
        <v>76</v>
      </c>
      <c r="E127" s="173" t="s">
        <v>225</v>
      </c>
      <c r="F127" s="173" t="s">
        <v>226</v>
      </c>
      <c r="G127" s="171"/>
      <c r="H127" s="171"/>
      <c r="I127" s="174"/>
      <c r="J127" s="175">
        <f>BK127</f>
        <v>0</v>
      </c>
      <c r="K127" s="171"/>
      <c r="L127" s="176"/>
      <c r="M127" s="177"/>
      <c r="N127" s="178"/>
      <c r="O127" s="178"/>
      <c r="P127" s="179">
        <f>P128+P292+P303+P307+P323+P422+P467+P534+P579</f>
        <v>0</v>
      </c>
      <c r="Q127" s="178"/>
      <c r="R127" s="179">
        <f>R128+R292+R303+R307+R323+R422+R467+R534+R579</f>
        <v>326.99760742999996</v>
      </c>
      <c r="S127" s="178"/>
      <c r="T127" s="180">
        <f>T128+T292+T303+T307+T323+T422+T467+T534+T579</f>
        <v>163.24724000000001</v>
      </c>
      <c r="AR127" s="181" t="s">
        <v>85</v>
      </c>
      <c r="AT127" s="182" t="s">
        <v>76</v>
      </c>
      <c r="AU127" s="182" t="s">
        <v>77</v>
      </c>
      <c r="AY127" s="181" t="s">
        <v>122</v>
      </c>
      <c r="BK127" s="183">
        <f>BK128+BK292+BK303+BK307+BK323+BK422+BK467+BK534+BK579</f>
        <v>0</v>
      </c>
    </row>
    <row r="128" spans="1:63" s="12" customFormat="1" ht="22.9" customHeight="1" x14ac:dyDescent="0.2">
      <c r="B128" s="170"/>
      <c r="C128" s="171"/>
      <c r="D128" s="172" t="s">
        <v>76</v>
      </c>
      <c r="E128" s="184" t="s">
        <v>85</v>
      </c>
      <c r="F128" s="184" t="s">
        <v>227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SUM(P129:P291)</f>
        <v>0</v>
      </c>
      <c r="Q128" s="178"/>
      <c r="R128" s="179">
        <f>SUM(R129:R291)</f>
        <v>37.803897000000006</v>
      </c>
      <c r="S128" s="178"/>
      <c r="T128" s="180">
        <f>SUM(T129:T291)</f>
        <v>163.08324000000002</v>
      </c>
      <c r="AR128" s="181" t="s">
        <v>85</v>
      </c>
      <c r="AT128" s="182" t="s">
        <v>76</v>
      </c>
      <c r="AU128" s="182" t="s">
        <v>85</v>
      </c>
      <c r="AY128" s="181" t="s">
        <v>122</v>
      </c>
      <c r="BK128" s="183">
        <f>SUM(BK129:BK291)</f>
        <v>0</v>
      </c>
    </row>
    <row r="129" spans="1:65" s="2" customFormat="1" ht="16.5" customHeight="1" x14ac:dyDescent="0.2">
      <c r="A129" s="34"/>
      <c r="B129" s="35"/>
      <c r="C129" s="186" t="s">
        <v>85</v>
      </c>
      <c r="D129" s="186" t="s">
        <v>125</v>
      </c>
      <c r="E129" s="187" t="s">
        <v>228</v>
      </c>
      <c r="F129" s="188" t="s">
        <v>229</v>
      </c>
      <c r="G129" s="189" t="s">
        <v>230</v>
      </c>
      <c r="H129" s="190">
        <v>5</v>
      </c>
      <c r="I129" s="191"/>
      <c r="J129" s="192">
        <f>ROUND(I129*H129,2)</f>
        <v>0</v>
      </c>
      <c r="K129" s="188" t="s">
        <v>129</v>
      </c>
      <c r="L129" s="39"/>
      <c r="M129" s="193" t="s">
        <v>1</v>
      </c>
      <c r="N129" s="194" t="s">
        <v>42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146</v>
      </c>
      <c r="AT129" s="197" t="s">
        <v>125</v>
      </c>
      <c r="AU129" s="197" t="s">
        <v>87</v>
      </c>
      <c r="AY129" s="17" t="s">
        <v>122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85</v>
      </c>
      <c r="BK129" s="198">
        <f>ROUND(I129*H129,2)</f>
        <v>0</v>
      </c>
      <c r="BL129" s="17" t="s">
        <v>146</v>
      </c>
      <c r="BM129" s="197" t="s">
        <v>231</v>
      </c>
    </row>
    <row r="130" spans="1:65" s="2" customFormat="1" x14ac:dyDescent="0.2">
      <c r="A130" s="34"/>
      <c r="B130" s="35"/>
      <c r="C130" s="36"/>
      <c r="D130" s="199" t="s">
        <v>132</v>
      </c>
      <c r="E130" s="36"/>
      <c r="F130" s="200" t="s">
        <v>232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132</v>
      </c>
      <c r="AU130" s="17" t="s">
        <v>87</v>
      </c>
    </row>
    <row r="131" spans="1:65" s="14" customFormat="1" x14ac:dyDescent="0.2">
      <c r="B131" s="214"/>
      <c r="C131" s="215"/>
      <c r="D131" s="199" t="s">
        <v>133</v>
      </c>
      <c r="E131" s="216" t="s">
        <v>1</v>
      </c>
      <c r="F131" s="217" t="s">
        <v>233</v>
      </c>
      <c r="G131" s="215"/>
      <c r="H131" s="218">
        <v>5</v>
      </c>
      <c r="I131" s="219"/>
      <c r="J131" s="215"/>
      <c r="K131" s="215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133</v>
      </c>
      <c r="AU131" s="224" t="s">
        <v>87</v>
      </c>
      <c r="AV131" s="14" t="s">
        <v>87</v>
      </c>
      <c r="AW131" s="14" t="s">
        <v>33</v>
      </c>
      <c r="AX131" s="14" t="s">
        <v>85</v>
      </c>
      <c r="AY131" s="224" t="s">
        <v>122</v>
      </c>
    </row>
    <row r="132" spans="1:65" s="2" customFormat="1" ht="16.5" customHeight="1" x14ac:dyDescent="0.2">
      <c r="A132" s="34"/>
      <c r="B132" s="35"/>
      <c r="C132" s="186" t="s">
        <v>87</v>
      </c>
      <c r="D132" s="186" t="s">
        <v>125</v>
      </c>
      <c r="E132" s="187" t="s">
        <v>234</v>
      </c>
      <c r="F132" s="188" t="s">
        <v>235</v>
      </c>
      <c r="G132" s="189" t="s">
        <v>230</v>
      </c>
      <c r="H132" s="190">
        <v>5</v>
      </c>
      <c r="I132" s="191"/>
      <c r="J132" s="192">
        <f>ROUND(I132*H132,2)</f>
        <v>0</v>
      </c>
      <c r="K132" s="188" t="s">
        <v>129</v>
      </c>
      <c r="L132" s="39"/>
      <c r="M132" s="193" t="s">
        <v>1</v>
      </c>
      <c r="N132" s="194" t="s">
        <v>42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146</v>
      </c>
      <c r="AT132" s="197" t="s">
        <v>125</v>
      </c>
      <c r="AU132" s="197" t="s">
        <v>87</v>
      </c>
      <c r="AY132" s="17" t="s">
        <v>122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146</v>
      </c>
      <c r="BM132" s="197" t="s">
        <v>236</v>
      </c>
    </row>
    <row r="133" spans="1:65" s="2" customFormat="1" x14ac:dyDescent="0.2">
      <c r="A133" s="34"/>
      <c r="B133" s="35"/>
      <c r="C133" s="36"/>
      <c r="D133" s="199" t="s">
        <v>132</v>
      </c>
      <c r="E133" s="36"/>
      <c r="F133" s="200" t="s">
        <v>237</v>
      </c>
      <c r="G133" s="36"/>
      <c r="H133" s="36"/>
      <c r="I133" s="201"/>
      <c r="J133" s="36"/>
      <c r="K133" s="36"/>
      <c r="L133" s="39"/>
      <c r="M133" s="202"/>
      <c r="N133" s="203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132</v>
      </c>
      <c r="AU133" s="17" t="s">
        <v>87</v>
      </c>
    </row>
    <row r="134" spans="1:65" s="14" customFormat="1" x14ac:dyDescent="0.2">
      <c r="B134" s="214"/>
      <c r="C134" s="215"/>
      <c r="D134" s="199" t="s">
        <v>133</v>
      </c>
      <c r="E134" s="216" t="s">
        <v>1</v>
      </c>
      <c r="F134" s="217" t="s">
        <v>238</v>
      </c>
      <c r="G134" s="215"/>
      <c r="H134" s="218">
        <v>5</v>
      </c>
      <c r="I134" s="219"/>
      <c r="J134" s="215"/>
      <c r="K134" s="215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133</v>
      </c>
      <c r="AU134" s="224" t="s">
        <v>87</v>
      </c>
      <c r="AV134" s="14" t="s">
        <v>87</v>
      </c>
      <c r="AW134" s="14" t="s">
        <v>33</v>
      </c>
      <c r="AX134" s="14" t="s">
        <v>85</v>
      </c>
      <c r="AY134" s="224" t="s">
        <v>122</v>
      </c>
    </row>
    <row r="135" spans="1:65" s="2" customFormat="1" ht="16.5" customHeight="1" x14ac:dyDescent="0.2">
      <c r="A135" s="34"/>
      <c r="B135" s="35"/>
      <c r="C135" s="186" t="s">
        <v>141</v>
      </c>
      <c r="D135" s="186" t="s">
        <v>125</v>
      </c>
      <c r="E135" s="187" t="s">
        <v>239</v>
      </c>
      <c r="F135" s="188" t="s">
        <v>240</v>
      </c>
      <c r="G135" s="189" t="s">
        <v>230</v>
      </c>
      <c r="H135" s="190">
        <v>1</v>
      </c>
      <c r="I135" s="191"/>
      <c r="J135" s="192">
        <f>ROUND(I135*H135,2)</f>
        <v>0</v>
      </c>
      <c r="K135" s="188" t="s">
        <v>129</v>
      </c>
      <c r="L135" s="39"/>
      <c r="M135" s="193" t="s">
        <v>1</v>
      </c>
      <c r="N135" s="194" t="s">
        <v>42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146</v>
      </c>
      <c r="AT135" s="197" t="s">
        <v>125</v>
      </c>
      <c r="AU135" s="197" t="s">
        <v>87</v>
      </c>
      <c r="AY135" s="17" t="s">
        <v>122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146</v>
      </c>
      <c r="BM135" s="197" t="s">
        <v>241</v>
      </c>
    </row>
    <row r="136" spans="1:65" s="2" customFormat="1" x14ac:dyDescent="0.2">
      <c r="A136" s="34"/>
      <c r="B136" s="35"/>
      <c r="C136" s="36"/>
      <c r="D136" s="199" t="s">
        <v>132</v>
      </c>
      <c r="E136" s="36"/>
      <c r="F136" s="200" t="s">
        <v>242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132</v>
      </c>
      <c r="AU136" s="17" t="s">
        <v>87</v>
      </c>
    </row>
    <row r="137" spans="1:65" s="14" customFormat="1" x14ac:dyDescent="0.2">
      <c r="B137" s="214"/>
      <c r="C137" s="215"/>
      <c r="D137" s="199" t="s">
        <v>133</v>
      </c>
      <c r="E137" s="216" t="s">
        <v>1</v>
      </c>
      <c r="F137" s="217" t="s">
        <v>243</v>
      </c>
      <c r="G137" s="215"/>
      <c r="H137" s="218">
        <v>1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133</v>
      </c>
      <c r="AU137" s="224" t="s">
        <v>87</v>
      </c>
      <c r="AV137" s="14" t="s">
        <v>87</v>
      </c>
      <c r="AW137" s="14" t="s">
        <v>33</v>
      </c>
      <c r="AX137" s="14" t="s">
        <v>85</v>
      </c>
      <c r="AY137" s="224" t="s">
        <v>122</v>
      </c>
    </row>
    <row r="138" spans="1:65" s="2" customFormat="1" ht="16.5" customHeight="1" x14ac:dyDescent="0.2">
      <c r="A138" s="34"/>
      <c r="B138" s="35"/>
      <c r="C138" s="186" t="s">
        <v>146</v>
      </c>
      <c r="D138" s="186" t="s">
        <v>125</v>
      </c>
      <c r="E138" s="187" t="s">
        <v>244</v>
      </c>
      <c r="F138" s="188" t="s">
        <v>245</v>
      </c>
      <c r="G138" s="189" t="s">
        <v>246</v>
      </c>
      <c r="H138" s="190">
        <v>12.1</v>
      </c>
      <c r="I138" s="191"/>
      <c r="J138" s="192">
        <f>ROUND(I138*H138,2)</f>
        <v>0</v>
      </c>
      <c r="K138" s="188" t="s">
        <v>129</v>
      </c>
      <c r="L138" s="39"/>
      <c r="M138" s="193" t="s">
        <v>1</v>
      </c>
      <c r="N138" s="194" t="s">
        <v>42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0.26</v>
      </c>
      <c r="T138" s="196">
        <f>S138*H138</f>
        <v>3.1459999999999999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146</v>
      </c>
      <c r="AT138" s="197" t="s">
        <v>125</v>
      </c>
      <c r="AU138" s="197" t="s">
        <v>87</v>
      </c>
      <c r="AY138" s="17" t="s">
        <v>122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85</v>
      </c>
      <c r="BK138" s="198">
        <f>ROUND(I138*H138,2)</f>
        <v>0</v>
      </c>
      <c r="BL138" s="17" t="s">
        <v>146</v>
      </c>
      <c r="BM138" s="197" t="s">
        <v>247</v>
      </c>
    </row>
    <row r="139" spans="1:65" s="2" customFormat="1" ht="19.5" x14ac:dyDescent="0.2">
      <c r="A139" s="34"/>
      <c r="B139" s="35"/>
      <c r="C139" s="36"/>
      <c r="D139" s="199" t="s">
        <v>132</v>
      </c>
      <c r="E139" s="36"/>
      <c r="F139" s="200" t="s">
        <v>248</v>
      </c>
      <c r="G139" s="36"/>
      <c r="H139" s="36"/>
      <c r="I139" s="201"/>
      <c r="J139" s="36"/>
      <c r="K139" s="36"/>
      <c r="L139" s="39"/>
      <c r="M139" s="202"/>
      <c r="N139" s="203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132</v>
      </c>
      <c r="AU139" s="17" t="s">
        <v>87</v>
      </c>
    </row>
    <row r="140" spans="1:65" s="14" customFormat="1" x14ac:dyDescent="0.2">
      <c r="B140" s="214"/>
      <c r="C140" s="215"/>
      <c r="D140" s="199" t="s">
        <v>133</v>
      </c>
      <c r="E140" s="216" t="s">
        <v>1</v>
      </c>
      <c r="F140" s="217" t="s">
        <v>249</v>
      </c>
      <c r="G140" s="215"/>
      <c r="H140" s="218">
        <v>10.1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133</v>
      </c>
      <c r="AU140" s="224" t="s">
        <v>87</v>
      </c>
      <c r="AV140" s="14" t="s">
        <v>87</v>
      </c>
      <c r="AW140" s="14" t="s">
        <v>33</v>
      </c>
      <c r="AX140" s="14" t="s">
        <v>77</v>
      </c>
      <c r="AY140" s="224" t="s">
        <v>122</v>
      </c>
    </row>
    <row r="141" spans="1:65" s="14" customFormat="1" x14ac:dyDescent="0.2">
      <c r="B141" s="214"/>
      <c r="C141" s="215"/>
      <c r="D141" s="199" t="s">
        <v>133</v>
      </c>
      <c r="E141" s="216" t="s">
        <v>1</v>
      </c>
      <c r="F141" s="217" t="s">
        <v>250</v>
      </c>
      <c r="G141" s="215"/>
      <c r="H141" s="218">
        <v>2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133</v>
      </c>
      <c r="AU141" s="224" t="s">
        <v>87</v>
      </c>
      <c r="AV141" s="14" t="s">
        <v>87</v>
      </c>
      <c r="AW141" s="14" t="s">
        <v>33</v>
      </c>
      <c r="AX141" s="14" t="s">
        <v>77</v>
      </c>
      <c r="AY141" s="224" t="s">
        <v>122</v>
      </c>
    </row>
    <row r="142" spans="1:65" s="15" customFormat="1" x14ac:dyDescent="0.2">
      <c r="B142" s="228"/>
      <c r="C142" s="229"/>
      <c r="D142" s="199" t="s">
        <v>133</v>
      </c>
      <c r="E142" s="230" t="s">
        <v>1</v>
      </c>
      <c r="F142" s="231" t="s">
        <v>251</v>
      </c>
      <c r="G142" s="229"/>
      <c r="H142" s="232">
        <v>12.1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AT142" s="238" t="s">
        <v>133</v>
      </c>
      <c r="AU142" s="238" t="s">
        <v>87</v>
      </c>
      <c r="AV142" s="15" t="s">
        <v>146</v>
      </c>
      <c r="AW142" s="15" t="s">
        <v>33</v>
      </c>
      <c r="AX142" s="15" t="s">
        <v>85</v>
      </c>
      <c r="AY142" s="238" t="s">
        <v>122</v>
      </c>
    </row>
    <row r="143" spans="1:65" s="2" customFormat="1" ht="16.5" customHeight="1" x14ac:dyDescent="0.2">
      <c r="A143" s="34"/>
      <c r="B143" s="35"/>
      <c r="C143" s="186" t="s">
        <v>121</v>
      </c>
      <c r="D143" s="186" t="s">
        <v>125</v>
      </c>
      <c r="E143" s="187" t="s">
        <v>252</v>
      </c>
      <c r="F143" s="188" t="s">
        <v>253</v>
      </c>
      <c r="G143" s="189" t="s">
        <v>246</v>
      </c>
      <c r="H143" s="190">
        <v>2.08</v>
      </c>
      <c r="I143" s="191"/>
      <c r="J143" s="192">
        <f>ROUND(I143*H143,2)</f>
        <v>0</v>
      </c>
      <c r="K143" s="188" t="s">
        <v>129</v>
      </c>
      <c r="L143" s="39"/>
      <c r="M143" s="193" t="s">
        <v>1</v>
      </c>
      <c r="N143" s="194" t="s">
        <v>42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0.38800000000000001</v>
      </c>
      <c r="T143" s="196">
        <f>S143*H143</f>
        <v>0.80704000000000009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146</v>
      </c>
      <c r="AT143" s="197" t="s">
        <v>125</v>
      </c>
      <c r="AU143" s="197" t="s">
        <v>87</v>
      </c>
      <c r="AY143" s="17" t="s">
        <v>122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146</v>
      </c>
      <c r="BM143" s="197" t="s">
        <v>254</v>
      </c>
    </row>
    <row r="144" spans="1:65" s="2" customFormat="1" ht="19.5" x14ac:dyDescent="0.2">
      <c r="A144" s="34"/>
      <c r="B144" s="35"/>
      <c r="C144" s="36"/>
      <c r="D144" s="199" t="s">
        <v>132</v>
      </c>
      <c r="E144" s="36"/>
      <c r="F144" s="200" t="s">
        <v>255</v>
      </c>
      <c r="G144" s="36"/>
      <c r="H144" s="36"/>
      <c r="I144" s="201"/>
      <c r="J144" s="36"/>
      <c r="K144" s="36"/>
      <c r="L144" s="39"/>
      <c r="M144" s="202"/>
      <c r="N144" s="203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132</v>
      </c>
      <c r="AU144" s="17" t="s">
        <v>87</v>
      </c>
    </row>
    <row r="145" spans="1:65" s="14" customFormat="1" x14ac:dyDescent="0.2">
      <c r="B145" s="214"/>
      <c r="C145" s="215"/>
      <c r="D145" s="199" t="s">
        <v>133</v>
      </c>
      <c r="E145" s="216" t="s">
        <v>1</v>
      </c>
      <c r="F145" s="217" t="s">
        <v>256</v>
      </c>
      <c r="G145" s="215"/>
      <c r="H145" s="218">
        <v>2.08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133</v>
      </c>
      <c r="AU145" s="224" t="s">
        <v>87</v>
      </c>
      <c r="AV145" s="14" t="s">
        <v>87</v>
      </c>
      <c r="AW145" s="14" t="s">
        <v>33</v>
      </c>
      <c r="AX145" s="14" t="s">
        <v>85</v>
      </c>
      <c r="AY145" s="224" t="s">
        <v>122</v>
      </c>
    </row>
    <row r="146" spans="1:65" s="2" customFormat="1" ht="21.75" customHeight="1" x14ac:dyDescent="0.2">
      <c r="A146" s="34"/>
      <c r="B146" s="35"/>
      <c r="C146" s="186" t="s">
        <v>158</v>
      </c>
      <c r="D146" s="186" t="s">
        <v>125</v>
      </c>
      <c r="E146" s="187" t="s">
        <v>257</v>
      </c>
      <c r="F146" s="188" t="s">
        <v>258</v>
      </c>
      <c r="G146" s="189" t="s">
        <v>246</v>
      </c>
      <c r="H146" s="190">
        <v>76.17</v>
      </c>
      <c r="I146" s="191"/>
      <c r="J146" s="192">
        <f>ROUND(I146*H146,2)</f>
        <v>0</v>
      </c>
      <c r="K146" s="188" t="s">
        <v>129</v>
      </c>
      <c r="L146" s="39"/>
      <c r="M146" s="193" t="s">
        <v>1</v>
      </c>
      <c r="N146" s="194" t="s">
        <v>42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0.28999999999999998</v>
      </c>
      <c r="T146" s="196">
        <f>S146*H146</f>
        <v>22.089299999999998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146</v>
      </c>
      <c r="AT146" s="197" t="s">
        <v>125</v>
      </c>
      <c r="AU146" s="197" t="s">
        <v>87</v>
      </c>
      <c r="AY146" s="17" t="s">
        <v>122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7" t="s">
        <v>85</v>
      </c>
      <c r="BK146" s="198">
        <f>ROUND(I146*H146,2)</f>
        <v>0</v>
      </c>
      <c r="BL146" s="17" t="s">
        <v>146</v>
      </c>
      <c r="BM146" s="197" t="s">
        <v>259</v>
      </c>
    </row>
    <row r="147" spans="1:65" s="2" customFormat="1" ht="19.5" x14ac:dyDescent="0.2">
      <c r="A147" s="34"/>
      <c r="B147" s="35"/>
      <c r="C147" s="36"/>
      <c r="D147" s="199" t="s">
        <v>132</v>
      </c>
      <c r="E147" s="36"/>
      <c r="F147" s="200" t="s">
        <v>260</v>
      </c>
      <c r="G147" s="36"/>
      <c r="H147" s="36"/>
      <c r="I147" s="201"/>
      <c r="J147" s="36"/>
      <c r="K147" s="36"/>
      <c r="L147" s="39"/>
      <c r="M147" s="202"/>
      <c r="N147" s="203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132</v>
      </c>
      <c r="AU147" s="17" t="s">
        <v>87</v>
      </c>
    </row>
    <row r="148" spans="1:65" s="13" customFormat="1" x14ac:dyDescent="0.2">
      <c r="B148" s="204"/>
      <c r="C148" s="205"/>
      <c r="D148" s="199" t="s">
        <v>133</v>
      </c>
      <c r="E148" s="206" t="s">
        <v>1</v>
      </c>
      <c r="F148" s="207" t="s">
        <v>261</v>
      </c>
      <c r="G148" s="205"/>
      <c r="H148" s="206" t="s">
        <v>1</v>
      </c>
      <c r="I148" s="208"/>
      <c r="J148" s="205"/>
      <c r="K148" s="205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133</v>
      </c>
      <c r="AU148" s="213" t="s">
        <v>87</v>
      </c>
      <c r="AV148" s="13" t="s">
        <v>85</v>
      </c>
      <c r="AW148" s="13" t="s">
        <v>33</v>
      </c>
      <c r="AX148" s="13" t="s">
        <v>77</v>
      </c>
      <c r="AY148" s="213" t="s">
        <v>122</v>
      </c>
    </row>
    <row r="149" spans="1:65" s="14" customFormat="1" x14ac:dyDescent="0.2">
      <c r="B149" s="214"/>
      <c r="C149" s="215"/>
      <c r="D149" s="199" t="s">
        <v>133</v>
      </c>
      <c r="E149" s="216" t="s">
        <v>1</v>
      </c>
      <c r="F149" s="217" t="s">
        <v>262</v>
      </c>
      <c r="G149" s="215"/>
      <c r="H149" s="218">
        <v>76.17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133</v>
      </c>
      <c r="AU149" s="224" t="s">
        <v>87</v>
      </c>
      <c r="AV149" s="14" t="s">
        <v>87</v>
      </c>
      <c r="AW149" s="14" t="s">
        <v>33</v>
      </c>
      <c r="AX149" s="14" t="s">
        <v>85</v>
      </c>
      <c r="AY149" s="224" t="s">
        <v>122</v>
      </c>
    </row>
    <row r="150" spans="1:65" s="2" customFormat="1" ht="16.5" customHeight="1" x14ac:dyDescent="0.2">
      <c r="A150" s="34"/>
      <c r="B150" s="35"/>
      <c r="C150" s="186" t="s">
        <v>165</v>
      </c>
      <c r="D150" s="186" t="s">
        <v>125</v>
      </c>
      <c r="E150" s="187" t="s">
        <v>263</v>
      </c>
      <c r="F150" s="188" t="s">
        <v>264</v>
      </c>
      <c r="G150" s="189" t="s">
        <v>246</v>
      </c>
      <c r="H150" s="190">
        <v>34.520000000000003</v>
      </c>
      <c r="I150" s="191"/>
      <c r="J150" s="192">
        <f>ROUND(I150*H150,2)</f>
        <v>0</v>
      </c>
      <c r="K150" s="188" t="s">
        <v>129</v>
      </c>
      <c r="L150" s="39"/>
      <c r="M150" s="193" t="s">
        <v>1</v>
      </c>
      <c r="N150" s="194" t="s">
        <v>42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0.22</v>
      </c>
      <c r="T150" s="196">
        <f>S150*H150</f>
        <v>7.5944000000000011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146</v>
      </c>
      <c r="AT150" s="197" t="s">
        <v>125</v>
      </c>
      <c r="AU150" s="197" t="s">
        <v>87</v>
      </c>
      <c r="AY150" s="17" t="s">
        <v>122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85</v>
      </c>
      <c r="BK150" s="198">
        <f>ROUND(I150*H150,2)</f>
        <v>0</v>
      </c>
      <c r="BL150" s="17" t="s">
        <v>146</v>
      </c>
      <c r="BM150" s="197" t="s">
        <v>265</v>
      </c>
    </row>
    <row r="151" spans="1:65" s="2" customFormat="1" ht="19.5" x14ac:dyDescent="0.2">
      <c r="A151" s="34"/>
      <c r="B151" s="35"/>
      <c r="C151" s="36"/>
      <c r="D151" s="199" t="s">
        <v>132</v>
      </c>
      <c r="E151" s="36"/>
      <c r="F151" s="200" t="s">
        <v>266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132</v>
      </c>
      <c r="AU151" s="17" t="s">
        <v>87</v>
      </c>
    </row>
    <row r="152" spans="1:65" s="13" customFormat="1" x14ac:dyDescent="0.2">
      <c r="B152" s="204"/>
      <c r="C152" s="205"/>
      <c r="D152" s="199" t="s">
        <v>133</v>
      </c>
      <c r="E152" s="206" t="s">
        <v>1</v>
      </c>
      <c r="F152" s="207" t="s">
        <v>267</v>
      </c>
      <c r="G152" s="205"/>
      <c r="H152" s="206" t="s">
        <v>1</v>
      </c>
      <c r="I152" s="208"/>
      <c r="J152" s="205"/>
      <c r="K152" s="205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133</v>
      </c>
      <c r="AU152" s="213" t="s">
        <v>87</v>
      </c>
      <c r="AV152" s="13" t="s">
        <v>85</v>
      </c>
      <c r="AW152" s="13" t="s">
        <v>33</v>
      </c>
      <c r="AX152" s="13" t="s">
        <v>77</v>
      </c>
      <c r="AY152" s="213" t="s">
        <v>122</v>
      </c>
    </row>
    <row r="153" spans="1:65" s="14" customFormat="1" x14ac:dyDescent="0.2">
      <c r="B153" s="214"/>
      <c r="C153" s="215"/>
      <c r="D153" s="199" t="s">
        <v>133</v>
      </c>
      <c r="E153" s="216" t="s">
        <v>1</v>
      </c>
      <c r="F153" s="217" t="s">
        <v>268</v>
      </c>
      <c r="G153" s="215"/>
      <c r="H153" s="218">
        <v>33.799999999999997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133</v>
      </c>
      <c r="AU153" s="224" t="s">
        <v>87</v>
      </c>
      <c r="AV153" s="14" t="s">
        <v>87</v>
      </c>
      <c r="AW153" s="14" t="s">
        <v>33</v>
      </c>
      <c r="AX153" s="14" t="s">
        <v>77</v>
      </c>
      <c r="AY153" s="224" t="s">
        <v>122</v>
      </c>
    </row>
    <row r="154" spans="1:65" s="14" customFormat="1" x14ac:dyDescent="0.2">
      <c r="B154" s="214"/>
      <c r="C154" s="215"/>
      <c r="D154" s="199" t="s">
        <v>133</v>
      </c>
      <c r="E154" s="216" t="s">
        <v>1</v>
      </c>
      <c r="F154" s="217" t="s">
        <v>269</v>
      </c>
      <c r="G154" s="215"/>
      <c r="H154" s="218">
        <v>-14.64</v>
      </c>
      <c r="I154" s="219"/>
      <c r="J154" s="215"/>
      <c r="K154" s="215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133</v>
      </c>
      <c r="AU154" s="224" t="s">
        <v>87</v>
      </c>
      <c r="AV154" s="14" t="s">
        <v>87</v>
      </c>
      <c r="AW154" s="14" t="s">
        <v>33</v>
      </c>
      <c r="AX154" s="14" t="s">
        <v>77</v>
      </c>
      <c r="AY154" s="224" t="s">
        <v>122</v>
      </c>
    </row>
    <row r="155" spans="1:65" s="14" customFormat="1" x14ac:dyDescent="0.2">
      <c r="B155" s="214"/>
      <c r="C155" s="215"/>
      <c r="D155" s="199" t="s">
        <v>133</v>
      </c>
      <c r="E155" s="216" t="s">
        <v>1</v>
      </c>
      <c r="F155" s="217" t="s">
        <v>270</v>
      </c>
      <c r="G155" s="215"/>
      <c r="H155" s="218">
        <v>15.36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133</v>
      </c>
      <c r="AU155" s="224" t="s">
        <v>87</v>
      </c>
      <c r="AV155" s="14" t="s">
        <v>87</v>
      </c>
      <c r="AW155" s="14" t="s">
        <v>33</v>
      </c>
      <c r="AX155" s="14" t="s">
        <v>77</v>
      </c>
      <c r="AY155" s="224" t="s">
        <v>122</v>
      </c>
    </row>
    <row r="156" spans="1:65" s="15" customFormat="1" x14ac:dyDescent="0.2">
      <c r="B156" s="228"/>
      <c r="C156" s="229"/>
      <c r="D156" s="199" t="s">
        <v>133</v>
      </c>
      <c r="E156" s="230" t="s">
        <v>1</v>
      </c>
      <c r="F156" s="231" t="s">
        <v>251</v>
      </c>
      <c r="G156" s="229"/>
      <c r="H156" s="232">
        <v>34.519999999999996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AT156" s="238" t="s">
        <v>133</v>
      </c>
      <c r="AU156" s="238" t="s">
        <v>87</v>
      </c>
      <c r="AV156" s="15" t="s">
        <v>146</v>
      </c>
      <c r="AW156" s="15" t="s">
        <v>33</v>
      </c>
      <c r="AX156" s="15" t="s">
        <v>85</v>
      </c>
      <c r="AY156" s="238" t="s">
        <v>122</v>
      </c>
    </row>
    <row r="157" spans="1:65" s="2" customFormat="1" ht="16.5" customHeight="1" x14ac:dyDescent="0.2">
      <c r="A157" s="34"/>
      <c r="B157" s="35"/>
      <c r="C157" s="186" t="s">
        <v>171</v>
      </c>
      <c r="D157" s="186" t="s">
        <v>125</v>
      </c>
      <c r="E157" s="187" t="s">
        <v>271</v>
      </c>
      <c r="F157" s="188" t="s">
        <v>272</v>
      </c>
      <c r="G157" s="189" t="s">
        <v>246</v>
      </c>
      <c r="H157" s="190">
        <v>2</v>
      </c>
      <c r="I157" s="191"/>
      <c r="J157" s="192">
        <f>ROUND(I157*H157,2)</f>
        <v>0</v>
      </c>
      <c r="K157" s="188" t="s">
        <v>129</v>
      </c>
      <c r="L157" s="39"/>
      <c r="M157" s="193" t="s">
        <v>1</v>
      </c>
      <c r="N157" s="194" t="s">
        <v>42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0.17</v>
      </c>
      <c r="T157" s="196">
        <f>S157*H157</f>
        <v>0.34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146</v>
      </c>
      <c r="AT157" s="197" t="s">
        <v>125</v>
      </c>
      <c r="AU157" s="197" t="s">
        <v>87</v>
      </c>
      <c r="AY157" s="17" t="s">
        <v>122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7" t="s">
        <v>85</v>
      </c>
      <c r="BK157" s="198">
        <f>ROUND(I157*H157,2)</f>
        <v>0</v>
      </c>
      <c r="BL157" s="17" t="s">
        <v>146</v>
      </c>
      <c r="BM157" s="197" t="s">
        <v>273</v>
      </c>
    </row>
    <row r="158" spans="1:65" s="2" customFormat="1" ht="19.5" x14ac:dyDescent="0.2">
      <c r="A158" s="34"/>
      <c r="B158" s="35"/>
      <c r="C158" s="36"/>
      <c r="D158" s="199" t="s">
        <v>132</v>
      </c>
      <c r="E158" s="36"/>
      <c r="F158" s="200" t="s">
        <v>274</v>
      </c>
      <c r="G158" s="36"/>
      <c r="H158" s="36"/>
      <c r="I158" s="201"/>
      <c r="J158" s="36"/>
      <c r="K158" s="36"/>
      <c r="L158" s="39"/>
      <c r="M158" s="202"/>
      <c r="N158" s="203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132</v>
      </c>
      <c r="AU158" s="17" t="s">
        <v>87</v>
      </c>
    </row>
    <row r="159" spans="1:65" s="14" customFormat="1" x14ac:dyDescent="0.2">
      <c r="B159" s="214"/>
      <c r="C159" s="215"/>
      <c r="D159" s="199" t="s">
        <v>133</v>
      </c>
      <c r="E159" s="216" t="s">
        <v>1</v>
      </c>
      <c r="F159" s="217" t="s">
        <v>275</v>
      </c>
      <c r="G159" s="215"/>
      <c r="H159" s="218">
        <v>2</v>
      </c>
      <c r="I159" s="219"/>
      <c r="J159" s="215"/>
      <c r="K159" s="215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133</v>
      </c>
      <c r="AU159" s="224" t="s">
        <v>87</v>
      </c>
      <c r="AV159" s="14" t="s">
        <v>87</v>
      </c>
      <c r="AW159" s="14" t="s">
        <v>33</v>
      </c>
      <c r="AX159" s="14" t="s">
        <v>85</v>
      </c>
      <c r="AY159" s="224" t="s">
        <v>122</v>
      </c>
    </row>
    <row r="160" spans="1:65" s="2" customFormat="1" ht="16.5" customHeight="1" x14ac:dyDescent="0.2">
      <c r="A160" s="34"/>
      <c r="B160" s="35"/>
      <c r="C160" s="186" t="s">
        <v>179</v>
      </c>
      <c r="D160" s="186" t="s">
        <v>125</v>
      </c>
      <c r="E160" s="187" t="s">
        <v>276</v>
      </c>
      <c r="F160" s="188" t="s">
        <v>277</v>
      </c>
      <c r="G160" s="189" t="s">
        <v>246</v>
      </c>
      <c r="H160" s="190">
        <v>137.5</v>
      </c>
      <c r="I160" s="191"/>
      <c r="J160" s="192">
        <f>ROUND(I160*H160,2)</f>
        <v>0</v>
      </c>
      <c r="K160" s="188" t="s">
        <v>129</v>
      </c>
      <c r="L160" s="39"/>
      <c r="M160" s="193" t="s">
        <v>1</v>
      </c>
      <c r="N160" s="194" t="s">
        <v>42</v>
      </c>
      <c r="O160" s="71"/>
      <c r="P160" s="195">
        <f>O160*H160</f>
        <v>0</v>
      </c>
      <c r="Q160" s="195">
        <v>3.0000000000000001E-5</v>
      </c>
      <c r="R160" s="195">
        <f>Q160*H160</f>
        <v>4.1250000000000002E-3</v>
      </c>
      <c r="S160" s="195">
        <v>9.1999999999999998E-2</v>
      </c>
      <c r="T160" s="196">
        <f>S160*H160</f>
        <v>12.65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146</v>
      </c>
      <c r="AT160" s="197" t="s">
        <v>125</v>
      </c>
      <c r="AU160" s="197" t="s">
        <v>87</v>
      </c>
      <c r="AY160" s="17" t="s">
        <v>122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7" t="s">
        <v>85</v>
      </c>
      <c r="BK160" s="198">
        <f>ROUND(I160*H160,2)</f>
        <v>0</v>
      </c>
      <c r="BL160" s="17" t="s">
        <v>146</v>
      </c>
      <c r="BM160" s="197" t="s">
        <v>278</v>
      </c>
    </row>
    <row r="161" spans="1:65" s="2" customFormat="1" ht="19.5" x14ac:dyDescent="0.2">
      <c r="A161" s="34"/>
      <c r="B161" s="35"/>
      <c r="C161" s="36"/>
      <c r="D161" s="199" t="s">
        <v>132</v>
      </c>
      <c r="E161" s="36"/>
      <c r="F161" s="200" t="s">
        <v>279</v>
      </c>
      <c r="G161" s="36"/>
      <c r="H161" s="36"/>
      <c r="I161" s="201"/>
      <c r="J161" s="36"/>
      <c r="K161" s="36"/>
      <c r="L161" s="39"/>
      <c r="M161" s="202"/>
      <c r="N161" s="203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132</v>
      </c>
      <c r="AU161" s="17" t="s">
        <v>87</v>
      </c>
    </row>
    <row r="162" spans="1:65" s="14" customFormat="1" x14ac:dyDescent="0.2">
      <c r="B162" s="214"/>
      <c r="C162" s="215"/>
      <c r="D162" s="199" t="s">
        <v>133</v>
      </c>
      <c r="E162" s="216" t="s">
        <v>1</v>
      </c>
      <c r="F162" s="217" t="s">
        <v>280</v>
      </c>
      <c r="G162" s="215"/>
      <c r="H162" s="218">
        <v>137.5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133</v>
      </c>
      <c r="AU162" s="224" t="s">
        <v>87</v>
      </c>
      <c r="AV162" s="14" t="s">
        <v>87</v>
      </c>
      <c r="AW162" s="14" t="s">
        <v>33</v>
      </c>
      <c r="AX162" s="14" t="s">
        <v>85</v>
      </c>
      <c r="AY162" s="224" t="s">
        <v>122</v>
      </c>
    </row>
    <row r="163" spans="1:65" s="2" customFormat="1" ht="21.75" customHeight="1" x14ac:dyDescent="0.2">
      <c r="A163" s="34"/>
      <c r="B163" s="35"/>
      <c r="C163" s="186" t="s">
        <v>186</v>
      </c>
      <c r="D163" s="186" t="s">
        <v>125</v>
      </c>
      <c r="E163" s="187" t="s">
        <v>281</v>
      </c>
      <c r="F163" s="188" t="s">
        <v>282</v>
      </c>
      <c r="G163" s="189" t="s">
        <v>246</v>
      </c>
      <c r="H163" s="190">
        <v>329</v>
      </c>
      <c r="I163" s="191"/>
      <c r="J163" s="192">
        <f>ROUND(I163*H163,2)</f>
        <v>0</v>
      </c>
      <c r="K163" s="188" t="s">
        <v>129</v>
      </c>
      <c r="L163" s="39"/>
      <c r="M163" s="193" t="s">
        <v>1</v>
      </c>
      <c r="N163" s="194" t="s">
        <v>42</v>
      </c>
      <c r="O163" s="71"/>
      <c r="P163" s="195">
        <f>O163*H163</f>
        <v>0</v>
      </c>
      <c r="Q163" s="195">
        <v>3.0000000000000001E-5</v>
      </c>
      <c r="R163" s="195">
        <f>Q163*H163</f>
        <v>9.8700000000000003E-3</v>
      </c>
      <c r="S163" s="195">
        <v>6.9000000000000006E-2</v>
      </c>
      <c r="T163" s="196">
        <f>S163*H163</f>
        <v>22.701000000000001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146</v>
      </c>
      <c r="AT163" s="197" t="s">
        <v>125</v>
      </c>
      <c r="AU163" s="197" t="s">
        <v>87</v>
      </c>
      <c r="AY163" s="17" t="s">
        <v>122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7" t="s">
        <v>85</v>
      </c>
      <c r="BK163" s="198">
        <f>ROUND(I163*H163,2)</f>
        <v>0</v>
      </c>
      <c r="BL163" s="17" t="s">
        <v>146</v>
      </c>
      <c r="BM163" s="197" t="s">
        <v>283</v>
      </c>
    </row>
    <row r="164" spans="1:65" s="2" customFormat="1" ht="19.5" x14ac:dyDescent="0.2">
      <c r="A164" s="34"/>
      <c r="B164" s="35"/>
      <c r="C164" s="36"/>
      <c r="D164" s="199" t="s">
        <v>132</v>
      </c>
      <c r="E164" s="36"/>
      <c r="F164" s="200" t="s">
        <v>284</v>
      </c>
      <c r="G164" s="36"/>
      <c r="H164" s="36"/>
      <c r="I164" s="201"/>
      <c r="J164" s="36"/>
      <c r="K164" s="36"/>
      <c r="L164" s="39"/>
      <c r="M164" s="202"/>
      <c r="N164" s="203"/>
      <c r="O164" s="71"/>
      <c r="P164" s="71"/>
      <c r="Q164" s="71"/>
      <c r="R164" s="71"/>
      <c r="S164" s="71"/>
      <c r="T164" s="72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132</v>
      </c>
      <c r="AU164" s="17" t="s">
        <v>87</v>
      </c>
    </row>
    <row r="165" spans="1:65" s="14" customFormat="1" x14ac:dyDescent="0.2">
      <c r="B165" s="214"/>
      <c r="C165" s="215"/>
      <c r="D165" s="199" t="s">
        <v>133</v>
      </c>
      <c r="E165" s="216" t="s">
        <v>1</v>
      </c>
      <c r="F165" s="217" t="s">
        <v>285</v>
      </c>
      <c r="G165" s="215"/>
      <c r="H165" s="218">
        <v>329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133</v>
      </c>
      <c r="AU165" s="224" t="s">
        <v>87</v>
      </c>
      <c r="AV165" s="14" t="s">
        <v>87</v>
      </c>
      <c r="AW165" s="14" t="s">
        <v>33</v>
      </c>
      <c r="AX165" s="14" t="s">
        <v>85</v>
      </c>
      <c r="AY165" s="224" t="s">
        <v>122</v>
      </c>
    </row>
    <row r="166" spans="1:65" s="2" customFormat="1" ht="21.75" customHeight="1" x14ac:dyDescent="0.2">
      <c r="A166" s="34"/>
      <c r="B166" s="35"/>
      <c r="C166" s="186" t="s">
        <v>191</v>
      </c>
      <c r="D166" s="186" t="s">
        <v>125</v>
      </c>
      <c r="E166" s="187" t="s">
        <v>286</v>
      </c>
      <c r="F166" s="188" t="s">
        <v>287</v>
      </c>
      <c r="G166" s="189" t="s">
        <v>246</v>
      </c>
      <c r="H166" s="190">
        <v>329</v>
      </c>
      <c r="I166" s="191"/>
      <c r="J166" s="192">
        <f>ROUND(I166*H166,2)</f>
        <v>0</v>
      </c>
      <c r="K166" s="188" t="s">
        <v>129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9.0000000000000006E-5</v>
      </c>
      <c r="R166" s="195">
        <f>Q166*H166</f>
        <v>2.9610000000000001E-2</v>
      </c>
      <c r="S166" s="195">
        <v>0.23</v>
      </c>
      <c r="T166" s="196">
        <f>S166*H166</f>
        <v>75.67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146</v>
      </c>
      <c r="AT166" s="197" t="s">
        <v>125</v>
      </c>
      <c r="AU166" s="197" t="s">
        <v>87</v>
      </c>
      <c r="AY166" s="17" t="s">
        <v>122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146</v>
      </c>
      <c r="BM166" s="197" t="s">
        <v>288</v>
      </c>
    </row>
    <row r="167" spans="1:65" s="2" customFormat="1" ht="19.5" x14ac:dyDescent="0.2">
      <c r="A167" s="34"/>
      <c r="B167" s="35"/>
      <c r="C167" s="36"/>
      <c r="D167" s="199" t="s">
        <v>132</v>
      </c>
      <c r="E167" s="36"/>
      <c r="F167" s="200" t="s">
        <v>289</v>
      </c>
      <c r="G167" s="36"/>
      <c r="H167" s="36"/>
      <c r="I167" s="201"/>
      <c r="J167" s="36"/>
      <c r="K167" s="36"/>
      <c r="L167" s="39"/>
      <c r="M167" s="202"/>
      <c r="N167" s="203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132</v>
      </c>
      <c r="AU167" s="17" t="s">
        <v>87</v>
      </c>
    </row>
    <row r="168" spans="1:65" s="14" customFormat="1" x14ac:dyDescent="0.2">
      <c r="B168" s="214"/>
      <c r="C168" s="215"/>
      <c r="D168" s="199" t="s">
        <v>133</v>
      </c>
      <c r="E168" s="216" t="s">
        <v>1</v>
      </c>
      <c r="F168" s="217" t="s">
        <v>290</v>
      </c>
      <c r="G168" s="215"/>
      <c r="H168" s="218">
        <v>329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133</v>
      </c>
      <c r="AU168" s="224" t="s">
        <v>87</v>
      </c>
      <c r="AV168" s="14" t="s">
        <v>87</v>
      </c>
      <c r="AW168" s="14" t="s">
        <v>33</v>
      </c>
      <c r="AX168" s="14" t="s">
        <v>85</v>
      </c>
      <c r="AY168" s="224" t="s">
        <v>122</v>
      </c>
    </row>
    <row r="169" spans="1:65" s="2" customFormat="1" ht="16.5" customHeight="1" x14ac:dyDescent="0.2">
      <c r="A169" s="34"/>
      <c r="B169" s="35"/>
      <c r="C169" s="186" t="s">
        <v>197</v>
      </c>
      <c r="D169" s="186" t="s">
        <v>125</v>
      </c>
      <c r="E169" s="187" t="s">
        <v>291</v>
      </c>
      <c r="F169" s="188" t="s">
        <v>292</v>
      </c>
      <c r="G169" s="189" t="s">
        <v>293</v>
      </c>
      <c r="H169" s="190">
        <v>3.7</v>
      </c>
      <c r="I169" s="191"/>
      <c r="J169" s="192">
        <f>ROUND(I169*H169,2)</f>
        <v>0</v>
      </c>
      <c r="K169" s="188" t="s">
        <v>294</v>
      </c>
      <c r="L169" s="39"/>
      <c r="M169" s="193" t="s">
        <v>1</v>
      </c>
      <c r="N169" s="194" t="s">
        <v>42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0.04</v>
      </c>
      <c r="T169" s="196">
        <f>S169*H169</f>
        <v>0.14800000000000002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146</v>
      </c>
      <c r="AT169" s="197" t="s">
        <v>125</v>
      </c>
      <c r="AU169" s="197" t="s">
        <v>87</v>
      </c>
      <c r="AY169" s="17" t="s">
        <v>122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85</v>
      </c>
      <c r="BK169" s="198">
        <f>ROUND(I169*H169,2)</f>
        <v>0</v>
      </c>
      <c r="BL169" s="17" t="s">
        <v>146</v>
      </c>
      <c r="BM169" s="197" t="s">
        <v>295</v>
      </c>
    </row>
    <row r="170" spans="1:65" s="2" customFormat="1" ht="19.5" x14ac:dyDescent="0.2">
      <c r="A170" s="34"/>
      <c r="B170" s="35"/>
      <c r="C170" s="36"/>
      <c r="D170" s="199" t="s">
        <v>132</v>
      </c>
      <c r="E170" s="36"/>
      <c r="F170" s="200" t="s">
        <v>296</v>
      </c>
      <c r="G170" s="36"/>
      <c r="H170" s="36"/>
      <c r="I170" s="201"/>
      <c r="J170" s="36"/>
      <c r="K170" s="36"/>
      <c r="L170" s="39"/>
      <c r="M170" s="202"/>
      <c r="N170" s="203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132</v>
      </c>
      <c r="AU170" s="17" t="s">
        <v>87</v>
      </c>
    </row>
    <row r="171" spans="1:65" s="14" customFormat="1" x14ac:dyDescent="0.2">
      <c r="B171" s="214"/>
      <c r="C171" s="215"/>
      <c r="D171" s="199" t="s">
        <v>133</v>
      </c>
      <c r="E171" s="216" t="s">
        <v>1</v>
      </c>
      <c r="F171" s="217" t="s">
        <v>297</v>
      </c>
      <c r="G171" s="215"/>
      <c r="H171" s="218">
        <v>3.7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133</v>
      </c>
      <c r="AU171" s="224" t="s">
        <v>87</v>
      </c>
      <c r="AV171" s="14" t="s">
        <v>87</v>
      </c>
      <c r="AW171" s="14" t="s">
        <v>33</v>
      </c>
      <c r="AX171" s="14" t="s">
        <v>85</v>
      </c>
      <c r="AY171" s="224" t="s">
        <v>122</v>
      </c>
    </row>
    <row r="172" spans="1:65" s="2" customFormat="1" ht="16.5" customHeight="1" x14ac:dyDescent="0.2">
      <c r="A172" s="34"/>
      <c r="B172" s="35"/>
      <c r="C172" s="186" t="s">
        <v>203</v>
      </c>
      <c r="D172" s="186" t="s">
        <v>125</v>
      </c>
      <c r="E172" s="187" t="s">
        <v>298</v>
      </c>
      <c r="F172" s="188" t="s">
        <v>299</v>
      </c>
      <c r="G172" s="189" t="s">
        <v>293</v>
      </c>
      <c r="H172" s="190">
        <v>87.5</v>
      </c>
      <c r="I172" s="191"/>
      <c r="J172" s="192">
        <f>ROUND(I172*H172,2)</f>
        <v>0</v>
      </c>
      <c r="K172" s="188" t="s">
        <v>129</v>
      </c>
      <c r="L172" s="39"/>
      <c r="M172" s="193" t="s">
        <v>1</v>
      </c>
      <c r="N172" s="194" t="s">
        <v>42</v>
      </c>
      <c r="O172" s="71"/>
      <c r="P172" s="195">
        <f>O172*H172</f>
        <v>0</v>
      </c>
      <c r="Q172" s="195">
        <v>0</v>
      </c>
      <c r="R172" s="195">
        <f>Q172*H172</f>
        <v>0</v>
      </c>
      <c r="S172" s="195">
        <v>0.20499999999999999</v>
      </c>
      <c r="T172" s="196">
        <f>S172*H172</f>
        <v>17.9375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146</v>
      </c>
      <c r="AT172" s="197" t="s">
        <v>125</v>
      </c>
      <c r="AU172" s="197" t="s">
        <v>87</v>
      </c>
      <c r="AY172" s="17" t="s">
        <v>122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85</v>
      </c>
      <c r="BK172" s="198">
        <f>ROUND(I172*H172,2)</f>
        <v>0</v>
      </c>
      <c r="BL172" s="17" t="s">
        <v>146</v>
      </c>
      <c r="BM172" s="197" t="s">
        <v>300</v>
      </c>
    </row>
    <row r="173" spans="1:65" s="2" customFormat="1" ht="19.5" x14ac:dyDescent="0.2">
      <c r="A173" s="34"/>
      <c r="B173" s="35"/>
      <c r="C173" s="36"/>
      <c r="D173" s="199" t="s">
        <v>132</v>
      </c>
      <c r="E173" s="36"/>
      <c r="F173" s="200" t="s">
        <v>301</v>
      </c>
      <c r="G173" s="36"/>
      <c r="H173" s="36"/>
      <c r="I173" s="201"/>
      <c r="J173" s="36"/>
      <c r="K173" s="36"/>
      <c r="L173" s="39"/>
      <c r="M173" s="202"/>
      <c r="N173" s="203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132</v>
      </c>
      <c r="AU173" s="17" t="s">
        <v>87</v>
      </c>
    </row>
    <row r="174" spans="1:65" s="14" customFormat="1" x14ac:dyDescent="0.2">
      <c r="B174" s="214"/>
      <c r="C174" s="215"/>
      <c r="D174" s="199" t="s">
        <v>133</v>
      </c>
      <c r="E174" s="216" t="s">
        <v>1</v>
      </c>
      <c r="F174" s="217" t="s">
        <v>302</v>
      </c>
      <c r="G174" s="215"/>
      <c r="H174" s="218">
        <v>77.400000000000006</v>
      </c>
      <c r="I174" s="219"/>
      <c r="J174" s="215"/>
      <c r="K174" s="215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133</v>
      </c>
      <c r="AU174" s="224" t="s">
        <v>87</v>
      </c>
      <c r="AV174" s="14" t="s">
        <v>87</v>
      </c>
      <c r="AW174" s="14" t="s">
        <v>33</v>
      </c>
      <c r="AX174" s="14" t="s">
        <v>77</v>
      </c>
      <c r="AY174" s="224" t="s">
        <v>122</v>
      </c>
    </row>
    <row r="175" spans="1:65" s="14" customFormat="1" x14ac:dyDescent="0.2">
      <c r="B175" s="214"/>
      <c r="C175" s="215"/>
      <c r="D175" s="199" t="s">
        <v>133</v>
      </c>
      <c r="E175" s="216" t="s">
        <v>1</v>
      </c>
      <c r="F175" s="217" t="s">
        <v>303</v>
      </c>
      <c r="G175" s="215"/>
      <c r="H175" s="218">
        <v>10.1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133</v>
      </c>
      <c r="AU175" s="224" t="s">
        <v>87</v>
      </c>
      <c r="AV175" s="14" t="s">
        <v>87</v>
      </c>
      <c r="AW175" s="14" t="s">
        <v>33</v>
      </c>
      <c r="AX175" s="14" t="s">
        <v>77</v>
      </c>
      <c r="AY175" s="224" t="s">
        <v>122</v>
      </c>
    </row>
    <row r="176" spans="1:65" s="15" customFormat="1" x14ac:dyDescent="0.2">
      <c r="B176" s="228"/>
      <c r="C176" s="229"/>
      <c r="D176" s="199" t="s">
        <v>133</v>
      </c>
      <c r="E176" s="230" t="s">
        <v>1</v>
      </c>
      <c r="F176" s="231" t="s">
        <v>251</v>
      </c>
      <c r="G176" s="229"/>
      <c r="H176" s="232">
        <v>87.5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AT176" s="238" t="s">
        <v>133</v>
      </c>
      <c r="AU176" s="238" t="s">
        <v>87</v>
      </c>
      <c r="AV176" s="15" t="s">
        <v>146</v>
      </c>
      <c r="AW176" s="15" t="s">
        <v>33</v>
      </c>
      <c r="AX176" s="15" t="s">
        <v>85</v>
      </c>
      <c r="AY176" s="238" t="s">
        <v>122</v>
      </c>
    </row>
    <row r="177" spans="1:65" s="2" customFormat="1" ht="16.5" customHeight="1" x14ac:dyDescent="0.2">
      <c r="A177" s="34"/>
      <c r="B177" s="35"/>
      <c r="C177" s="186" t="s">
        <v>210</v>
      </c>
      <c r="D177" s="186" t="s">
        <v>125</v>
      </c>
      <c r="E177" s="187" t="s">
        <v>304</v>
      </c>
      <c r="F177" s="188" t="s">
        <v>305</v>
      </c>
      <c r="G177" s="189" t="s">
        <v>246</v>
      </c>
      <c r="H177" s="190">
        <v>102.9</v>
      </c>
      <c r="I177" s="191"/>
      <c r="J177" s="192">
        <f>ROUND(I177*H177,2)</f>
        <v>0</v>
      </c>
      <c r="K177" s="188" t="s">
        <v>129</v>
      </c>
      <c r="L177" s="39"/>
      <c r="M177" s="193" t="s">
        <v>1</v>
      </c>
      <c r="N177" s="194" t="s">
        <v>42</v>
      </c>
      <c r="O177" s="71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146</v>
      </c>
      <c r="AT177" s="197" t="s">
        <v>125</v>
      </c>
      <c r="AU177" s="197" t="s">
        <v>87</v>
      </c>
      <c r="AY177" s="17" t="s">
        <v>122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7" t="s">
        <v>85</v>
      </c>
      <c r="BK177" s="198">
        <f>ROUND(I177*H177,2)</f>
        <v>0</v>
      </c>
      <c r="BL177" s="17" t="s">
        <v>146</v>
      </c>
      <c r="BM177" s="197" t="s">
        <v>306</v>
      </c>
    </row>
    <row r="178" spans="1:65" s="2" customFormat="1" x14ac:dyDescent="0.2">
      <c r="A178" s="34"/>
      <c r="B178" s="35"/>
      <c r="C178" s="36"/>
      <c r="D178" s="199" t="s">
        <v>132</v>
      </c>
      <c r="E178" s="36"/>
      <c r="F178" s="200" t="s">
        <v>307</v>
      </c>
      <c r="G178" s="36"/>
      <c r="H178" s="36"/>
      <c r="I178" s="201"/>
      <c r="J178" s="36"/>
      <c r="K178" s="36"/>
      <c r="L178" s="39"/>
      <c r="M178" s="202"/>
      <c r="N178" s="203"/>
      <c r="O178" s="71"/>
      <c r="P178" s="71"/>
      <c r="Q178" s="71"/>
      <c r="R178" s="71"/>
      <c r="S178" s="71"/>
      <c r="T178" s="72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7" t="s">
        <v>132</v>
      </c>
      <c r="AU178" s="17" t="s">
        <v>87</v>
      </c>
    </row>
    <row r="179" spans="1:65" s="14" customFormat="1" x14ac:dyDescent="0.2">
      <c r="B179" s="214"/>
      <c r="C179" s="215"/>
      <c r="D179" s="199" t="s">
        <v>133</v>
      </c>
      <c r="E179" s="216" t="s">
        <v>1</v>
      </c>
      <c r="F179" s="217" t="s">
        <v>308</v>
      </c>
      <c r="G179" s="215"/>
      <c r="H179" s="218">
        <v>102.9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133</v>
      </c>
      <c r="AU179" s="224" t="s">
        <v>87</v>
      </c>
      <c r="AV179" s="14" t="s">
        <v>87</v>
      </c>
      <c r="AW179" s="14" t="s">
        <v>33</v>
      </c>
      <c r="AX179" s="14" t="s">
        <v>85</v>
      </c>
      <c r="AY179" s="224" t="s">
        <v>122</v>
      </c>
    </row>
    <row r="180" spans="1:65" s="2" customFormat="1" ht="16.5" customHeight="1" x14ac:dyDescent="0.2">
      <c r="A180" s="34"/>
      <c r="B180" s="35"/>
      <c r="C180" s="186" t="s">
        <v>8</v>
      </c>
      <c r="D180" s="186" t="s">
        <v>125</v>
      </c>
      <c r="E180" s="187" t="s">
        <v>309</v>
      </c>
      <c r="F180" s="188" t="s">
        <v>310</v>
      </c>
      <c r="G180" s="189" t="s">
        <v>311</v>
      </c>
      <c r="H180" s="190">
        <v>7.407</v>
      </c>
      <c r="I180" s="191"/>
      <c r="J180" s="192">
        <f>ROUND(I180*H180,2)</f>
        <v>0</v>
      </c>
      <c r="K180" s="188" t="s">
        <v>129</v>
      </c>
      <c r="L180" s="39"/>
      <c r="M180" s="193" t="s">
        <v>1</v>
      </c>
      <c r="N180" s="194" t="s">
        <v>42</v>
      </c>
      <c r="O180" s="71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146</v>
      </c>
      <c r="AT180" s="197" t="s">
        <v>125</v>
      </c>
      <c r="AU180" s="197" t="s">
        <v>87</v>
      </c>
      <c r="AY180" s="17" t="s">
        <v>122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85</v>
      </c>
      <c r="BK180" s="198">
        <f>ROUND(I180*H180,2)</f>
        <v>0</v>
      </c>
      <c r="BL180" s="17" t="s">
        <v>146</v>
      </c>
      <c r="BM180" s="197" t="s">
        <v>312</v>
      </c>
    </row>
    <row r="181" spans="1:65" s="2" customFormat="1" x14ac:dyDescent="0.2">
      <c r="A181" s="34"/>
      <c r="B181" s="35"/>
      <c r="C181" s="36"/>
      <c r="D181" s="199" t="s">
        <v>132</v>
      </c>
      <c r="E181" s="36"/>
      <c r="F181" s="200" t="s">
        <v>313</v>
      </c>
      <c r="G181" s="36"/>
      <c r="H181" s="36"/>
      <c r="I181" s="201"/>
      <c r="J181" s="36"/>
      <c r="K181" s="36"/>
      <c r="L181" s="39"/>
      <c r="M181" s="202"/>
      <c r="N181" s="203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132</v>
      </c>
      <c r="AU181" s="17" t="s">
        <v>87</v>
      </c>
    </row>
    <row r="182" spans="1:65" s="14" customFormat="1" x14ac:dyDescent="0.2">
      <c r="B182" s="214"/>
      <c r="C182" s="215"/>
      <c r="D182" s="199" t="s">
        <v>133</v>
      </c>
      <c r="E182" s="216" t="s">
        <v>1</v>
      </c>
      <c r="F182" s="217" t="s">
        <v>314</v>
      </c>
      <c r="G182" s="215"/>
      <c r="H182" s="218">
        <v>7.407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133</v>
      </c>
      <c r="AU182" s="224" t="s">
        <v>87</v>
      </c>
      <c r="AV182" s="14" t="s">
        <v>87</v>
      </c>
      <c r="AW182" s="14" t="s">
        <v>33</v>
      </c>
      <c r="AX182" s="14" t="s">
        <v>85</v>
      </c>
      <c r="AY182" s="224" t="s">
        <v>122</v>
      </c>
    </row>
    <row r="183" spans="1:65" s="2" customFormat="1" ht="21.75" customHeight="1" x14ac:dyDescent="0.2">
      <c r="A183" s="34"/>
      <c r="B183" s="35"/>
      <c r="C183" s="186" t="s">
        <v>315</v>
      </c>
      <c r="D183" s="186" t="s">
        <v>125</v>
      </c>
      <c r="E183" s="187" t="s">
        <v>316</v>
      </c>
      <c r="F183" s="188" t="s">
        <v>317</v>
      </c>
      <c r="G183" s="189" t="s">
        <v>311</v>
      </c>
      <c r="H183" s="190">
        <v>24.69</v>
      </c>
      <c r="I183" s="191"/>
      <c r="J183" s="192">
        <f>ROUND(I183*H183,2)</f>
        <v>0</v>
      </c>
      <c r="K183" s="188" t="s">
        <v>129</v>
      </c>
      <c r="L183" s="39"/>
      <c r="M183" s="193" t="s">
        <v>1</v>
      </c>
      <c r="N183" s="194" t="s">
        <v>42</v>
      </c>
      <c r="O183" s="71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146</v>
      </c>
      <c r="AT183" s="197" t="s">
        <v>125</v>
      </c>
      <c r="AU183" s="197" t="s">
        <v>87</v>
      </c>
      <c r="AY183" s="17" t="s">
        <v>122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7" t="s">
        <v>85</v>
      </c>
      <c r="BK183" s="198">
        <f>ROUND(I183*H183,2)</f>
        <v>0</v>
      </c>
      <c r="BL183" s="17" t="s">
        <v>146</v>
      </c>
      <c r="BM183" s="197" t="s">
        <v>318</v>
      </c>
    </row>
    <row r="184" spans="1:65" s="2" customFormat="1" x14ac:dyDescent="0.2">
      <c r="A184" s="34"/>
      <c r="B184" s="35"/>
      <c r="C184" s="36"/>
      <c r="D184" s="199" t="s">
        <v>132</v>
      </c>
      <c r="E184" s="36"/>
      <c r="F184" s="200" t="s">
        <v>319</v>
      </c>
      <c r="G184" s="36"/>
      <c r="H184" s="36"/>
      <c r="I184" s="201"/>
      <c r="J184" s="36"/>
      <c r="K184" s="36"/>
      <c r="L184" s="39"/>
      <c r="M184" s="202"/>
      <c r="N184" s="203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132</v>
      </c>
      <c r="AU184" s="17" t="s">
        <v>87</v>
      </c>
    </row>
    <row r="185" spans="1:65" s="14" customFormat="1" x14ac:dyDescent="0.2">
      <c r="B185" s="214"/>
      <c r="C185" s="215"/>
      <c r="D185" s="199" t="s">
        <v>133</v>
      </c>
      <c r="E185" s="216" t="s">
        <v>1</v>
      </c>
      <c r="F185" s="217" t="s">
        <v>320</v>
      </c>
      <c r="G185" s="215"/>
      <c r="H185" s="218">
        <v>12.86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133</v>
      </c>
      <c r="AU185" s="224" t="s">
        <v>87</v>
      </c>
      <c r="AV185" s="14" t="s">
        <v>87</v>
      </c>
      <c r="AW185" s="14" t="s">
        <v>33</v>
      </c>
      <c r="AX185" s="14" t="s">
        <v>77</v>
      </c>
      <c r="AY185" s="224" t="s">
        <v>122</v>
      </c>
    </row>
    <row r="186" spans="1:65" s="14" customFormat="1" x14ac:dyDescent="0.2">
      <c r="B186" s="214"/>
      <c r="C186" s="215"/>
      <c r="D186" s="199" t="s">
        <v>133</v>
      </c>
      <c r="E186" s="216" t="s">
        <v>1</v>
      </c>
      <c r="F186" s="217" t="s">
        <v>321</v>
      </c>
      <c r="G186" s="215"/>
      <c r="H186" s="218">
        <v>11.83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133</v>
      </c>
      <c r="AU186" s="224" t="s">
        <v>87</v>
      </c>
      <c r="AV186" s="14" t="s">
        <v>87</v>
      </c>
      <c r="AW186" s="14" t="s">
        <v>33</v>
      </c>
      <c r="AX186" s="14" t="s">
        <v>77</v>
      </c>
      <c r="AY186" s="224" t="s">
        <v>122</v>
      </c>
    </row>
    <row r="187" spans="1:65" s="15" customFormat="1" x14ac:dyDescent="0.2">
      <c r="B187" s="228"/>
      <c r="C187" s="229"/>
      <c r="D187" s="199" t="s">
        <v>133</v>
      </c>
      <c r="E187" s="230" t="s">
        <v>1</v>
      </c>
      <c r="F187" s="231" t="s">
        <v>251</v>
      </c>
      <c r="G187" s="229"/>
      <c r="H187" s="232">
        <v>24.69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133</v>
      </c>
      <c r="AU187" s="238" t="s">
        <v>87</v>
      </c>
      <c r="AV187" s="15" t="s">
        <v>146</v>
      </c>
      <c r="AW187" s="15" t="s">
        <v>33</v>
      </c>
      <c r="AX187" s="15" t="s">
        <v>85</v>
      </c>
      <c r="AY187" s="238" t="s">
        <v>122</v>
      </c>
    </row>
    <row r="188" spans="1:65" s="2" customFormat="1" ht="21.75" customHeight="1" x14ac:dyDescent="0.2">
      <c r="A188" s="34"/>
      <c r="B188" s="35"/>
      <c r="C188" s="186" t="s">
        <v>322</v>
      </c>
      <c r="D188" s="186" t="s">
        <v>125</v>
      </c>
      <c r="E188" s="187" t="s">
        <v>323</v>
      </c>
      <c r="F188" s="188" t="s">
        <v>324</v>
      </c>
      <c r="G188" s="189" t="s">
        <v>311</v>
      </c>
      <c r="H188" s="190">
        <v>8.19</v>
      </c>
      <c r="I188" s="191"/>
      <c r="J188" s="192">
        <f>ROUND(I188*H188,2)</f>
        <v>0</v>
      </c>
      <c r="K188" s="188" t="s">
        <v>129</v>
      </c>
      <c r="L188" s="39"/>
      <c r="M188" s="193" t="s">
        <v>1</v>
      </c>
      <c r="N188" s="194" t="s">
        <v>42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146</v>
      </c>
      <c r="AT188" s="197" t="s">
        <v>125</v>
      </c>
      <c r="AU188" s="197" t="s">
        <v>87</v>
      </c>
      <c r="AY188" s="17" t="s">
        <v>122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85</v>
      </c>
      <c r="BK188" s="198">
        <f>ROUND(I188*H188,2)</f>
        <v>0</v>
      </c>
      <c r="BL188" s="17" t="s">
        <v>146</v>
      </c>
      <c r="BM188" s="197" t="s">
        <v>325</v>
      </c>
    </row>
    <row r="189" spans="1:65" s="2" customFormat="1" ht="19.5" x14ac:dyDescent="0.2">
      <c r="A189" s="34"/>
      <c r="B189" s="35"/>
      <c r="C189" s="36"/>
      <c r="D189" s="199" t="s">
        <v>132</v>
      </c>
      <c r="E189" s="36"/>
      <c r="F189" s="200" t="s">
        <v>326</v>
      </c>
      <c r="G189" s="36"/>
      <c r="H189" s="36"/>
      <c r="I189" s="201"/>
      <c r="J189" s="36"/>
      <c r="K189" s="36"/>
      <c r="L189" s="39"/>
      <c r="M189" s="202"/>
      <c r="N189" s="203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132</v>
      </c>
      <c r="AU189" s="17" t="s">
        <v>87</v>
      </c>
    </row>
    <row r="190" spans="1:65" s="13" customFormat="1" x14ac:dyDescent="0.2">
      <c r="B190" s="204"/>
      <c r="C190" s="205"/>
      <c r="D190" s="199" t="s">
        <v>133</v>
      </c>
      <c r="E190" s="206" t="s">
        <v>1</v>
      </c>
      <c r="F190" s="207" t="s">
        <v>327</v>
      </c>
      <c r="G190" s="205"/>
      <c r="H190" s="206" t="s">
        <v>1</v>
      </c>
      <c r="I190" s="208"/>
      <c r="J190" s="205"/>
      <c r="K190" s="205"/>
      <c r="L190" s="209"/>
      <c r="M190" s="210"/>
      <c r="N190" s="211"/>
      <c r="O190" s="211"/>
      <c r="P190" s="211"/>
      <c r="Q190" s="211"/>
      <c r="R190" s="211"/>
      <c r="S190" s="211"/>
      <c r="T190" s="212"/>
      <c r="AT190" s="213" t="s">
        <v>133</v>
      </c>
      <c r="AU190" s="213" t="s">
        <v>87</v>
      </c>
      <c r="AV190" s="13" t="s">
        <v>85</v>
      </c>
      <c r="AW190" s="13" t="s">
        <v>33</v>
      </c>
      <c r="AX190" s="13" t="s">
        <v>77</v>
      </c>
      <c r="AY190" s="213" t="s">
        <v>122</v>
      </c>
    </row>
    <row r="191" spans="1:65" s="14" customFormat="1" x14ac:dyDescent="0.2">
      <c r="B191" s="214"/>
      <c r="C191" s="215"/>
      <c r="D191" s="199" t="s">
        <v>133</v>
      </c>
      <c r="E191" s="216" t="s">
        <v>1</v>
      </c>
      <c r="F191" s="217" t="s">
        <v>328</v>
      </c>
      <c r="G191" s="215"/>
      <c r="H191" s="218">
        <v>8.19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133</v>
      </c>
      <c r="AU191" s="224" t="s">
        <v>87</v>
      </c>
      <c r="AV191" s="14" t="s">
        <v>87</v>
      </c>
      <c r="AW191" s="14" t="s">
        <v>33</v>
      </c>
      <c r="AX191" s="14" t="s">
        <v>85</v>
      </c>
      <c r="AY191" s="224" t="s">
        <v>122</v>
      </c>
    </row>
    <row r="192" spans="1:65" s="2" customFormat="1" ht="16.5" customHeight="1" x14ac:dyDescent="0.2">
      <c r="A192" s="34"/>
      <c r="B192" s="35"/>
      <c r="C192" s="186" t="s">
        <v>329</v>
      </c>
      <c r="D192" s="186" t="s">
        <v>125</v>
      </c>
      <c r="E192" s="187" t="s">
        <v>330</v>
      </c>
      <c r="F192" s="188" t="s">
        <v>331</v>
      </c>
      <c r="G192" s="189" t="s">
        <v>311</v>
      </c>
      <c r="H192" s="190">
        <v>5.76</v>
      </c>
      <c r="I192" s="191"/>
      <c r="J192" s="192">
        <f>ROUND(I192*H192,2)</f>
        <v>0</v>
      </c>
      <c r="K192" s="188" t="s">
        <v>129</v>
      </c>
      <c r="L192" s="39"/>
      <c r="M192" s="193" t="s">
        <v>1</v>
      </c>
      <c r="N192" s="194" t="s">
        <v>42</v>
      </c>
      <c r="O192" s="71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146</v>
      </c>
      <c r="AT192" s="197" t="s">
        <v>125</v>
      </c>
      <c r="AU192" s="197" t="s">
        <v>87</v>
      </c>
      <c r="AY192" s="17" t="s">
        <v>122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85</v>
      </c>
      <c r="BK192" s="198">
        <f>ROUND(I192*H192,2)</f>
        <v>0</v>
      </c>
      <c r="BL192" s="17" t="s">
        <v>146</v>
      </c>
      <c r="BM192" s="197" t="s">
        <v>332</v>
      </c>
    </row>
    <row r="193" spans="1:65" s="2" customFormat="1" x14ac:dyDescent="0.2">
      <c r="A193" s="34"/>
      <c r="B193" s="35"/>
      <c r="C193" s="36"/>
      <c r="D193" s="199" t="s">
        <v>132</v>
      </c>
      <c r="E193" s="36"/>
      <c r="F193" s="200" t="s">
        <v>333</v>
      </c>
      <c r="G193" s="36"/>
      <c r="H193" s="36"/>
      <c r="I193" s="201"/>
      <c r="J193" s="36"/>
      <c r="K193" s="36"/>
      <c r="L193" s="39"/>
      <c r="M193" s="202"/>
      <c r="N193" s="203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132</v>
      </c>
      <c r="AU193" s="17" t="s">
        <v>87</v>
      </c>
    </row>
    <row r="194" spans="1:65" s="14" customFormat="1" x14ac:dyDescent="0.2">
      <c r="B194" s="214"/>
      <c r="C194" s="215"/>
      <c r="D194" s="199" t="s">
        <v>133</v>
      </c>
      <c r="E194" s="216" t="s">
        <v>1</v>
      </c>
      <c r="F194" s="217" t="s">
        <v>334</v>
      </c>
      <c r="G194" s="215"/>
      <c r="H194" s="218">
        <v>5.76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133</v>
      </c>
      <c r="AU194" s="224" t="s">
        <v>87</v>
      </c>
      <c r="AV194" s="14" t="s">
        <v>87</v>
      </c>
      <c r="AW194" s="14" t="s">
        <v>33</v>
      </c>
      <c r="AX194" s="14" t="s">
        <v>85</v>
      </c>
      <c r="AY194" s="224" t="s">
        <v>122</v>
      </c>
    </row>
    <row r="195" spans="1:65" s="2" customFormat="1" ht="16.5" customHeight="1" x14ac:dyDescent="0.2">
      <c r="A195" s="34"/>
      <c r="B195" s="35"/>
      <c r="C195" s="186" t="s">
        <v>335</v>
      </c>
      <c r="D195" s="186" t="s">
        <v>125</v>
      </c>
      <c r="E195" s="187" t="s">
        <v>336</v>
      </c>
      <c r="F195" s="188" t="s">
        <v>337</v>
      </c>
      <c r="G195" s="189" t="s">
        <v>246</v>
      </c>
      <c r="H195" s="190">
        <v>19.2</v>
      </c>
      <c r="I195" s="191"/>
      <c r="J195" s="192">
        <f>ROUND(I195*H195,2)</f>
        <v>0</v>
      </c>
      <c r="K195" s="188" t="s">
        <v>129</v>
      </c>
      <c r="L195" s="39"/>
      <c r="M195" s="193" t="s">
        <v>1</v>
      </c>
      <c r="N195" s="194" t="s">
        <v>42</v>
      </c>
      <c r="O195" s="71"/>
      <c r="P195" s="195">
        <f>O195*H195</f>
        <v>0</v>
      </c>
      <c r="Q195" s="195">
        <v>8.4000000000000003E-4</v>
      </c>
      <c r="R195" s="195">
        <f>Q195*H195</f>
        <v>1.6128E-2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146</v>
      </c>
      <c r="AT195" s="197" t="s">
        <v>125</v>
      </c>
      <c r="AU195" s="197" t="s">
        <v>87</v>
      </c>
      <c r="AY195" s="17" t="s">
        <v>122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7" t="s">
        <v>85</v>
      </c>
      <c r="BK195" s="198">
        <f>ROUND(I195*H195,2)</f>
        <v>0</v>
      </c>
      <c r="BL195" s="17" t="s">
        <v>146</v>
      </c>
      <c r="BM195" s="197" t="s">
        <v>338</v>
      </c>
    </row>
    <row r="196" spans="1:65" s="2" customFormat="1" x14ac:dyDescent="0.2">
      <c r="A196" s="34"/>
      <c r="B196" s="35"/>
      <c r="C196" s="36"/>
      <c r="D196" s="199" t="s">
        <v>132</v>
      </c>
      <c r="E196" s="36"/>
      <c r="F196" s="200" t="s">
        <v>339</v>
      </c>
      <c r="G196" s="36"/>
      <c r="H196" s="36"/>
      <c r="I196" s="201"/>
      <c r="J196" s="36"/>
      <c r="K196" s="36"/>
      <c r="L196" s="39"/>
      <c r="M196" s="202"/>
      <c r="N196" s="203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132</v>
      </c>
      <c r="AU196" s="17" t="s">
        <v>87</v>
      </c>
    </row>
    <row r="197" spans="1:65" s="14" customFormat="1" x14ac:dyDescent="0.2">
      <c r="B197" s="214"/>
      <c r="C197" s="215"/>
      <c r="D197" s="199" t="s">
        <v>133</v>
      </c>
      <c r="E197" s="216" t="s">
        <v>1</v>
      </c>
      <c r="F197" s="217" t="s">
        <v>340</v>
      </c>
      <c r="G197" s="215"/>
      <c r="H197" s="218">
        <v>19.2</v>
      </c>
      <c r="I197" s="219"/>
      <c r="J197" s="215"/>
      <c r="K197" s="215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133</v>
      </c>
      <c r="AU197" s="224" t="s">
        <v>87</v>
      </c>
      <c r="AV197" s="14" t="s">
        <v>87</v>
      </c>
      <c r="AW197" s="14" t="s">
        <v>33</v>
      </c>
      <c r="AX197" s="14" t="s">
        <v>85</v>
      </c>
      <c r="AY197" s="224" t="s">
        <v>122</v>
      </c>
    </row>
    <row r="198" spans="1:65" s="2" customFormat="1" ht="16.5" customHeight="1" x14ac:dyDescent="0.2">
      <c r="A198" s="34"/>
      <c r="B198" s="35"/>
      <c r="C198" s="186" t="s">
        <v>341</v>
      </c>
      <c r="D198" s="186" t="s">
        <v>125</v>
      </c>
      <c r="E198" s="187" t="s">
        <v>342</v>
      </c>
      <c r="F198" s="188" t="s">
        <v>343</v>
      </c>
      <c r="G198" s="189" t="s">
        <v>246</v>
      </c>
      <c r="H198" s="190">
        <v>19.2</v>
      </c>
      <c r="I198" s="191"/>
      <c r="J198" s="192">
        <f>ROUND(I198*H198,2)</f>
        <v>0</v>
      </c>
      <c r="K198" s="188" t="s">
        <v>129</v>
      </c>
      <c r="L198" s="39"/>
      <c r="M198" s="193" t="s">
        <v>1</v>
      </c>
      <c r="N198" s="194" t="s">
        <v>42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146</v>
      </c>
      <c r="AT198" s="197" t="s">
        <v>125</v>
      </c>
      <c r="AU198" s="197" t="s">
        <v>87</v>
      </c>
      <c r="AY198" s="17" t="s">
        <v>122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85</v>
      </c>
      <c r="BK198" s="198">
        <f>ROUND(I198*H198,2)</f>
        <v>0</v>
      </c>
      <c r="BL198" s="17" t="s">
        <v>146</v>
      </c>
      <c r="BM198" s="197" t="s">
        <v>344</v>
      </c>
    </row>
    <row r="199" spans="1:65" s="2" customFormat="1" ht="19.5" x14ac:dyDescent="0.2">
      <c r="A199" s="34"/>
      <c r="B199" s="35"/>
      <c r="C199" s="36"/>
      <c r="D199" s="199" t="s">
        <v>132</v>
      </c>
      <c r="E199" s="36"/>
      <c r="F199" s="200" t="s">
        <v>345</v>
      </c>
      <c r="G199" s="36"/>
      <c r="H199" s="36"/>
      <c r="I199" s="201"/>
      <c r="J199" s="36"/>
      <c r="K199" s="36"/>
      <c r="L199" s="39"/>
      <c r="M199" s="202"/>
      <c r="N199" s="203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132</v>
      </c>
      <c r="AU199" s="17" t="s">
        <v>87</v>
      </c>
    </row>
    <row r="200" spans="1:65" s="14" customFormat="1" x14ac:dyDescent="0.2">
      <c r="B200" s="214"/>
      <c r="C200" s="215"/>
      <c r="D200" s="199" t="s">
        <v>133</v>
      </c>
      <c r="E200" s="216" t="s">
        <v>1</v>
      </c>
      <c r="F200" s="217" t="s">
        <v>346</v>
      </c>
      <c r="G200" s="215"/>
      <c r="H200" s="218">
        <v>19.2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133</v>
      </c>
      <c r="AU200" s="224" t="s">
        <v>87</v>
      </c>
      <c r="AV200" s="14" t="s">
        <v>87</v>
      </c>
      <c r="AW200" s="14" t="s">
        <v>33</v>
      </c>
      <c r="AX200" s="14" t="s">
        <v>85</v>
      </c>
      <c r="AY200" s="224" t="s">
        <v>122</v>
      </c>
    </row>
    <row r="201" spans="1:65" s="2" customFormat="1" ht="16.5" customHeight="1" x14ac:dyDescent="0.2">
      <c r="A201" s="34"/>
      <c r="B201" s="35"/>
      <c r="C201" s="186" t="s">
        <v>7</v>
      </c>
      <c r="D201" s="186" t="s">
        <v>125</v>
      </c>
      <c r="E201" s="187" t="s">
        <v>347</v>
      </c>
      <c r="F201" s="188" t="s">
        <v>348</v>
      </c>
      <c r="G201" s="189" t="s">
        <v>230</v>
      </c>
      <c r="H201" s="190">
        <v>5</v>
      </c>
      <c r="I201" s="191"/>
      <c r="J201" s="192">
        <f>ROUND(I201*H201,2)</f>
        <v>0</v>
      </c>
      <c r="K201" s="188" t="s">
        <v>129</v>
      </c>
      <c r="L201" s="39"/>
      <c r="M201" s="193" t="s">
        <v>1</v>
      </c>
      <c r="N201" s="194" t="s">
        <v>42</v>
      </c>
      <c r="O201" s="71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146</v>
      </c>
      <c r="AT201" s="197" t="s">
        <v>125</v>
      </c>
      <c r="AU201" s="197" t="s">
        <v>87</v>
      </c>
      <c r="AY201" s="17" t="s">
        <v>122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85</v>
      </c>
      <c r="BK201" s="198">
        <f>ROUND(I201*H201,2)</f>
        <v>0</v>
      </c>
      <c r="BL201" s="17" t="s">
        <v>146</v>
      </c>
      <c r="BM201" s="197" t="s">
        <v>349</v>
      </c>
    </row>
    <row r="202" spans="1:65" s="2" customFormat="1" ht="19.5" x14ac:dyDescent="0.2">
      <c r="A202" s="34"/>
      <c r="B202" s="35"/>
      <c r="C202" s="36"/>
      <c r="D202" s="199" t="s">
        <v>132</v>
      </c>
      <c r="E202" s="36"/>
      <c r="F202" s="200" t="s">
        <v>350</v>
      </c>
      <c r="G202" s="36"/>
      <c r="H202" s="36"/>
      <c r="I202" s="201"/>
      <c r="J202" s="36"/>
      <c r="K202" s="36"/>
      <c r="L202" s="39"/>
      <c r="M202" s="202"/>
      <c r="N202" s="203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132</v>
      </c>
      <c r="AU202" s="17" t="s">
        <v>87</v>
      </c>
    </row>
    <row r="203" spans="1:65" s="14" customFormat="1" x14ac:dyDescent="0.2">
      <c r="B203" s="214"/>
      <c r="C203" s="215"/>
      <c r="D203" s="199" t="s">
        <v>133</v>
      </c>
      <c r="E203" s="216" t="s">
        <v>1</v>
      </c>
      <c r="F203" s="217" t="s">
        <v>351</v>
      </c>
      <c r="G203" s="215"/>
      <c r="H203" s="218">
        <v>5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133</v>
      </c>
      <c r="AU203" s="224" t="s">
        <v>87</v>
      </c>
      <c r="AV203" s="14" t="s">
        <v>87</v>
      </c>
      <c r="AW203" s="14" t="s">
        <v>33</v>
      </c>
      <c r="AX203" s="14" t="s">
        <v>85</v>
      </c>
      <c r="AY203" s="224" t="s">
        <v>122</v>
      </c>
    </row>
    <row r="204" spans="1:65" s="2" customFormat="1" ht="16.5" customHeight="1" x14ac:dyDescent="0.2">
      <c r="A204" s="34"/>
      <c r="B204" s="35"/>
      <c r="C204" s="186" t="s">
        <v>352</v>
      </c>
      <c r="D204" s="186" t="s">
        <v>125</v>
      </c>
      <c r="E204" s="187" t="s">
        <v>353</v>
      </c>
      <c r="F204" s="188" t="s">
        <v>354</v>
      </c>
      <c r="G204" s="189" t="s">
        <v>230</v>
      </c>
      <c r="H204" s="190">
        <v>1</v>
      </c>
      <c r="I204" s="191"/>
      <c r="J204" s="192">
        <f>ROUND(I204*H204,2)</f>
        <v>0</v>
      </c>
      <c r="K204" s="188" t="s">
        <v>129</v>
      </c>
      <c r="L204" s="39"/>
      <c r="M204" s="193" t="s">
        <v>1</v>
      </c>
      <c r="N204" s="194" t="s">
        <v>42</v>
      </c>
      <c r="O204" s="71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146</v>
      </c>
      <c r="AT204" s="197" t="s">
        <v>125</v>
      </c>
      <c r="AU204" s="197" t="s">
        <v>87</v>
      </c>
      <c r="AY204" s="17" t="s">
        <v>122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85</v>
      </c>
      <c r="BK204" s="198">
        <f>ROUND(I204*H204,2)</f>
        <v>0</v>
      </c>
      <c r="BL204" s="17" t="s">
        <v>146</v>
      </c>
      <c r="BM204" s="197" t="s">
        <v>355</v>
      </c>
    </row>
    <row r="205" spans="1:65" s="2" customFormat="1" ht="19.5" x14ac:dyDescent="0.2">
      <c r="A205" s="34"/>
      <c r="B205" s="35"/>
      <c r="C205" s="36"/>
      <c r="D205" s="199" t="s">
        <v>132</v>
      </c>
      <c r="E205" s="36"/>
      <c r="F205" s="200" t="s">
        <v>356</v>
      </c>
      <c r="G205" s="36"/>
      <c r="H205" s="36"/>
      <c r="I205" s="201"/>
      <c r="J205" s="36"/>
      <c r="K205" s="36"/>
      <c r="L205" s="39"/>
      <c r="M205" s="202"/>
      <c r="N205" s="203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132</v>
      </c>
      <c r="AU205" s="17" t="s">
        <v>87</v>
      </c>
    </row>
    <row r="206" spans="1:65" s="14" customFormat="1" x14ac:dyDescent="0.2">
      <c r="B206" s="214"/>
      <c r="C206" s="215"/>
      <c r="D206" s="199" t="s">
        <v>133</v>
      </c>
      <c r="E206" s="216" t="s">
        <v>1</v>
      </c>
      <c r="F206" s="217" t="s">
        <v>357</v>
      </c>
      <c r="G206" s="215"/>
      <c r="H206" s="218">
        <v>1</v>
      </c>
      <c r="I206" s="219"/>
      <c r="J206" s="215"/>
      <c r="K206" s="215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133</v>
      </c>
      <c r="AU206" s="224" t="s">
        <v>87</v>
      </c>
      <c r="AV206" s="14" t="s">
        <v>87</v>
      </c>
      <c r="AW206" s="14" t="s">
        <v>33</v>
      </c>
      <c r="AX206" s="14" t="s">
        <v>85</v>
      </c>
      <c r="AY206" s="224" t="s">
        <v>122</v>
      </c>
    </row>
    <row r="207" spans="1:65" s="13" customFormat="1" x14ac:dyDescent="0.2">
      <c r="B207" s="204"/>
      <c r="C207" s="205"/>
      <c r="D207" s="199" t="s">
        <v>133</v>
      </c>
      <c r="E207" s="206" t="s">
        <v>1</v>
      </c>
      <c r="F207" s="207" t="s">
        <v>358</v>
      </c>
      <c r="G207" s="205"/>
      <c r="H207" s="206" t="s">
        <v>1</v>
      </c>
      <c r="I207" s="208"/>
      <c r="J207" s="205"/>
      <c r="K207" s="205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133</v>
      </c>
      <c r="AU207" s="213" t="s">
        <v>87</v>
      </c>
      <c r="AV207" s="13" t="s">
        <v>85</v>
      </c>
      <c r="AW207" s="13" t="s">
        <v>33</v>
      </c>
      <c r="AX207" s="13" t="s">
        <v>77</v>
      </c>
      <c r="AY207" s="213" t="s">
        <v>122</v>
      </c>
    </row>
    <row r="208" spans="1:65" s="2" customFormat="1" ht="21.75" customHeight="1" x14ac:dyDescent="0.2">
      <c r="A208" s="34"/>
      <c r="B208" s="35"/>
      <c r="C208" s="186" t="s">
        <v>359</v>
      </c>
      <c r="D208" s="186" t="s">
        <v>125</v>
      </c>
      <c r="E208" s="187" t="s">
        <v>360</v>
      </c>
      <c r="F208" s="188" t="s">
        <v>361</v>
      </c>
      <c r="G208" s="189" t="s">
        <v>311</v>
      </c>
      <c r="H208" s="190">
        <v>14.353999999999999</v>
      </c>
      <c r="I208" s="191"/>
      <c r="J208" s="192">
        <f>ROUND(I208*H208,2)</f>
        <v>0</v>
      </c>
      <c r="K208" s="188" t="s">
        <v>129</v>
      </c>
      <c r="L208" s="39"/>
      <c r="M208" s="193" t="s">
        <v>1</v>
      </c>
      <c r="N208" s="194" t="s">
        <v>42</v>
      </c>
      <c r="O208" s="71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146</v>
      </c>
      <c r="AT208" s="197" t="s">
        <v>125</v>
      </c>
      <c r="AU208" s="197" t="s">
        <v>87</v>
      </c>
      <c r="AY208" s="17" t="s">
        <v>122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85</v>
      </c>
      <c r="BK208" s="198">
        <f>ROUND(I208*H208,2)</f>
        <v>0</v>
      </c>
      <c r="BL208" s="17" t="s">
        <v>146</v>
      </c>
      <c r="BM208" s="197" t="s">
        <v>362</v>
      </c>
    </row>
    <row r="209" spans="1:65" s="2" customFormat="1" ht="19.5" x14ac:dyDescent="0.2">
      <c r="A209" s="34"/>
      <c r="B209" s="35"/>
      <c r="C209" s="36"/>
      <c r="D209" s="199" t="s">
        <v>132</v>
      </c>
      <c r="E209" s="36"/>
      <c r="F209" s="200" t="s">
        <v>363</v>
      </c>
      <c r="G209" s="36"/>
      <c r="H209" s="36"/>
      <c r="I209" s="201"/>
      <c r="J209" s="36"/>
      <c r="K209" s="36"/>
      <c r="L209" s="39"/>
      <c r="M209" s="202"/>
      <c r="N209" s="203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132</v>
      </c>
      <c r="AU209" s="17" t="s">
        <v>87</v>
      </c>
    </row>
    <row r="210" spans="1:65" s="13" customFormat="1" x14ac:dyDescent="0.2">
      <c r="B210" s="204"/>
      <c r="C210" s="205"/>
      <c r="D210" s="199" t="s">
        <v>133</v>
      </c>
      <c r="E210" s="206" t="s">
        <v>1</v>
      </c>
      <c r="F210" s="207" t="s">
        <v>364</v>
      </c>
      <c r="G210" s="205"/>
      <c r="H210" s="206" t="s">
        <v>1</v>
      </c>
      <c r="I210" s="208"/>
      <c r="J210" s="205"/>
      <c r="K210" s="205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133</v>
      </c>
      <c r="AU210" s="213" t="s">
        <v>87</v>
      </c>
      <c r="AV210" s="13" t="s">
        <v>85</v>
      </c>
      <c r="AW210" s="13" t="s">
        <v>33</v>
      </c>
      <c r="AX210" s="13" t="s">
        <v>77</v>
      </c>
      <c r="AY210" s="213" t="s">
        <v>122</v>
      </c>
    </row>
    <row r="211" spans="1:65" s="14" customFormat="1" x14ac:dyDescent="0.2">
      <c r="B211" s="214"/>
      <c r="C211" s="215"/>
      <c r="D211" s="199" t="s">
        <v>133</v>
      </c>
      <c r="E211" s="216" t="s">
        <v>1</v>
      </c>
      <c r="F211" s="217" t="s">
        <v>365</v>
      </c>
      <c r="G211" s="215"/>
      <c r="H211" s="218">
        <v>24.69</v>
      </c>
      <c r="I211" s="219"/>
      <c r="J211" s="215"/>
      <c r="K211" s="215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133</v>
      </c>
      <c r="AU211" s="224" t="s">
        <v>87</v>
      </c>
      <c r="AV211" s="14" t="s">
        <v>87</v>
      </c>
      <c r="AW211" s="14" t="s">
        <v>33</v>
      </c>
      <c r="AX211" s="14" t="s">
        <v>77</v>
      </c>
      <c r="AY211" s="224" t="s">
        <v>122</v>
      </c>
    </row>
    <row r="212" spans="1:65" s="14" customFormat="1" x14ac:dyDescent="0.2">
      <c r="B212" s="214"/>
      <c r="C212" s="215"/>
      <c r="D212" s="199" t="s">
        <v>133</v>
      </c>
      <c r="E212" s="216" t="s">
        <v>1</v>
      </c>
      <c r="F212" s="217" t="s">
        <v>366</v>
      </c>
      <c r="G212" s="215"/>
      <c r="H212" s="218">
        <v>8.19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133</v>
      </c>
      <c r="AU212" s="224" t="s">
        <v>87</v>
      </c>
      <c r="AV212" s="14" t="s">
        <v>87</v>
      </c>
      <c r="AW212" s="14" t="s">
        <v>33</v>
      </c>
      <c r="AX212" s="14" t="s">
        <v>77</v>
      </c>
      <c r="AY212" s="224" t="s">
        <v>122</v>
      </c>
    </row>
    <row r="213" spans="1:65" s="14" customFormat="1" x14ac:dyDescent="0.2">
      <c r="B213" s="214"/>
      <c r="C213" s="215"/>
      <c r="D213" s="199" t="s">
        <v>133</v>
      </c>
      <c r="E213" s="216" t="s">
        <v>1</v>
      </c>
      <c r="F213" s="217" t="s">
        <v>367</v>
      </c>
      <c r="G213" s="215"/>
      <c r="H213" s="218">
        <v>5.76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133</v>
      </c>
      <c r="AU213" s="224" t="s">
        <v>87</v>
      </c>
      <c r="AV213" s="14" t="s">
        <v>87</v>
      </c>
      <c r="AW213" s="14" t="s">
        <v>33</v>
      </c>
      <c r="AX213" s="14" t="s">
        <v>77</v>
      </c>
      <c r="AY213" s="224" t="s">
        <v>122</v>
      </c>
    </row>
    <row r="214" spans="1:65" s="14" customFormat="1" x14ac:dyDescent="0.2">
      <c r="B214" s="214"/>
      <c r="C214" s="215"/>
      <c r="D214" s="199" t="s">
        <v>133</v>
      </c>
      <c r="E214" s="216" t="s">
        <v>1</v>
      </c>
      <c r="F214" s="217" t="s">
        <v>368</v>
      </c>
      <c r="G214" s="215"/>
      <c r="H214" s="218">
        <v>-7.9059999999999997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133</v>
      </c>
      <c r="AU214" s="224" t="s">
        <v>87</v>
      </c>
      <c r="AV214" s="14" t="s">
        <v>87</v>
      </c>
      <c r="AW214" s="14" t="s">
        <v>33</v>
      </c>
      <c r="AX214" s="14" t="s">
        <v>77</v>
      </c>
      <c r="AY214" s="224" t="s">
        <v>122</v>
      </c>
    </row>
    <row r="215" spans="1:65" s="14" customFormat="1" x14ac:dyDescent="0.2">
      <c r="B215" s="214"/>
      <c r="C215" s="215"/>
      <c r="D215" s="199" t="s">
        <v>133</v>
      </c>
      <c r="E215" s="216" t="s">
        <v>1</v>
      </c>
      <c r="F215" s="217" t="s">
        <v>369</v>
      </c>
      <c r="G215" s="215"/>
      <c r="H215" s="218">
        <v>-16.38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133</v>
      </c>
      <c r="AU215" s="224" t="s">
        <v>87</v>
      </c>
      <c r="AV215" s="14" t="s">
        <v>87</v>
      </c>
      <c r="AW215" s="14" t="s">
        <v>33</v>
      </c>
      <c r="AX215" s="14" t="s">
        <v>77</v>
      </c>
      <c r="AY215" s="224" t="s">
        <v>122</v>
      </c>
    </row>
    <row r="216" spans="1:65" s="15" customFormat="1" x14ac:dyDescent="0.2">
      <c r="B216" s="228"/>
      <c r="C216" s="229"/>
      <c r="D216" s="199" t="s">
        <v>133</v>
      </c>
      <c r="E216" s="230" t="s">
        <v>1</v>
      </c>
      <c r="F216" s="231" t="s">
        <v>251</v>
      </c>
      <c r="G216" s="229"/>
      <c r="H216" s="232">
        <v>14.353999999999999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133</v>
      </c>
      <c r="AU216" s="238" t="s">
        <v>87</v>
      </c>
      <c r="AV216" s="15" t="s">
        <v>146</v>
      </c>
      <c r="AW216" s="15" t="s">
        <v>33</v>
      </c>
      <c r="AX216" s="15" t="s">
        <v>85</v>
      </c>
      <c r="AY216" s="238" t="s">
        <v>122</v>
      </c>
    </row>
    <row r="217" spans="1:65" s="2" customFormat="1" ht="24.2" customHeight="1" x14ac:dyDescent="0.2">
      <c r="A217" s="34"/>
      <c r="B217" s="35"/>
      <c r="C217" s="186" t="s">
        <v>370</v>
      </c>
      <c r="D217" s="186" t="s">
        <v>125</v>
      </c>
      <c r="E217" s="187" t="s">
        <v>371</v>
      </c>
      <c r="F217" s="188" t="s">
        <v>372</v>
      </c>
      <c r="G217" s="189" t="s">
        <v>311</v>
      </c>
      <c r="H217" s="190">
        <v>43.061999999999998</v>
      </c>
      <c r="I217" s="191"/>
      <c r="J217" s="192">
        <f>ROUND(I217*H217,2)</f>
        <v>0</v>
      </c>
      <c r="K217" s="188" t="s">
        <v>129</v>
      </c>
      <c r="L217" s="39"/>
      <c r="M217" s="193" t="s">
        <v>1</v>
      </c>
      <c r="N217" s="194" t="s">
        <v>42</v>
      </c>
      <c r="O217" s="71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146</v>
      </c>
      <c r="AT217" s="197" t="s">
        <v>125</v>
      </c>
      <c r="AU217" s="197" t="s">
        <v>87</v>
      </c>
      <c r="AY217" s="17" t="s">
        <v>122</v>
      </c>
      <c r="BE217" s="198">
        <f>IF(N217="základní",J217,0)</f>
        <v>0</v>
      </c>
      <c r="BF217" s="198">
        <f>IF(N217="snížená",J217,0)</f>
        <v>0</v>
      </c>
      <c r="BG217" s="198">
        <f>IF(N217="zákl. přenesená",J217,0)</f>
        <v>0</v>
      </c>
      <c r="BH217" s="198">
        <f>IF(N217="sníž. přenesená",J217,0)</f>
        <v>0</v>
      </c>
      <c r="BI217" s="198">
        <f>IF(N217="nulová",J217,0)</f>
        <v>0</v>
      </c>
      <c r="BJ217" s="17" t="s">
        <v>85</v>
      </c>
      <c r="BK217" s="198">
        <f>ROUND(I217*H217,2)</f>
        <v>0</v>
      </c>
      <c r="BL217" s="17" t="s">
        <v>146</v>
      </c>
      <c r="BM217" s="197" t="s">
        <v>373</v>
      </c>
    </row>
    <row r="218" spans="1:65" s="2" customFormat="1" ht="19.5" x14ac:dyDescent="0.2">
      <c r="A218" s="34"/>
      <c r="B218" s="35"/>
      <c r="C218" s="36"/>
      <c r="D218" s="199" t="s">
        <v>132</v>
      </c>
      <c r="E218" s="36"/>
      <c r="F218" s="200" t="s">
        <v>374</v>
      </c>
      <c r="G218" s="36"/>
      <c r="H218" s="36"/>
      <c r="I218" s="201"/>
      <c r="J218" s="36"/>
      <c r="K218" s="36"/>
      <c r="L218" s="39"/>
      <c r="M218" s="202"/>
      <c r="N218" s="203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132</v>
      </c>
      <c r="AU218" s="17" t="s">
        <v>87</v>
      </c>
    </row>
    <row r="219" spans="1:65" s="13" customFormat="1" x14ac:dyDescent="0.2">
      <c r="B219" s="204"/>
      <c r="C219" s="205"/>
      <c r="D219" s="199" t="s">
        <v>133</v>
      </c>
      <c r="E219" s="206" t="s">
        <v>1</v>
      </c>
      <c r="F219" s="207" t="s">
        <v>364</v>
      </c>
      <c r="G219" s="205"/>
      <c r="H219" s="206" t="s">
        <v>1</v>
      </c>
      <c r="I219" s="208"/>
      <c r="J219" s="205"/>
      <c r="K219" s="205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133</v>
      </c>
      <c r="AU219" s="213" t="s">
        <v>87</v>
      </c>
      <c r="AV219" s="13" t="s">
        <v>85</v>
      </c>
      <c r="AW219" s="13" t="s">
        <v>33</v>
      </c>
      <c r="AX219" s="13" t="s">
        <v>77</v>
      </c>
      <c r="AY219" s="213" t="s">
        <v>122</v>
      </c>
    </row>
    <row r="220" spans="1:65" s="14" customFormat="1" x14ac:dyDescent="0.2">
      <c r="B220" s="214"/>
      <c r="C220" s="215"/>
      <c r="D220" s="199" t="s">
        <v>133</v>
      </c>
      <c r="E220" s="216" t="s">
        <v>1</v>
      </c>
      <c r="F220" s="217" t="s">
        <v>375</v>
      </c>
      <c r="G220" s="215"/>
      <c r="H220" s="218">
        <v>43.061999999999998</v>
      </c>
      <c r="I220" s="219"/>
      <c r="J220" s="215"/>
      <c r="K220" s="215"/>
      <c r="L220" s="220"/>
      <c r="M220" s="221"/>
      <c r="N220" s="222"/>
      <c r="O220" s="222"/>
      <c r="P220" s="222"/>
      <c r="Q220" s="222"/>
      <c r="R220" s="222"/>
      <c r="S220" s="222"/>
      <c r="T220" s="223"/>
      <c r="AT220" s="224" t="s">
        <v>133</v>
      </c>
      <c r="AU220" s="224" t="s">
        <v>87</v>
      </c>
      <c r="AV220" s="14" t="s">
        <v>87</v>
      </c>
      <c r="AW220" s="14" t="s">
        <v>33</v>
      </c>
      <c r="AX220" s="14" t="s">
        <v>85</v>
      </c>
      <c r="AY220" s="224" t="s">
        <v>122</v>
      </c>
    </row>
    <row r="221" spans="1:65" s="2" customFormat="1" ht="21.75" customHeight="1" x14ac:dyDescent="0.2">
      <c r="A221" s="34"/>
      <c r="B221" s="35"/>
      <c r="C221" s="186" t="s">
        <v>376</v>
      </c>
      <c r="D221" s="186" t="s">
        <v>125</v>
      </c>
      <c r="E221" s="187" t="s">
        <v>377</v>
      </c>
      <c r="F221" s="188" t="s">
        <v>378</v>
      </c>
      <c r="G221" s="189" t="s">
        <v>311</v>
      </c>
      <c r="H221" s="190">
        <v>11.83</v>
      </c>
      <c r="I221" s="191"/>
      <c r="J221" s="192">
        <f>ROUND(I221*H221,2)</f>
        <v>0</v>
      </c>
      <c r="K221" s="188" t="s">
        <v>129</v>
      </c>
      <c r="L221" s="39"/>
      <c r="M221" s="193" t="s">
        <v>1</v>
      </c>
      <c r="N221" s="194" t="s">
        <v>42</v>
      </c>
      <c r="O221" s="71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146</v>
      </c>
      <c r="AT221" s="197" t="s">
        <v>125</v>
      </c>
      <c r="AU221" s="197" t="s">
        <v>87</v>
      </c>
      <c r="AY221" s="17" t="s">
        <v>122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7" t="s">
        <v>85</v>
      </c>
      <c r="BK221" s="198">
        <f>ROUND(I221*H221,2)</f>
        <v>0</v>
      </c>
      <c r="BL221" s="17" t="s">
        <v>146</v>
      </c>
      <c r="BM221" s="197" t="s">
        <v>379</v>
      </c>
    </row>
    <row r="222" spans="1:65" s="2" customFormat="1" ht="19.5" x14ac:dyDescent="0.2">
      <c r="A222" s="34"/>
      <c r="B222" s="35"/>
      <c r="C222" s="36"/>
      <c r="D222" s="199" t="s">
        <v>132</v>
      </c>
      <c r="E222" s="36"/>
      <c r="F222" s="200" t="s">
        <v>380</v>
      </c>
      <c r="G222" s="36"/>
      <c r="H222" s="36"/>
      <c r="I222" s="201"/>
      <c r="J222" s="36"/>
      <c r="K222" s="36"/>
      <c r="L222" s="39"/>
      <c r="M222" s="202"/>
      <c r="N222" s="203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132</v>
      </c>
      <c r="AU222" s="17" t="s">
        <v>87</v>
      </c>
    </row>
    <row r="223" spans="1:65" s="14" customFormat="1" x14ac:dyDescent="0.2">
      <c r="B223" s="214"/>
      <c r="C223" s="215"/>
      <c r="D223" s="199" t="s">
        <v>133</v>
      </c>
      <c r="E223" s="216" t="s">
        <v>1</v>
      </c>
      <c r="F223" s="217" t="s">
        <v>381</v>
      </c>
      <c r="G223" s="215"/>
      <c r="H223" s="218">
        <v>11.83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133</v>
      </c>
      <c r="AU223" s="224" t="s">
        <v>87</v>
      </c>
      <c r="AV223" s="14" t="s">
        <v>87</v>
      </c>
      <c r="AW223" s="14" t="s">
        <v>33</v>
      </c>
      <c r="AX223" s="14" t="s">
        <v>85</v>
      </c>
      <c r="AY223" s="224" t="s">
        <v>122</v>
      </c>
    </row>
    <row r="224" spans="1:65" s="2" customFormat="1" ht="16.5" customHeight="1" x14ac:dyDescent="0.2">
      <c r="A224" s="34"/>
      <c r="B224" s="35"/>
      <c r="C224" s="239" t="s">
        <v>382</v>
      </c>
      <c r="D224" s="239" t="s">
        <v>383</v>
      </c>
      <c r="E224" s="240" t="s">
        <v>384</v>
      </c>
      <c r="F224" s="241" t="s">
        <v>385</v>
      </c>
      <c r="G224" s="242" t="s">
        <v>386</v>
      </c>
      <c r="H224" s="243">
        <v>23.66</v>
      </c>
      <c r="I224" s="244"/>
      <c r="J224" s="245">
        <f>ROUND(I224*H224,2)</f>
        <v>0</v>
      </c>
      <c r="K224" s="241" t="s">
        <v>129</v>
      </c>
      <c r="L224" s="246"/>
      <c r="M224" s="247" t="s">
        <v>1</v>
      </c>
      <c r="N224" s="248" t="s">
        <v>42</v>
      </c>
      <c r="O224" s="71"/>
      <c r="P224" s="195">
        <f>O224*H224</f>
        <v>0</v>
      </c>
      <c r="Q224" s="195">
        <v>1</v>
      </c>
      <c r="R224" s="195">
        <f>Q224*H224</f>
        <v>23.66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171</v>
      </c>
      <c r="AT224" s="197" t="s">
        <v>383</v>
      </c>
      <c r="AU224" s="197" t="s">
        <v>87</v>
      </c>
      <c r="AY224" s="17" t="s">
        <v>122</v>
      </c>
      <c r="BE224" s="198">
        <f>IF(N224="základní",J224,0)</f>
        <v>0</v>
      </c>
      <c r="BF224" s="198">
        <f>IF(N224="snížená",J224,0)</f>
        <v>0</v>
      </c>
      <c r="BG224" s="198">
        <f>IF(N224="zákl. přenesená",J224,0)</f>
        <v>0</v>
      </c>
      <c r="BH224" s="198">
        <f>IF(N224="sníž. přenesená",J224,0)</f>
        <v>0</v>
      </c>
      <c r="BI224" s="198">
        <f>IF(N224="nulová",J224,0)</f>
        <v>0</v>
      </c>
      <c r="BJ224" s="17" t="s">
        <v>85</v>
      </c>
      <c r="BK224" s="198">
        <f>ROUND(I224*H224,2)</f>
        <v>0</v>
      </c>
      <c r="BL224" s="17" t="s">
        <v>146</v>
      </c>
      <c r="BM224" s="197" t="s">
        <v>387</v>
      </c>
    </row>
    <row r="225" spans="1:65" s="2" customFormat="1" x14ac:dyDescent="0.2">
      <c r="A225" s="34"/>
      <c r="B225" s="35"/>
      <c r="C225" s="36"/>
      <c r="D225" s="199" t="s">
        <v>132</v>
      </c>
      <c r="E225" s="36"/>
      <c r="F225" s="200" t="s">
        <v>385</v>
      </c>
      <c r="G225" s="36"/>
      <c r="H225" s="36"/>
      <c r="I225" s="201"/>
      <c r="J225" s="36"/>
      <c r="K225" s="36"/>
      <c r="L225" s="39"/>
      <c r="M225" s="202"/>
      <c r="N225" s="203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132</v>
      </c>
      <c r="AU225" s="17" t="s">
        <v>87</v>
      </c>
    </row>
    <row r="226" spans="1:65" s="13" customFormat="1" x14ac:dyDescent="0.2">
      <c r="B226" s="204"/>
      <c r="C226" s="205"/>
      <c r="D226" s="199" t="s">
        <v>133</v>
      </c>
      <c r="E226" s="206" t="s">
        <v>1</v>
      </c>
      <c r="F226" s="207" t="s">
        <v>388</v>
      </c>
      <c r="G226" s="205"/>
      <c r="H226" s="206" t="s">
        <v>1</v>
      </c>
      <c r="I226" s="208"/>
      <c r="J226" s="205"/>
      <c r="K226" s="205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133</v>
      </c>
      <c r="AU226" s="213" t="s">
        <v>87</v>
      </c>
      <c r="AV226" s="13" t="s">
        <v>85</v>
      </c>
      <c r="AW226" s="13" t="s">
        <v>33</v>
      </c>
      <c r="AX226" s="13" t="s">
        <v>77</v>
      </c>
      <c r="AY226" s="213" t="s">
        <v>122</v>
      </c>
    </row>
    <row r="227" spans="1:65" s="14" customFormat="1" x14ac:dyDescent="0.2">
      <c r="B227" s="214"/>
      <c r="C227" s="215"/>
      <c r="D227" s="199" t="s">
        <v>133</v>
      </c>
      <c r="E227" s="216" t="s">
        <v>1</v>
      </c>
      <c r="F227" s="217" t="s">
        <v>389</v>
      </c>
      <c r="G227" s="215"/>
      <c r="H227" s="218">
        <v>23.66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133</v>
      </c>
      <c r="AU227" s="224" t="s">
        <v>87</v>
      </c>
      <c r="AV227" s="14" t="s">
        <v>87</v>
      </c>
      <c r="AW227" s="14" t="s">
        <v>33</v>
      </c>
      <c r="AX227" s="14" t="s">
        <v>85</v>
      </c>
      <c r="AY227" s="224" t="s">
        <v>122</v>
      </c>
    </row>
    <row r="228" spans="1:65" s="2" customFormat="1" ht="21.75" customHeight="1" x14ac:dyDescent="0.2">
      <c r="A228" s="34"/>
      <c r="B228" s="35"/>
      <c r="C228" s="186" t="s">
        <v>390</v>
      </c>
      <c r="D228" s="186" t="s">
        <v>125</v>
      </c>
      <c r="E228" s="187" t="s">
        <v>391</v>
      </c>
      <c r="F228" s="188" t="s">
        <v>392</v>
      </c>
      <c r="G228" s="189" t="s">
        <v>311</v>
      </c>
      <c r="H228" s="190">
        <v>16.38</v>
      </c>
      <c r="I228" s="191"/>
      <c r="J228" s="192">
        <f>ROUND(I228*H228,2)</f>
        <v>0</v>
      </c>
      <c r="K228" s="188" t="s">
        <v>129</v>
      </c>
      <c r="L228" s="39"/>
      <c r="M228" s="193" t="s">
        <v>1</v>
      </c>
      <c r="N228" s="194" t="s">
        <v>42</v>
      </c>
      <c r="O228" s="71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146</v>
      </c>
      <c r="AT228" s="197" t="s">
        <v>125</v>
      </c>
      <c r="AU228" s="197" t="s">
        <v>87</v>
      </c>
      <c r="AY228" s="17" t="s">
        <v>122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85</v>
      </c>
      <c r="BK228" s="198">
        <f>ROUND(I228*H228,2)</f>
        <v>0</v>
      </c>
      <c r="BL228" s="17" t="s">
        <v>146</v>
      </c>
      <c r="BM228" s="197" t="s">
        <v>393</v>
      </c>
    </row>
    <row r="229" spans="1:65" s="2" customFormat="1" ht="19.5" x14ac:dyDescent="0.2">
      <c r="A229" s="34"/>
      <c r="B229" s="35"/>
      <c r="C229" s="36"/>
      <c r="D229" s="199" t="s">
        <v>132</v>
      </c>
      <c r="E229" s="36"/>
      <c r="F229" s="200" t="s">
        <v>394</v>
      </c>
      <c r="G229" s="36"/>
      <c r="H229" s="36"/>
      <c r="I229" s="201"/>
      <c r="J229" s="36"/>
      <c r="K229" s="36"/>
      <c r="L229" s="39"/>
      <c r="M229" s="202"/>
      <c r="N229" s="203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132</v>
      </c>
      <c r="AU229" s="17" t="s">
        <v>87</v>
      </c>
    </row>
    <row r="230" spans="1:65" s="14" customFormat="1" x14ac:dyDescent="0.2">
      <c r="B230" s="214"/>
      <c r="C230" s="215"/>
      <c r="D230" s="199" t="s">
        <v>133</v>
      </c>
      <c r="E230" s="216" t="s">
        <v>1</v>
      </c>
      <c r="F230" s="217" t="s">
        <v>395</v>
      </c>
      <c r="G230" s="215"/>
      <c r="H230" s="218">
        <v>16.38</v>
      </c>
      <c r="I230" s="219"/>
      <c r="J230" s="215"/>
      <c r="K230" s="215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133</v>
      </c>
      <c r="AU230" s="224" t="s">
        <v>87</v>
      </c>
      <c r="AV230" s="14" t="s">
        <v>87</v>
      </c>
      <c r="AW230" s="14" t="s">
        <v>33</v>
      </c>
      <c r="AX230" s="14" t="s">
        <v>85</v>
      </c>
      <c r="AY230" s="224" t="s">
        <v>122</v>
      </c>
    </row>
    <row r="231" spans="1:65" s="2" customFormat="1" ht="16.5" customHeight="1" x14ac:dyDescent="0.2">
      <c r="A231" s="34"/>
      <c r="B231" s="35"/>
      <c r="C231" s="186" t="s">
        <v>396</v>
      </c>
      <c r="D231" s="186" t="s">
        <v>125</v>
      </c>
      <c r="E231" s="187" t="s">
        <v>397</v>
      </c>
      <c r="F231" s="188" t="s">
        <v>398</v>
      </c>
      <c r="G231" s="189" t="s">
        <v>386</v>
      </c>
      <c r="H231" s="190">
        <v>25.837</v>
      </c>
      <c r="I231" s="191"/>
      <c r="J231" s="192">
        <f>ROUND(I231*H231,2)</f>
        <v>0</v>
      </c>
      <c r="K231" s="188" t="s">
        <v>129</v>
      </c>
      <c r="L231" s="39"/>
      <c r="M231" s="193" t="s">
        <v>1</v>
      </c>
      <c r="N231" s="194" t="s">
        <v>42</v>
      </c>
      <c r="O231" s="71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146</v>
      </c>
      <c r="AT231" s="197" t="s">
        <v>125</v>
      </c>
      <c r="AU231" s="197" t="s">
        <v>87</v>
      </c>
      <c r="AY231" s="17" t="s">
        <v>122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7" t="s">
        <v>85</v>
      </c>
      <c r="BK231" s="198">
        <f>ROUND(I231*H231,2)</f>
        <v>0</v>
      </c>
      <c r="BL231" s="17" t="s">
        <v>146</v>
      </c>
      <c r="BM231" s="197" t="s">
        <v>399</v>
      </c>
    </row>
    <row r="232" spans="1:65" s="2" customFormat="1" x14ac:dyDescent="0.2">
      <c r="A232" s="34"/>
      <c r="B232" s="35"/>
      <c r="C232" s="36"/>
      <c r="D232" s="199" t="s">
        <v>132</v>
      </c>
      <c r="E232" s="36"/>
      <c r="F232" s="200" t="s">
        <v>400</v>
      </c>
      <c r="G232" s="36"/>
      <c r="H232" s="36"/>
      <c r="I232" s="201"/>
      <c r="J232" s="36"/>
      <c r="K232" s="36"/>
      <c r="L232" s="39"/>
      <c r="M232" s="202"/>
      <c r="N232" s="203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132</v>
      </c>
      <c r="AU232" s="17" t="s">
        <v>87</v>
      </c>
    </row>
    <row r="233" spans="1:65" s="14" customFormat="1" x14ac:dyDescent="0.2">
      <c r="B233" s="214"/>
      <c r="C233" s="215"/>
      <c r="D233" s="199" t="s">
        <v>133</v>
      </c>
      <c r="E233" s="216" t="s">
        <v>1</v>
      </c>
      <c r="F233" s="217" t="s">
        <v>401</v>
      </c>
      <c r="G233" s="215"/>
      <c r="H233" s="218">
        <v>25.837</v>
      </c>
      <c r="I233" s="219"/>
      <c r="J233" s="215"/>
      <c r="K233" s="215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133</v>
      </c>
      <c r="AU233" s="224" t="s">
        <v>87</v>
      </c>
      <c r="AV233" s="14" t="s">
        <v>87</v>
      </c>
      <c r="AW233" s="14" t="s">
        <v>33</v>
      </c>
      <c r="AX233" s="14" t="s">
        <v>85</v>
      </c>
      <c r="AY233" s="224" t="s">
        <v>122</v>
      </c>
    </row>
    <row r="234" spans="1:65" s="2" customFormat="1" ht="16.5" customHeight="1" x14ac:dyDescent="0.2">
      <c r="A234" s="34"/>
      <c r="B234" s="35"/>
      <c r="C234" s="186" t="s">
        <v>402</v>
      </c>
      <c r="D234" s="186" t="s">
        <v>125</v>
      </c>
      <c r="E234" s="187" t="s">
        <v>403</v>
      </c>
      <c r="F234" s="188" t="s">
        <v>404</v>
      </c>
      <c r="G234" s="189" t="s">
        <v>311</v>
      </c>
      <c r="H234" s="190">
        <v>7.9059999999999997</v>
      </c>
      <c r="I234" s="191"/>
      <c r="J234" s="192">
        <f>ROUND(I234*H234,2)</f>
        <v>0</v>
      </c>
      <c r="K234" s="188" t="s">
        <v>129</v>
      </c>
      <c r="L234" s="39"/>
      <c r="M234" s="193" t="s">
        <v>1</v>
      </c>
      <c r="N234" s="194" t="s">
        <v>42</v>
      </c>
      <c r="O234" s="71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146</v>
      </c>
      <c r="AT234" s="197" t="s">
        <v>125</v>
      </c>
      <c r="AU234" s="197" t="s">
        <v>87</v>
      </c>
      <c r="AY234" s="17" t="s">
        <v>122</v>
      </c>
      <c r="BE234" s="198">
        <f>IF(N234="základní",J234,0)</f>
        <v>0</v>
      </c>
      <c r="BF234" s="198">
        <f>IF(N234="snížená",J234,0)</f>
        <v>0</v>
      </c>
      <c r="BG234" s="198">
        <f>IF(N234="zákl. přenesená",J234,0)</f>
        <v>0</v>
      </c>
      <c r="BH234" s="198">
        <f>IF(N234="sníž. přenesená",J234,0)</f>
        <v>0</v>
      </c>
      <c r="BI234" s="198">
        <f>IF(N234="nulová",J234,0)</f>
        <v>0</v>
      </c>
      <c r="BJ234" s="17" t="s">
        <v>85</v>
      </c>
      <c r="BK234" s="198">
        <f>ROUND(I234*H234,2)</f>
        <v>0</v>
      </c>
      <c r="BL234" s="17" t="s">
        <v>146</v>
      </c>
      <c r="BM234" s="197" t="s">
        <v>405</v>
      </c>
    </row>
    <row r="235" spans="1:65" s="2" customFormat="1" ht="19.5" x14ac:dyDescent="0.2">
      <c r="A235" s="34"/>
      <c r="B235" s="35"/>
      <c r="C235" s="36"/>
      <c r="D235" s="199" t="s">
        <v>132</v>
      </c>
      <c r="E235" s="36"/>
      <c r="F235" s="200" t="s">
        <v>406</v>
      </c>
      <c r="G235" s="36"/>
      <c r="H235" s="36"/>
      <c r="I235" s="201"/>
      <c r="J235" s="36"/>
      <c r="K235" s="36"/>
      <c r="L235" s="39"/>
      <c r="M235" s="202"/>
      <c r="N235" s="203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132</v>
      </c>
      <c r="AU235" s="17" t="s">
        <v>87</v>
      </c>
    </row>
    <row r="236" spans="1:65" s="14" customFormat="1" x14ac:dyDescent="0.2">
      <c r="B236" s="214"/>
      <c r="C236" s="215"/>
      <c r="D236" s="199" t="s">
        <v>133</v>
      </c>
      <c r="E236" s="216" t="s">
        <v>1</v>
      </c>
      <c r="F236" s="217" t="s">
        <v>407</v>
      </c>
      <c r="G236" s="215"/>
      <c r="H236" s="218">
        <v>8.19</v>
      </c>
      <c r="I236" s="219"/>
      <c r="J236" s="215"/>
      <c r="K236" s="215"/>
      <c r="L236" s="220"/>
      <c r="M236" s="221"/>
      <c r="N236" s="222"/>
      <c r="O236" s="222"/>
      <c r="P236" s="222"/>
      <c r="Q236" s="222"/>
      <c r="R236" s="222"/>
      <c r="S236" s="222"/>
      <c r="T236" s="223"/>
      <c r="AT236" s="224" t="s">
        <v>133</v>
      </c>
      <c r="AU236" s="224" t="s">
        <v>87</v>
      </c>
      <c r="AV236" s="14" t="s">
        <v>87</v>
      </c>
      <c r="AW236" s="14" t="s">
        <v>33</v>
      </c>
      <c r="AX236" s="14" t="s">
        <v>77</v>
      </c>
      <c r="AY236" s="224" t="s">
        <v>122</v>
      </c>
    </row>
    <row r="237" spans="1:65" s="14" customFormat="1" x14ac:dyDescent="0.2">
      <c r="B237" s="214"/>
      <c r="C237" s="215"/>
      <c r="D237" s="199" t="s">
        <v>133</v>
      </c>
      <c r="E237" s="216" t="s">
        <v>1</v>
      </c>
      <c r="F237" s="217" t="s">
        <v>408</v>
      </c>
      <c r="G237" s="215"/>
      <c r="H237" s="218">
        <v>5.76</v>
      </c>
      <c r="I237" s="219"/>
      <c r="J237" s="215"/>
      <c r="K237" s="215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133</v>
      </c>
      <c r="AU237" s="224" t="s">
        <v>87</v>
      </c>
      <c r="AV237" s="14" t="s">
        <v>87</v>
      </c>
      <c r="AW237" s="14" t="s">
        <v>33</v>
      </c>
      <c r="AX237" s="14" t="s">
        <v>77</v>
      </c>
      <c r="AY237" s="224" t="s">
        <v>122</v>
      </c>
    </row>
    <row r="238" spans="1:65" s="14" customFormat="1" x14ac:dyDescent="0.2">
      <c r="B238" s="214"/>
      <c r="C238" s="215"/>
      <c r="D238" s="199" t="s">
        <v>133</v>
      </c>
      <c r="E238" s="216" t="s">
        <v>1</v>
      </c>
      <c r="F238" s="217" t="s">
        <v>409</v>
      </c>
      <c r="G238" s="215"/>
      <c r="H238" s="218">
        <v>-4.0949999999999998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133</v>
      </c>
      <c r="AU238" s="224" t="s">
        <v>87</v>
      </c>
      <c r="AV238" s="14" t="s">
        <v>87</v>
      </c>
      <c r="AW238" s="14" t="s">
        <v>33</v>
      </c>
      <c r="AX238" s="14" t="s">
        <v>77</v>
      </c>
      <c r="AY238" s="224" t="s">
        <v>122</v>
      </c>
    </row>
    <row r="239" spans="1:65" s="13" customFormat="1" x14ac:dyDescent="0.2">
      <c r="B239" s="204"/>
      <c r="C239" s="205"/>
      <c r="D239" s="199" t="s">
        <v>133</v>
      </c>
      <c r="E239" s="206" t="s">
        <v>1</v>
      </c>
      <c r="F239" s="207" t="s">
        <v>410</v>
      </c>
      <c r="G239" s="205"/>
      <c r="H239" s="206" t="s">
        <v>1</v>
      </c>
      <c r="I239" s="208"/>
      <c r="J239" s="205"/>
      <c r="K239" s="205"/>
      <c r="L239" s="209"/>
      <c r="M239" s="210"/>
      <c r="N239" s="211"/>
      <c r="O239" s="211"/>
      <c r="P239" s="211"/>
      <c r="Q239" s="211"/>
      <c r="R239" s="211"/>
      <c r="S239" s="211"/>
      <c r="T239" s="212"/>
      <c r="AT239" s="213" t="s">
        <v>133</v>
      </c>
      <c r="AU239" s="213" t="s">
        <v>87</v>
      </c>
      <c r="AV239" s="13" t="s">
        <v>85</v>
      </c>
      <c r="AW239" s="13" t="s">
        <v>33</v>
      </c>
      <c r="AX239" s="13" t="s">
        <v>77</v>
      </c>
      <c r="AY239" s="213" t="s">
        <v>122</v>
      </c>
    </row>
    <row r="240" spans="1:65" s="14" customFormat="1" x14ac:dyDescent="0.2">
      <c r="B240" s="214"/>
      <c r="C240" s="215"/>
      <c r="D240" s="199" t="s">
        <v>133</v>
      </c>
      <c r="E240" s="216" t="s">
        <v>1</v>
      </c>
      <c r="F240" s="217" t="s">
        <v>411</v>
      </c>
      <c r="G240" s="215"/>
      <c r="H240" s="218">
        <v>-0.81899999999999995</v>
      </c>
      <c r="I240" s="219"/>
      <c r="J240" s="215"/>
      <c r="K240" s="215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133</v>
      </c>
      <c r="AU240" s="224" t="s">
        <v>87</v>
      </c>
      <c r="AV240" s="14" t="s">
        <v>87</v>
      </c>
      <c r="AW240" s="14" t="s">
        <v>33</v>
      </c>
      <c r="AX240" s="14" t="s">
        <v>77</v>
      </c>
      <c r="AY240" s="224" t="s">
        <v>122</v>
      </c>
    </row>
    <row r="241" spans="1:65" s="13" customFormat="1" x14ac:dyDescent="0.2">
      <c r="B241" s="204"/>
      <c r="C241" s="205"/>
      <c r="D241" s="199" t="s">
        <v>133</v>
      </c>
      <c r="E241" s="206" t="s">
        <v>1</v>
      </c>
      <c r="F241" s="207" t="s">
        <v>412</v>
      </c>
      <c r="G241" s="205"/>
      <c r="H241" s="206" t="s">
        <v>1</v>
      </c>
      <c r="I241" s="208"/>
      <c r="J241" s="205"/>
      <c r="K241" s="205"/>
      <c r="L241" s="209"/>
      <c r="M241" s="210"/>
      <c r="N241" s="211"/>
      <c r="O241" s="211"/>
      <c r="P241" s="211"/>
      <c r="Q241" s="211"/>
      <c r="R241" s="211"/>
      <c r="S241" s="211"/>
      <c r="T241" s="212"/>
      <c r="AT241" s="213" t="s">
        <v>133</v>
      </c>
      <c r="AU241" s="213" t="s">
        <v>87</v>
      </c>
      <c r="AV241" s="13" t="s">
        <v>85</v>
      </c>
      <c r="AW241" s="13" t="s">
        <v>33</v>
      </c>
      <c r="AX241" s="13" t="s">
        <v>77</v>
      </c>
      <c r="AY241" s="213" t="s">
        <v>122</v>
      </c>
    </row>
    <row r="242" spans="1:65" s="14" customFormat="1" x14ac:dyDescent="0.2">
      <c r="B242" s="214"/>
      <c r="C242" s="215"/>
      <c r="D242" s="199" t="s">
        <v>133</v>
      </c>
      <c r="E242" s="216" t="s">
        <v>1</v>
      </c>
      <c r="F242" s="217" t="s">
        <v>413</v>
      </c>
      <c r="G242" s="215"/>
      <c r="H242" s="218">
        <v>-1.1299999999999999</v>
      </c>
      <c r="I242" s="219"/>
      <c r="J242" s="215"/>
      <c r="K242" s="215"/>
      <c r="L242" s="220"/>
      <c r="M242" s="221"/>
      <c r="N242" s="222"/>
      <c r="O242" s="222"/>
      <c r="P242" s="222"/>
      <c r="Q242" s="222"/>
      <c r="R242" s="222"/>
      <c r="S242" s="222"/>
      <c r="T242" s="223"/>
      <c r="AT242" s="224" t="s">
        <v>133</v>
      </c>
      <c r="AU242" s="224" t="s">
        <v>87</v>
      </c>
      <c r="AV242" s="14" t="s">
        <v>87</v>
      </c>
      <c r="AW242" s="14" t="s">
        <v>33</v>
      </c>
      <c r="AX242" s="14" t="s">
        <v>77</v>
      </c>
      <c r="AY242" s="224" t="s">
        <v>122</v>
      </c>
    </row>
    <row r="243" spans="1:65" s="15" customFormat="1" x14ac:dyDescent="0.2">
      <c r="B243" s="228"/>
      <c r="C243" s="229"/>
      <c r="D243" s="199" t="s">
        <v>133</v>
      </c>
      <c r="E243" s="230" t="s">
        <v>1</v>
      </c>
      <c r="F243" s="231" t="s">
        <v>251</v>
      </c>
      <c r="G243" s="229"/>
      <c r="H243" s="232">
        <v>7.9059999999999997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AT243" s="238" t="s">
        <v>133</v>
      </c>
      <c r="AU243" s="238" t="s">
        <v>87</v>
      </c>
      <c r="AV243" s="15" t="s">
        <v>146</v>
      </c>
      <c r="AW243" s="15" t="s">
        <v>33</v>
      </c>
      <c r="AX243" s="15" t="s">
        <v>85</v>
      </c>
      <c r="AY243" s="238" t="s">
        <v>122</v>
      </c>
    </row>
    <row r="244" spans="1:65" s="2" customFormat="1" ht="16.5" customHeight="1" x14ac:dyDescent="0.2">
      <c r="A244" s="34"/>
      <c r="B244" s="35"/>
      <c r="C244" s="186" t="s">
        <v>414</v>
      </c>
      <c r="D244" s="186" t="s">
        <v>125</v>
      </c>
      <c r="E244" s="187" t="s">
        <v>415</v>
      </c>
      <c r="F244" s="188" t="s">
        <v>416</v>
      </c>
      <c r="G244" s="189" t="s">
        <v>311</v>
      </c>
      <c r="H244" s="190">
        <v>3.8090000000000002</v>
      </c>
      <c r="I244" s="191"/>
      <c r="J244" s="192">
        <f>ROUND(I244*H244,2)</f>
        <v>0</v>
      </c>
      <c r="K244" s="188" t="s">
        <v>129</v>
      </c>
      <c r="L244" s="39"/>
      <c r="M244" s="193" t="s">
        <v>1</v>
      </c>
      <c r="N244" s="194" t="s">
        <v>42</v>
      </c>
      <c r="O244" s="71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146</v>
      </c>
      <c r="AT244" s="197" t="s">
        <v>125</v>
      </c>
      <c r="AU244" s="197" t="s">
        <v>87</v>
      </c>
      <c r="AY244" s="17" t="s">
        <v>122</v>
      </c>
      <c r="BE244" s="198">
        <f>IF(N244="základní",J244,0)</f>
        <v>0</v>
      </c>
      <c r="BF244" s="198">
        <f>IF(N244="snížená",J244,0)</f>
        <v>0</v>
      </c>
      <c r="BG244" s="198">
        <f>IF(N244="zákl. přenesená",J244,0)</f>
        <v>0</v>
      </c>
      <c r="BH244" s="198">
        <f>IF(N244="sníž. přenesená",J244,0)</f>
        <v>0</v>
      </c>
      <c r="BI244" s="198">
        <f>IF(N244="nulová",J244,0)</f>
        <v>0</v>
      </c>
      <c r="BJ244" s="17" t="s">
        <v>85</v>
      </c>
      <c r="BK244" s="198">
        <f>ROUND(I244*H244,2)</f>
        <v>0</v>
      </c>
      <c r="BL244" s="17" t="s">
        <v>146</v>
      </c>
      <c r="BM244" s="197" t="s">
        <v>417</v>
      </c>
    </row>
    <row r="245" spans="1:65" s="2" customFormat="1" ht="19.5" x14ac:dyDescent="0.2">
      <c r="A245" s="34"/>
      <c r="B245" s="35"/>
      <c r="C245" s="36"/>
      <c r="D245" s="199" t="s">
        <v>132</v>
      </c>
      <c r="E245" s="36"/>
      <c r="F245" s="200" t="s">
        <v>418</v>
      </c>
      <c r="G245" s="36"/>
      <c r="H245" s="36"/>
      <c r="I245" s="201"/>
      <c r="J245" s="36"/>
      <c r="K245" s="36"/>
      <c r="L245" s="39"/>
      <c r="M245" s="202"/>
      <c r="N245" s="203"/>
      <c r="O245" s="71"/>
      <c r="P245" s="71"/>
      <c r="Q245" s="71"/>
      <c r="R245" s="71"/>
      <c r="S245" s="71"/>
      <c r="T245" s="72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132</v>
      </c>
      <c r="AU245" s="17" t="s">
        <v>87</v>
      </c>
    </row>
    <row r="246" spans="1:65" s="13" customFormat="1" x14ac:dyDescent="0.2">
      <c r="B246" s="204"/>
      <c r="C246" s="205"/>
      <c r="D246" s="199" t="s">
        <v>133</v>
      </c>
      <c r="E246" s="206" t="s">
        <v>1</v>
      </c>
      <c r="F246" s="207" t="s">
        <v>419</v>
      </c>
      <c r="G246" s="205"/>
      <c r="H246" s="206" t="s">
        <v>1</v>
      </c>
      <c r="I246" s="208"/>
      <c r="J246" s="205"/>
      <c r="K246" s="205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133</v>
      </c>
      <c r="AU246" s="213" t="s">
        <v>87</v>
      </c>
      <c r="AV246" s="13" t="s">
        <v>85</v>
      </c>
      <c r="AW246" s="13" t="s">
        <v>33</v>
      </c>
      <c r="AX246" s="13" t="s">
        <v>77</v>
      </c>
      <c r="AY246" s="213" t="s">
        <v>122</v>
      </c>
    </row>
    <row r="247" spans="1:65" s="14" customFormat="1" x14ac:dyDescent="0.2">
      <c r="B247" s="214"/>
      <c r="C247" s="215"/>
      <c r="D247" s="199" t="s">
        <v>133</v>
      </c>
      <c r="E247" s="216" t="s">
        <v>1</v>
      </c>
      <c r="F247" s="217" t="s">
        <v>420</v>
      </c>
      <c r="G247" s="215"/>
      <c r="H247" s="218">
        <v>4.0949999999999998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133</v>
      </c>
      <c r="AU247" s="224" t="s">
        <v>87</v>
      </c>
      <c r="AV247" s="14" t="s">
        <v>87</v>
      </c>
      <c r="AW247" s="14" t="s">
        <v>33</v>
      </c>
      <c r="AX247" s="14" t="s">
        <v>77</v>
      </c>
      <c r="AY247" s="224" t="s">
        <v>122</v>
      </c>
    </row>
    <row r="248" spans="1:65" s="13" customFormat="1" x14ac:dyDescent="0.2">
      <c r="B248" s="204"/>
      <c r="C248" s="205"/>
      <c r="D248" s="199" t="s">
        <v>133</v>
      </c>
      <c r="E248" s="206" t="s">
        <v>1</v>
      </c>
      <c r="F248" s="207" t="s">
        <v>421</v>
      </c>
      <c r="G248" s="205"/>
      <c r="H248" s="206" t="s">
        <v>1</v>
      </c>
      <c r="I248" s="208"/>
      <c r="J248" s="205"/>
      <c r="K248" s="205"/>
      <c r="L248" s="209"/>
      <c r="M248" s="210"/>
      <c r="N248" s="211"/>
      <c r="O248" s="211"/>
      <c r="P248" s="211"/>
      <c r="Q248" s="211"/>
      <c r="R248" s="211"/>
      <c r="S248" s="211"/>
      <c r="T248" s="212"/>
      <c r="AT248" s="213" t="s">
        <v>133</v>
      </c>
      <c r="AU248" s="213" t="s">
        <v>87</v>
      </c>
      <c r="AV248" s="13" t="s">
        <v>85</v>
      </c>
      <c r="AW248" s="13" t="s">
        <v>33</v>
      </c>
      <c r="AX248" s="13" t="s">
        <v>77</v>
      </c>
      <c r="AY248" s="213" t="s">
        <v>122</v>
      </c>
    </row>
    <row r="249" spans="1:65" s="14" customFormat="1" x14ac:dyDescent="0.2">
      <c r="B249" s="214"/>
      <c r="C249" s="215"/>
      <c r="D249" s="199" t="s">
        <v>133</v>
      </c>
      <c r="E249" s="216" t="s">
        <v>1</v>
      </c>
      <c r="F249" s="217" t="s">
        <v>422</v>
      </c>
      <c r="G249" s="215"/>
      <c r="H249" s="218">
        <v>-0.28599999999999998</v>
      </c>
      <c r="I249" s="219"/>
      <c r="J249" s="215"/>
      <c r="K249" s="215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133</v>
      </c>
      <c r="AU249" s="224" t="s">
        <v>87</v>
      </c>
      <c r="AV249" s="14" t="s">
        <v>87</v>
      </c>
      <c r="AW249" s="14" t="s">
        <v>33</v>
      </c>
      <c r="AX249" s="14" t="s">
        <v>77</v>
      </c>
      <c r="AY249" s="224" t="s">
        <v>122</v>
      </c>
    </row>
    <row r="250" spans="1:65" s="15" customFormat="1" x14ac:dyDescent="0.2">
      <c r="B250" s="228"/>
      <c r="C250" s="229"/>
      <c r="D250" s="199" t="s">
        <v>133</v>
      </c>
      <c r="E250" s="230" t="s">
        <v>1</v>
      </c>
      <c r="F250" s="231" t="s">
        <v>251</v>
      </c>
      <c r="G250" s="229"/>
      <c r="H250" s="232">
        <v>3.8090000000000002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AT250" s="238" t="s">
        <v>133</v>
      </c>
      <c r="AU250" s="238" t="s">
        <v>87</v>
      </c>
      <c r="AV250" s="15" t="s">
        <v>146</v>
      </c>
      <c r="AW250" s="15" t="s">
        <v>33</v>
      </c>
      <c r="AX250" s="15" t="s">
        <v>85</v>
      </c>
      <c r="AY250" s="238" t="s">
        <v>122</v>
      </c>
    </row>
    <row r="251" spans="1:65" s="2" customFormat="1" ht="16.5" customHeight="1" x14ac:dyDescent="0.2">
      <c r="A251" s="34"/>
      <c r="B251" s="35"/>
      <c r="C251" s="239" t="s">
        <v>423</v>
      </c>
      <c r="D251" s="239" t="s">
        <v>383</v>
      </c>
      <c r="E251" s="240" t="s">
        <v>424</v>
      </c>
      <c r="F251" s="241" t="s">
        <v>425</v>
      </c>
      <c r="G251" s="242" t="s">
        <v>386</v>
      </c>
      <c r="H251" s="243">
        <v>7.6180000000000003</v>
      </c>
      <c r="I251" s="244"/>
      <c r="J251" s="245">
        <f>ROUND(I251*H251,2)</f>
        <v>0</v>
      </c>
      <c r="K251" s="241" t="s">
        <v>129</v>
      </c>
      <c r="L251" s="246"/>
      <c r="M251" s="247" t="s">
        <v>1</v>
      </c>
      <c r="N251" s="248" t="s">
        <v>42</v>
      </c>
      <c r="O251" s="71"/>
      <c r="P251" s="195">
        <f>O251*H251</f>
        <v>0</v>
      </c>
      <c r="Q251" s="195">
        <v>1</v>
      </c>
      <c r="R251" s="195">
        <f>Q251*H251</f>
        <v>7.6180000000000003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171</v>
      </c>
      <c r="AT251" s="197" t="s">
        <v>383</v>
      </c>
      <c r="AU251" s="197" t="s">
        <v>87</v>
      </c>
      <c r="AY251" s="17" t="s">
        <v>122</v>
      </c>
      <c r="BE251" s="198">
        <f>IF(N251="základní",J251,0)</f>
        <v>0</v>
      </c>
      <c r="BF251" s="198">
        <f>IF(N251="snížená",J251,0)</f>
        <v>0</v>
      </c>
      <c r="BG251" s="198">
        <f>IF(N251="zákl. přenesená",J251,0)</f>
        <v>0</v>
      </c>
      <c r="BH251" s="198">
        <f>IF(N251="sníž. přenesená",J251,0)</f>
        <v>0</v>
      </c>
      <c r="BI251" s="198">
        <f>IF(N251="nulová",J251,0)</f>
        <v>0</v>
      </c>
      <c r="BJ251" s="17" t="s">
        <v>85</v>
      </c>
      <c r="BK251" s="198">
        <f>ROUND(I251*H251,2)</f>
        <v>0</v>
      </c>
      <c r="BL251" s="17" t="s">
        <v>146</v>
      </c>
      <c r="BM251" s="197" t="s">
        <v>426</v>
      </c>
    </row>
    <row r="252" spans="1:65" s="2" customFormat="1" x14ac:dyDescent="0.2">
      <c r="A252" s="34"/>
      <c r="B252" s="35"/>
      <c r="C252" s="36"/>
      <c r="D252" s="199" t="s">
        <v>132</v>
      </c>
      <c r="E252" s="36"/>
      <c r="F252" s="200" t="s">
        <v>425</v>
      </c>
      <c r="G252" s="36"/>
      <c r="H252" s="36"/>
      <c r="I252" s="201"/>
      <c r="J252" s="36"/>
      <c r="K252" s="36"/>
      <c r="L252" s="39"/>
      <c r="M252" s="202"/>
      <c r="N252" s="203"/>
      <c r="O252" s="71"/>
      <c r="P252" s="71"/>
      <c r="Q252" s="71"/>
      <c r="R252" s="71"/>
      <c r="S252" s="71"/>
      <c r="T252" s="72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7" t="s">
        <v>132</v>
      </c>
      <c r="AU252" s="17" t="s">
        <v>87</v>
      </c>
    </row>
    <row r="253" spans="1:65" s="14" customFormat="1" x14ac:dyDescent="0.2">
      <c r="B253" s="214"/>
      <c r="C253" s="215"/>
      <c r="D253" s="199" t="s">
        <v>133</v>
      </c>
      <c r="E253" s="216" t="s">
        <v>1</v>
      </c>
      <c r="F253" s="217" t="s">
        <v>427</v>
      </c>
      <c r="G253" s="215"/>
      <c r="H253" s="218">
        <v>7.6180000000000003</v>
      </c>
      <c r="I253" s="219"/>
      <c r="J253" s="215"/>
      <c r="K253" s="215"/>
      <c r="L253" s="220"/>
      <c r="M253" s="221"/>
      <c r="N253" s="222"/>
      <c r="O253" s="222"/>
      <c r="P253" s="222"/>
      <c r="Q253" s="222"/>
      <c r="R253" s="222"/>
      <c r="S253" s="222"/>
      <c r="T253" s="223"/>
      <c r="AT253" s="224" t="s">
        <v>133</v>
      </c>
      <c r="AU253" s="224" t="s">
        <v>87</v>
      </c>
      <c r="AV253" s="14" t="s">
        <v>87</v>
      </c>
      <c r="AW253" s="14" t="s">
        <v>33</v>
      </c>
      <c r="AX253" s="14" t="s">
        <v>85</v>
      </c>
      <c r="AY253" s="224" t="s">
        <v>122</v>
      </c>
    </row>
    <row r="254" spans="1:65" s="2" customFormat="1" ht="21.75" customHeight="1" x14ac:dyDescent="0.2">
      <c r="A254" s="34"/>
      <c r="B254" s="35"/>
      <c r="C254" s="186" t="s">
        <v>428</v>
      </c>
      <c r="D254" s="186" t="s">
        <v>125</v>
      </c>
      <c r="E254" s="187" t="s">
        <v>429</v>
      </c>
      <c r="F254" s="188" t="s">
        <v>430</v>
      </c>
      <c r="G254" s="189" t="s">
        <v>246</v>
      </c>
      <c r="H254" s="190">
        <v>137</v>
      </c>
      <c r="I254" s="191"/>
      <c r="J254" s="192">
        <f>ROUND(I254*H254,2)</f>
        <v>0</v>
      </c>
      <c r="K254" s="188" t="s">
        <v>129</v>
      </c>
      <c r="L254" s="39"/>
      <c r="M254" s="193" t="s">
        <v>1</v>
      </c>
      <c r="N254" s="194" t="s">
        <v>42</v>
      </c>
      <c r="O254" s="71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146</v>
      </c>
      <c r="AT254" s="197" t="s">
        <v>125</v>
      </c>
      <c r="AU254" s="197" t="s">
        <v>87</v>
      </c>
      <c r="AY254" s="17" t="s">
        <v>122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17" t="s">
        <v>85</v>
      </c>
      <c r="BK254" s="198">
        <f>ROUND(I254*H254,2)</f>
        <v>0</v>
      </c>
      <c r="BL254" s="17" t="s">
        <v>146</v>
      </c>
      <c r="BM254" s="197" t="s">
        <v>431</v>
      </c>
    </row>
    <row r="255" spans="1:65" s="2" customFormat="1" ht="19.5" x14ac:dyDescent="0.2">
      <c r="A255" s="34"/>
      <c r="B255" s="35"/>
      <c r="C255" s="36"/>
      <c r="D255" s="199" t="s">
        <v>132</v>
      </c>
      <c r="E255" s="36"/>
      <c r="F255" s="200" t="s">
        <v>432</v>
      </c>
      <c r="G255" s="36"/>
      <c r="H255" s="36"/>
      <c r="I255" s="201"/>
      <c r="J255" s="36"/>
      <c r="K255" s="36"/>
      <c r="L255" s="39"/>
      <c r="M255" s="202"/>
      <c r="N255" s="203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132</v>
      </c>
      <c r="AU255" s="17" t="s">
        <v>87</v>
      </c>
    </row>
    <row r="256" spans="1:65" s="14" customFormat="1" x14ac:dyDescent="0.2">
      <c r="B256" s="214"/>
      <c r="C256" s="215"/>
      <c r="D256" s="199" t="s">
        <v>133</v>
      </c>
      <c r="E256" s="216" t="s">
        <v>1</v>
      </c>
      <c r="F256" s="217" t="s">
        <v>433</v>
      </c>
      <c r="G256" s="215"/>
      <c r="H256" s="218">
        <v>137</v>
      </c>
      <c r="I256" s="219"/>
      <c r="J256" s="215"/>
      <c r="K256" s="215"/>
      <c r="L256" s="220"/>
      <c r="M256" s="221"/>
      <c r="N256" s="222"/>
      <c r="O256" s="222"/>
      <c r="P256" s="222"/>
      <c r="Q256" s="222"/>
      <c r="R256" s="222"/>
      <c r="S256" s="222"/>
      <c r="T256" s="223"/>
      <c r="AT256" s="224" t="s">
        <v>133</v>
      </c>
      <c r="AU256" s="224" t="s">
        <v>87</v>
      </c>
      <c r="AV256" s="14" t="s">
        <v>87</v>
      </c>
      <c r="AW256" s="14" t="s">
        <v>33</v>
      </c>
      <c r="AX256" s="14" t="s">
        <v>85</v>
      </c>
      <c r="AY256" s="224" t="s">
        <v>122</v>
      </c>
    </row>
    <row r="257" spans="1:65" s="2" customFormat="1" ht="16.5" customHeight="1" x14ac:dyDescent="0.2">
      <c r="A257" s="34"/>
      <c r="B257" s="35"/>
      <c r="C257" s="239" t="s">
        <v>434</v>
      </c>
      <c r="D257" s="239" t="s">
        <v>383</v>
      </c>
      <c r="E257" s="240" t="s">
        <v>435</v>
      </c>
      <c r="F257" s="241" t="s">
        <v>436</v>
      </c>
      <c r="G257" s="242" t="s">
        <v>386</v>
      </c>
      <c r="H257" s="243">
        <v>6.4619999999999997</v>
      </c>
      <c r="I257" s="244"/>
      <c r="J257" s="245">
        <f>ROUND(I257*H257,2)</f>
        <v>0</v>
      </c>
      <c r="K257" s="241" t="s">
        <v>129</v>
      </c>
      <c r="L257" s="246"/>
      <c r="M257" s="247" t="s">
        <v>1</v>
      </c>
      <c r="N257" s="248" t="s">
        <v>42</v>
      </c>
      <c r="O257" s="71"/>
      <c r="P257" s="195">
        <f>O257*H257</f>
        <v>0</v>
      </c>
      <c r="Q257" s="195">
        <v>1</v>
      </c>
      <c r="R257" s="195">
        <f>Q257*H257</f>
        <v>6.4619999999999997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171</v>
      </c>
      <c r="AT257" s="197" t="s">
        <v>383</v>
      </c>
      <c r="AU257" s="197" t="s">
        <v>87</v>
      </c>
      <c r="AY257" s="17" t="s">
        <v>122</v>
      </c>
      <c r="BE257" s="198">
        <f>IF(N257="základní",J257,0)</f>
        <v>0</v>
      </c>
      <c r="BF257" s="198">
        <f>IF(N257="snížená",J257,0)</f>
        <v>0</v>
      </c>
      <c r="BG257" s="198">
        <f>IF(N257="zákl. přenesená",J257,0)</f>
        <v>0</v>
      </c>
      <c r="BH257" s="198">
        <f>IF(N257="sníž. přenesená",J257,0)</f>
        <v>0</v>
      </c>
      <c r="BI257" s="198">
        <f>IF(N257="nulová",J257,0)</f>
        <v>0</v>
      </c>
      <c r="BJ257" s="17" t="s">
        <v>85</v>
      </c>
      <c r="BK257" s="198">
        <f>ROUND(I257*H257,2)</f>
        <v>0</v>
      </c>
      <c r="BL257" s="17" t="s">
        <v>146</v>
      </c>
      <c r="BM257" s="197" t="s">
        <v>437</v>
      </c>
    </row>
    <row r="258" spans="1:65" s="2" customFormat="1" x14ac:dyDescent="0.2">
      <c r="A258" s="34"/>
      <c r="B258" s="35"/>
      <c r="C258" s="36"/>
      <c r="D258" s="199" t="s">
        <v>132</v>
      </c>
      <c r="E258" s="36"/>
      <c r="F258" s="200" t="s">
        <v>436</v>
      </c>
      <c r="G258" s="36"/>
      <c r="H258" s="36"/>
      <c r="I258" s="201"/>
      <c r="J258" s="36"/>
      <c r="K258" s="36"/>
      <c r="L258" s="39"/>
      <c r="M258" s="202"/>
      <c r="N258" s="203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132</v>
      </c>
      <c r="AU258" s="17" t="s">
        <v>87</v>
      </c>
    </row>
    <row r="259" spans="1:65" s="14" customFormat="1" x14ac:dyDescent="0.2">
      <c r="B259" s="214"/>
      <c r="C259" s="215"/>
      <c r="D259" s="199" t="s">
        <v>133</v>
      </c>
      <c r="E259" s="216" t="s">
        <v>1</v>
      </c>
      <c r="F259" s="217" t="s">
        <v>438</v>
      </c>
      <c r="G259" s="215"/>
      <c r="H259" s="218">
        <v>6.4619999999999997</v>
      </c>
      <c r="I259" s="219"/>
      <c r="J259" s="215"/>
      <c r="K259" s="215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133</v>
      </c>
      <c r="AU259" s="224" t="s">
        <v>87</v>
      </c>
      <c r="AV259" s="14" t="s">
        <v>87</v>
      </c>
      <c r="AW259" s="14" t="s">
        <v>33</v>
      </c>
      <c r="AX259" s="14" t="s">
        <v>85</v>
      </c>
      <c r="AY259" s="224" t="s">
        <v>122</v>
      </c>
    </row>
    <row r="260" spans="1:65" s="2" customFormat="1" ht="16.5" customHeight="1" x14ac:dyDescent="0.2">
      <c r="A260" s="34"/>
      <c r="B260" s="35"/>
      <c r="C260" s="186" t="s">
        <v>439</v>
      </c>
      <c r="D260" s="186" t="s">
        <v>125</v>
      </c>
      <c r="E260" s="187" t="s">
        <v>440</v>
      </c>
      <c r="F260" s="188" t="s">
        <v>441</v>
      </c>
      <c r="G260" s="189" t="s">
        <v>246</v>
      </c>
      <c r="H260" s="190">
        <v>1.8</v>
      </c>
      <c r="I260" s="191"/>
      <c r="J260" s="192">
        <f>ROUND(I260*H260,2)</f>
        <v>0</v>
      </c>
      <c r="K260" s="188" t="s">
        <v>129</v>
      </c>
      <c r="L260" s="39"/>
      <c r="M260" s="193" t="s">
        <v>1</v>
      </c>
      <c r="N260" s="194" t="s">
        <v>42</v>
      </c>
      <c r="O260" s="71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146</v>
      </c>
      <c r="AT260" s="197" t="s">
        <v>125</v>
      </c>
      <c r="AU260" s="197" t="s">
        <v>87</v>
      </c>
      <c r="AY260" s="17" t="s">
        <v>122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17" t="s">
        <v>85</v>
      </c>
      <c r="BK260" s="198">
        <f>ROUND(I260*H260,2)</f>
        <v>0</v>
      </c>
      <c r="BL260" s="17" t="s">
        <v>146</v>
      </c>
      <c r="BM260" s="197" t="s">
        <v>442</v>
      </c>
    </row>
    <row r="261" spans="1:65" s="2" customFormat="1" x14ac:dyDescent="0.2">
      <c r="A261" s="34"/>
      <c r="B261" s="35"/>
      <c r="C261" s="36"/>
      <c r="D261" s="199" t="s">
        <v>132</v>
      </c>
      <c r="E261" s="36"/>
      <c r="F261" s="200" t="s">
        <v>443</v>
      </c>
      <c r="G261" s="36"/>
      <c r="H261" s="36"/>
      <c r="I261" s="201"/>
      <c r="J261" s="36"/>
      <c r="K261" s="36"/>
      <c r="L261" s="39"/>
      <c r="M261" s="202"/>
      <c r="N261" s="203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132</v>
      </c>
      <c r="AU261" s="17" t="s">
        <v>87</v>
      </c>
    </row>
    <row r="262" spans="1:65" s="14" customFormat="1" x14ac:dyDescent="0.2">
      <c r="B262" s="214"/>
      <c r="C262" s="215"/>
      <c r="D262" s="199" t="s">
        <v>133</v>
      </c>
      <c r="E262" s="216" t="s">
        <v>1</v>
      </c>
      <c r="F262" s="217" t="s">
        <v>444</v>
      </c>
      <c r="G262" s="215"/>
      <c r="H262" s="218">
        <v>1.8</v>
      </c>
      <c r="I262" s="219"/>
      <c r="J262" s="215"/>
      <c r="K262" s="215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133</v>
      </c>
      <c r="AU262" s="224" t="s">
        <v>87</v>
      </c>
      <c r="AV262" s="14" t="s">
        <v>87</v>
      </c>
      <c r="AW262" s="14" t="s">
        <v>33</v>
      </c>
      <c r="AX262" s="14" t="s">
        <v>85</v>
      </c>
      <c r="AY262" s="224" t="s">
        <v>122</v>
      </c>
    </row>
    <row r="263" spans="1:65" s="2" customFormat="1" ht="16.5" customHeight="1" x14ac:dyDescent="0.2">
      <c r="A263" s="34"/>
      <c r="B263" s="35"/>
      <c r="C263" s="186" t="s">
        <v>445</v>
      </c>
      <c r="D263" s="186" t="s">
        <v>125</v>
      </c>
      <c r="E263" s="187" t="s">
        <v>446</v>
      </c>
      <c r="F263" s="188" t="s">
        <v>447</v>
      </c>
      <c r="G263" s="189" t="s">
        <v>246</v>
      </c>
      <c r="H263" s="190">
        <v>1.8</v>
      </c>
      <c r="I263" s="191"/>
      <c r="J263" s="192">
        <f>ROUND(I263*H263,2)</f>
        <v>0</v>
      </c>
      <c r="K263" s="188" t="s">
        <v>129</v>
      </c>
      <c r="L263" s="39"/>
      <c r="M263" s="193" t="s">
        <v>1</v>
      </c>
      <c r="N263" s="194" t="s">
        <v>42</v>
      </c>
      <c r="O263" s="71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146</v>
      </c>
      <c r="AT263" s="197" t="s">
        <v>125</v>
      </c>
      <c r="AU263" s="197" t="s">
        <v>87</v>
      </c>
      <c r="AY263" s="17" t="s">
        <v>122</v>
      </c>
      <c r="BE263" s="198">
        <f>IF(N263="základní",J263,0)</f>
        <v>0</v>
      </c>
      <c r="BF263" s="198">
        <f>IF(N263="snížená",J263,0)</f>
        <v>0</v>
      </c>
      <c r="BG263" s="198">
        <f>IF(N263="zákl. přenesená",J263,0)</f>
        <v>0</v>
      </c>
      <c r="BH263" s="198">
        <f>IF(N263="sníž. přenesená",J263,0)</f>
        <v>0</v>
      </c>
      <c r="BI263" s="198">
        <f>IF(N263="nulová",J263,0)</f>
        <v>0</v>
      </c>
      <c r="BJ263" s="17" t="s">
        <v>85</v>
      </c>
      <c r="BK263" s="198">
        <f>ROUND(I263*H263,2)</f>
        <v>0</v>
      </c>
      <c r="BL263" s="17" t="s">
        <v>146</v>
      </c>
      <c r="BM263" s="197" t="s">
        <v>448</v>
      </c>
    </row>
    <row r="264" spans="1:65" s="2" customFormat="1" x14ac:dyDescent="0.2">
      <c r="A264" s="34"/>
      <c r="B264" s="35"/>
      <c r="C264" s="36"/>
      <c r="D264" s="199" t="s">
        <v>132</v>
      </c>
      <c r="E264" s="36"/>
      <c r="F264" s="200" t="s">
        <v>449</v>
      </c>
      <c r="G264" s="36"/>
      <c r="H264" s="36"/>
      <c r="I264" s="201"/>
      <c r="J264" s="36"/>
      <c r="K264" s="36"/>
      <c r="L264" s="39"/>
      <c r="M264" s="202"/>
      <c r="N264" s="203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132</v>
      </c>
      <c r="AU264" s="17" t="s">
        <v>87</v>
      </c>
    </row>
    <row r="265" spans="1:65" s="14" customFormat="1" x14ac:dyDescent="0.2">
      <c r="B265" s="214"/>
      <c r="C265" s="215"/>
      <c r="D265" s="199" t="s">
        <v>133</v>
      </c>
      <c r="E265" s="216" t="s">
        <v>1</v>
      </c>
      <c r="F265" s="217" t="s">
        <v>450</v>
      </c>
      <c r="G265" s="215"/>
      <c r="H265" s="218">
        <v>1.8</v>
      </c>
      <c r="I265" s="219"/>
      <c r="J265" s="215"/>
      <c r="K265" s="215"/>
      <c r="L265" s="220"/>
      <c r="M265" s="221"/>
      <c r="N265" s="222"/>
      <c r="O265" s="222"/>
      <c r="P265" s="222"/>
      <c r="Q265" s="222"/>
      <c r="R265" s="222"/>
      <c r="S265" s="222"/>
      <c r="T265" s="223"/>
      <c r="AT265" s="224" t="s">
        <v>133</v>
      </c>
      <c r="AU265" s="224" t="s">
        <v>87</v>
      </c>
      <c r="AV265" s="14" t="s">
        <v>87</v>
      </c>
      <c r="AW265" s="14" t="s">
        <v>33</v>
      </c>
      <c r="AX265" s="14" t="s">
        <v>85</v>
      </c>
      <c r="AY265" s="224" t="s">
        <v>122</v>
      </c>
    </row>
    <row r="266" spans="1:65" s="2" customFormat="1" ht="16.5" customHeight="1" x14ac:dyDescent="0.2">
      <c r="A266" s="34"/>
      <c r="B266" s="35"/>
      <c r="C266" s="186" t="s">
        <v>451</v>
      </c>
      <c r="D266" s="186" t="s">
        <v>125</v>
      </c>
      <c r="E266" s="187" t="s">
        <v>452</v>
      </c>
      <c r="F266" s="188" t="s">
        <v>453</v>
      </c>
      <c r="G266" s="189" t="s">
        <v>246</v>
      </c>
      <c r="H266" s="190">
        <v>137</v>
      </c>
      <c r="I266" s="191"/>
      <c r="J266" s="192">
        <f>ROUND(I266*H266,2)</f>
        <v>0</v>
      </c>
      <c r="K266" s="188" t="s">
        <v>129</v>
      </c>
      <c r="L266" s="39"/>
      <c r="M266" s="193" t="s">
        <v>1</v>
      </c>
      <c r="N266" s="194" t="s">
        <v>42</v>
      </c>
      <c r="O266" s="71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146</v>
      </c>
      <c r="AT266" s="197" t="s">
        <v>125</v>
      </c>
      <c r="AU266" s="197" t="s">
        <v>87</v>
      </c>
      <c r="AY266" s="17" t="s">
        <v>122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17" t="s">
        <v>85</v>
      </c>
      <c r="BK266" s="198">
        <f>ROUND(I266*H266,2)</f>
        <v>0</v>
      </c>
      <c r="BL266" s="17" t="s">
        <v>146</v>
      </c>
      <c r="BM266" s="197" t="s">
        <v>454</v>
      </c>
    </row>
    <row r="267" spans="1:65" s="2" customFormat="1" x14ac:dyDescent="0.2">
      <c r="A267" s="34"/>
      <c r="B267" s="35"/>
      <c r="C267" s="36"/>
      <c r="D267" s="199" t="s">
        <v>132</v>
      </c>
      <c r="E267" s="36"/>
      <c r="F267" s="200" t="s">
        <v>455</v>
      </c>
      <c r="G267" s="36"/>
      <c r="H267" s="36"/>
      <c r="I267" s="201"/>
      <c r="J267" s="36"/>
      <c r="K267" s="36"/>
      <c r="L267" s="39"/>
      <c r="M267" s="202"/>
      <c r="N267" s="203"/>
      <c r="O267" s="71"/>
      <c r="P267" s="71"/>
      <c r="Q267" s="71"/>
      <c r="R267" s="71"/>
      <c r="S267" s="71"/>
      <c r="T267" s="72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132</v>
      </c>
      <c r="AU267" s="17" t="s">
        <v>87</v>
      </c>
    </row>
    <row r="268" spans="1:65" s="14" customFormat="1" x14ac:dyDescent="0.2">
      <c r="B268" s="214"/>
      <c r="C268" s="215"/>
      <c r="D268" s="199" t="s">
        <v>133</v>
      </c>
      <c r="E268" s="216" t="s">
        <v>1</v>
      </c>
      <c r="F268" s="217" t="s">
        <v>456</v>
      </c>
      <c r="G268" s="215"/>
      <c r="H268" s="218">
        <v>137</v>
      </c>
      <c r="I268" s="219"/>
      <c r="J268" s="215"/>
      <c r="K268" s="215"/>
      <c r="L268" s="220"/>
      <c r="M268" s="221"/>
      <c r="N268" s="222"/>
      <c r="O268" s="222"/>
      <c r="P268" s="222"/>
      <c r="Q268" s="222"/>
      <c r="R268" s="222"/>
      <c r="S268" s="222"/>
      <c r="T268" s="223"/>
      <c r="AT268" s="224" t="s">
        <v>133</v>
      </c>
      <c r="AU268" s="224" t="s">
        <v>87</v>
      </c>
      <c r="AV268" s="14" t="s">
        <v>87</v>
      </c>
      <c r="AW268" s="14" t="s">
        <v>33</v>
      </c>
      <c r="AX268" s="14" t="s">
        <v>85</v>
      </c>
      <c r="AY268" s="224" t="s">
        <v>122</v>
      </c>
    </row>
    <row r="269" spans="1:65" s="2" customFormat="1" ht="16.5" customHeight="1" x14ac:dyDescent="0.2">
      <c r="A269" s="34"/>
      <c r="B269" s="35"/>
      <c r="C269" s="186" t="s">
        <v>457</v>
      </c>
      <c r="D269" s="186" t="s">
        <v>125</v>
      </c>
      <c r="E269" s="187" t="s">
        <v>458</v>
      </c>
      <c r="F269" s="188" t="s">
        <v>459</v>
      </c>
      <c r="G269" s="189" t="s">
        <v>246</v>
      </c>
      <c r="H269" s="190">
        <v>1.8</v>
      </c>
      <c r="I269" s="191"/>
      <c r="J269" s="192">
        <f>ROUND(I269*H269,2)</f>
        <v>0</v>
      </c>
      <c r="K269" s="188" t="s">
        <v>129</v>
      </c>
      <c r="L269" s="39"/>
      <c r="M269" s="193" t="s">
        <v>1</v>
      </c>
      <c r="N269" s="194" t="s">
        <v>42</v>
      </c>
      <c r="O269" s="71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146</v>
      </c>
      <c r="AT269" s="197" t="s">
        <v>125</v>
      </c>
      <c r="AU269" s="197" t="s">
        <v>87</v>
      </c>
      <c r="AY269" s="17" t="s">
        <v>122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17" t="s">
        <v>85</v>
      </c>
      <c r="BK269" s="198">
        <f>ROUND(I269*H269,2)</f>
        <v>0</v>
      </c>
      <c r="BL269" s="17" t="s">
        <v>146</v>
      </c>
      <c r="BM269" s="197" t="s">
        <v>460</v>
      </c>
    </row>
    <row r="270" spans="1:65" s="2" customFormat="1" x14ac:dyDescent="0.2">
      <c r="A270" s="34"/>
      <c r="B270" s="35"/>
      <c r="C270" s="36"/>
      <c r="D270" s="199" t="s">
        <v>132</v>
      </c>
      <c r="E270" s="36"/>
      <c r="F270" s="200" t="s">
        <v>461</v>
      </c>
      <c r="G270" s="36"/>
      <c r="H270" s="36"/>
      <c r="I270" s="201"/>
      <c r="J270" s="36"/>
      <c r="K270" s="36"/>
      <c r="L270" s="39"/>
      <c r="M270" s="202"/>
      <c r="N270" s="203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132</v>
      </c>
      <c r="AU270" s="17" t="s">
        <v>87</v>
      </c>
    </row>
    <row r="271" spans="1:65" s="14" customFormat="1" x14ac:dyDescent="0.2">
      <c r="B271" s="214"/>
      <c r="C271" s="215"/>
      <c r="D271" s="199" t="s">
        <v>133</v>
      </c>
      <c r="E271" s="216" t="s">
        <v>1</v>
      </c>
      <c r="F271" s="217" t="s">
        <v>462</v>
      </c>
      <c r="G271" s="215"/>
      <c r="H271" s="218">
        <v>1.8</v>
      </c>
      <c r="I271" s="219"/>
      <c r="J271" s="215"/>
      <c r="K271" s="215"/>
      <c r="L271" s="220"/>
      <c r="M271" s="221"/>
      <c r="N271" s="222"/>
      <c r="O271" s="222"/>
      <c r="P271" s="222"/>
      <c r="Q271" s="222"/>
      <c r="R271" s="222"/>
      <c r="S271" s="222"/>
      <c r="T271" s="223"/>
      <c r="AT271" s="224" t="s">
        <v>133</v>
      </c>
      <c r="AU271" s="224" t="s">
        <v>87</v>
      </c>
      <c r="AV271" s="14" t="s">
        <v>87</v>
      </c>
      <c r="AW271" s="14" t="s">
        <v>33</v>
      </c>
      <c r="AX271" s="14" t="s">
        <v>85</v>
      </c>
      <c r="AY271" s="224" t="s">
        <v>122</v>
      </c>
    </row>
    <row r="272" spans="1:65" s="2" customFormat="1" ht="16.5" customHeight="1" x14ac:dyDescent="0.2">
      <c r="A272" s="34"/>
      <c r="B272" s="35"/>
      <c r="C272" s="239" t="s">
        <v>463</v>
      </c>
      <c r="D272" s="239" t="s">
        <v>383</v>
      </c>
      <c r="E272" s="240" t="s">
        <v>464</v>
      </c>
      <c r="F272" s="241" t="s">
        <v>465</v>
      </c>
      <c r="G272" s="242" t="s">
        <v>466</v>
      </c>
      <c r="H272" s="243">
        <v>4.1639999999999997</v>
      </c>
      <c r="I272" s="244"/>
      <c r="J272" s="245">
        <f>ROUND(I272*H272,2)</f>
        <v>0</v>
      </c>
      <c r="K272" s="241" t="s">
        <v>129</v>
      </c>
      <c r="L272" s="246"/>
      <c r="M272" s="247" t="s">
        <v>1</v>
      </c>
      <c r="N272" s="248" t="s">
        <v>42</v>
      </c>
      <c r="O272" s="71"/>
      <c r="P272" s="195">
        <f>O272*H272</f>
        <v>0</v>
      </c>
      <c r="Q272" s="195">
        <v>1E-3</v>
      </c>
      <c r="R272" s="195">
        <f>Q272*H272</f>
        <v>4.1640000000000002E-3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171</v>
      </c>
      <c r="AT272" s="197" t="s">
        <v>383</v>
      </c>
      <c r="AU272" s="197" t="s">
        <v>87</v>
      </c>
      <c r="AY272" s="17" t="s">
        <v>122</v>
      </c>
      <c r="BE272" s="198">
        <f>IF(N272="základní",J272,0)</f>
        <v>0</v>
      </c>
      <c r="BF272" s="198">
        <f>IF(N272="snížená",J272,0)</f>
        <v>0</v>
      </c>
      <c r="BG272" s="198">
        <f>IF(N272="zákl. přenesená",J272,0)</f>
        <v>0</v>
      </c>
      <c r="BH272" s="198">
        <f>IF(N272="sníž. přenesená",J272,0)</f>
        <v>0</v>
      </c>
      <c r="BI272" s="198">
        <f>IF(N272="nulová",J272,0)</f>
        <v>0</v>
      </c>
      <c r="BJ272" s="17" t="s">
        <v>85</v>
      </c>
      <c r="BK272" s="198">
        <f>ROUND(I272*H272,2)</f>
        <v>0</v>
      </c>
      <c r="BL272" s="17" t="s">
        <v>146</v>
      </c>
      <c r="BM272" s="197" t="s">
        <v>467</v>
      </c>
    </row>
    <row r="273" spans="1:65" s="2" customFormat="1" x14ac:dyDescent="0.2">
      <c r="A273" s="34"/>
      <c r="B273" s="35"/>
      <c r="C273" s="36"/>
      <c r="D273" s="199" t="s">
        <v>132</v>
      </c>
      <c r="E273" s="36"/>
      <c r="F273" s="200" t="s">
        <v>465</v>
      </c>
      <c r="G273" s="36"/>
      <c r="H273" s="36"/>
      <c r="I273" s="201"/>
      <c r="J273" s="36"/>
      <c r="K273" s="36"/>
      <c r="L273" s="39"/>
      <c r="M273" s="202"/>
      <c r="N273" s="203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7" t="s">
        <v>132</v>
      </c>
      <c r="AU273" s="17" t="s">
        <v>87</v>
      </c>
    </row>
    <row r="274" spans="1:65" s="13" customFormat="1" x14ac:dyDescent="0.2">
      <c r="B274" s="204"/>
      <c r="C274" s="205"/>
      <c r="D274" s="199" t="s">
        <v>133</v>
      </c>
      <c r="E274" s="206" t="s">
        <v>1</v>
      </c>
      <c r="F274" s="207" t="s">
        <v>468</v>
      </c>
      <c r="G274" s="205"/>
      <c r="H274" s="206" t="s">
        <v>1</v>
      </c>
      <c r="I274" s="208"/>
      <c r="J274" s="205"/>
      <c r="K274" s="205"/>
      <c r="L274" s="209"/>
      <c r="M274" s="210"/>
      <c r="N274" s="211"/>
      <c r="O274" s="211"/>
      <c r="P274" s="211"/>
      <c r="Q274" s="211"/>
      <c r="R274" s="211"/>
      <c r="S274" s="211"/>
      <c r="T274" s="212"/>
      <c r="AT274" s="213" t="s">
        <v>133</v>
      </c>
      <c r="AU274" s="213" t="s">
        <v>87</v>
      </c>
      <c r="AV274" s="13" t="s">
        <v>85</v>
      </c>
      <c r="AW274" s="13" t="s">
        <v>33</v>
      </c>
      <c r="AX274" s="13" t="s">
        <v>77</v>
      </c>
      <c r="AY274" s="213" t="s">
        <v>122</v>
      </c>
    </row>
    <row r="275" spans="1:65" s="14" customFormat="1" x14ac:dyDescent="0.2">
      <c r="B275" s="214"/>
      <c r="C275" s="215"/>
      <c r="D275" s="199" t="s">
        <v>133</v>
      </c>
      <c r="E275" s="216" t="s">
        <v>1</v>
      </c>
      <c r="F275" s="217" t="s">
        <v>469</v>
      </c>
      <c r="G275" s="215"/>
      <c r="H275" s="218">
        <v>4.1639999999999997</v>
      </c>
      <c r="I275" s="219"/>
      <c r="J275" s="215"/>
      <c r="K275" s="215"/>
      <c r="L275" s="220"/>
      <c r="M275" s="221"/>
      <c r="N275" s="222"/>
      <c r="O275" s="222"/>
      <c r="P275" s="222"/>
      <c r="Q275" s="222"/>
      <c r="R275" s="222"/>
      <c r="S275" s="222"/>
      <c r="T275" s="223"/>
      <c r="AT275" s="224" t="s">
        <v>133</v>
      </c>
      <c r="AU275" s="224" t="s">
        <v>87</v>
      </c>
      <c r="AV275" s="14" t="s">
        <v>87</v>
      </c>
      <c r="AW275" s="14" t="s">
        <v>33</v>
      </c>
      <c r="AX275" s="14" t="s">
        <v>85</v>
      </c>
      <c r="AY275" s="224" t="s">
        <v>122</v>
      </c>
    </row>
    <row r="276" spans="1:65" s="2" customFormat="1" ht="16.5" customHeight="1" x14ac:dyDescent="0.2">
      <c r="A276" s="34"/>
      <c r="B276" s="35"/>
      <c r="C276" s="186" t="s">
        <v>470</v>
      </c>
      <c r="D276" s="186" t="s">
        <v>125</v>
      </c>
      <c r="E276" s="187" t="s">
        <v>471</v>
      </c>
      <c r="F276" s="188" t="s">
        <v>472</v>
      </c>
      <c r="G276" s="189" t="s">
        <v>230</v>
      </c>
      <c r="H276" s="190">
        <v>2</v>
      </c>
      <c r="I276" s="191"/>
      <c r="J276" s="192">
        <f>ROUND(I276*H276,2)</f>
        <v>0</v>
      </c>
      <c r="K276" s="188" t="s">
        <v>129</v>
      </c>
      <c r="L276" s="39"/>
      <c r="M276" s="193" t="s">
        <v>1</v>
      </c>
      <c r="N276" s="194" t="s">
        <v>42</v>
      </c>
      <c r="O276" s="71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146</v>
      </c>
      <c r="AT276" s="197" t="s">
        <v>125</v>
      </c>
      <c r="AU276" s="197" t="s">
        <v>87</v>
      </c>
      <c r="AY276" s="17" t="s">
        <v>122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17" t="s">
        <v>85</v>
      </c>
      <c r="BK276" s="198">
        <f>ROUND(I276*H276,2)</f>
        <v>0</v>
      </c>
      <c r="BL276" s="17" t="s">
        <v>146</v>
      </c>
      <c r="BM276" s="197" t="s">
        <v>473</v>
      </c>
    </row>
    <row r="277" spans="1:65" s="2" customFormat="1" x14ac:dyDescent="0.2">
      <c r="A277" s="34"/>
      <c r="B277" s="35"/>
      <c r="C277" s="36"/>
      <c r="D277" s="199" t="s">
        <v>132</v>
      </c>
      <c r="E277" s="36"/>
      <c r="F277" s="200" t="s">
        <v>474</v>
      </c>
      <c r="G277" s="36"/>
      <c r="H277" s="36"/>
      <c r="I277" s="201"/>
      <c r="J277" s="36"/>
      <c r="K277" s="36"/>
      <c r="L277" s="39"/>
      <c r="M277" s="202"/>
      <c r="N277" s="203"/>
      <c r="O277" s="71"/>
      <c r="P277" s="71"/>
      <c r="Q277" s="71"/>
      <c r="R277" s="71"/>
      <c r="S277" s="71"/>
      <c r="T277" s="72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7" t="s">
        <v>132</v>
      </c>
      <c r="AU277" s="17" t="s">
        <v>87</v>
      </c>
    </row>
    <row r="278" spans="1:65" s="14" customFormat="1" x14ac:dyDescent="0.2">
      <c r="B278" s="214"/>
      <c r="C278" s="215"/>
      <c r="D278" s="199" t="s">
        <v>133</v>
      </c>
      <c r="E278" s="216" t="s">
        <v>1</v>
      </c>
      <c r="F278" s="217" t="s">
        <v>475</v>
      </c>
      <c r="G278" s="215"/>
      <c r="H278" s="218">
        <v>2</v>
      </c>
      <c r="I278" s="219"/>
      <c r="J278" s="215"/>
      <c r="K278" s="215"/>
      <c r="L278" s="220"/>
      <c r="M278" s="221"/>
      <c r="N278" s="222"/>
      <c r="O278" s="222"/>
      <c r="P278" s="222"/>
      <c r="Q278" s="222"/>
      <c r="R278" s="222"/>
      <c r="S278" s="222"/>
      <c r="T278" s="223"/>
      <c r="AT278" s="224" t="s">
        <v>133</v>
      </c>
      <c r="AU278" s="224" t="s">
        <v>87</v>
      </c>
      <c r="AV278" s="14" t="s">
        <v>87</v>
      </c>
      <c r="AW278" s="14" t="s">
        <v>33</v>
      </c>
      <c r="AX278" s="14" t="s">
        <v>85</v>
      </c>
      <c r="AY278" s="224" t="s">
        <v>122</v>
      </c>
    </row>
    <row r="279" spans="1:65" s="2" customFormat="1" ht="16.5" customHeight="1" x14ac:dyDescent="0.2">
      <c r="A279" s="34"/>
      <c r="B279" s="35"/>
      <c r="C279" s="186" t="s">
        <v>476</v>
      </c>
      <c r="D279" s="186" t="s">
        <v>125</v>
      </c>
      <c r="E279" s="187" t="s">
        <v>477</v>
      </c>
      <c r="F279" s="188" t="s">
        <v>478</v>
      </c>
      <c r="G279" s="189" t="s">
        <v>311</v>
      </c>
      <c r="H279" s="190">
        <v>13.88</v>
      </c>
      <c r="I279" s="191"/>
      <c r="J279" s="192">
        <f>ROUND(I279*H279,2)</f>
        <v>0</v>
      </c>
      <c r="K279" s="188" t="s">
        <v>129</v>
      </c>
      <c r="L279" s="39"/>
      <c r="M279" s="193" t="s">
        <v>1</v>
      </c>
      <c r="N279" s="194" t="s">
        <v>42</v>
      </c>
      <c r="O279" s="71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146</v>
      </c>
      <c r="AT279" s="197" t="s">
        <v>125</v>
      </c>
      <c r="AU279" s="197" t="s">
        <v>87</v>
      </c>
      <c r="AY279" s="17" t="s">
        <v>122</v>
      </c>
      <c r="BE279" s="198">
        <f>IF(N279="základní",J279,0)</f>
        <v>0</v>
      </c>
      <c r="BF279" s="198">
        <f>IF(N279="snížená",J279,0)</f>
        <v>0</v>
      </c>
      <c r="BG279" s="198">
        <f>IF(N279="zákl. přenesená",J279,0)</f>
        <v>0</v>
      </c>
      <c r="BH279" s="198">
        <f>IF(N279="sníž. přenesená",J279,0)</f>
        <v>0</v>
      </c>
      <c r="BI279" s="198">
        <f>IF(N279="nulová",J279,0)</f>
        <v>0</v>
      </c>
      <c r="BJ279" s="17" t="s">
        <v>85</v>
      </c>
      <c r="BK279" s="198">
        <f>ROUND(I279*H279,2)</f>
        <v>0</v>
      </c>
      <c r="BL279" s="17" t="s">
        <v>146</v>
      </c>
      <c r="BM279" s="197" t="s">
        <v>479</v>
      </c>
    </row>
    <row r="280" spans="1:65" s="2" customFormat="1" x14ac:dyDescent="0.2">
      <c r="A280" s="34"/>
      <c r="B280" s="35"/>
      <c r="C280" s="36"/>
      <c r="D280" s="199" t="s">
        <v>132</v>
      </c>
      <c r="E280" s="36"/>
      <c r="F280" s="200" t="s">
        <v>480</v>
      </c>
      <c r="G280" s="36"/>
      <c r="H280" s="36"/>
      <c r="I280" s="201"/>
      <c r="J280" s="36"/>
      <c r="K280" s="36"/>
      <c r="L280" s="39"/>
      <c r="M280" s="202"/>
      <c r="N280" s="203"/>
      <c r="O280" s="71"/>
      <c r="P280" s="71"/>
      <c r="Q280" s="71"/>
      <c r="R280" s="71"/>
      <c r="S280" s="71"/>
      <c r="T280" s="72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132</v>
      </c>
      <c r="AU280" s="17" t="s">
        <v>87</v>
      </c>
    </row>
    <row r="281" spans="1:65" s="13" customFormat="1" x14ac:dyDescent="0.2">
      <c r="B281" s="204"/>
      <c r="C281" s="205"/>
      <c r="D281" s="199" t="s">
        <v>133</v>
      </c>
      <c r="E281" s="206" t="s">
        <v>1</v>
      </c>
      <c r="F281" s="207" t="s">
        <v>481</v>
      </c>
      <c r="G281" s="205"/>
      <c r="H281" s="206" t="s">
        <v>1</v>
      </c>
      <c r="I281" s="208"/>
      <c r="J281" s="205"/>
      <c r="K281" s="205"/>
      <c r="L281" s="209"/>
      <c r="M281" s="210"/>
      <c r="N281" s="211"/>
      <c r="O281" s="211"/>
      <c r="P281" s="211"/>
      <c r="Q281" s="211"/>
      <c r="R281" s="211"/>
      <c r="S281" s="211"/>
      <c r="T281" s="212"/>
      <c r="AT281" s="213" t="s">
        <v>133</v>
      </c>
      <c r="AU281" s="213" t="s">
        <v>87</v>
      </c>
      <c r="AV281" s="13" t="s">
        <v>85</v>
      </c>
      <c r="AW281" s="13" t="s">
        <v>33</v>
      </c>
      <c r="AX281" s="13" t="s">
        <v>77</v>
      </c>
      <c r="AY281" s="213" t="s">
        <v>122</v>
      </c>
    </row>
    <row r="282" spans="1:65" s="14" customFormat="1" x14ac:dyDescent="0.2">
      <c r="B282" s="214"/>
      <c r="C282" s="215"/>
      <c r="D282" s="199" t="s">
        <v>133</v>
      </c>
      <c r="E282" s="216" t="s">
        <v>1</v>
      </c>
      <c r="F282" s="217" t="s">
        <v>482</v>
      </c>
      <c r="G282" s="215"/>
      <c r="H282" s="218">
        <v>13.88</v>
      </c>
      <c r="I282" s="219"/>
      <c r="J282" s="215"/>
      <c r="K282" s="215"/>
      <c r="L282" s="220"/>
      <c r="M282" s="221"/>
      <c r="N282" s="222"/>
      <c r="O282" s="222"/>
      <c r="P282" s="222"/>
      <c r="Q282" s="222"/>
      <c r="R282" s="222"/>
      <c r="S282" s="222"/>
      <c r="T282" s="223"/>
      <c r="AT282" s="224" t="s">
        <v>133</v>
      </c>
      <c r="AU282" s="224" t="s">
        <v>87</v>
      </c>
      <c r="AV282" s="14" t="s">
        <v>87</v>
      </c>
      <c r="AW282" s="14" t="s">
        <v>33</v>
      </c>
      <c r="AX282" s="14" t="s">
        <v>85</v>
      </c>
      <c r="AY282" s="224" t="s">
        <v>122</v>
      </c>
    </row>
    <row r="283" spans="1:65" s="13" customFormat="1" x14ac:dyDescent="0.2">
      <c r="B283" s="204"/>
      <c r="C283" s="205"/>
      <c r="D283" s="199" t="s">
        <v>133</v>
      </c>
      <c r="E283" s="206" t="s">
        <v>1</v>
      </c>
      <c r="F283" s="207" t="s">
        <v>483</v>
      </c>
      <c r="G283" s="205"/>
      <c r="H283" s="206" t="s">
        <v>1</v>
      </c>
      <c r="I283" s="208"/>
      <c r="J283" s="205"/>
      <c r="K283" s="205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133</v>
      </c>
      <c r="AU283" s="213" t="s">
        <v>87</v>
      </c>
      <c r="AV283" s="13" t="s">
        <v>85</v>
      </c>
      <c r="AW283" s="13" t="s">
        <v>33</v>
      </c>
      <c r="AX283" s="13" t="s">
        <v>77</v>
      </c>
      <c r="AY283" s="213" t="s">
        <v>122</v>
      </c>
    </row>
    <row r="284" spans="1:65" s="2" customFormat="1" ht="16.5" customHeight="1" x14ac:dyDescent="0.2">
      <c r="A284" s="34"/>
      <c r="B284" s="35"/>
      <c r="C284" s="186" t="s">
        <v>484</v>
      </c>
      <c r="D284" s="186" t="s">
        <v>125</v>
      </c>
      <c r="E284" s="187" t="s">
        <v>485</v>
      </c>
      <c r="F284" s="188" t="s">
        <v>486</v>
      </c>
      <c r="G284" s="189" t="s">
        <v>246</v>
      </c>
      <c r="H284" s="190">
        <v>137</v>
      </c>
      <c r="I284" s="191"/>
      <c r="J284" s="192">
        <f>ROUND(I284*H284,2)</f>
        <v>0</v>
      </c>
      <c r="K284" s="188" t="s">
        <v>129</v>
      </c>
      <c r="L284" s="39"/>
      <c r="M284" s="193" t="s">
        <v>1</v>
      </c>
      <c r="N284" s="194" t="s">
        <v>42</v>
      </c>
      <c r="O284" s="71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146</v>
      </c>
      <c r="AT284" s="197" t="s">
        <v>125</v>
      </c>
      <c r="AU284" s="197" t="s">
        <v>87</v>
      </c>
      <c r="AY284" s="17" t="s">
        <v>122</v>
      </c>
      <c r="BE284" s="198">
        <f>IF(N284="základní",J284,0)</f>
        <v>0</v>
      </c>
      <c r="BF284" s="198">
        <f>IF(N284="snížená",J284,0)</f>
        <v>0</v>
      </c>
      <c r="BG284" s="198">
        <f>IF(N284="zákl. přenesená",J284,0)</f>
        <v>0</v>
      </c>
      <c r="BH284" s="198">
        <f>IF(N284="sníž. přenesená",J284,0)</f>
        <v>0</v>
      </c>
      <c r="BI284" s="198">
        <f>IF(N284="nulová",J284,0)</f>
        <v>0</v>
      </c>
      <c r="BJ284" s="17" t="s">
        <v>85</v>
      </c>
      <c r="BK284" s="198">
        <f>ROUND(I284*H284,2)</f>
        <v>0</v>
      </c>
      <c r="BL284" s="17" t="s">
        <v>146</v>
      </c>
      <c r="BM284" s="197" t="s">
        <v>487</v>
      </c>
    </row>
    <row r="285" spans="1:65" s="2" customFormat="1" x14ac:dyDescent="0.2">
      <c r="A285" s="34"/>
      <c r="B285" s="35"/>
      <c r="C285" s="36"/>
      <c r="D285" s="199" t="s">
        <v>132</v>
      </c>
      <c r="E285" s="36"/>
      <c r="F285" s="200" t="s">
        <v>488</v>
      </c>
      <c r="G285" s="36"/>
      <c r="H285" s="36"/>
      <c r="I285" s="201"/>
      <c r="J285" s="36"/>
      <c r="K285" s="36"/>
      <c r="L285" s="39"/>
      <c r="M285" s="202"/>
      <c r="N285" s="203"/>
      <c r="O285" s="71"/>
      <c r="P285" s="71"/>
      <c r="Q285" s="71"/>
      <c r="R285" s="71"/>
      <c r="S285" s="71"/>
      <c r="T285" s="72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132</v>
      </c>
      <c r="AU285" s="17" t="s">
        <v>87</v>
      </c>
    </row>
    <row r="286" spans="1:65" s="14" customFormat="1" x14ac:dyDescent="0.2">
      <c r="B286" s="214"/>
      <c r="C286" s="215"/>
      <c r="D286" s="199" t="s">
        <v>133</v>
      </c>
      <c r="E286" s="216" t="s">
        <v>1</v>
      </c>
      <c r="F286" s="217" t="s">
        <v>489</v>
      </c>
      <c r="G286" s="215"/>
      <c r="H286" s="218">
        <v>137</v>
      </c>
      <c r="I286" s="219"/>
      <c r="J286" s="215"/>
      <c r="K286" s="215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133</v>
      </c>
      <c r="AU286" s="224" t="s">
        <v>87</v>
      </c>
      <c r="AV286" s="14" t="s">
        <v>87</v>
      </c>
      <c r="AW286" s="14" t="s">
        <v>33</v>
      </c>
      <c r="AX286" s="14" t="s">
        <v>85</v>
      </c>
      <c r="AY286" s="224" t="s">
        <v>122</v>
      </c>
    </row>
    <row r="287" spans="1:65" s="2" customFormat="1" ht="16.5" customHeight="1" x14ac:dyDescent="0.2">
      <c r="A287" s="34"/>
      <c r="B287" s="35"/>
      <c r="C287" s="186" t="s">
        <v>490</v>
      </c>
      <c r="D287" s="186" t="s">
        <v>125</v>
      </c>
      <c r="E287" s="187" t="s">
        <v>491</v>
      </c>
      <c r="F287" s="188" t="s">
        <v>492</v>
      </c>
      <c r="G287" s="189" t="s">
        <v>246</v>
      </c>
      <c r="H287" s="190">
        <v>156.86699999999999</v>
      </c>
      <c r="I287" s="191"/>
      <c r="J287" s="192">
        <f>ROUND(I287*H287,2)</f>
        <v>0</v>
      </c>
      <c r="K287" s="188" t="s">
        <v>129</v>
      </c>
      <c r="L287" s="39"/>
      <c r="M287" s="193" t="s">
        <v>1</v>
      </c>
      <c r="N287" s="194" t="s">
        <v>42</v>
      </c>
      <c r="O287" s="71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146</v>
      </c>
      <c r="AT287" s="197" t="s">
        <v>125</v>
      </c>
      <c r="AU287" s="197" t="s">
        <v>87</v>
      </c>
      <c r="AY287" s="17" t="s">
        <v>122</v>
      </c>
      <c r="BE287" s="198">
        <f>IF(N287="základní",J287,0)</f>
        <v>0</v>
      </c>
      <c r="BF287" s="198">
        <f>IF(N287="snížená",J287,0)</f>
        <v>0</v>
      </c>
      <c r="BG287" s="198">
        <f>IF(N287="zákl. přenesená",J287,0)</f>
        <v>0</v>
      </c>
      <c r="BH287" s="198">
        <f>IF(N287="sníž. přenesená",J287,0)</f>
        <v>0</v>
      </c>
      <c r="BI287" s="198">
        <f>IF(N287="nulová",J287,0)</f>
        <v>0</v>
      </c>
      <c r="BJ287" s="17" t="s">
        <v>85</v>
      </c>
      <c r="BK287" s="198">
        <f>ROUND(I287*H287,2)</f>
        <v>0</v>
      </c>
      <c r="BL287" s="17" t="s">
        <v>146</v>
      </c>
      <c r="BM287" s="197" t="s">
        <v>493</v>
      </c>
    </row>
    <row r="288" spans="1:65" s="2" customFormat="1" x14ac:dyDescent="0.2">
      <c r="A288" s="34"/>
      <c r="B288" s="35"/>
      <c r="C288" s="36"/>
      <c r="D288" s="199" t="s">
        <v>132</v>
      </c>
      <c r="E288" s="36"/>
      <c r="F288" s="200" t="s">
        <v>494</v>
      </c>
      <c r="G288" s="36"/>
      <c r="H288" s="36"/>
      <c r="I288" s="201"/>
      <c r="J288" s="36"/>
      <c r="K288" s="36"/>
      <c r="L288" s="39"/>
      <c r="M288" s="202"/>
      <c r="N288" s="203"/>
      <c r="O288" s="71"/>
      <c r="P288" s="71"/>
      <c r="Q288" s="71"/>
      <c r="R288" s="71"/>
      <c r="S288" s="71"/>
      <c r="T288" s="72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132</v>
      </c>
      <c r="AU288" s="17" t="s">
        <v>87</v>
      </c>
    </row>
    <row r="289" spans="1:65" s="14" customFormat="1" x14ac:dyDescent="0.2">
      <c r="B289" s="214"/>
      <c r="C289" s="215"/>
      <c r="D289" s="199" t="s">
        <v>133</v>
      </c>
      <c r="E289" s="216" t="s">
        <v>1</v>
      </c>
      <c r="F289" s="217" t="s">
        <v>495</v>
      </c>
      <c r="G289" s="215"/>
      <c r="H289" s="218">
        <v>78</v>
      </c>
      <c r="I289" s="219"/>
      <c r="J289" s="215"/>
      <c r="K289" s="215"/>
      <c r="L289" s="220"/>
      <c r="M289" s="221"/>
      <c r="N289" s="222"/>
      <c r="O289" s="222"/>
      <c r="P289" s="222"/>
      <c r="Q289" s="222"/>
      <c r="R289" s="222"/>
      <c r="S289" s="222"/>
      <c r="T289" s="223"/>
      <c r="AT289" s="224" t="s">
        <v>133</v>
      </c>
      <c r="AU289" s="224" t="s">
        <v>87</v>
      </c>
      <c r="AV289" s="14" t="s">
        <v>87</v>
      </c>
      <c r="AW289" s="14" t="s">
        <v>33</v>
      </c>
      <c r="AX289" s="14" t="s">
        <v>77</v>
      </c>
      <c r="AY289" s="224" t="s">
        <v>122</v>
      </c>
    </row>
    <row r="290" spans="1:65" s="14" customFormat="1" x14ac:dyDescent="0.2">
      <c r="B290" s="214"/>
      <c r="C290" s="215"/>
      <c r="D290" s="199" t="s">
        <v>133</v>
      </c>
      <c r="E290" s="216" t="s">
        <v>1</v>
      </c>
      <c r="F290" s="217" t="s">
        <v>496</v>
      </c>
      <c r="G290" s="215"/>
      <c r="H290" s="218">
        <v>78.867000000000004</v>
      </c>
      <c r="I290" s="219"/>
      <c r="J290" s="215"/>
      <c r="K290" s="215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133</v>
      </c>
      <c r="AU290" s="224" t="s">
        <v>87</v>
      </c>
      <c r="AV290" s="14" t="s">
        <v>87</v>
      </c>
      <c r="AW290" s="14" t="s">
        <v>33</v>
      </c>
      <c r="AX290" s="14" t="s">
        <v>77</v>
      </c>
      <c r="AY290" s="224" t="s">
        <v>122</v>
      </c>
    </row>
    <row r="291" spans="1:65" s="15" customFormat="1" x14ac:dyDescent="0.2">
      <c r="B291" s="228"/>
      <c r="C291" s="229"/>
      <c r="D291" s="199" t="s">
        <v>133</v>
      </c>
      <c r="E291" s="230" t="s">
        <v>1</v>
      </c>
      <c r="F291" s="231" t="s">
        <v>251</v>
      </c>
      <c r="G291" s="229"/>
      <c r="H291" s="232">
        <v>156.86700000000002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AT291" s="238" t="s">
        <v>133</v>
      </c>
      <c r="AU291" s="238" t="s">
        <v>87</v>
      </c>
      <c r="AV291" s="15" t="s">
        <v>146</v>
      </c>
      <c r="AW291" s="15" t="s">
        <v>33</v>
      </c>
      <c r="AX291" s="15" t="s">
        <v>85</v>
      </c>
      <c r="AY291" s="238" t="s">
        <v>122</v>
      </c>
    </row>
    <row r="292" spans="1:65" s="12" customFormat="1" ht="22.9" customHeight="1" x14ac:dyDescent="0.2">
      <c r="B292" s="170"/>
      <c r="C292" s="171"/>
      <c r="D292" s="172" t="s">
        <v>76</v>
      </c>
      <c r="E292" s="184" t="s">
        <v>87</v>
      </c>
      <c r="F292" s="184" t="s">
        <v>497</v>
      </c>
      <c r="G292" s="171"/>
      <c r="H292" s="171"/>
      <c r="I292" s="174"/>
      <c r="J292" s="185">
        <f>BK292</f>
        <v>0</v>
      </c>
      <c r="K292" s="171"/>
      <c r="L292" s="176"/>
      <c r="M292" s="177"/>
      <c r="N292" s="178"/>
      <c r="O292" s="178"/>
      <c r="P292" s="179">
        <f>SUM(P293:P302)</f>
        <v>0</v>
      </c>
      <c r="Q292" s="178"/>
      <c r="R292" s="179">
        <f>SUM(R293:R302)</f>
        <v>3.4078200000000003E-2</v>
      </c>
      <c r="S292" s="178"/>
      <c r="T292" s="180">
        <f>SUM(T293:T302)</f>
        <v>0</v>
      </c>
      <c r="AR292" s="181" t="s">
        <v>85</v>
      </c>
      <c r="AT292" s="182" t="s">
        <v>76</v>
      </c>
      <c r="AU292" s="182" t="s">
        <v>85</v>
      </c>
      <c r="AY292" s="181" t="s">
        <v>122</v>
      </c>
      <c r="BK292" s="183">
        <f>SUM(BK293:BK302)</f>
        <v>0</v>
      </c>
    </row>
    <row r="293" spans="1:65" s="2" customFormat="1" ht="16.5" customHeight="1" x14ac:dyDescent="0.2">
      <c r="A293" s="34"/>
      <c r="B293" s="35"/>
      <c r="C293" s="186" t="s">
        <v>498</v>
      </c>
      <c r="D293" s="186" t="s">
        <v>125</v>
      </c>
      <c r="E293" s="187" t="s">
        <v>499</v>
      </c>
      <c r="F293" s="188" t="s">
        <v>500</v>
      </c>
      <c r="G293" s="189" t="s">
        <v>246</v>
      </c>
      <c r="H293" s="190">
        <v>37.770000000000003</v>
      </c>
      <c r="I293" s="191"/>
      <c r="J293" s="192">
        <f>ROUND(I293*H293,2)</f>
        <v>0</v>
      </c>
      <c r="K293" s="188" t="s">
        <v>129</v>
      </c>
      <c r="L293" s="39"/>
      <c r="M293" s="193" t="s">
        <v>1</v>
      </c>
      <c r="N293" s="194" t="s">
        <v>42</v>
      </c>
      <c r="O293" s="71"/>
      <c r="P293" s="195">
        <f>O293*H293</f>
        <v>0</v>
      </c>
      <c r="Q293" s="195">
        <v>3.1E-4</v>
      </c>
      <c r="R293" s="195">
        <f>Q293*H293</f>
        <v>1.1708700000000001E-2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146</v>
      </c>
      <c r="AT293" s="197" t="s">
        <v>125</v>
      </c>
      <c r="AU293" s="197" t="s">
        <v>87</v>
      </c>
      <c r="AY293" s="17" t="s">
        <v>122</v>
      </c>
      <c r="BE293" s="198">
        <f>IF(N293="základní",J293,0)</f>
        <v>0</v>
      </c>
      <c r="BF293" s="198">
        <f>IF(N293="snížená",J293,0)</f>
        <v>0</v>
      </c>
      <c r="BG293" s="198">
        <f>IF(N293="zákl. přenesená",J293,0)</f>
        <v>0</v>
      </c>
      <c r="BH293" s="198">
        <f>IF(N293="sníž. přenesená",J293,0)</f>
        <v>0</v>
      </c>
      <c r="BI293" s="198">
        <f>IF(N293="nulová",J293,0)</f>
        <v>0</v>
      </c>
      <c r="BJ293" s="17" t="s">
        <v>85</v>
      </c>
      <c r="BK293" s="198">
        <f>ROUND(I293*H293,2)</f>
        <v>0</v>
      </c>
      <c r="BL293" s="17" t="s">
        <v>146</v>
      </c>
      <c r="BM293" s="197" t="s">
        <v>501</v>
      </c>
    </row>
    <row r="294" spans="1:65" s="2" customFormat="1" ht="19.5" x14ac:dyDescent="0.2">
      <c r="A294" s="34"/>
      <c r="B294" s="35"/>
      <c r="C294" s="36"/>
      <c r="D294" s="199" t="s">
        <v>132</v>
      </c>
      <c r="E294" s="36"/>
      <c r="F294" s="200" t="s">
        <v>502</v>
      </c>
      <c r="G294" s="36"/>
      <c r="H294" s="36"/>
      <c r="I294" s="201"/>
      <c r="J294" s="36"/>
      <c r="K294" s="36"/>
      <c r="L294" s="39"/>
      <c r="M294" s="202"/>
      <c r="N294" s="203"/>
      <c r="O294" s="71"/>
      <c r="P294" s="71"/>
      <c r="Q294" s="71"/>
      <c r="R294" s="71"/>
      <c r="S294" s="71"/>
      <c r="T294" s="72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7" t="s">
        <v>132</v>
      </c>
      <c r="AU294" s="17" t="s">
        <v>87</v>
      </c>
    </row>
    <row r="295" spans="1:65" s="13" customFormat="1" x14ac:dyDescent="0.2">
      <c r="B295" s="204"/>
      <c r="C295" s="205"/>
      <c r="D295" s="199" t="s">
        <v>133</v>
      </c>
      <c r="E295" s="206" t="s">
        <v>1</v>
      </c>
      <c r="F295" s="207" t="s">
        <v>503</v>
      </c>
      <c r="G295" s="205"/>
      <c r="H295" s="206" t="s">
        <v>1</v>
      </c>
      <c r="I295" s="208"/>
      <c r="J295" s="205"/>
      <c r="K295" s="205"/>
      <c r="L295" s="209"/>
      <c r="M295" s="210"/>
      <c r="N295" s="211"/>
      <c r="O295" s="211"/>
      <c r="P295" s="211"/>
      <c r="Q295" s="211"/>
      <c r="R295" s="211"/>
      <c r="S295" s="211"/>
      <c r="T295" s="212"/>
      <c r="AT295" s="213" t="s">
        <v>133</v>
      </c>
      <c r="AU295" s="213" t="s">
        <v>87</v>
      </c>
      <c r="AV295" s="13" t="s">
        <v>85</v>
      </c>
      <c r="AW295" s="13" t="s">
        <v>33</v>
      </c>
      <c r="AX295" s="13" t="s">
        <v>77</v>
      </c>
      <c r="AY295" s="213" t="s">
        <v>122</v>
      </c>
    </row>
    <row r="296" spans="1:65" s="14" customFormat="1" x14ac:dyDescent="0.2">
      <c r="B296" s="214"/>
      <c r="C296" s="215"/>
      <c r="D296" s="199" t="s">
        <v>133</v>
      </c>
      <c r="E296" s="216" t="s">
        <v>1</v>
      </c>
      <c r="F296" s="217" t="s">
        <v>504</v>
      </c>
      <c r="G296" s="215"/>
      <c r="H296" s="218">
        <v>37.770000000000003</v>
      </c>
      <c r="I296" s="219"/>
      <c r="J296" s="215"/>
      <c r="K296" s="215"/>
      <c r="L296" s="220"/>
      <c r="M296" s="221"/>
      <c r="N296" s="222"/>
      <c r="O296" s="222"/>
      <c r="P296" s="222"/>
      <c r="Q296" s="222"/>
      <c r="R296" s="222"/>
      <c r="S296" s="222"/>
      <c r="T296" s="223"/>
      <c r="AT296" s="224" t="s">
        <v>133</v>
      </c>
      <c r="AU296" s="224" t="s">
        <v>87</v>
      </c>
      <c r="AV296" s="14" t="s">
        <v>87</v>
      </c>
      <c r="AW296" s="14" t="s">
        <v>33</v>
      </c>
      <c r="AX296" s="14" t="s">
        <v>85</v>
      </c>
      <c r="AY296" s="224" t="s">
        <v>122</v>
      </c>
    </row>
    <row r="297" spans="1:65" s="13" customFormat="1" x14ac:dyDescent="0.2">
      <c r="B297" s="204"/>
      <c r="C297" s="205"/>
      <c r="D297" s="199" t="s">
        <v>133</v>
      </c>
      <c r="E297" s="206" t="s">
        <v>1</v>
      </c>
      <c r="F297" s="207" t="s">
        <v>505</v>
      </c>
      <c r="G297" s="205"/>
      <c r="H297" s="206" t="s">
        <v>1</v>
      </c>
      <c r="I297" s="208"/>
      <c r="J297" s="205"/>
      <c r="K297" s="205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133</v>
      </c>
      <c r="AU297" s="213" t="s">
        <v>87</v>
      </c>
      <c r="AV297" s="13" t="s">
        <v>85</v>
      </c>
      <c r="AW297" s="13" t="s">
        <v>33</v>
      </c>
      <c r="AX297" s="13" t="s">
        <v>77</v>
      </c>
      <c r="AY297" s="213" t="s">
        <v>122</v>
      </c>
    </row>
    <row r="298" spans="1:65" s="2" customFormat="1" ht="16.5" customHeight="1" x14ac:dyDescent="0.2">
      <c r="A298" s="34"/>
      <c r="B298" s="35"/>
      <c r="C298" s="239" t="s">
        <v>506</v>
      </c>
      <c r="D298" s="239" t="s">
        <v>383</v>
      </c>
      <c r="E298" s="240" t="s">
        <v>507</v>
      </c>
      <c r="F298" s="241" t="s">
        <v>508</v>
      </c>
      <c r="G298" s="242" t="s">
        <v>246</v>
      </c>
      <c r="H298" s="243">
        <v>44.738999999999997</v>
      </c>
      <c r="I298" s="244"/>
      <c r="J298" s="245">
        <f>ROUND(I298*H298,2)</f>
        <v>0</v>
      </c>
      <c r="K298" s="241" t="s">
        <v>129</v>
      </c>
      <c r="L298" s="246"/>
      <c r="M298" s="247" t="s">
        <v>1</v>
      </c>
      <c r="N298" s="248" t="s">
        <v>42</v>
      </c>
      <c r="O298" s="71"/>
      <c r="P298" s="195">
        <f>O298*H298</f>
        <v>0</v>
      </c>
      <c r="Q298" s="195">
        <v>5.0000000000000001E-4</v>
      </c>
      <c r="R298" s="195">
        <f>Q298*H298</f>
        <v>2.23695E-2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171</v>
      </c>
      <c r="AT298" s="197" t="s">
        <v>383</v>
      </c>
      <c r="AU298" s="197" t="s">
        <v>87</v>
      </c>
      <c r="AY298" s="17" t="s">
        <v>122</v>
      </c>
      <c r="BE298" s="198">
        <f>IF(N298="základní",J298,0)</f>
        <v>0</v>
      </c>
      <c r="BF298" s="198">
        <f>IF(N298="snížená",J298,0)</f>
        <v>0</v>
      </c>
      <c r="BG298" s="198">
        <f>IF(N298="zákl. přenesená",J298,0)</f>
        <v>0</v>
      </c>
      <c r="BH298" s="198">
        <f>IF(N298="sníž. přenesená",J298,0)</f>
        <v>0</v>
      </c>
      <c r="BI298" s="198">
        <f>IF(N298="nulová",J298,0)</f>
        <v>0</v>
      </c>
      <c r="BJ298" s="17" t="s">
        <v>85</v>
      </c>
      <c r="BK298" s="198">
        <f>ROUND(I298*H298,2)</f>
        <v>0</v>
      </c>
      <c r="BL298" s="17" t="s">
        <v>146</v>
      </c>
      <c r="BM298" s="197" t="s">
        <v>509</v>
      </c>
    </row>
    <row r="299" spans="1:65" s="2" customFormat="1" x14ac:dyDescent="0.2">
      <c r="A299" s="34"/>
      <c r="B299" s="35"/>
      <c r="C299" s="36"/>
      <c r="D299" s="199" t="s">
        <v>132</v>
      </c>
      <c r="E299" s="36"/>
      <c r="F299" s="200" t="s">
        <v>508</v>
      </c>
      <c r="G299" s="36"/>
      <c r="H299" s="36"/>
      <c r="I299" s="201"/>
      <c r="J299" s="36"/>
      <c r="K299" s="36"/>
      <c r="L299" s="39"/>
      <c r="M299" s="202"/>
      <c r="N299" s="203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132</v>
      </c>
      <c r="AU299" s="17" t="s">
        <v>87</v>
      </c>
    </row>
    <row r="300" spans="1:65" s="13" customFormat="1" x14ac:dyDescent="0.2">
      <c r="B300" s="204"/>
      <c r="C300" s="205"/>
      <c r="D300" s="199" t="s">
        <v>133</v>
      </c>
      <c r="E300" s="206" t="s">
        <v>1</v>
      </c>
      <c r="F300" s="207" t="s">
        <v>510</v>
      </c>
      <c r="G300" s="205"/>
      <c r="H300" s="206" t="s">
        <v>1</v>
      </c>
      <c r="I300" s="208"/>
      <c r="J300" s="205"/>
      <c r="K300" s="205"/>
      <c r="L300" s="209"/>
      <c r="M300" s="210"/>
      <c r="N300" s="211"/>
      <c r="O300" s="211"/>
      <c r="P300" s="211"/>
      <c r="Q300" s="211"/>
      <c r="R300" s="211"/>
      <c r="S300" s="211"/>
      <c r="T300" s="212"/>
      <c r="AT300" s="213" t="s">
        <v>133</v>
      </c>
      <c r="AU300" s="213" t="s">
        <v>87</v>
      </c>
      <c r="AV300" s="13" t="s">
        <v>85</v>
      </c>
      <c r="AW300" s="13" t="s">
        <v>33</v>
      </c>
      <c r="AX300" s="13" t="s">
        <v>77</v>
      </c>
      <c r="AY300" s="213" t="s">
        <v>122</v>
      </c>
    </row>
    <row r="301" spans="1:65" s="14" customFormat="1" x14ac:dyDescent="0.2">
      <c r="B301" s="214"/>
      <c r="C301" s="215"/>
      <c r="D301" s="199" t="s">
        <v>133</v>
      </c>
      <c r="E301" s="216" t="s">
        <v>1</v>
      </c>
      <c r="F301" s="217" t="s">
        <v>511</v>
      </c>
      <c r="G301" s="215"/>
      <c r="H301" s="218">
        <v>37.770000000000003</v>
      </c>
      <c r="I301" s="219"/>
      <c r="J301" s="215"/>
      <c r="K301" s="215"/>
      <c r="L301" s="220"/>
      <c r="M301" s="221"/>
      <c r="N301" s="222"/>
      <c r="O301" s="222"/>
      <c r="P301" s="222"/>
      <c r="Q301" s="222"/>
      <c r="R301" s="222"/>
      <c r="S301" s="222"/>
      <c r="T301" s="223"/>
      <c r="AT301" s="224" t="s">
        <v>133</v>
      </c>
      <c r="AU301" s="224" t="s">
        <v>87</v>
      </c>
      <c r="AV301" s="14" t="s">
        <v>87</v>
      </c>
      <c r="AW301" s="14" t="s">
        <v>33</v>
      </c>
      <c r="AX301" s="14" t="s">
        <v>85</v>
      </c>
      <c r="AY301" s="224" t="s">
        <v>122</v>
      </c>
    </row>
    <row r="302" spans="1:65" s="14" customFormat="1" x14ac:dyDescent="0.2">
      <c r="B302" s="214"/>
      <c r="C302" s="215"/>
      <c r="D302" s="199" t="s">
        <v>133</v>
      </c>
      <c r="E302" s="215"/>
      <c r="F302" s="217" t="s">
        <v>512</v>
      </c>
      <c r="G302" s="215"/>
      <c r="H302" s="218">
        <v>44.738999999999997</v>
      </c>
      <c r="I302" s="219"/>
      <c r="J302" s="215"/>
      <c r="K302" s="215"/>
      <c r="L302" s="220"/>
      <c r="M302" s="221"/>
      <c r="N302" s="222"/>
      <c r="O302" s="222"/>
      <c r="P302" s="222"/>
      <c r="Q302" s="222"/>
      <c r="R302" s="222"/>
      <c r="S302" s="222"/>
      <c r="T302" s="223"/>
      <c r="AT302" s="224" t="s">
        <v>133</v>
      </c>
      <c r="AU302" s="224" t="s">
        <v>87</v>
      </c>
      <c r="AV302" s="14" t="s">
        <v>87</v>
      </c>
      <c r="AW302" s="14" t="s">
        <v>4</v>
      </c>
      <c r="AX302" s="14" t="s">
        <v>85</v>
      </c>
      <c r="AY302" s="224" t="s">
        <v>122</v>
      </c>
    </row>
    <row r="303" spans="1:65" s="12" customFormat="1" ht="22.9" customHeight="1" x14ac:dyDescent="0.2">
      <c r="B303" s="170"/>
      <c r="C303" s="171"/>
      <c r="D303" s="172" t="s">
        <v>76</v>
      </c>
      <c r="E303" s="184" t="s">
        <v>141</v>
      </c>
      <c r="F303" s="184" t="s">
        <v>513</v>
      </c>
      <c r="G303" s="171"/>
      <c r="H303" s="171"/>
      <c r="I303" s="174"/>
      <c r="J303" s="185">
        <f>BK303</f>
        <v>0</v>
      </c>
      <c r="K303" s="171"/>
      <c r="L303" s="176"/>
      <c r="M303" s="177"/>
      <c r="N303" s="178"/>
      <c r="O303" s="178"/>
      <c r="P303" s="179">
        <f>SUM(P304:P306)</f>
        <v>0</v>
      </c>
      <c r="Q303" s="178"/>
      <c r="R303" s="179">
        <f>SUM(R304:R306)</f>
        <v>0</v>
      </c>
      <c r="S303" s="178"/>
      <c r="T303" s="180">
        <f>SUM(T304:T306)</f>
        <v>0</v>
      </c>
      <c r="AR303" s="181" t="s">
        <v>85</v>
      </c>
      <c r="AT303" s="182" t="s">
        <v>76</v>
      </c>
      <c r="AU303" s="182" t="s">
        <v>85</v>
      </c>
      <c r="AY303" s="181" t="s">
        <v>122</v>
      </c>
      <c r="BK303" s="183">
        <f>SUM(BK304:BK306)</f>
        <v>0</v>
      </c>
    </row>
    <row r="304" spans="1:65" s="2" customFormat="1" ht="16.5" customHeight="1" x14ac:dyDescent="0.2">
      <c r="A304" s="34"/>
      <c r="B304" s="35"/>
      <c r="C304" s="186" t="s">
        <v>514</v>
      </c>
      <c r="D304" s="186" t="s">
        <v>125</v>
      </c>
      <c r="E304" s="187" t="s">
        <v>515</v>
      </c>
      <c r="F304" s="188" t="s">
        <v>516</v>
      </c>
      <c r="G304" s="189" t="s">
        <v>293</v>
      </c>
      <c r="H304" s="190">
        <v>200</v>
      </c>
      <c r="I304" s="191"/>
      <c r="J304" s="192">
        <f>ROUND(I304*H304,2)</f>
        <v>0</v>
      </c>
      <c r="K304" s="188" t="s">
        <v>129</v>
      </c>
      <c r="L304" s="39"/>
      <c r="M304" s="193" t="s">
        <v>1</v>
      </c>
      <c r="N304" s="194" t="s">
        <v>42</v>
      </c>
      <c r="O304" s="71"/>
      <c r="P304" s="195">
        <f>O304*H304</f>
        <v>0</v>
      </c>
      <c r="Q304" s="195">
        <v>0</v>
      </c>
      <c r="R304" s="195">
        <f>Q304*H304</f>
        <v>0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146</v>
      </c>
      <c r="AT304" s="197" t="s">
        <v>125</v>
      </c>
      <c r="AU304" s="197" t="s">
        <v>87</v>
      </c>
      <c r="AY304" s="17" t="s">
        <v>122</v>
      </c>
      <c r="BE304" s="198">
        <f>IF(N304="základní",J304,0)</f>
        <v>0</v>
      </c>
      <c r="BF304" s="198">
        <f>IF(N304="snížená",J304,0)</f>
        <v>0</v>
      </c>
      <c r="BG304" s="198">
        <f>IF(N304="zákl. přenesená",J304,0)</f>
        <v>0</v>
      </c>
      <c r="BH304" s="198">
        <f>IF(N304="sníž. přenesená",J304,0)</f>
        <v>0</v>
      </c>
      <c r="BI304" s="198">
        <f>IF(N304="nulová",J304,0)</f>
        <v>0</v>
      </c>
      <c r="BJ304" s="17" t="s">
        <v>85</v>
      </c>
      <c r="BK304" s="198">
        <f>ROUND(I304*H304,2)</f>
        <v>0</v>
      </c>
      <c r="BL304" s="17" t="s">
        <v>146</v>
      </c>
      <c r="BM304" s="197" t="s">
        <v>517</v>
      </c>
    </row>
    <row r="305" spans="1:65" s="2" customFormat="1" x14ac:dyDescent="0.2">
      <c r="A305" s="34"/>
      <c r="B305" s="35"/>
      <c r="C305" s="36"/>
      <c r="D305" s="199" t="s">
        <v>132</v>
      </c>
      <c r="E305" s="36"/>
      <c r="F305" s="200" t="s">
        <v>518</v>
      </c>
      <c r="G305" s="36"/>
      <c r="H305" s="36"/>
      <c r="I305" s="201"/>
      <c r="J305" s="36"/>
      <c r="K305" s="36"/>
      <c r="L305" s="39"/>
      <c r="M305" s="202"/>
      <c r="N305" s="203"/>
      <c r="O305" s="71"/>
      <c r="P305" s="71"/>
      <c r="Q305" s="71"/>
      <c r="R305" s="71"/>
      <c r="S305" s="71"/>
      <c r="T305" s="72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132</v>
      </c>
      <c r="AU305" s="17" t="s">
        <v>87</v>
      </c>
    </row>
    <row r="306" spans="1:65" s="14" customFormat="1" x14ac:dyDescent="0.2">
      <c r="B306" s="214"/>
      <c r="C306" s="215"/>
      <c r="D306" s="199" t="s">
        <v>133</v>
      </c>
      <c r="E306" s="216" t="s">
        <v>1</v>
      </c>
      <c r="F306" s="217" t="s">
        <v>519</v>
      </c>
      <c r="G306" s="215"/>
      <c r="H306" s="218">
        <v>200</v>
      </c>
      <c r="I306" s="219"/>
      <c r="J306" s="215"/>
      <c r="K306" s="215"/>
      <c r="L306" s="220"/>
      <c r="M306" s="221"/>
      <c r="N306" s="222"/>
      <c r="O306" s="222"/>
      <c r="P306" s="222"/>
      <c r="Q306" s="222"/>
      <c r="R306" s="222"/>
      <c r="S306" s="222"/>
      <c r="T306" s="223"/>
      <c r="AT306" s="224" t="s">
        <v>133</v>
      </c>
      <c r="AU306" s="224" t="s">
        <v>87</v>
      </c>
      <c r="AV306" s="14" t="s">
        <v>87</v>
      </c>
      <c r="AW306" s="14" t="s">
        <v>33</v>
      </c>
      <c r="AX306" s="14" t="s">
        <v>85</v>
      </c>
      <c r="AY306" s="224" t="s">
        <v>122</v>
      </c>
    </row>
    <row r="307" spans="1:65" s="12" customFormat="1" ht="22.9" customHeight="1" x14ac:dyDescent="0.2">
      <c r="B307" s="170"/>
      <c r="C307" s="171"/>
      <c r="D307" s="172" t="s">
        <v>76</v>
      </c>
      <c r="E307" s="184" t="s">
        <v>146</v>
      </c>
      <c r="F307" s="184" t="s">
        <v>520</v>
      </c>
      <c r="G307" s="171"/>
      <c r="H307" s="171"/>
      <c r="I307" s="174"/>
      <c r="J307" s="185">
        <f>BK307</f>
        <v>0</v>
      </c>
      <c r="K307" s="171"/>
      <c r="L307" s="176"/>
      <c r="M307" s="177"/>
      <c r="N307" s="178"/>
      <c r="O307" s="178"/>
      <c r="P307" s="179">
        <f>SUM(P308:P322)</f>
        <v>0</v>
      </c>
      <c r="Q307" s="178"/>
      <c r="R307" s="179">
        <f>SUM(R308:R322)</f>
        <v>2.0504206300000001</v>
      </c>
      <c r="S307" s="178"/>
      <c r="T307" s="180">
        <f>SUM(T308:T322)</f>
        <v>0</v>
      </c>
      <c r="AR307" s="181" t="s">
        <v>85</v>
      </c>
      <c r="AT307" s="182" t="s">
        <v>76</v>
      </c>
      <c r="AU307" s="182" t="s">
        <v>85</v>
      </c>
      <c r="AY307" s="181" t="s">
        <v>122</v>
      </c>
      <c r="BK307" s="183">
        <f>SUM(BK308:BK322)</f>
        <v>0</v>
      </c>
    </row>
    <row r="308" spans="1:65" s="2" customFormat="1" ht="21.75" customHeight="1" x14ac:dyDescent="0.2">
      <c r="A308" s="34"/>
      <c r="B308" s="35"/>
      <c r="C308" s="186" t="s">
        <v>521</v>
      </c>
      <c r="D308" s="186" t="s">
        <v>125</v>
      </c>
      <c r="E308" s="187" t="s">
        <v>522</v>
      </c>
      <c r="F308" s="188" t="s">
        <v>523</v>
      </c>
      <c r="G308" s="189" t="s">
        <v>246</v>
      </c>
      <c r="H308" s="190">
        <v>14.65</v>
      </c>
      <c r="I308" s="191"/>
      <c r="J308" s="192">
        <f>ROUND(I308*H308,2)</f>
        <v>0</v>
      </c>
      <c r="K308" s="188" t="s">
        <v>129</v>
      </c>
      <c r="L308" s="39"/>
      <c r="M308" s="193" t="s">
        <v>1</v>
      </c>
      <c r="N308" s="194" t="s">
        <v>42</v>
      </c>
      <c r="O308" s="71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146</v>
      </c>
      <c r="AT308" s="197" t="s">
        <v>125</v>
      </c>
      <c r="AU308" s="197" t="s">
        <v>87</v>
      </c>
      <c r="AY308" s="17" t="s">
        <v>122</v>
      </c>
      <c r="BE308" s="198">
        <f>IF(N308="základní",J308,0)</f>
        <v>0</v>
      </c>
      <c r="BF308" s="198">
        <f>IF(N308="snížená",J308,0)</f>
        <v>0</v>
      </c>
      <c r="BG308" s="198">
        <f>IF(N308="zákl. přenesená",J308,0)</f>
        <v>0</v>
      </c>
      <c r="BH308" s="198">
        <f>IF(N308="sníž. přenesená",J308,0)</f>
        <v>0</v>
      </c>
      <c r="BI308" s="198">
        <f>IF(N308="nulová",J308,0)</f>
        <v>0</v>
      </c>
      <c r="BJ308" s="17" t="s">
        <v>85</v>
      </c>
      <c r="BK308" s="198">
        <f>ROUND(I308*H308,2)</f>
        <v>0</v>
      </c>
      <c r="BL308" s="17" t="s">
        <v>146</v>
      </c>
      <c r="BM308" s="197" t="s">
        <v>524</v>
      </c>
    </row>
    <row r="309" spans="1:65" s="2" customFormat="1" x14ac:dyDescent="0.2">
      <c r="A309" s="34"/>
      <c r="B309" s="35"/>
      <c r="C309" s="36"/>
      <c r="D309" s="199" t="s">
        <v>132</v>
      </c>
      <c r="E309" s="36"/>
      <c r="F309" s="200" t="s">
        <v>525</v>
      </c>
      <c r="G309" s="36"/>
      <c r="H309" s="36"/>
      <c r="I309" s="201"/>
      <c r="J309" s="36"/>
      <c r="K309" s="36"/>
      <c r="L309" s="39"/>
      <c r="M309" s="202"/>
      <c r="N309" s="203"/>
      <c r="O309" s="71"/>
      <c r="P309" s="71"/>
      <c r="Q309" s="71"/>
      <c r="R309" s="71"/>
      <c r="S309" s="71"/>
      <c r="T309" s="72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132</v>
      </c>
      <c r="AU309" s="17" t="s">
        <v>87</v>
      </c>
    </row>
    <row r="310" spans="1:65" s="13" customFormat="1" x14ac:dyDescent="0.2">
      <c r="B310" s="204"/>
      <c r="C310" s="205"/>
      <c r="D310" s="199" t="s">
        <v>133</v>
      </c>
      <c r="E310" s="206" t="s">
        <v>1</v>
      </c>
      <c r="F310" s="207" t="s">
        <v>526</v>
      </c>
      <c r="G310" s="205"/>
      <c r="H310" s="206" t="s">
        <v>1</v>
      </c>
      <c r="I310" s="208"/>
      <c r="J310" s="205"/>
      <c r="K310" s="205"/>
      <c r="L310" s="209"/>
      <c r="M310" s="210"/>
      <c r="N310" s="211"/>
      <c r="O310" s="211"/>
      <c r="P310" s="211"/>
      <c r="Q310" s="211"/>
      <c r="R310" s="211"/>
      <c r="S310" s="211"/>
      <c r="T310" s="212"/>
      <c r="AT310" s="213" t="s">
        <v>133</v>
      </c>
      <c r="AU310" s="213" t="s">
        <v>87</v>
      </c>
      <c r="AV310" s="13" t="s">
        <v>85</v>
      </c>
      <c r="AW310" s="13" t="s">
        <v>33</v>
      </c>
      <c r="AX310" s="13" t="s">
        <v>77</v>
      </c>
      <c r="AY310" s="213" t="s">
        <v>122</v>
      </c>
    </row>
    <row r="311" spans="1:65" s="14" customFormat="1" x14ac:dyDescent="0.2">
      <c r="B311" s="214"/>
      <c r="C311" s="215"/>
      <c r="D311" s="199" t="s">
        <v>133</v>
      </c>
      <c r="E311" s="216" t="s">
        <v>1</v>
      </c>
      <c r="F311" s="217" t="s">
        <v>527</v>
      </c>
      <c r="G311" s="215"/>
      <c r="H311" s="218">
        <v>14.65</v>
      </c>
      <c r="I311" s="219"/>
      <c r="J311" s="215"/>
      <c r="K311" s="215"/>
      <c r="L311" s="220"/>
      <c r="M311" s="221"/>
      <c r="N311" s="222"/>
      <c r="O311" s="222"/>
      <c r="P311" s="222"/>
      <c r="Q311" s="222"/>
      <c r="R311" s="222"/>
      <c r="S311" s="222"/>
      <c r="T311" s="223"/>
      <c r="AT311" s="224" t="s">
        <v>133</v>
      </c>
      <c r="AU311" s="224" t="s">
        <v>87</v>
      </c>
      <c r="AV311" s="14" t="s">
        <v>87</v>
      </c>
      <c r="AW311" s="14" t="s">
        <v>33</v>
      </c>
      <c r="AX311" s="14" t="s">
        <v>85</v>
      </c>
      <c r="AY311" s="224" t="s">
        <v>122</v>
      </c>
    </row>
    <row r="312" spans="1:65" s="2" customFormat="1" ht="16.5" customHeight="1" x14ac:dyDescent="0.2">
      <c r="A312" s="34"/>
      <c r="B312" s="35"/>
      <c r="C312" s="186" t="s">
        <v>528</v>
      </c>
      <c r="D312" s="186" t="s">
        <v>125</v>
      </c>
      <c r="E312" s="187" t="s">
        <v>529</v>
      </c>
      <c r="F312" s="188" t="s">
        <v>530</v>
      </c>
      <c r="G312" s="189" t="s">
        <v>311</v>
      </c>
      <c r="H312" s="190">
        <v>0.81899999999999995</v>
      </c>
      <c r="I312" s="191"/>
      <c r="J312" s="192">
        <f>ROUND(I312*H312,2)</f>
        <v>0</v>
      </c>
      <c r="K312" s="188" t="s">
        <v>129</v>
      </c>
      <c r="L312" s="39"/>
      <c r="M312" s="193" t="s">
        <v>1</v>
      </c>
      <c r="N312" s="194" t="s">
        <v>42</v>
      </c>
      <c r="O312" s="71"/>
      <c r="P312" s="195">
        <f>O312*H312</f>
        <v>0</v>
      </c>
      <c r="Q312" s="195">
        <v>1.8907700000000001</v>
      </c>
      <c r="R312" s="195">
        <f>Q312*H312</f>
        <v>1.54854063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146</v>
      </c>
      <c r="AT312" s="197" t="s">
        <v>125</v>
      </c>
      <c r="AU312" s="197" t="s">
        <v>87</v>
      </c>
      <c r="AY312" s="17" t="s">
        <v>122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17" t="s">
        <v>85</v>
      </c>
      <c r="BK312" s="198">
        <f>ROUND(I312*H312,2)</f>
        <v>0</v>
      </c>
      <c r="BL312" s="17" t="s">
        <v>146</v>
      </c>
      <c r="BM312" s="197" t="s">
        <v>531</v>
      </c>
    </row>
    <row r="313" spans="1:65" s="2" customFormat="1" x14ac:dyDescent="0.2">
      <c r="A313" s="34"/>
      <c r="B313" s="35"/>
      <c r="C313" s="36"/>
      <c r="D313" s="199" t="s">
        <v>132</v>
      </c>
      <c r="E313" s="36"/>
      <c r="F313" s="200" t="s">
        <v>532</v>
      </c>
      <c r="G313" s="36"/>
      <c r="H313" s="36"/>
      <c r="I313" s="201"/>
      <c r="J313" s="36"/>
      <c r="K313" s="36"/>
      <c r="L313" s="39"/>
      <c r="M313" s="202"/>
      <c r="N313" s="203"/>
      <c r="O313" s="71"/>
      <c r="P313" s="71"/>
      <c r="Q313" s="71"/>
      <c r="R313" s="71"/>
      <c r="S313" s="71"/>
      <c r="T313" s="72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7" t="s">
        <v>132</v>
      </c>
      <c r="AU313" s="17" t="s">
        <v>87</v>
      </c>
    </row>
    <row r="314" spans="1:65" s="13" customFormat="1" x14ac:dyDescent="0.2">
      <c r="B314" s="204"/>
      <c r="C314" s="205"/>
      <c r="D314" s="199" t="s">
        <v>133</v>
      </c>
      <c r="E314" s="206" t="s">
        <v>1</v>
      </c>
      <c r="F314" s="207" t="s">
        <v>533</v>
      </c>
      <c r="G314" s="205"/>
      <c r="H314" s="206" t="s">
        <v>1</v>
      </c>
      <c r="I314" s="208"/>
      <c r="J314" s="205"/>
      <c r="K314" s="205"/>
      <c r="L314" s="209"/>
      <c r="M314" s="210"/>
      <c r="N314" s="211"/>
      <c r="O314" s="211"/>
      <c r="P314" s="211"/>
      <c r="Q314" s="211"/>
      <c r="R314" s="211"/>
      <c r="S314" s="211"/>
      <c r="T314" s="212"/>
      <c r="AT314" s="213" t="s">
        <v>133</v>
      </c>
      <c r="AU314" s="213" t="s">
        <v>87</v>
      </c>
      <c r="AV314" s="13" t="s">
        <v>85</v>
      </c>
      <c r="AW314" s="13" t="s">
        <v>33</v>
      </c>
      <c r="AX314" s="13" t="s">
        <v>77</v>
      </c>
      <c r="AY314" s="213" t="s">
        <v>122</v>
      </c>
    </row>
    <row r="315" spans="1:65" s="14" customFormat="1" x14ac:dyDescent="0.2">
      <c r="B315" s="214"/>
      <c r="C315" s="215"/>
      <c r="D315" s="199" t="s">
        <v>133</v>
      </c>
      <c r="E315" s="216" t="s">
        <v>1</v>
      </c>
      <c r="F315" s="217" t="s">
        <v>534</v>
      </c>
      <c r="G315" s="215"/>
      <c r="H315" s="218">
        <v>0.81899999999999995</v>
      </c>
      <c r="I315" s="219"/>
      <c r="J315" s="215"/>
      <c r="K315" s="215"/>
      <c r="L315" s="220"/>
      <c r="M315" s="221"/>
      <c r="N315" s="222"/>
      <c r="O315" s="222"/>
      <c r="P315" s="222"/>
      <c r="Q315" s="222"/>
      <c r="R315" s="222"/>
      <c r="S315" s="222"/>
      <c r="T315" s="223"/>
      <c r="AT315" s="224" t="s">
        <v>133</v>
      </c>
      <c r="AU315" s="224" t="s">
        <v>87</v>
      </c>
      <c r="AV315" s="14" t="s">
        <v>87</v>
      </c>
      <c r="AW315" s="14" t="s">
        <v>33</v>
      </c>
      <c r="AX315" s="14" t="s">
        <v>85</v>
      </c>
      <c r="AY315" s="224" t="s">
        <v>122</v>
      </c>
    </row>
    <row r="316" spans="1:65" s="2" customFormat="1" ht="16.5" customHeight="1" x14ac:dyDescent="0.2">
      <c r="A316" s="34"/>
      <c r="B316" s="35"/>
      <c r="C316" s="186" t="s">
        <v>535</v>
      </c>
      <c r="D316" s="186" t="s">
        <v>125</v>
      </c>
      <c r="E316" s="187" t="s">
        <v>536</v>
      </c>
      <c r="F316" s="188" t="s">
        <v>537</v>
      </c>
      <c r="G316" s="189" t="s">
        <v>230</v>
      </c>
      <c r="H316" s="190">
        <v>2</v>
      </c>
      <c r="I316" s="191"/>
      <c r="J316" s="192">
        <f>ROUND(I316*H316,2)</f>
        <v>0</v>
      </c>
      <c r="K316" s="188" t="s">
        <v>129</v>
      </c>
      <c r="L316" s="39"/>
      <c r="M316" s="193" t="s">
        <v>1</v>
      </c>
      <c r="N316" s="194" t="s">
        <v>42</v>
      </c>
      <c r="O316" s="71"/>
      <c r="P316" s="195">
        <f>O316*H316</f>
        <v>0</v>
      </c>
      <c r="Q316" s="195">
        <v>0.22394</v>
      </c>
      <c r="R316" s="195">
        <f>Q316*H316</f>
        <v>0.44788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146</v>
      </c>
      <c r="AT316" s="197" t="s">
        <v>125</v>
      </c>
      <c r="AU316" s="197" t="s">
        <v>87</v>
      </c>
      <c r="AY316" s="17" t="s">
        <v>122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17" t="s">
        <v>85</v>
      </c>
      <c r="BK316" s="198">
        <f>ROUND(I316*H316,2)</f>
        <v>0</v>
      </c>
      <c r="BL316" s="17" t="s">
        <v>146</v>
      </c>
      <c r="BM316" s="197" t="s">
        <v>538</v>
      </c>
    </row>
    <row r="317" spans="1:65" s="2" customFormat="1" x14ac:dyDescent="0.2">
      <c r="A317" s="34"/>
      <c r="B317" s="35"/>
      <c r="C317" s="36"/>
      <c r="D317" s="199" t="s">
        <v>132</v>
      </c>
      <c r="E317" s="36"/>
      <c r="F317" s="200" t="s">
        <v>539</v>
      </c>
      <c r="G317" s="36"/>
      <c r="H317" s="36"/>
      <c r="I317" s="201"/>
      <c r="J317" s="36"/>
      <c r="K317" s="36"/>
      <c r="L317" s="39"/>
      <c r="M317" s="202"/>
      <c r="N317" s="203"/>
      <c r="O317" s="71"/>
      <c r="P317" s="71"/>
      <c r="Q317" s="71"/>
      <c r="R317" s="71"/>
      <c r="S317" s="71"/>
      <c r="T317" s="72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T317" s="17" t="s">
        <v>132</v>
      </c>
      <c r="AU317" s="17" t="s">
        <v>87</v>
      </c>
    </row>
    <row r="318" spans="1:65" s="13" customFormat="1" x14ac:dyDescent="0.2">
      <c r="B318" s="204"/>
      <c r="C318" s="205"/>
      <c r="D318" s="199" t="s">
        <v>133</v>
      </c>
      <c r="E318" s="206" t="s">
        <v>1</v>
      </c>
      <c r="F318" s="207" t="s">
        <v>540</v>
      </c>
      <c r="G318" s="205"/>
      <c r="H318" s="206" t="s">
        <v>1</v>
      </c>
      <c r="I318" s="208"/>
      <c r="J318" s="205"/>
      <c r="K318" s="205"/>
      <c r="L318" s="209"/>
      <c r="M318" s="210"/>
      <c r="N318" s="211"/>
      <c r="O318" s="211"/>
      <c r="P318" s="211"/>
      <c r="Q318" s="211"/>
      <c r="R318" s="211"/>
      <c r="S318" s="211"/>
      <c r="T318" s="212"/>
      <c r="AT318" s="213" t="s">
        <v>133</v>
      </c>
      <c r="AU318" s="213" t="s">
        <v>87</v>
      </c>
      <c r="AV318" s="13" t="s">
        <v>85</v>
      </c>
      <c r="AW318" s="13" t="s">
        <v>33</v>
      </c>
      <c r="AX318" s="13" t="s">
        <v>77</v>
      </c>
      <c r="AY318" s="213" t="s">
        <v>122</v>
      </c>
    </row>
    <row r="319" spans="1:65" s="14" customFormat="1" x14ac:dyDescent="0.2">
      <c r="B319" s="214"/>
      <c r="C319" s="215"/>
      <c r="D319" s="199" t="s">
        <v>133</v>
      </c>
      <c r="E319" s="216" t="s">
        <v>1</v>
      </c>
      <c r="F319" s="217" t="s">
        <v>541</v>
      </c>
      <c r="G319" s="215"/>
      <c r="H319" s="218">
        <v>2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133</v>
      </c>
      <c r="AU319" s="224" t="s">
        <v>87</v>
      </c>
      <c r="AV319" s="14" t="s">
        <v>87</v>
      </c>
      <c r="AW319" s="14" t="s">
        <v>33</v>
      </c>
      <c r="AX319" s="14" t="s">
        <v>85</v>
      </c>
      <c r="AY319" s="224" t="s">
        <v>122</v>
      </c>
    </row>
    <row r="320" spans="1:65" s="2" customFormat="1" ht="16.5" customHeight="1" x14ac:dyDescent="0.2">
      <c r="A320" s="34"/>
      <c r="B320" s="35"/>
      <c r="C320" s="239" t="s">
        <v>542</v>
      </c>
      <c r="D320" s="239" t="s">
        <v>383</v>
      </c>
      <c r="E320" s="240" t="s">
        <v>543</v>
      </c>
      <c r="F320" s="241" t="s">
        <v>544</v>
      </c>
      <c r="G320" s="242" t="s">
        <v>230</v>
      </c>
      <c r="H320" s="243">
        <v>2</v>
      </c>
      <c r="I320" s="244"/>
      <c r="J320" s="245">
        <f>ROUND(I320*H320,2)</f>
        <v>0</v>
      </c>
      <c r="K320" s="241" t="s">
        <v>129</v>
      </c>
      <c r="L320" s="246"/>
      <c r="M320" s="247" t="s">
        <v>1</v>
      </c>
      <c r="N320" s="248" t="s">
        <v>42</v>
      </c>
      <c r="O320" s="71"/>
      <c r="P320" s="195">
        <f>O320*H320</f>
        <v>0</v>
      </c>
      <c r="Q320" s="195">
        <v>2.7E-2</v>
      </c>
      <c r="R320" s="195">
        <f>Q320*H320</f>
        <v>5.3999999999999999E-2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171</v>
      </c>
      <c r="AT320" s="197" t="s">
        <v>383</v>
      </c>
      <c r="AU320" s="197" t="s">
        <v>87</v>
      </c>
      <c r="AY320" s="17" t="s">
        <v>122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7" t="s">
        <v>85</v>
      </c>
      <c r="BK320" s="198">
        <f>ROUND(I320*H320,2)</f>
        <v>0</v>
      </c>
      <c r="BL320" s="17" t="s">
        <v>146</v>
      </c>
      <c r="BM320" s="197" t="s">
        <v>545</v>
      </c>
    </row>
    <row r="321" spans="1:65" s="2" customFormat="1" x14ac:dyDescent="0.2">
      <c r="A321" s="34"/>
      <c r="B321" s="35"/>
      <c r="C321" s="36"/>
      <c r="D321" s="199" t="s">
        <v>132</v>
      </c>
      <c r="E321" s="36"/>
      <c r="F321" s="200" t="s">
        <v>544</v>
      </c>
      <c r="G321" s="36"/>
      <c r="H321" s="36"/>
      <c r="I321" s="201"/>
      <c r="J321" s="36"/>
      <c r="K321" s="36"/>
      <c r="L321" s="39"/>
      <c r="M321" s="202"/>
      <c r="N321" s="203"/>
      <c r="O321" s="71"/>
      <c r="P321" s="71"/>
      <c r="Q321" s="71"/>
      <c r="R321" s="71"/>
      <c r="S321" s="71"/>
      <c r="T321" s="72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7" t="s">
        <v>132</v>
      </c>
      <c r="AU321" s="17" t="s">
        <v>87</v>
      </c>
    </row>
    <row r="322" spans="1:65" s="14" customFormat="1" x14ac:dyDescent="0.2">
      <c r="B322" s="214"/>
      <c r="C322" s="215"/>
      <c r="D322" s="199" t="s">
        <v>133</v>
      </c>
      <c r="E322" s="216" t="s">
        <v>1</v>
      </c>
      <c r="F322" s="217" t="s">
        <v>546</v>
      </c>
      <c r="G322" s="215"/>
      <c r="H322" s="218">
        <v>2</v>
      </c>
      <c r="I322" s="219"/>
      <c r="J322" s="215"/>
      <c r="K322" s="215"/>
      <c r="L322" s="220"/>
      <c r="M322" s="221"/>
      <c r="N322" s="222"/>
      <c r="O322" s="222"/>
      <c r="P322" s="222"/>
      <c r="Q322" s="222"/>
      <c r="R322" s="222"/>
      <c r="S322" s="222"/>
      <c r="T322" s="223"/>
      <c r="AT322" s="224" t="s">
        <v>133</v>
      </c>
      <c r="AU322" s="224" t="s">
        <v>87</v>
      </c>
      <c r="AV322" s="14" t="s">
        <v>87</v>
      </c>
      <c r="AW322" s="14" t="s">
        <v>33</v>
      </c>
      <c r="AX322" s="14" t="s">
        <v>85</v>
      </c>
      <c r="AY322" s="224" t="s">
        <v>122</v>
      </c>
    </row>
    <row r="323" spans="1:65" s="12" customFormat="1" ht="22.9" customHeight="1" x14ac:dyDescent="0.2">
      <c r="B323" s="170"/>
      <c r="C323" s="171"/>
      <c r="D323" s="172" t="s">
        <v>76</v>
      </c>
      <c r="E323" s="184" t="s">
        <v>121</v>
      </c>
      <c r="F323" s="184" t="s">
        <v>547</v>
      </c>
      <c r="G323" s="171"/>
      <c r="H323" s="171"/>
      <c r="I323" s="174"/>
      <c r="J323" s="185">
        <f>BK323</f>
        <v>0</v>
      </c>
      <c r="K323" s="171"/>
      <c r="L323" s="176"/>
      <c r="M323" s="177"/>
      <c r="N323" s="178"/>
      <c r="O323" s="178"/>
      <c r="P323" s="179">
        <f>SUM(P324:P421)</f>
        <v>0</v>
      </c>
      <c r="Q323" s="178"/>
      <c r="R323" s="179">
        <f>SUM(R324:R421)</f>
        <v>77.641233599999993</v>
      </c>
      <c r="S323" s="178"/>
      <c r="T323" s="180">
        <f>SUM(T324:T421)</f>
        <v>0</v>
      </c>
      <c r="AR323" s="181" t="s">
        <v>85</v>
      </c>
      <c r="AT323" s="182" t="s">
        <v>76</v>
      </c>
      <c r="AU323" s="182" t="s">
        <v>85</v>
      </c>
      <c r="AY323" s="181" t="s">
        <v>122</v>
      </c>
      <c r="BK323" s="183">
        <f>SUM(BK324:BK421)</f>
        <v>0</v>
      </c>
    </row>
    <row r="324" spans="1:65" s="2" customFormat="1" ht="16.5" customHeight="1" x14ac:dyDescent="0.2">
      <c r="A324" s="34"/>
      <c r="B324" s="35"/>
      <c r="C324" s="186" t="s">
        <v>548</v>
      </c>
      <c r="D324" s="186" t="s">
        <v>125</v>
      </c>
      <c r="E324" s="187" t="s">
        <v>549</v>
      </c>
      <c r="F324" s="188" t="s">
        <v>550</v>
      </c>
      <c r="G324" s="189" t="s">
        <v>246</v>
      </c>
      <c r="H324" s="190">
        <v>78</v>
      </c>
      <c r="I324" s="191"/>
      <c r="J324" s="192">
        <f>ROUND(I324*H324,2)</f>
        <v>0</v>
      </c>
      <c r="K324" s="188" t="s">
        <v>129</v>
      </c>
      <c r="L324" s="39"/>
      <c r="M324" s="193" t="s">
        <v>1</v>
      </c>
      <c r="N324" s="194" t="s">
        <v>42</v>
      </c>
      <c r="O324" s="71"/>
      <c r="P324" s="195">
        <f>O324*H324</f>
        <v>0</v>
      </c>
      <c r="Q324" s="195">
        <v>0</v>
      </c>
      <c r="R324" s="195">
        <f>Q324*H324</f>
        <v>0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146</v>
      </c>
      <c r="AT324" s="197" t="s">
        <v>125</v>
      </c>
      <c r="AU324" s="197" t="s">
        <v>87</v>
      </c>
      <c r="AY324" s="17" t="s">
        <v>122</v>
      </c>
      <c r="BE324" s="198">
        <f>IF(N324="základní",J324,0)</f>
        <v>0</v>
      </c>
      <c r="BF324" s="198">
        <f>IF(N324="snížená",J324,0)</f>
        <v>0</v>
      </c>
      <c r="BG324" s="198">
        <f>IF(N324="zákl. přenesená",J324,0)</f>
        <v>0</v>
      </c>
      <c r="BH324" s="198">
        <f>IF(N324="sníž. přenesená",J324,0)</f>
        <v>0</v>
      </c>
      <c r="BI324" s="198">
        <f>IF(N324="nulová",J324,0)</f>
        <v>0</v>
      </c>
      <c r="BJ324" s="17" t="s">
        <v>85</v>
      </c>
      <c r="BK324" s="198">
        <f>ROUND(I324*H324,2)</f>
        <v>0</v>
      </c>
      <c r="BL324" s="17" t="s">
        <v>146</v>
      </c>
      <c r="BM324" s="197" t="s">
        <v>551</v>
      </c>
    </row>
    <row r="325" spans="1:65" s="2" customFormat="1" x14ac:dyDescent="0.2">
      <c r="A325" s="34"/>
      <c r="B325" s="35"/>
      <c r="C325" s="36"/>
      <c r="D325" s="199" t="s">
        <v>132</v>
      </c>
      <c r="E325" s="36"/>
      <c r="F325" s="200" t="s">
        <v>552</v>
      </c>
      <c r="G325" s="36"/>
      <c r="H325" s="36"/>
      <c r="I325" s="201"/>
      <c r="J325" s="36"/>
      <c r="K325" s="36"/>
      <c r="L325" s="39"/>
      <c r="M325" s="202"/>
      <c r="N325" s="203"/>
      <c r="O325" s="71"/>
      <c r="P325" s="71"/>
      <c r="Q325" s="71"/>
      <c r="R325" s="71"/>
      <c r="S325" s="71"/>
      <c r="T325" s="72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132</v>
      </c>
      <c r="AU325" s="17" t="s">
        <v>87</v>
      </c>
    </row>
    <row r="326" spans="1:65" s="13" customFormat="1" x14ac:dyDescent="0.2">
      <c r="B326" s="204"/>
      <c r="C326" s="205"/>
      <c r="D326" s="199" t="s">
        <v>133</v>
      </c>
      <c r="E326" s="206" t="s">
        <v>1</v>
      </c>
      <c r="F326" s="207" t="s">
        <v>553</v>
      </c>
      <c r="G326" s="205"/>
      <c r="H326" s="206" t="s">
        <v>1</v>
      </c>
      <c r="I326" s="208"/>
      <c r="J326" s="205"/>
      <c r="K326" s="205"/>
      <c r="L326" s="209"/>
      <c r="M326" s="210"/>
      <c r="N326" s="211"/>
      <c r="O326" s="211"/>
      <c r="P326" s="211"/>
      <c r="Q326" s="211"/>
      <c r="R326" s="211"/>
      <c r="S326" s="211"/>
      <c r="T326" s="212"/>
      <c r="AT326" s="213" t="s">
        <v>133</v>
      </c>
      <c r="AU326" s="213" t="s">
        <v>87</v>
      </c>
      <c r="AV326" s="13" t="s">
        <v>85</v>
      </c>
      <c r="AW326" s="13" t="s">
        <v>33</v>
      </c>
      <c r="AX326" s="13" t="s">
        <v>77</v>
      </c>
      <c r="AY326" s="213" t="s">
        <v>122</v>
      </c>
    </row>
    <row r="327" spans="1:65" s="14" customFormat="1" x14ac:dyDescent="0.2">
      <c r="B327" s="214"/>
      <c r="C327" s="215"/>
      <c r="D327" s="199" t="s">
        <v>133</v>
      </c>
      <c r="E327" s="216" t="s">
        <v>1</v>
      </c>
      <c r="F327" s="217" t="s">
        <v>554</v>
      </c>
      <c r="G327" s="215"/>
      <c r="H327" s="218">
        <v>78</v>
      </c>
      <c r="I327" s="219"/>
      <c r="J327" s="215"/>
      <c r="K327" s="215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133</v>
      </c>
      <c r="AU327" s="224" t="s">
        <v>87</v>
      </c>
      <c r="AV327" s="14" t="s">
        <v>87</v>
      </c>
      <c r="AW327" s="14" t="s">
        <v>33</v>
      </c>
      <c r="AX327" s="14" t="s">
        <v>85</v>
      </c>
      <c r="AY327" s="224" t="s">
        <v>122</v>
      </c>
    </row>
    <row r="328" spans="1:65" s="2" customFormat="1" ht="16.5" customHeight="1" x14ac:dyDescent="0.2">
      <c r="A328" s="34"/>
      <c r="B328" s="35"/>
      <c r="C328" s="186" t="s">
        <v>555</v>
      </c>
      <c r="D328" s="186" t="s">
        <v>125</v>
      </c>
      <c r="E328" s="187" t="s">
        <v>556</v>
      </c>
      <c r="F328" s="188" t="s">
        <v>557</v>
      </c>
      <c r="G328" s="189" t="s">
        <v>246</v>
      </c>
      <c r="H328" s="190">
        <v>91.8</v>
      </c>
      <c r="I328" s="191"/>
      <c r="J328" s="192">
        <f>ROUND(I328*H328,2)</f>
        <v>0</v>
      </c>
      <c r="K328" s="188" t="s">
        <v>129</v>
      </c>
      <c r="L328" s="39"/>
      <c r="M328" s="193" t="s">
        <v>1</v>
      </c>
      <c r="N328" s="194" t="s">
        <v>42</v>
      </c>
      <c r="O328" s="71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146</v>
      </c>
      <c r="AT328" s="197" t="s">
        <v>125</v>
      </c>
      <c r="AU328" s="197" t="s">
        <v>87</v>
      </c>
      <c r="AY328" s="17" t="s">
        <v>122</v>
      </c>
      <c r="BE328" s="198">
        <f>IF(N328="základní",J328,0)</f>
        <v>0</v>
      </c>
      <c r="BF328" s="198">
        <f>IF(N328="snížená",J328,0)</f>
        <v>0</v>
      </c>
      <c r="BG328" s="198">
        <f>IF(N328="zákl. přenesená",J328,0)</f>
        <v>0</v>
      </c>
      <c r="BH328" s="198">
        <f>IF(N328="sníž. přenesená",J328,0)</f>
        <v>0</v>
      </c>
      <c r="BI328" s="198">
        <f>IF(N328="nulová",J328,0)</f>
        <v>0</v>
      </c>
      <c r="BJ328" s="17" t="s">
        <v>85</v>
      </c>
      <c r="BK328" s="198">
        <f>ROUND(I328*H328,2)</f>
        <v>0</v>
      </c>
      <c r="BL328" s="17" t="s">
        <v>146</v>
      </c>
      <c r="BM328" s="197" t="s">
        <v>558</v>
      </c>
    </row>
    <row r="329" spans="1:65" s="2" customFormat="1" x14ac:dyDescent="0.2">
      <c r="A329" s="34"/>
      <c r="B329" s="35"/>
      <c r="C329" s="36"/>
      <c r="D329" s="199" t="s">
        <v>132</v>
      </c>
      <c r="E329" s="36"/>
      <c r="F329" s="200" t="s">
        <v>559</v>
      </c>
      <c r="G329" s="36"/>
      <c r="H329" s="36"/>
      <c r="I329" s="201"/>
      <c r="J329" s="36"/>
      <c r="K329" s="36"/>
      <c r="L329" s="39"/>
      <c r="M329" s="202"/>
      <c r="N329" s="203"/>
      <c r="O329" s="71"/>
      <c r="P329" s="71"/>
      <c r="Q329" s="71"/>
      <c r="R329" s="71"/>
      <c r="S329" s="71"/>
      <c r="T329" s="72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T329" s="17" t="s">
        <v>132</v>
      </c>
      <c r="AU329" s="17" t="s">
        <v>87</v>
      </c>
    </row>
    <row r="330" spans="1:65" s="13" customFormat="1" x14ac:dyDescent="0.2">
      <c r="B330" s="204"/>
      <c r="C330" s="205"/>
      <c r="D330" s="199" t="s">
        <v>133</v>
      </c>
      <c r="E330" s="206" t="s">
        <v>1</v>
      </c>
      <c r="F330" s="207" t="s">
        <v>560</v>
      </c>
      <c r="G330" s="205"/>
      <c r="H330" s="206" t="s">
        <v>1</v>
      </c>
      <c r="I330" s="208"/>
      <c r="J330" s="205"/>
      <c r="K330" s="205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133</v>
      </c>
      <c r="AU330" s="213" t="s">
        <v>87</v>
      </c>
      <c r="AV330" s="13" t="s">
        <v>85</v>
      </c>
      <c r="AW330" s="13" t="s">
        <v>33</v>
      </c>
      <c r="AX330" s="13" t="s">
        <v>77</v>
      </c>
      <c r="AY330" s="213" t="s">
        <v>122</v>
      </c>
    </row>
    <row r="331" spans="1:65" s="14" customFormat="1" x14ac:dyDescent="0.2">
      <c r="B331" s="214"/>
      <c r="C331" s="215"/>
      <c r="D331" s="199" t="s">
        <v>133</v>
      </c>
      <c r="E331" s="216" t="s">
        <v>1</v>
      </c>
      <c r="F331" s="217" t="s">
        <v>561</v>
      </c>
      <c r="G331" s="215"/>
      <c r="H331" s="218">
        <v>91.8</v>
      </c>
      <c r="I331" s="219"/>
      <c r="J331" s="215"/>
      <c r="K331" s="215"/>
      <c r="L331" s="220"/>
      <c r="M331" s="221"/>
      <c r="N331" s="222"/>
      <c r="O331" s="222"/>
      <c r="P331" s="222"/>
      <c r="Q331" s="222"/>
      <c r="R331" s="222"/>
      <c r="S331" s="222"/>
      <c r="T331" s="223"/>
      <c r="AT331" s="224" t="s">
        <v>133</v>
      </c>
      <c r="AU331" s="224" t="s">
        <v>87</v>
      </c>
      <c r="AV331" s="14" t="s">
        <v>87</v>
      </c>
      <c r="AW331" s="14" t="s">
        <v>33</v>
      </c>
      <c r="AX331" s="14" t="s">
        <v>85</v>
      </c>
      <c r="AY331" s="224" t="s">
        <v>122</v>
      </c>
    </row>
    <row r="332" spans="1:65" s="2" customFormat="1" ht="16.5" customHeight="1" x14ac:dyDescent="0.2">
      <c r="A332" s="34"/>
      <c r="B332" s="35"/>
      <c r="C332" s="186" t="s">
        <v>562</v>
      </c>
      <c r="D332" s="186" t="s">
        <v>125</v>
      </c>
      <c r="E332" s="187" t="s">
        <v>563</v>
      </c>
      <c r="F332" s="188" t="s">
        <v>564</v>
      </c>
      <c r="G332" s="189" t="s">
        <v>246</v>
      </c>
      <c r="H332" s="190">
        <v>19.18</v>
      </c>
      <c r="I332" s="191"/>
      <c r="J332" s="192">
        <f>ROUND(I332*H332,2)</f>
        <v>0</v>
      </c>
      <c r="K332" s="188" t="s">
        <v>129</v>
      </c>
      <c r="L332" s="39"/>
      <c r="M332" s="193" t="s">
        <v>1</v>
      </c>
      <c r="N332" s="194" t="s">
        <v>42</v>
      </c>
      <c r="O332" s="71"/>
      <c r="P332" s="195">
        <f>O332*H332</f>
        <v>0</v>
      </c>
      <c r="Q332" s="195">
        <v>0.34499999999999997</v>
      </c>
      <c r="R332" s="195">
        <f>Q332*H332</f>
        <v>6.6170999999999998</v>
      </c>
      <c r="S332" s="195">
        <v>0</v>
      </c>
      <c r="T332" s="19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7" t="s">
        <v>146</v>
      </c>
      <c r="AT332" s="197" t="s">
        <v>125</v>
      </c>
      <c r="AU332" s="197" t="s">
        <v>87</v>
      </c>
      <c r="AY332" s="17" t="s">
        <v>122</v>
      </c>
      <c r="BE332" s="198">
        <f>IF(N332="základní",J332,0)</f>
        <v>0</v>
      </c>
      <c r="BF332" s="198">
        <f>IF(N332="snížená",J332,0)</f>
        <v>0</v>
      </c>
      <c r="BG332" s="198">
        <f>IF(N332="zákl. přenesená",J332,0)</f>
        <v>0</v>
      </c>
      <c r="BH332" s="198">
        <f>IF(N332="sníž. přenesená",J332,0)</f>
        <v>0</v>
      </c>
      <c r="BI332" s="198">
        <f>IF(N332="nulová",J332,0)</f>
        <v>0</v>
      </c>
      <c r="BJ332" s="17" t="s">
        <v>85</v>
      </c>
      <c r="BK332" s="198">
        <f>ROUND(I332*H332,2)</f>
        <v>0</v>
      </c>
      <c r="BL332" s="17" t="s">
        <v>146</v>
      </c>
      <c r="BM332" s="197" t="s">
        <v>565</v>
      </c>
    </row>
    <row r="333" spans="1:65" s="2" customFormat="1" x14ac:dyDescent="0.2">
      <c r="A333" s="34"/>
      <c r="B333" s="35"/>
      <c r="C333" s="36"/>
      <c r="D333" s="199" t="s">
        <v>132</v>
      </c>
      <c r="E333" s="36"/>
      <c r="F333" s="200" t="s">
        <v>566</v>
      </c>
      <c r="G333" s="36"/>
      <c r="H333" s="36"/>
      <c r="I333" s="201"/>
      <c r="J333" s="36"/>
      <c r="K333" s="36"/>
      <c r="L333" s="39"/>
      <c r="M333" s="202"/>
      <c r="N333" s="203"/>
      <c r="O333" s="71"/>
      <c r="P333" s="71"/>
      <c r="Q333" s="71"/>
      <c r="R333" s="71"/>
      <c r="S333" s="71"/>
      <c r="T333" s="72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7" t="s">
        <v>132</v>
      </c>
      <c r="AU333" s="17" t="s">
        <v>87</v>
      </c>
    </row>
    <row r="334" spans="1:65" s="13" customFormat="1" x14ac:dyDescent="0.2">
      <c r="B334" s="204"/>
      <c r="C334" s="205"/>
      <c r="D334" s="199" t="s">
        <v>133</v>
      </c>
      <c r="E334" s="206" t="s">
        <v>1</v>
      </c>
      <c r="F334" s="207" t="s">
        <v>567</v>
      </c>
      <c r="G334" s="205"/>
      <c r="H334" s="206" t="s">
        <v>1</v>
      </c>
      <c r="I334" s="208"/>
      <c r="J334" s="205"/>
      <c r="K334" s="205"/>
      <c r="L334" s="209"/>
      <c r="M334" s="210"/>
      <c r="N334" s="211"/>
      <c r="O334" s="211"/>
      <c r="P334" s="211"/>
      <c r="Q334" s="211"/>
      <c r="R334" s="211"/>
      <c r="S334" s="211"/>
      <c r="T334" s="212"/>
      <c r="AT334" s="213" t="s">
        <v>133</v>
      </c>
      <c r="AU334" s="213" t="s">
        <v>87</v>
      </c>
      <c r="AV334" s="13" t="s">
        <v>85</v>
      </c>
      <c r="AW334" s="13" t="s">
        <v>33</v>
      </c>
      <c r="AX334" s="13" t="s">
        <v>77</v>
      </c>
      <c r="AY334" s="213" t="s">
        <v>122</v>
      </c>
    </row>
    <row r="335" spans="1:65" s="14" customFormat="1" x14ac:dyDescent="0.2">
      <c r="B335" s="214"/>
      <c r="C335" s="215"/>
      <c r="D335" s="199" t="s">
        <v>133</v>
      </c>
      <c r="E335" s="216" t="s">
        <v>1</v>
      </c>
      <c r="F335" s="217" t="s">
        <v>568</v>
      </c>
      <c r="G335" s="215"/>
      <c r="H335" s="218">
        <v>2.8</v>
      </c>
      <c r="I335" s="219"/>
      <c r="J335" s="215"/>
      <c r="K335" s="215"/>
      <c r="L335" s="220"/>
      <c r="M335" s="221"/>
      <c r="N335" s="222"/>
      <c r="O335" s="222"/>
      <c r="P335" s="222"/>
      <c r="Q335" s="222"/>
      <c r="R335" s="222"/>
      <c r="S335" s="222"/>
      <c r="T335" s="223"/>
      <c r="AT335" s="224" t="s">
        <v>133</v>
      </c>
      <c r="AU335" s="224" t="s">
        <v>87</v>
      </c>
      <c r="AV335" s="14" t="s">
        <v>87</v>
      </c>
      <c r="AW335" s="14" t="s">
        <v>33</v>
      </c>
      <c r="AX335" s="14" t="s">
        <v>77</v>
      </c>
      <c r="AY335" s="224" t="s">
        <v>122</v>
      </c>
    </row>
    <row r="336" spans="1:65" s="14" customFormat="1" x14ac:dyDescent="0.2">
      <c r="B336" s="214"/>
      <c r="C336" s="215"/>
      <c r="D336" s="199" t="s">
        <v>133</v>
      </c>
      <c r="E336" s="216" t="s">
        <v>1</v>
      </c>
      <c r="F336" s="217" t="s">
        <v>569</v>
      </c>
      <c r="G336" s="215"/>
      <c r="H336" s="218">
        <v>16.38</v>
      </c>
      <c r="I336" s="219"/>
      <c r="J336" s="215"/>
      <c r="K336" s="215"/>
      <c r="L336" s="220"/>
      <c r="M336" s="221"/>
      <c r="N336" s="222"/>
      <c r="O336" s="222"/>
      <c r="P336" s="222"/>
      <c r="Q336" s="222"/>
      <c r="R336" s="222"/>
      <c r="S336" s="222"/>
      <c r="T336" s="223"/>
      <c r="AT336" s="224" t="s">
        <v>133</v>
      </c>
      <c r="AU336" s="224" t="s">
        <v>87</v>
      </c>
      <c r="AV336" s="14" t="s">
        <v>87</v>
      </c>
      <c r="AW336" s="14" t="s">
        <v>33</v>
      </c>
      <c r="AX336" s="14" t="s">
        <v>77</v>
      </c>
      <c r="AY336" s="224" t="s">
        <v>122</v>
      </c>
    </row>
    <row r="337" spans="1:65" s="15" customFormat="1" x14ac:dyDescent="0.2">
      <c r="B337" s="228"/>
      <c r="C337" s="229"/>
      <c r="D337" s="199" t="s">
        <v>133</v>
      </c>
      <c r="E337" s="230" t="s">
        <v>1</v>
      </c>
      <c r="F337" s="231" t="s">
        <v>251</v>
      </c>
      <c r="G337" s="229"/>
      <c r="H337" s="232">
        <v>19.18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AT337" s="238" t="s">
        <v>133</v>
      </c>
      <c r="AU337" s="238" t="s">
        <v>87</v>
      </c>
      <c r="AV337" s="15" t="s">
        <v>146</v>
      </c>
      <c r="AW337" s="15" t="s">
        <v>33</v>
      </c>
      <c r="AX337" s="15" t="s">
        <v>85</v>
      </c>
      <c r="AY337" s="238" t="s">
        <v>122</v>
      </c>
    </row>
    <row r="338" spans="1:65" s="2" customFormat="1" ht="24.2" customHeight="1" x14ac:dyDescent="0.2">
      <c r="A338" s="34"/>
      <c r="B338" s="35"/>
      <c r="C338" s="186" t="s">
        <v>570</v>
      </c>
      <c r="D338" s="186" t="s">
        <v>125</v>
      </c>
      <c r="E338" s="187" t="s">
        <v>571</v>
      </c>
      <c r="F338" s="188" t="s">
        <v>572</v>
      </c>
      <c r="G338" s="189" t="s">
        <v>246</v>
      </c>
      <c r="H338" s="190">
        <v>2.8</v>
      </c>
      <c r="I338" s="191"/>
      <c r="J338" s="192">
        <f>ROUND(I338*H338,2)</f>
        <v>0</v>
      </c>
      <c r="K338" s="188" t="s">
        <v>129</v>
      </c>
      <c r="L338" s="39"/>
      <c r="M338" s="193" t="s">
        <v>1</v>
      </c>
      <c r="N338" s="194" t="s">
        <v>42</v>
      </c>
      <c r="O338" s="71"/>
      <c r="P338" s="195">
        <f>O338*H338</f>
        <v>0</v>
      </c>
      <c r="Q338" s="195">
        <v>0.26375999999999999</v>
      </c>
      <c r="R338" s="195">
        <f>Q338*H338</f>
        <v>0.73852799999999996</v>
      </c>
      <c r="S338" s="195">
        <v>0</v>
      </c>
      <c r="T338" s="19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7" t="s">
        <v>146</v>
      </c>
      <c r="AT338" s="197" t="s">
        <v>125</v>
      </c>
      <c r="AU338" s="197" t="s">
        <v>87</v>
      </c>
      <c r="AY338" s="17" t="s">
        <v>122</v>
      </c>
      <c r="BE338" s="198">
        <f>IF(N338="základní",J338,0)</f>
        <v>0</v>
      </c>
      <c r="BF338" s="198">
        <f>IF(N338="snížená",J338,0)</f>
        <v>0</v>
      </c>
      <c r="BG338" s="198">
        <f>IF(N338="zákl. přenesená",J338,0)</f>
        <v>0</v>
      </c>
      <c r="BH338" s="198">
        <f>IF(N338="sníž. přenesená",J338,0)</f>
        <v>0</v>
      </c>
      <c r="BI338" s="198">
        <f>IF(N338="nulová",J338,0)</f>
        <v>0</v>
      </c>
      <c r="BJ338" s="17" t="s">
        <v>85</v>
      </c>
      <c r="BK338" s="198">
        <f>ROUND(I338*H338,2)</f>
        <v>0</v>
      </c>
      <c r="BL338" s="17" t="s">
        <v>146</v>
      </c>
      <c r="BM338" s="197" t="s">
        <v>573</v>
      </c>
    </row>
    <row r="339" spans="1:65" s="2" customFormat="1" ht="19.5" x14ac:dyDescent="0.2">
      <c r="A339" s="34"/>
      <c r="B339" s="35"/>
      <c r="C339" s="36"/>
      <c r="D339" s="199" t="s">
        <v>132</v>
      </c>
      <c r="E339" s="36"/>
      <c r="F339" s="200" t="s">
        <v>574</v>
      </c>
      <c r="G339" s="36"/>
      <c r="H339" s="36"/>
      <c r="I339" s="201"/>
      <c r="J339" s="36"/>
      <c r="K339" s="36"/>
      <c r="L339" s="39"/>
      <c r="M339" s="202"/>
      <c r="N339" s="203"/>
      <c r="O339" s="71"/>
      <c r="P339" s="71"/>
      <c r="Q339" s="71"/>
      <c r="R339" s="71"/>
      <c r="S339" s="71"/>
      <c r="T339" s="72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7" t="s">
        <v>132</v>
      </c>
      <c r="AU339" s="17" t="s">
        <v>87</v>
      </c>
    </row>
    <row r="340" spans="1:65" s="13" customFormat="1" x14ac:dyDescent="0.2">
      <c r="B340" s="204"/>
      <c r="C340" s="205"/>
      <c r="D340" s="199" t="s">
        <v>133</v>
      </c>
      <c r="E340" s="206" t="s">
        <v>1</v>
      </c>
      <c r="F340" s="207" t="s">
        <v>575</v>
      </c>
      <c r="G340" s="205"/>
      <c r="H340" s="206" t="s">
        <v>1</v>
      </c>
      <c r="I340" s="208"/>
      <c r="J340" s="205"/>
      <c r="K340" s="205"/>
      <c r="L340" s="209"/>
      <c r="M340" s="210"/>
      <c r="N340" s="211"/>
      <c r="O340" s="211"/>
      <c r="P340" s="211"/>
      <c r="Q340" s="211"/>
      <c r="R340" s="211"/>
      <c r="S340" s="211"/>
      <c r="T340" s="212"/>
      <c r="AT340" s="213" t="s">
        <v>133</v>
      </c>
      <c r="AU340" s="213" t="s">
        <v>87</v>
      </c>
      <c r="AV340" s="13" t="s">
        <v>85</v>
      </c>
      <c r="AW340" s="13" t="s">
        <v>33</v>
      </c>
      <c r="AX340" s="13" t="s">
        <v>77</v>
      </c>
      <c r="AY340" s="213" t="s">
        <v>122</v>
      </c>
    </row>
    <row r="341" spans="1:65" s="14" customFormat="1" x14ac:dyDescent="0.2">
      <c r="B341" s="214"/>
      <c r="C341" s="215"/>
      <c r="D341" s="199" t="s">
        <v>133</v>
      </c>
      <c r="E341" s="216" t="s">
        <v>1</v>
      </c>
      <c r="F341" s="217" t="s">
        <v>576</v>
      </c>
      <c r="G341" s="215"/>
      <c r="H341" s="218">
        <v>1.4</v>
      </c>
      <c r="I341" s="219"/>
      <c r="J341" s="215"/>
      <c r="K341" s="215"/>
      <c r="L341" s="220"/>
      <c r="M341" s="221"/>
      <c r="N341" s="222"/>
      <c r="O341" s="222"/>
      <c r="P341" s="222"/>
      <c r="Q341" s="222"/>
      <c r="R341" s="222"/>
      <c r="S341" s="222"/>
      <c r="T341" s="223"/>
      <c r="AT341" s="224" t="s">
        <v>133</v>
      </c>
      <c r="AU341" s="224" t="s">
        <v>87</v>
      </c>
      <c r="AV341" s="14" t="s">
        <v>87</v>
      </c>
      <c r="AW341" s="14" t="s">
        <v>33</v>
      </c>
      <c r="AX341" s="14" t="s">
        <v>77</v>
      </c>
      <c r="AY341" s="224" t="s">
        <v>122</v>
      </c>
    </row>
    <row r="342" spans="1:65" s="14" customFormat="1" x14ac:dyDescent="0.2">
      <c r="B342" s="214"/>
      <c r="C342" s="215"/>
      <c r="D342" s="199" t="s">
        <v>133</v>
      </c>
      <c r="E342" s="216" t="s">
        <v>1</v>
      </c>
      <c r="F342" s="217" t="s">
        <v>577</v>
      </c>
      <c r="G342" s="215"/>
      <c r="H342" s="218">
        <v>1.4</v>
      </c>
      <c r="I342" s="219"/>
      <c r="J342" s="215"/>
      <c r="K342" s="215"/>
      <c r="L342" s="220"/>
      <c r="M342" s="221"/>
      <c r="N342" s="222"/>
      <c r="O342" s="222"/>
      <c r="P342" s="222"/>
      <c r="Q342" s="222"/>
      <c r="R342" s="222"/>
      <c r="S342" s="222"/>
      <c r="T342" s="223"/>
      <c r="AT342" s="224" t="s">
        <v>133</v>
      </c>
      <c r="AU342" s="224" t="s">
        <v>87</v>
      </c>
      <c r="AV342" s="14" t="s">
        <v>87</v>
      </c>
      <c r="AW342" s="14" t="s">
        <v>33</v>
      </c>
      <c r="AX342" s="14" t="s">
        <v>77</v>
      </c>
      <c r="AY342" s="224" t="s">
        <v>122</v>
      </c>
    </row>
    <row r="343" spans="1:65" s="15" customFormat="1" x14ac:dyDescent="0.2">
      <c r="B343" s="228"/>
      <c r="C343" s="229"/>
      <c r="D343" s="199" t="s">
        <v>133</v>
      </c>
      <c r="E343" s="230" t="s">
        <v>1</v>
      </c>
      <c r="F343" s="231" t="s">
        <v>251</v>
      </c>
      <c r="G343" s="229"/>
      <c r="H343" s="232">
        <v>2.8</v>
      </c>
      <c r="I343" s="233"/>
      <c r="J343" s="229"/>
      <c r="K343" s="229"/>
      <c r="L343" s="234"/>
      <c r="M343" s="235"/>
      <c r="N343" s="236"/>
      <c r="O343" s="236"/>
      <c r="P343" s="236"/>
      <c r="Q343" s="236"/>
      <c r="R343" s="236"/>
      <c r="S343" s="236"/>
      <c r="T343" s="237"/>
      <c r="AT343" s="238" t="s">
        <v>133</v>
      </c>
      <c r="AU343" s="238" t="s">
        <v>87</v>
      </c>
      <c r="AV343" s="15" t="s">
        <v>146</v>
      </c>
      <c r="AW343" s="15" t="s">
        <v>33</v>
      </c>
      <c r="AX343" s="15" t="s">
        <v>85</v>
      </c>
      <c r="AY343" s="238" t="s">
        <v>122</v>
      </c>
    </row>
    <row r="344" spans="1:65" s="2" customFormat="1" ht="16.5" customHeight="1" x14ac:dyDescent="0.2">
      <c r="A344" s="34"/>
      <c r="B344" s="35"/>
      <c r="C344" s="186" t="s">
        <v>578</v>
      </c>
      <c r="D344" s="186" t="s">
        <v>125</v>
      </c>
      <c r="E344" s="187" t="s">
        <v>579</v>
      </c>
      <c r="F344" s="188" t="s">
        <v>580</v>
      </c>
      <c r="G344" s="189" t="s">
        <v>246</v>
      </c>
      <c r="H344" s="190">
        <v>91</v>
      </c>
      <c r="I344" s="191"/>
      <c r="J344" s="192">
        <f>ROUND(I344*H344,2)</f>
        <v>0</v>
      </c>
      <c r="K344" s="188" t="s">
        <v>129</v>
      </c>
      <c r="L344" s="39"/>
      <c r="M344" s="193" t="s">
        <v>1</v>
      </c>
      <c r="N344" s="194" t="s">
        <v>42</v>
      </c>
      <c r="O344" s="71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146</v>
      </c>
      <c r="AT344" s="197" t="s">
        <v>125</v>
      </c>
      <c r="AU344" s="197" t="s">
        <v>87</v>
      </c>
      <c r="AY344" s="17" t="s">
        <v>122</v>
      </c>
      <c r="BE344" s="198">
        <f>IF(N344="základní",J344,0)</f>
        <v>0</v>
      </c>
      <c r="BF344" s="198">
        <f>IF(N344="snížená",J344,0)</f>
        <v>0</v>
      </c>
      <c r="BG344" s="198">
        <f>IF(N344="zákl. přenesená",J344,0)</f>
        <v>0</v>
      </c>
      <c r="BH344" s="198">
        <f>IF(N344="sníž. přenesená",J344,0)</f>
        <v>0</v>
      </c>
      <c r="BI344" s="198">
        <f>IF(N344="nulová",J344,0)</f>
        <v>0</v>
      </c>
      <c r="BJ344" s="17" t="s">
        <v>85</v>
      </c>
      <c r="BK344" s="198">
        <f>ROUND(I344*H344,2)</f>
        <v>0</v>
      </c>
      <c r="BL344" s="17" t="s">
        <v>146</v>
      </c>
      <c r="BM344" s="197" t="s">
        <v>581</v>
      </c>
    </row>
    <row r="345" spans="1:65" s="2" customFormat="1" ht="19.5" x14ac:dyDescent="0.2">
      <c r="A345" s="34"/>
      <c r="B345" s="35"/>
      <c r="C345" s="36"/>
      <c r="D345" s="199" t="s">
        <v>132</v>
      </c>
      <c r="E345" s="36"/>
      <c r="F345" s="200" t="s">
        <v>582</v>
      </c>
      <c r="G345" s="36"/>
      <c r="H345" s="36"/>
      <c r="I345" s="201"/>
      <c r="J345" s="36"/>
      <c r="K345" s="36"/>
      <c r="L345" s="39"/>
      <c r="M345" s="202"/>
      <c r="N345" s="203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132</v>
      </c>
      <c r="AU345" s="17" t="s">
        <v>87</v>
      </c>
    </row>
    <row r="346" spans="1:65" s="13" customFormat="1" x14ac:dyDescent="0.2">
      <c r="B346" s="204"/>
      <c r="C346" s="205"/>
      <c r="D346" s="199" t="s">
        <v>133</v>
      </c>
      <c r="E346" s="206" t="s">
        <v>1</v>
      </c>
      <c r="F346" s="207" t="s">
        <v>583</v>
      </c>
      <c r="G346" s="205"/>
      <c r="H346" s="206" t="s">
        <v>1</v>
      </c>
      <c r="I346" s="208"/>
      <c r="J346" s="205"/>
      <c r="K346" s="205"/>
      <c r="L346" s="209"/>
      <c r="M346" s="210"/>
      <c r="N346" s="211"/>
      <c r="O346" s="211"/>
      <c r="P346" s="211"/>
      <c r="Q346" s="211"/>
      <c r="R346" s="211"/>
      <c r="S346" s="211"/>
      <c r="T346" s="212"/>
      <c r="AT346" s="213" t="s">
        <v>133</v>
      </c>
      <c r="AU346" s="213" t="s">
        <v>87</v>
      </c>
      <c r="AV346" s="13" t="s">
        <v>85</v>
      </c>
      <c r="AW346" s="13" t="s">
        <v>33</v>
      </c>
      <c r="AX346" s="13" t="s">
        <v>77</v>
      </c>
      <c r="AY346" s="213" t="s">
        <v>122</v>
      </c>
    </row>
    <row r="347" spans="1:65" s="14" customFormat="1" x14ac:dyDescent="0.2">
      <c r="B347" s="214"/>
      <c r="C347" s="215"/>
      <c r="D347" s="199" t="s">
        <v>133</v>
      </c>
      <c r="E347" s="216" t="s">
        <v>1</v>
      </c>
      <c r="F347" s="217" t="s">
        <v>584</v>
      </c>
      <c r="G347" s="215"/>
      <c r="H347" s="218">
        <v>91</v>
      </c>
      <c r="I347" s="219"/>
      <c r="J347" s="215"/>
      <c r="K347" s="215"/>
      <c r="L347" s="220"/>
      <c r="M347" s="221"/>
      <c r="N347" s="222"/>
      <c r="O347" s="222"/>
      <c r="P347" s="222"/>
      <c r="Q347" s="222"/>
      <c r="R347" s="222"/>
      <c r="S347" s="222"/>
      <c r="T347" s="223"/>
      <c r="AT347" s="224" t="s">
        <v>133</v>
      </c>
      <c r="AU347" s="224" t="s">
        <v>87</v>
      </c>
      <c r="AV347" s="14" t="s">
        <v>87</v>
      </c>
      <c r="AW347" s="14" t="s">
        <v>33</v>
      </c>
      <c r="AX347" s="14" t="s">
        <v>85</v>
      </c>
      <c r="AY347" s="224" t="s">
        <v>122</v>
      </c>
    </row>
    <row r="348" spans="1:65" s="2" customFormat="1" ht="16.5" customHeight="1" x14ac:dyDescent="0.2">
      <c r="A348" s="34"/>
      <c r="B348" s="35"/>
      <c r="C348" s="186" t="s">
        <v>585</v>
      </c>
      <c r="D348" s="186" t="s">
        <v>125</v>
      </c>
      <c r="E348" s="187" t="s">
        <v>586</v>
      </c>
      <c r="F348" s="188" t="s">
        <v>587</v>
      </c>
      <c r="G348" s="189" t="s">
        <v>246</v>
      </c>
      <c r="H348" s="190">
        <v>110.68</v>
      </c>
      <c r="I348" s="191"/>
      <c r="J348" s="192">
        <f>ROUND(I348*H348,2)</f>
        <v>0</v>
      </c>
      <c r="K348" s="188" t="s">
        <v>129</v>
      </c>
      <c r="L348" s="39"/>
      <c r="M348" s="193" t="s">
        <v>1</v>
      </c>
      <c r="N348" s="194" t="s">
        <v>42</v>
      </c>
      <c r="O348" s="71"/>
      <c r="P348" s="195">
        <f>O348*H348</f>
        <v>0</v>
      </c>
      <c r="Q348" s="195">
        <v>0.15620000000000001</v>
      </c>
      <c r="R348" s="195">
        <f>Q348*H348</f>
        <v>17.288216000000002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146</v>
      </c>
      <c r="AT348" s="197" t="s">
        <v>125</v>
      </c>
      <c r="AU348" s="197" t="s">
        <v>87</v>
      </c>
      <c r="AY348" s="17" t="s">
        <v>122</v>
      </c>
      <c r="BE348" s="198">
        <f>IF(N348="základní",J348,0)</f>
        <v>0</v>
      </c>
      <c r="BF348" s="198">
        <f>IF(N348="snížená",J348,0)</f>
        <v>0</v>
      </c>
      <c r="BG348" s="198">
        <f>IF(N348="zákl. přenesená",J348,0)</f>
        <v>0</v>
      </c>
      <c r="BH348" s="198">
        <f>IF(N348="sníž. přenesená",J348,0)</f>
        <v>0</v>
      </c>
      <c r="BI348" s="198">
        <f>IF(N348="nulová",J348,0)</f>
        <v>0</v>
      </c>
      <c r="BJ348" s="17" t="s">
        <v>85</v>
      </c>
      <c r="BK348" s="198">
        <f>ROUND(I348*H348,2)</f>
        <v>0</v>
      </c>
      <c r="BL348" s="17" t="s">
        <v>146</v>
      </c>
      <c r="BM348" s="197" t="s">
        <v>588</v>
      </c>
    </row>
    <row r="349" spans="1:65" s="2" customFormat="1" x14ac:dyDescent="0.2">
      <c r="A349" s="34"/>
      <c r="B349" s="35"/>
      <c r="C349" s="36"/>
      <c r="D349" s="199" t="s">
        <v>132</v>
      </c>
      <c r="E349" s="36"/>
      <c r="F349" s="200" t="s">
        <v>589</v>
      </c>
      <c r="G349" s="36"/>
      <c r="H349" s="36"/>
      <c r="I349" s="201"/>
      <c r="J349" s="36"/>
      <c r="K349" s="36"/>
      <c r="L349" s="39"/>
      <c r="M349" s="202"/>
      <c r="N349" s="203"/>
      <c r="O349" s="71"/>
      <c r="P349" s="71"/>
      <c r="Q349" s="71"/>
      <c r="R349" s="71"/>
      <c r="S349" s="71"/>
      <c r="T349" s="72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7" t="s">
        <v>132</v>
      </c>
      <c r="AU349" s="17" t="s">
        <v>87</v>
      </c>
    </row>
    <row r="350" spans="1:65" s="14" customFormat="1" ht="22.5" x14ac:dyDescent="0.2">
      <c r="B350" s="214"/>
      <c r="C350" s="215"/>
      <c r="D350" s="199" t="s">
        <v>133</v>
      </c>
      <c r="E350" s="216" t="s">
        <v>1</v>
      </c>
      <c r="F350" s="217" t="s">
        <v>590</v>
      </c>
      <c r="G350" s="215"/>
      <c r="H350" s="218">
        <v>110.68</v>
      </c>
      <c r="I350" s="219"/>
      <c r="J350" s="215"/>
      <c r="K350" s="215"/>
      <c r="L350" s="220"/>
      <c r="M350" s="221"/>
      <c r="N350" s="222"/>
      <c r="O350" s="222"/>
      <c r="P350" s="222"/>
      <c r="Q350" s="222"/>
      <c r="R350" s="222"/>
      <c r="S350" s="222"/>
      <c r="T350" s="223"/>
      <c r="AT350" s="224" t="s">
        <v>133</v>
      </c>
      <c r="AU350" s="224" t="s">
        <v>87</v>
      </c>
      <c r="AV350" s="14" t="s">
        <v>87</v>
      </c>
      <c r="AW350" s="14" t="s">
        <v>33</v>
      </c>
      <c r="AX350" s="14" t="s">
        <v>85</v>
      </c>
      <c r="AY350" s="224" t="s">
        <v>122</v>
      </c>
    </row>
    <row r="351" spans="1:65" s="13" customFormat="1" x14ac:dyDescent="0.2">
      <c r="B351" s="204"/>
      <c r="C351" s="205"/>
      <c r="D351" s="199" t="s">
        <v>133</v>
      </c>
      <c r="E351" s="206" t="s">
        <v>1</v>
      </c>
      <c r="F351" s="207" t="s">
        <v>591</v>
      </c>
      <c r="G351" s="205"/>
      <c r="H351" s="206" t="s">
        <v>1</v>
      </c>
      <c r="I351" s="208"/>
      <c r="J351" s="205"/>
      <c r="K351" s="205"/>
      <c r="L351" s="209"/>
      <c r="M351" s="210"/>
      <c r="N351" s="211"/>
      <c r="O351" s="211"/>
      <c r="P351" s="211"/>
      <c r="Q351" s="211"/>
      <c r="R351" s="211"/>
      <c r="S351" s="211"/>
      <c r="T351" s="212"/>
      <c r="AT351" s="213" t="s">
        <v>133</v>
      </c>
      <c r="AU351" s="213" t="s">
        <v>87</v>
      </c>
      <c r="AV351" s="13" t="s">
        <v>85</v>
      </c>
      <c r="AW351" s="13" t="s">
        <v>33</v>
      </c>
      <c r="AX351" s="13" t="s">
        <v>77</v>
      </c>
      <c r="AY351" s="213" t="s">
        <v>122</v>
      </c>
    </row>
    <row r="352" spans="1:65" s="2" customFormat="1" ht="16.5" customHeight="1" x14ac:dyDescent="0.2">
      <c r="A352" s="34"/>
      <c r="B352" s="35"/>
      <c r="C352" s="186" t="s">
        <v>592</v>
      </c>
      <c r="D352" s="186" t="s">
        <v>125</v>
      </c>
      <c r="E352" s="187" t="s">
        <v>593</v>
      </c>
      <c r="F352" s="188" t="s">
        <v>594</v>
      </c>
      <c r="G352" s="189" t="s">
        <v>246</v>
      </c>
      <c r="H352" s="190">
        <v>91</v>
      </c>
      <c r="I352" s="191"/>
      <c r="J352" s="192">
        <f>ROUND(I352*H352,2)</f>
        <v>0</v>
      </c>
      <c r="K352" s="188" t="s">
        <v>129</v>
      </c>
      <c r="L352" s="39"/>
      <c r="M352" s="193" t="s">
        <v>1</v>
      </c>
      <c r="N352" s="194" t="s">
        <v>42</v>
      </c>
      <c r="O352" s="71"/>
      <c r="P352" s="195">
        <f>O352*H352</f>
        <v>0</v>
      </c>
      <c r="Q352" s="195">
        <v>0</v>
      </c>
      <c r="R352" s="195">
        <f>Q352*H352</f>
        <v>0</v>
      </c>
      <c r="S352" s="195">
        <v>0</v>
      </c>
      <c r="T352" s="196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7" t="s">
        <v>146</v>
      </c>
      <c r="AT352" s="197" t="s">
        <v>125</v>
      </c>
      <c r="AU352" s="197" t="s">
        <v>87</v>
      </c>
      <c r="AY352" s="17" t="s">
        <v>122</v>
      </c>
      <c r="BE352" s="198">
        <f>IF(N352="základní",J352,0)</f>
        <v>0</v>
      </c>
      <c r="BF352" s="198">
        <f>IF(N352="snížená",J352,0)</f>
        <v>0</v>
      </c>
      <c r="BG352" s="198">
        <f>IF(N352="zákl. přenesená",J352,0)</f>
        <v>0</v>
      </c>
      <c r="BH352" s="198">
        <f>IF(N352="sníž. přenesená",J352,0)</f>
        <v>0</v>
      </c>
      <c r="BI352" s="198">
        <f>IF(N352="nulová",J352,0)</f>
        <v>0</v>
      </c>
      <c r="BJ352" s="17" t="s">
        <v>85</v>
      </c>
      <c r="BK352" s="198">
        <f>ROUND(I352*H352,2)</f>
        <v>0</v>
      </c>
      <c r="BL352" s="17" t="s">
        <v>146</v>
      </c>
      <c r="BM352" s="197" t="s">
        <v>595</v>
      </c>
    </row>
    <row r="353" spans="1:65" s="2" customFormat="1" ht="19.5" x14ac:dyDescent="0.2">
      <c r="A353" s="34"/>
      <c r="B353" s="35"/>
      <c r="C353" s="36"/>
      <c r="D353" s="199" t="s">
        <v>132</v>
      </c>
      <c r="E353" s="36"/>
      <c r="F353" s="200" t="s">
        <v>596</v>
      </c>
      <c r="G353" s="36"/>
      <c r="H353" s="36"/>
      <c r="I353" s="201"/>
      <c r="J353" s="36"/>
      <c r="K353" s="36"/>
      <c r="L353" s="39"/>
      <c r="M353" s="202"/>
      <c r="N353" s="203"/>
      <c r="O353" s="71"/>
      <c r="P353" s="71"/>
      <c r="Q353" s="71"/>
      <c r="R353" s="71"/>
      <c r="S353" s="71"/>
      <c r="T353" s="72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T353" s="17" t="s">
        <v>132</v>
      </c>
      <c r="AU353" s="17" t="s">
        <v>87</v>
      </c>
    </row>
    <row r="354" spans="1:65" s="14" customFormat="1" ht="22.5" x14ac:dyDescent="0.2">
      <c r="B354" s="214"/>
      <c r="C354" s="215"/>
      <c r="D354" s="199" t="s">
        <v>133</v>
      </c>
      <c r="E354" s="216" t="s">
        <v>1</v>
      </c>
      <c r="F354" s="217" t="s">
        <v>597</v>
      </c>
      <c r="G354" s="215"/>
      <c r="H354" s="218">
        <v>91</v>
      </c>
      <c r="I354" s="219"/>
      <c r="J354" s="215"/>
      <c r="K354" s="215"/>
      <c r="L354" s="220"/>
      <c r="M354" s="221"/>
      <c r="N354" s="222"/>
      <c r="O354" s="222"/>
      <c r="P354" s="222"/>
      <c r="Q354" s="222"/>
      <c r="R354" s="222"/>
      <c r="S354" s="222"/>
      <c r="T354" s="223"/>
      <c r="AT354" s="224" t="s">
        <v>133</v>
      </c>
      <c r="AU354" s="224" t="s">
        <v>87</v>
      </c>
      <c r="AV354" s="14" t="s">
        <v>87</v>
      </c>
      <c r="AW354" s="14" t="s">
        <v>33</v>
      </c>
      <c r="AX354" s="14" t="s">
        <v>85</v>
      </c>
      <c r="AY354" s="224" t="s">
        <v>122</v>
      </c>
    </row>
    <row r="355" spans="1:65" s="13" customFormat="1" x14ac:dyDescent="0.2">
      <c r="B355" s="204"/>
      <c r="C355" s="205"/>
      <c r="D355" s="199" t="s">
        <v>133</v>
      </c>
      <c r="E355" s="206" t="s">
        <v>1</v>
      </c>
      <c r="F355" s="207" t="s">
        <v>591</v>
      </c>
      <c r="G355" s="205"/>
      <c r="H355" s="206" t="s">
        <v>1</v>
      </c>
      <c r="I355" s="208"/>
      <c r="J355" s="205"/>
      <c r="K355" s="205"/>
      <c r="L355" s="209"/>
      <c r="M355" s="210"/>
      <c r="N355" s="211"/>
      <c r="O355" s="211"/>
      <c r="P355" s="211"/>
      <c r="Q355" s="211"/>
      <c r="R355" s="211"/>
      <c r="S355" s="211"/>
      <c r="T355" s="212"/>
      <c r="AT355" s="213" t="s">
        <v>133</v>
      </c>
      <c r="AU355" s="213" t="s">
        <v>87</v>
      </c>
      <c r="AV355" s="13" t="s">
        <v>85</v>
      </c>
      <c r="AW355" s="13" t="s">
        <v>33</v>
      </c>
      <c r="AX355" s="13" t="s">
        <v>77</v>
      </c>
      <c r="AY355" s="213" t="s">
        <v>122</v>
      </c>
    </row>
    <row r="356" spans="1:65" s="2" customFormat="1" ht="16.5" customHeight="1" x14ac:dyDescent="0.2">
      <c r="A356" s="34"/>
      <c r="B356" s="35"/>
      <c r="C356" s="186" t="s">
        <v>598</v>
      </c>
      <c r="D356" s="186" t="s">
        <v>125</v>
      </c>
      <c r="E356" s="187" t="s">
        <v>599</v>
      </c>
      <c r="F356" s="188" t="s">
        <v>600</v>
      </c>
      <c r="G356" s="189" t="s">
        <v>246</v>
      </c>
      <c r="H356" s="190">
        <v>1.28</v>
      </c>
      <c r="I356" s="191"/>
      <c r="J356" s="192">
        <f>ROUND(I356*H356,2)</f>
        <v>0</v>
      </c>
      <c r="K356" s="188" t="s">
        <v>129</v>
      </c>
      <c r="L356" s="39"/>
      <c r="M356" s="193" t="s">
        <v>1</v>
      </c>
      <c r="N356" s="194" t="s">
        <v>42</v>
      </c>
      <c r="O356" s="71"/>
      <c r="P356" s="195">
        <f>O356*H356</f>
        <v>0</v>
      </c>
      <c r="Q356" s="195">
        <v>0.40792</v>
      </c>
      <c r="R356" s="195">
        <f>Q356*H356</f>
        <v>0.52213759999999998</v>
      </c>
      <c r="S356" s="195">
        <v>0</v>
      </c>
      <c r="T356" s="196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7" t="s">
        <v>146</v>
      </c>
      <c r="AT356" s="197" t="s">
        <v>125</v>
      </c>
      <c r="AU356" s="197" t="s">
        <v>87</v>
      </c>
      <c r="AY356" s="17" t="s">
        <v>122</v>
      </c>
      <c r="BE356" s="198">
        <f>IF(N356="základní",J356,0)</f>
        <v>0</v>
      </c>
      <c r="BF356" s="198">
        <f>IF(N356="snížená",J356,0)</f>
        <v>0</v>
      </c>
      <c r="BG356" s="198">
        <f>IF(N356="zákl. přenesená",J356,0)</f>
        <v>0</v>
      </c>
      <c r="BH356" s="198">
        <f>IF(N356="sníž. přenesená",J356,0)</f>
        <v>0</v>
      </c>
      <c r="BI356" s="198">
        <f>IF(N356="nulová",J356,0)</f>
        <v>0</v>
      </c>
      <c r="BJ356" s="17" t="s">
        <v>85</v>
      </c>
      <c r="BK356" s="198">
        <f>ROUND(I356*H356,2)</f>
        <v>0</v>
      </c>
      <c r="BL356" s="17" t="s">
        <v>146</v>
      </c>
      <c r="BM356" s="197" t="s">
        <v>601</v>
      </c>
    </row>
    <row r="357" spans="1:65" s="2" customFormat="1" ht="19.5" x14ac:dyDescent="0.2">
      <c r="A357" s="34"/>
      <c r="B357" s="35"/>
      <c r="C357" s="36"/>
      <c r="D357" s="199" t="s">
        <v>132</v>
      </c>
      <c r="E357" s="36"/>
      <c r="F357" s="200" t="s">
        <v>602</v>
      </c>
      <c r="G357" s="36"/>
      <c r="H357" s="36"/>
      <c r="I357" s="201"/>
      <c r="J357" s="36"/>
      <c r="K357" s="36"/>
      <c r="L357" s="39"/>
      <c r="M357" s="202"/>
      <c r="N357" s="203"/>
      <c r="O357" s="71"/>
      <c r="P357" s="71"/>
      <c r="Q357" s="71"/>
      <c r="R357" s="71"/>
      <c r="S357" s="71"/>
      <c r="T357" s="72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T357" s="17" t="s">
        <v>132</v>
      </c>
      <c r="AU357" s="17" t="s">
        <v>87</v>
      </c>
    </row>
    <row r="358" spans="1:65" s="14" customFormat="1" x14ac:dyDescent="0.2">
      <c r="B358" s="214"/>
      <c r="C358" s="215"/>
      <c r="D358" s="199" t="s">
        <v>133</v>
      </c>
      <c r="E358" s="216" t="s">
        <v>1</v>
      </c>
      <c r="F358" s="217" t="s">
        <v>603</v>
      </c>
      <c r="G358" s="215"/>
      <c r="H358" s="218">
        <v>1.28</v>
      </c>
      <c r="I358" s="219"/>
      <c r="J358" s="215"/>
      <c r="K358" s="215"/>
      <c r="L358" s="220"/>
      <c r="M358" s="221"/>
      <c r="N358" s="222"/>
      <c r="O358" s="222"/>
      <c r="P358" s="222"/>
      <c r="Q358" s="222"/>
      <c r="R358" s="222"/>
      <c r="S358" s="222"/>
      <c r="T358" s="223"/>
      <c r="AT358" s="224" t="s">
        <v>133</v>
      </c>
      <c r="AU358" s="224" t="s">
        <v>87</v>
      </c>
      <c r="AV358" s="14" t="s">
        <v>87</v>
      </c>
      <c r="AW358" s="14" t="s">
        <v>33</v>
      </c>
      <c r="AX358" s="14" t="s">
        <v>85</v>
      </c>
      <c r="AY358" s="224" t="s">
        <v>122</v>
      </c>
    </row>
    <row r="359" spans="1:65" s="2" customFormat="1" ht="16.5" customHeight="1" x14ac:dyDescent="0.2">
      <c r="A359" s="34"/>
      <c r="B359" s="35"/>
      <c r="C359" s="186" t="s">
        <v>604</v>
      </c>
      <c r="D359" s="186" t="s">
        <v>125</v>
      </c>
      <c r="E359" s="187" t="s">
        <v>605</v>
      </c>
      <c r="F359" s="188" t="s">
        <v>606</v>
      </c>
      <c r="G359" s="189" t="s">
        <v>246</v>
      </c>
      <c r="H359" s="190">
        <v>6.8540000000000001</v>
      </c>
      <c r="I359" s="191"/>
      <c r="J359" s="192">
        <f>ROUND(I359*H359,2)</f>
        <v>0</v>
      </c>
      <c r="K359" s="188" t="s">
        <v>129</v>
      </c>
      <c r="L359" s="39"/>
      <c r="M359" s="193" t="s">
        <v>1</v>
      </c>
      <c r="N359" s="194" t="s">
        <v>42</v>
      </c>
      <c r="O359" s="71"/>
      <c r="P359" s="195">
        <f>O359*H359</f>
        <v>0</v>
      </c>
      <c r="Q359" s="195">
        <v>0</v>
      </c>
      <c r="R359" s="195">
        <f>Q359*H359</f>
        <v>0</v>
      </c>
      <c r="S359" s="195">
        <v>0</v>
      </c>
      <c r="T359" s="19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7" t="s">
        <v>146</v>
      </c>
      <c r="AT359" s="197" t="s">
        <v>125</v>
      </c>
      <c r="AU359" s="197" t="s">
        <v>87</v>
      </c>
      <c r="AY359" s="17" t="s">
        <v>122</v>
      </c>
      <c r="BE359" s="198">
        <f>IF(N359="základní",J359,0)</f>
        <v>0</v>
      </c>
      <c r="BF359" s="198">
        <f>IF(N359="snížená",J359,0)</f>
        <v>0</v>
      </c>
      <c r="BG359" s="198">
        <f>IF(N359="zákl. přenesená",J359,0)</f>
        <v>0</v>
      </c>
      <c r="BH359" s="198">
        <f>IF(N359="sníž. přenesená",J359,0)</f>
        <v>0</v>
      </c>
      <c r="BI359" s="198">
        <f>IF(N359="nulová",J359,0)</f>
        <v>0</v>
      </c>
      <c r="BJ359" s="17" t="s">
        <v>85</v>
      </c>
      <c r="BK359" s="198">
        <f>ROUND(I359*H359,2)</f>
        <v>0</v>
      </c>
      <c r="BL359" s="17" t="s">
        <v>146</v>
      </c>
      <c r="BM359" s="197" t="s">
        <v>607</v>
      </c>
    </row>
    <row r="360" spans="1:65" s="2" customFormat="1" x14ac:dyDescent="0.2">
      <c r="A360" s="34"/>
      <c r="B360" s="35"/>
      <c r="C360" s="36"/>
      <c r="D360" s="199" t="s">
        <v>132</v>
      </c>
      <c r="E360" s="36"/>
      <c r="F360" s="200" t="s">
        <v>608</v>
      </c>
      <c r="G360" s="36"/>
      <c r="H360" s="36"/>
      <c r="I360" s="201"/>
      <c r="J360" s="36"/>
      <c r="K360" s="36"/>
      <c r="L360" s="39"/>
      <c r="M360" s="202"/>
      <c r="N360" s="203"/>
      <c r="O360" s="71"/>
      <c r="P360" s="71"/>
      <c r="Q360" s="71"/>
      <c r="R360" s="71"/>
      <c r="S360" s="71"/>
      <c r="T360" s="72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T360" s="17" t="s">
        <v>132</v>
      </c>
      <c r="AU360" s="17" t="s">
        <v>87</v>
      </c>
    </row>
    <row r="361" spans="1:65" s="13" customFormat="1" x14ac:dyDescent="0.2">
      <c r="B361" s="204"/>
      <c r="C361" s="205"/>
      <c r="D361" s="199" t="s">
        <v>133</v>
      </c>
      <c r="E361" s="206" t="s">
        <v>1</v>
      </c>
      <c r="F361" s="207" t="s">
        <v>609</v>
      </c>
      <c r="G361" s="205"/>
      <c r="H361" s="206" t="s">
        <v>1</v>
      </c>
      <c r="I361" s="208"/>
      <c r="J361" s="205"/>
      <c r="K361" s="205"/>
      <c r="L361" s="209"/>
      <c r="M361" s="210"/>
      <c r="N361" s="211"/>
      <c r="O361" s="211"/>
      <c r="P361" s="211"/>
      <c r="Q361" s="211"/>
      <c r="R361" s="211"/>
      <c r="S361" s="211"/>
      <c r="T361" s="212"/>
      <c r="AT361" s="213" t="s">
        <v>133</v>
      </c>
      <c r="AU361" s="213" t="s">
        <v>87</v>
      </c>
      <c r="AV361" s="13" t="s">
        <v>85</v>
      </c>
      <c r="AW361" s="13" t="s">
        <v>33</v>
      </c>
      <c r="AX361" s="13" t="s">
        <v>77</v>
      </c>
      <c r="AY361" s="213" t="s">
        <v>122</v>
      </c>
    </row>
    <row r="362" spans="1:65" s="14" customFormat="1" x14ac:dyDescent="0.2">
      <c r="B362" s="214"/>
      <c r="C362" s="215"/>
      <c r="D362" s="199" t="s">
        <v>133</v>
      </c>
      <c r="E362" s="216" t="s">
        <v>1</v>
      </c>
      <c r="F362" s="217" t="s">
        <v>610</v>
      </c>
      <c r="G362" s="215"/>
      <c r="H362" s="218">
        <v>5.4539999999999997</v>
      </c>
      <c r="I362" s="219"/>
      <c r="J362" s="215"/>
      <c r="K362" s="215"/>
      <c r="L362" s="220"/>
      <c r="M362" s="221"/>
      <c r="N362" s="222"/>
      <c r="O362" s="222"/>
      <c r="P362" s="222"/>
      <c r="Q362" s="222"/>
      <c r="R362" s="222"/>
      <c r="S362" s="222"/>
      <c r="T362" s="223"/>
      <c r="AT362" s="224" t="s">
        <v>133</v>
      </c>
      <c r="AU362" s="224" t="s">
        <v>87</v>
      </c>
      <c r="AV362" s="14" t="s">
        <v>87</v>
      </c>
      <c r="AW362" s="14" t="s">
        <v>33</v>
      </c>
      <c r="AX362" s="14" t="s">
        <v>77</v>
      </c>
      <c r="AY362" s="224" t="s">
        <v>122</v>
      </c>
    </row>
    <row r="363" spans="1:65" s="14" customFormat="1" x14ac:dyDescent="0.2">
      <c r="B363" s="214"/>
      <c r="C363" s="215"/>
      <c r="D363" s="199" t="s">
        <v>133</v>
      </c>
      <c r="E363" s="216" t="s">
        <v>1</v>
      </c>
      <c r="F363" s="217" t="s">
        <v>611</v>
      </c>
      <c r="G363" s="215"/>
      <c r="H363" s="218">
        <v>1.4</v>
      </c>
      <c r="I363" s="219"/>
      <c r="J363" s="215"/>
      <c r="K363" s="215"/>
      <c r="L363" s="220"/>
      <c r="M363" s="221"/>
      <c r="N363" s="222"/>
      <c r="O363" s="222"/>
      <c r="P363" s="222"/>
      <c r="Q363" s="222"/>
      <c r="R363" s="222"/>
      <c r="S363" s="222"/>
      <c r="T363" s="223"/>
      <c r="AT363" s="224" t="s">
        <v>133</v>
      </c>
      <c r="AU363" s="224" t="s">
        <v>87</v>
      </c>
      <c r="AV363" s="14" t="s">
        <v>87</v>
      </c>
      <c r="AW363" s="14" t="s">
        <v>33</v>
      </c>
      <c r="AX363" s="14" t="s">
        <v>77</v>
      </c>
      <c r="AY363" s="224" t="s">
        <v>122</v>
      </c>
    </row>
    <row r="364" spans="1:65" s="15" customFormat="1" x14ac:dyDescent="0.2">
      <c r="B364" s="228"/>
      <c r="C364" s="229"/>
      <c r="D364" s="199" t="s">
        <v>133</v>
      </c>
      <c r="E364" s="230" t="s">
        <v>1</v>
      </c>
      <c r="F364" s="231" t="s">
        <v>251</v>
      </c>
      <c r="G364" s="229"/>
      <c r="H364" s="232">
        <v>6.8539999999999992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AT364" s="238" t="s">
        <v>133</v>
      </c>
      <c r="AU364" s="238" t="s">
        <v>87</v>
      </c>
      <c r="AV364" s="15" t="s">
        <v>146</v>
      </c>
      <c r="AW364" s="15" t="s">
        <v>33</v>
      </c>
      <c r="AX364" s="15" t="s">
        <v>85</v>
      </c>
      <c r="AY364" s="238" t="s">
        <v>122</v>
      </c>
    </row>
    <row r="365" spans="1:65" s="2" customFormat="1" ht="16.5" customHeight="1" x14ac:dyDescent="0.2">
      <c r="A365" s="34"/>
      <c r="B365" s="35"/>
      <c r="C365" s="186" t="s">
        <v>612</v>
      </c>
      <c r="D365" s="186" t="s">
        <v>125</v>
      </c>
      <c r="E365" s="187" t="s">
        <v>613</v>
      </c>
      <c r="F365" s="188" t="s">
        <v>614</v>
      </c>
      <c r="G365" s="189" t="s">
        <v>246</v>
      </c>
      <c r="H365" s="190">
        <v>321.5</v>
      </c>
      <c r="I365" s="191"/>
      <c r="J365" s="192">
        <f>ROUND(I365*H365,2)</f>
        <v>0</v>
      </c>
      <c r="K365" s="188" t="s">
        <v>129</v>
      </c>
      <c r="L365" s="39"/>
      <c r="M365" s="193" t="s">
        <v>1</v>
      </c>
      <c r="N365" s="194" t="s">
        <v>42</v>
      </c>
      <c r="O365" s="71"/>
      <c r="P365" s="195">
        <f>O365*H365</f>
        <v>0</v>
      </c>
      <c r="Q365" s="195">
        <v>0</v>
      </c>
      <c r="R365" s="195">
        <f>Q365*H365</f>
        <v>0</v>
      </c>
      <c r="S365" s="195">
        <v>0</v>
      </c>
      <c r="T365" s="196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7" t="s">
        <v>146</v>
      </c>
      <c r="AT365" s="197" t="s">
        <v>125</v>
      </c>
      <c r="AU365" s="197" t="s">
        <v>87</v>
      </c>
      <c r="AY365" s="17" t="s">
        <v>122</v>
      </c>
      <c r="BE365" s="198">
        <f>IF(N365="základní",J365,0)</f>
        <v>0</v>
      </c>
      <c r="BF365" s="198">
        <f>IF(N365="snížená",J365,0)</f>
        <v>0</v>
      </c>
      <c r="BG365" s="198">
        <f>IF(N365="zákl. přenesená",J365,0)</f>
        <v>0</v>
      </c>
      <c r="BH365" s="198">
        <f>IF(N365="sníž. přenesená",J365,0)</f>
        <v>0</v>
      </c>
      <c r="BI365" s="198">
        <f>IF(N365="nulová",J365,0)</f>
        <v>0</v>
      </c>
      <c r="BJ365" s="17" t="s">
        <v>85</v>
      </c>
      <c r="BK365" s="198">
        <f>ROUND(I365*H365,2)</f>
        <v>0</v>
      </c>
      <c r="BL365" s="17" t="s">
        <v>146</v>
      </c>
      <c r="BM365" s="197" t="s">
        <v>615</v>
      </c>
    </row>
    <row r="366" spans="1:65" s="2" customFormat="1" x14ac:dyDescent="0.2">
      <c r="A366" s="34"/>
      <c r="B366" s="35"/>
      <c r="C366" s="36"/>
      <c r="D366" s="199" t="s">
        <v>132</v>
      </c>
      <c r="E366" s="36"/>
      <c r="F366" s="200" t="s">
        <v>616</v>
      </c>
      <c r="G366" s="36"/>
      <c r="H366" s="36"/>
      <c r="I366" s="201"/>
      <c r="J366" s="36"/>
      <c r="K366" s="36"/>
      <c r="L366" s="39"/>
      <c r="M366" s="202"/>
      <c r="N366" s="203"/>
      <c r="O366" s="71"/>
      <c r="P366" s="71"/>
      <c r="Q366" s="71"/>
      <c r="R366" s="71"/>
      <c r="S366" s="71"/>
      <c r="T366" s="72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7" t="s">
        <v>132</v>
      </c>
      <c r="AU366" s="17" t="s">
        <v>87</v>
      </c>
    </row>
    <row r="367" spans="1:65" s="13" customFormat="1" x14ac:dyDescent="0.2">
      <c r="B367" s="204"/>
      <c r="C367" s="205"/>
      <c r="D367" s="199" t="s">
        <v>133</v>
      </c>
      <c r="E367" s="206" t="s">
        <v>1</v>
      </c>
      <c r="F367" s="207" t="s">
        <v>617</v>
      </c>
      <c r="G367" s="205"/>
      <c r="H367" s="206" t="s">
        <v>1</v>
      </c>
      <c r="I367" s="208"/>
      <c r="J367" s="205"/>
      <c r="K367" s="205"/>
      <c r="L367" s="209"/>
      <c r="M367" s="210"/>
      <c r="N367" s="211"/>
      <c r="O367" s="211"/>
      <c r="P367" s="211"/>
      <c r="Q367" s="211"/>
      <c r="R367" s="211"/>
      <c r="S367" s="211"/>
      <c r="T367" s="212"/>
      <c r="AT367" s="213" t="s">
        <v>133</v>
      </c>
      <c r="AU367" s="213" t="s">
        <v>87</v>
      </c>
      <c r="AV367" s="13" t="s">
        <v>85</v>
      </c>
      <c r="AW367" s="13" t="s">
        <v>33</v>
      </c>
      <c r="AX367" s="13" t="s">
        <v>77</v>
      </c>
      <c r="AY367" s="213" t="s">
        <v>122</v>
      </c>
    </row>
    <row r="368" spans="1:65" s="14" customFormat="1" x14ac:dyDescent="0.2">
      <c r="B368" s="214"/>
      <c r="C368" s="215"/>
      <c r="D368" s="199" t="s">
        <v>133</v>
      </c>
      <c r="E368" s="216" t="s">
        <v>1</v>
      </c>
      <c r="F368" s="217" t="s">
        <v>618</v>
      </c>
      <c r="G368" s="215"/>
      <c r="H368" s="218">
        <v>136.69999999999999</v>
      </c>
      <c r="I368" s="219"/>
      <c r="J368" s="215"/>
      <c r="K368" s="215"/>
      <c r="L368" s="220"/>
      <c r="M368" s="221"/>
      <c r="N368" s="222"/>
      <c r="O368" s="222"/>
      <c r="P368" s="222"/>
      <c r="Q368" s="222"/>
      <c r="R368" s="222"/>
      <c r="S368" s="222"/>
      <c r="T368" s="223"/>
      <c r="AT368" s="224" t="s">
        <v>133</v>
      </c>
      <c r="AU368" s="224" t="s">
        <v>87</v>
      </c>
      <c r="AV368" s="14" t="s">
        <v>87</v>
      </c>
      <c r="AW368" s="14" t="s">
        <v>33</v>
      </c>
      <c r="AX368" s="14" t="s">
        <v>77</v>
      </c>
      <c r="AY368" s="224" t="s">
        <v>122</v>
      </c>
    </row>
    <row r="369" spans="1:65" s="14" customFormat="1" x14ac:dyDescent="0.2">
      <c r="B369" s="214"/>
      <c r="C369" s="215"/>
      <c r="D369" s="199" t="s">
        <v>133</v>
      </c>
      <c r="E369" s="216" t="s">
        <v>1</v>
      </c>
      <c r="F369" s="217" t="s">
        <v>619</v>
      </c>
      <c r="G369" s="215"/>
      <c r="H369" s="218">
        <v>91</v>
      </c>
      <c r="I369" s="219"/>
      <c r="J369" s="215"/>
      <c r="K369" s="215"/>
      <c r="L369" s="220"/>
      <c r="M369" s="221"/>
      <c r="N369" s="222"/>
      <c r="O369" s="222"/>
      <c r="P369" s="222"/>
      <c r="Q369" s="222"/>
      <c r="R369" s="222"/>
      <c r="S369" s="222"/>
      <c r="T369" s="223"/>
      <c r="AT369" s="224" t="s">
        <v>133</v>
      </c>
      <c r="AU369" s="224" t="s">
        <v>87</v>
      </c>
      <c r="AV369" s="14" t="s">
        <v>87</v>
      </c>
      <c r="AW369" s="14" t="s">
        <v>33</v>
      </c>
      <c r="AX369" s="14" t="s">
        <v>77</v>
      </c>
      <c r="AY369" s="224" t="s">
        <v>122</v>
      </c>
    </row>
    <row r="370" spans="1:65" s="14" customFormat="1" x14ac:dyDescent="0.2">
      <c r="B370" s="214"/>
      <c r="C370" s="215"/>
      <c r="D370" s="199" t="s">
        <v>133</v>
      </c>
      <c r="E370" s="216" t="s">
        <v>1</v>
      </c>
      <c r="F370" s="217" t="s">
        <v>620</v>
      </c>
      <c r="G370" s="215"/>
      <c r="H370" s="218">
        <v>91</v>
      </c>
      <c r="I370" s="219"/>
      <c r="J370" s="215"/>
      <c r="K370" s="215"/>
      <c r="L370" s="220"/>
      <c r="M370" s="221"/>
      <c r="N370" s="222"/>
      <c r="O370" s="222"/>
      <c r="P370" s="222"/>
      <c r="Q370" s="222"/>
      <c r="R370" s="222"/>
      <c r="S370" s="222"/>
      <c r="T370" s="223"/>
      <c r="AT370" s="224" t="s">
        <v>133</v>
      </c>
      <c r="AU370" s="224" t="s">
        <v>87</v>
      </c>
      <c r="AV370" s="14" t="s">
        <v>87</v>
      </c>
      <c r="AW370" s="14" t="s">
        <v>33</v>
      </c>
      <c r="AX370" s="14" t="s">
        <v>77</v>
      </c>
      <c r="AY370" s="224" t="s">
        <v>122</v>
      </c>
    </row>
    <row r="371" spans="1:65" s="14" customFormat="1" x14ac:dyDescent="0.2">
      <c r="B371" s="214"/>
      <c r="C371" s="215"/>
      <c r="D371" s="199" t="s">
        <v>133</v>
      </c>
      <c r="E371" s="216" t="s">
        <v>1</v>
      </c>
      <c r="F371" s="217" t="s">
        <v>621</v>
      </c>
      <c r="G371" s="215"/>
      <c r="H371" s="218">
        <v>2.8</v>
      </c>
      <c r="I371" s="219"/>
      <c r="J371" s="215"/>
      <c r="K371" s="215"/>
      <c r="L371" s="220"/>
      <c r="M371" s="221"/>
      <c r="N371" s="222"/>
      <c r="O371" s="222"/>
      <c r="P371" s="222"/>
      <c r="Q371" s="222"/>
      <c r="R371" s="222"/>
      <c r="S371" s="222"/>
      <c r="T371" s="223"/>
      <c r="AT371" s="224" t="s">
        <v>133</v>
      </c>
      <c r="AU371" s="224" t="s">
        <v>87</v>
      </c>
      <c r="AV371" s="14" t="s">
        <v>87</v>
      </c>
      <c r="AW371" s="14" t="s">
        <v>33</v>
      </c>
      <c r="AX371" s="14" t="s">
        <v>77</v>
      </c>
      <c r="AY371" s="224" t="s">
        <v>122</v>
      </c>
    </row>
    <row r="372" spans="1:65" s="15" customFormat="1" x14ac:dyDescent="0.2">
      <c r="B372" s="228"/>
      <c r="C372" s="229"/>
      <c r="D372" s="199" t="s">
        <v>133</v>
      </c>
      <c r="E372" s="230" t="s">
        <v>1</v>
      </c>
      <c r="F372" s="231" t="s">
        <v>251</v>
      </c>
      <c r="G372" s="229"/>
      <c r="H372" s="232">
        <v>321.5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AT372" s="238" t="s">
        <v>133</v>
      </c>
      <c r="AU372" s="238" t="s">
        <v>87</v>
      </c>
      <c r="AV372" s="15" t="s">
        <v>146</v>
      </c>
      <c r="AW372" s="15" t="s">
        <v>33</v>
      </c>
      <c r="AX372" s="15" t="s">
        <v>85</v>
      </c>
      <c r="AY372" s="238" t="s">
        <v>122</v>
      </c>
    </row>
    <row r="373" spans="1:65" s="2" customFormat="1" ht="16.5" customHeight="1" x14ac:dyDescent="0.2">
      <c r="A373" s="34"/>
      <c r="B373" s="35"/>
      <c r="C373" s="186" t="s">
        <v>622</v>
      </c>
      <c r="D373" s="186" t="s">
        <v>125</v>
      </c>
      <c r="E373" s="187" t="s">
        <v>623</v>
      </c>
      <c r="F373" s="188" t="s">
        <v>624</v>
      </c>
      <c r="G373" s="189" t="s">
        <v>246</v>
      </c>
      <c r="H373" s="190">
        <v>12.48</v>
      </c>
      <c r="I373" s="191"/>
      <c r="J373" s="192">
        <f>ROUND(I373*H373,2)</f>
        <v>0</v>
      </c>
      <c r="K373" s="188" t="s">
        <v>129</v>
      </c>
      <c r="L373" s="39"/>
      <c r="M373" s="193" t="s">
        <v>1</v>
      </c>
      <c r="N373" s="194" t="s">
        <v>42</v>
      </c>
      <c r="O373" s="71"/>
      <c r="P373" s="195">
        <f>O373*H373</f>
        <v>0</v>
      </c>
      <c r="Q373" s="195">
        <v>0</v>
      </c>
      <c r="R373" s="195">
        <f>Q373*H373</f>
        <v>0</v>
      </c>
      <c r="S373" s="195">
        <v>0</v>
      </c>
      <c r="T373" s="196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7" t="s">
        <v>146</v>
      </c>
      <c r="AT373" s="197" t="s">
        <v>125</v>
      </c>
      <c r="AU373" s="197" t="s">
        <v>87</v>
      </c>
      <c r="AY373" s="17" t="s">
        <v>122</v>
      </c>
      <c r="BE373" s="198">
        <f>IF(N373="základní",J373,0)</f>
        <v>0</v>
      </c>
      <c r="BF373" s="198">
        <f>IF(N373="snížená",J373,0)</f>
        <v>0</v>
      </c>
      <c r="BG373" s="198">
        <f>IF(N373="zákl. přenesená",J373,0)</f>
        <v>0</v>
      </c>
      <c r="BH373" s="198">
        <f>IF(N373="sníž. přenesená",J373,0)</f>
        <v>0</v>
      </c>
      <c r="BI373" s="198">
        <f>IF(N373="nulová",J373,0)</f>
        <v>0</v>
      </c>
      <c r="BJ373" s="17" t="s">
        <v>85</v>
      </c>
      <c r="BK373" s="198">
        <f>ROUND(I373*H373,2)</f>
        <v>0</v>
      </c>
      <c r="BL373" s="17" t="s">
        <v>146</v>
      </c>
      <c r="BM373" s="197" t="s">
        <v>625</v>
      </c>
    </row>
    <row r="374" spans="1:65" s="2" customFormat="1" x14ac:dyDescent="0.2">
      <c r="A374" s="34"/>
      <c r="B374" s="35"/>
      <c r="C374" s="36"/>
      <c r="D374" s="199" t="s">
        <v>132</v>
      </c>
      <c r="E374" s="36"/>
      <c r="F374" s="200" t="s">
        <v>626</v>
      </c>
      <c r="G374" s="36"/>
      <c r="H374" s="36"/>
      <c r="I374" s="201"/>
      <c r="J374" s="36"/>
      <c r="K374" s="36"/>
      <c r="L374" s="39"/>
      <c r="M374" s="202"/>
      <c r="N374" s="203"/>
      <c r="O374" s="71"/>
      <c r="P374" s="71"/>
      <c r="Q374" s="71"/>
      <c r="R374" s="71"/>
      <c r="S374" s="71"/>
      <c r="T374" s="72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T374" s="17" t="s">
        <v>132</v>
      </c>
      <c r="AU374" s="17" t="s">
        <v>87</v>
      </c>
    </row>
    <row r="375" spans="1:65" s="13" customFormat="1" x14ac:dyDescent="0.2">
      <c r="B375" s="204"/>
      <c r="C375" s="205"/>
      <c r="D375" s="199" t="s">
        <v>133</v>
      </c>
      <c r="E375" s="206" t="s">
        <v>1</v>
      </c>
      <c r="F375" s="207" t="s">
        <v>627</v>
      </c>
      <c r="G375" s="205"/>
      <c r="H375" s="206" t="s">
        <v>1</v>
      </c>
      <c r="I375" s="208"/>
      <c r="J375" s="205"/>
      <c r="K375" s="205"/>
      <c r="L375" s="209"/>
      <c r="M375" s="210"/>
      <c r="N375" s="211"/>
      <c r="O375" s="211"/>
      <c r="P375" s="211"/>
      <c r="Q375" s="211"/>
      <c r="R375" s="211"/>
      <c r="S375" s="211"/>
      <c r="T375" s="212"/>
      <c r="AT375" s="213" t="s">
        <v>133</v>
      </c>
      <c r="AU375" s="213" t="s">
        <v>87</v>
      </c>
      <c r="AV375" s="13" t="s">
        <v>85</v>
      </c>
      <c r="AW375" s="13" t="s">
        <v>33</v>
      </c>
      <c r="AX375" s="13" t="s">
        <v>77</v>
      </c>
      <c r="AY375" s="213" t="s">
        <v>122</v>
      </c>
    </row>
    <row r="376" spans="1:65" s="14" customFormat="1" x14ac:dyDescent="0.2">
      <c r="B376" s="214"/>
      <c r="C376" s="215"/>
      <c r="D376" s="199" t="s">
        <v>133</v>
      </c>
      <c r="E376" s="216" t="s">
        <v>1</v>
      </c>
      <c r="F376" s="217" t="s">
        <v>628</v>
      </c>
      <c r="G376" s="215"/>
      <c r="H376" s="218">
        <v>12.48</v>
      </c>
      <c r="I376" s="219"/>
      <c r="J376" s="215"/>
      <c r="K376" s="215"/>
      <c r="L376" s="220"/>
      <c r="M376" s="221"/>
      <c r="N376" s="222"/>
      <c r="O376" s="222"/>
      <c r="P376" s="222"/>
      <c r="Q376" s="222"/>
      <c r="R376" s="222"/>
      <c r="S376" s="222"/>
      <c r="T376" s="223"/>
      <c r="AT376" s="224" t="s">
        <v>133</v>
      </c>
      <c r="AU376" s="224" t="s">
        <v>87</v>
      </c>
      <c r="AV376" s="14" t="s">
        <v>87</v>
      </c>
      <c r="AW376" s="14" t="s">
        <v>33</v>
      </c>
      <c r="AX376" s="14" t="s">
        <v>85</v>
      </c>
      <c r="AY376" s="224" t="s">
        <v>122</v>
      </c>
    </row>
    <row r="377" spans="1:65" s="2" customFormat="1" ht="21.75" customHeight="1" x14ac:dyDescent="0.2">
      <c r="A377" s="34"/>
      <c r="B377" s="35"/>
      <c r="C377" s="186" t="s">
        <v>629</v>
      </c>
      <c r="D377" s="186" t="s">
        <v>125</v>
      </c>
      <c r="E377" s="187" t="s">
        <v>630</v>
      </c>
      <c r="F377" s="188" t="s">
        <v>631</v>
      </c>
      <c r="G377" s="189" t="s">
        <v>246</v>
      </c>
      <c r="H377" s="190">
        <v>241.58</v>
      </c>
      <c r="I377" s="191"/>
      <c r="J377" s="192">
        <f>ROUND(I377*H377,2)</f>
        <v>0</v>
      </c>
      <c r="K377" s="188" t="s">
        <v>129</v>
      </c>
      <c r="L377" s="39"/>
      <c r="M377" s="193" t="s">
        <v>1</v>
      </c>
      <c r="N377" s="194" t="s">
        <v>42</v>
      </c>
      <c r="O377" s="71"/>
      <c r="P377" s="195">
        <f>O377*H377</f>
        <v>0</v>
      </c>
      <c r="Q377" s="195">
        <v>0</v>
      </c>
      <c r="R377" s="195">
        <f>Q377*H377</f>
        <v>0</v>
      </c>
      <c r="S377" s="195">
        <v>0</v>
      </c>
      <c r="T377" s="196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7" t="s">
        <v>146</v>
      </c>
      <c r="AT377" s="197" t="s">
        <v>125</v>
      </c>
      <c r="AU377" s="197" t="s">
        <v>87</v>
      </c>
      <c r="AY377" s="17" t="s">
        <v>122</v>
      </c>
      <c r="BE377" s="198">
        <f>IF(N377="základní",J377,0)</f>
        <v>0</v>
      </c>
      <c r="BF377" s="198">
        <f>IF(N377="snížená",J377,0)</f>
        <v>0</v>
      </c>
      <c r="BG377" s="198">
        <f>IF(N377="zákl. přenesená",J377,0)</f>
        <v>0</v>
      </c>
      <c r="BH377" s="198">
        <f>IF(N377="sníž. přenesená",J377,0)</f>
        <v>0</v>
      </c>
      <c r="BI377" s="198">
        <f>IF(N377="nulová",J377,0)</f>
        <v>0</v>
      </c>
      <c r="BJ377" s="17" t="s">
        <v>85</v>
      </c>
      <c r="BK377" s="198">
        <f>ROUND(I377*H377,2)</f>
        <v>0</v>
      </c>
      <c r="BL377" s="17" t="s">
        <v>146</v>
      </c>
      <c r="BM377" s="197" t="s">
        <v>632</v>
      </c>
    </row>
    <row r="378" spans="1:65" s="2" customFormat="1" ht="19.5" x14ac:dyDescent="0.2">
      <c r="A378" s="34"/>
      <c r="B378" s="35"/>
      <c r="C378" s="36"/>
      <c r="D378" s="199" t="s">
        <v>132</v>
      </c>
      <c r="E378" s="36"/>
      <c r="F378" s="200" t="s">
        <v>633</v>
      </c>
      <c r="G378" s="36"/>
      <c r="H378" s="36"/>
      <c r="I378" s="201"/>
      <c r="J378" s="36"/>
      <c r="K378" s="36"/>
      <c r="L378" s="39"/>
      <c r="M378" s="202"/>
      <c r="N378" s="203"/>
      <c r="O378" s="71"/>
      <c r="P378" s="71"/>
      <c r="Q378" s="71"/>
      <c r="R378" s="71"/>
      <c r="S378" s="71"/>
      <c r="T378" s="72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T378" s="17" t="s">
        <v>132</v>
      </c>
      <c r="AU378" s="17" t="s">
        <v>87</v>
      </c>
    </row>
    <row r="379" spans="1:65" s="13" customFormat="1" x14ac:dyDescent="0.2">
      <c r="B379" s="204"/>
      <c r="C379" s="205"/>
      <c r="D379" s="199" t="s">
        <v>133</v>
      </c>
      <c r="E379" s="206" t="s">
        <v>1</v>
      </c>
      <c r="F379" s="207" t="s">
        <v>634</v>
      </c>
      <c r="G379" s="205"/>
      <c r="H379" s="206" t="s">
        <v>1</v>
      </c>
      <c r="I379" s="208"/>
      <c r="J379" s="205"/>
      <c r="K379" s="205"/>
      <c r="L379" s="209"/>
      <c r="M379" s="210"/>
      <c r="N379" s="211"/>
      <c r="O379" s="211"/>
      <c r="P379" s="211"/>
      <c r="Q379" s="211"/>
      <c r="R379" s="211"/>
      <c r="S379" s="211"/>
      <c r="T379" s="212"/>
      <c r="AT379" s="213" t="s">
        <v>133</v>
      </c>
      <c r="AU379" s="213" t="s">
        <v>87</v>
      </c>
      <c r="AV379" s="13" t="s">
        <v>85</v>
      </c>
      <c r="AW379" s="13" t="s">
        <v>33</v>
      </c>
      <c r="AX379" s="13" t="s">
        <v>77</v>
      </c>
      <c r="AY379" s="213" t="s">
        <v>122</v>
      </c>
    </row>
    <row r="380" spans="1:65" s="14" customFormat="1" x14ac:dyDescent="0.2">
      <c r="B380" s="214"/>
      <c r="C380" s="215"/>
      <c r="D380" s="199" t="s">
        <v>133</v>
      </c>
      <c r="E380" s="216" t="s">
        <v>1</v>
      </c>
      <c r="F380" s="217" t="s">
        <v>635</v>
      </c>
      <c r="G380" s="215"/>
      <c r="H380" s="218">
        <v>1.4</v>
      </c>
      <c r="I380" s="219"/>
      <c r="J380" s="215"/>
      <c r="K380" s="215"/>
      <c r="L380" s="220"/>
      <c r="M380" s="221"/>
      <c r="N380" s="222"/>
      <c r="O380" s="222"/>
      <c r="P380" s="222"/>
      <c r="Q380" s="222"/>
      <c r="R380" s="222"/>
      <c r="S380" s="222"/>
      <c r="T380" s="223"/>
      <c r="AT380" s="224" t="s">
        <v>133</v>
      </c>
      <c r="AU380" s="224" t="s">
        <v>87</v>
      </c>
      <c r="AV380" s="14" t="s">
        <v>87</v>
      </c>
      <c r="AW380" s="14" t="s">
        <v>33</v>
      </c>
      <c r="AX380" s="14" t="s">
        <v>77</v>
      </c>
      <c r="AY380" s="224" t="s">
        <v>122</v>
      </c>
    </row>
    <row r="381" spans="1:65" s="14" customFormat="1" x14ac:dyDescent="0.2">
      <c r="B381" s="214"/>
      <c r="C381" s="215"/>
      <c r="D381" s="199" t="s">
        <v>133</v>
      </c>
      <c r="E381" s="216" t="s">
        <v>1</v>
      </c>
      <c r="F381" s="217" t="s">
        <v>636</v>
      </c>
      <c r="G381" s="215"/>
      <c r="H381" s="218">
        <v>12.48</v>
      </c>
      <c r="I381" s="219"/>
      <c r="J381" s="215"/>
      <c r="K381" s="215"/>
      <c r="L381" s="220"/>
      <c r="M381" s="221"/>
      <c r="N381" s="222"/>
      <c r="O381" s="222"/>
      <c r="P381" s="222"/>
      <c r="Q381" s="222"/>
      <c r="R381" s="222"/>
      <c r="S381" s="222"/>
      <c r="T381" s="223"/>
      <c r="AT381" s="224" t="s">
        <v>133</v>
      </c>
      <c r="AU381" s="224" t="s">
        <v>87</v>
      </c>
      <c r="AV381" s="14" t="s">
        <v>87</v>
      </c>
      <c r="AW381" s="14" t="s">
        <v>33</v>
      </c>
      <c r="AX381" s="14" t="s">
        <v>77</v>
      </c>
      <c r="AY381" s="224" t="s">
        <v>122</v>
      </c>
    </row>
    <row r="382" spans="1:65" s="14" customFormat="1" x14ac:dyDescent="0.2">
      <c r="B382" s="214"/>
      <c r="C382" s="215"/>
      <c r="D382" s="199" t="s">
        <v>133</v>
      </c>
      <c r="E382" s="216" t="s">
        <v>1</v>
      </c>
      <c r="F382" s="217" t="s">
        <v>637</v>
      </c>
      <c r="G382" s="215"/>
      <c r="H382" s="218">
        <v>136.69999999999999</v>
      </c>
      <c r="I382" s="219"/>
      <c r="J382" s="215"/>
      <c r="K382" s="215"/>
      <c r="L382" s="220"/>
      <c r="M382" s="221"/>
      <c r="N382" s="222"/>
      <c r="O382" s="222"/>
      <c r="P382" s="222"/>
      <c r="Q382" s="222"/>
      <c r="R382" s="222"/>
      <c r="S382" s="222"/>
      <c r="T382" s="223"/>
      <c r="AT382" s="224" t="s">
        <v>133</v>
      </c>
      <c r="AU382" s="224" t="s">
        <v>87</v>
      </c>
      <c r="AV382" s="14" t="s">
        <v>87</v>
      </c>
      <c r="AW382" s="14" t="s">
        <v>33</v>
      </c>
      <c r="AX382" s="14" t="s">
        <v>77</v>
      </c>
      <c r="AY382" s="224" t="s">
        <v>122</v>
      </c>
    </row>
    <row r="383" spans="1:65" s="14" customFormat="1" x14ac:dyDescent="0.2">
      <c r="B383" s="214"/>
      <c r="C383" s="215"/>
      <c r="D383" s="199" t="s">
        <v>133</v>
      </c>
      <c r="E383" s="216" t="s">
        <v>1</v>
      </c>
      <c r="F383" s="217" t="s">
        <v>638</v>
      </c>
      <c r="G383" s="215"/>
      <c r="H383" s="218">
        <v>91</v>
      </c>
      <c r="I383" s="219"/>
      <c r="J383" s="215"/>
      <c r="K383" s="215"/>
      <c r="L383" s="220"/>
      <c r="M383" s="221"/>
      <c r="N383" s="222"/>
      <c r="O383" s="222"/>
      <c r="P383" s="222"/>
      <c r="Q383" s="222"/>
      <c r="R383" s="222"/>
      <c r="S383" s="222"/>
      <c r="T383" s="223"/>
      <c r="AT383" s="224" t="s">
        <v>133</v>
      </c>
      <c r="AU383" s="224" t="s">
        <v>87</v>
      </c>
      <c r="AV383" s="14" t="s">
        <v>87</v>
      </c>
      <c r="AW383" s="14" t="s">
        <v>33</v>
      </c>
      <c r="AX383" s="14" t="s">
        <v>77</v>
      </c>
      <c r="AY383" s="224" t="s">
        <v>122</v>
      </c>
    </row>
    <row r="384" spans="1:65" s="15" customFormat="1" x14ac:dyDescent="0.2">
      <c r="B384" s="228"/>
      <c r="C384" s="229"/>
      <c r="D384" s="199" t="s">
        <v>133</v>
      </c>
      <c r="E384" s="230" t="s">
        <v>1</v>
      </c>
      <c r="F384" s="231" t="s">
        <v>251</v>
      </c>
      <c r="G384" s="229"/>
      <c r="H384" s="232">
        <v>241.57999999999998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AT384" s="238" t="s">
        <v>133</v>
      </c>
      <c r="AU384" s="238" t="s">
        <v>87</v>
      </c>
      <c r="AV384" s="15" t="s">
        <v>146</v>
      </c>
      <c r="AW384" s="15" t="s">
        <v>33</v>
      </c>
      <c r="AX384" s="15" t="s">
        <v>85</v>
      </c>
      <c r="AY384" s="238" t="s">
        <v>122</v>
      </c>
    </row>
    <row r="385" spans="1:65" s="2" customFormat="1" ht="21.75" customHeight="1" x14ac:dyDescent="0.2">
      <c r="A385" s="34"/>
      <c r="B385" s="35"/>
      <c r="C385" s="186" t="s">
        <v>639</v>
      </c>
      <c r="D385" s="186" t="s">
        <v>125</v>
      </c>
      <c r="E385" s="187" t="s">
        <v>640</v>
      </c>
      <c r="F385" s="188" t="s">
        <v>641</v>
      </c>
      <c r="G385" s="189" t="s">
        <v>246</v>
      </c>
      <c r="H385" s="190">
        <v>179.9</v>
      </c>
      <c r="I385" s="191"/>
      <c r="J385" s="192">
        <f>ROUND(I385*H385,2)</f>
        <v>0</v>
      </c>
      <c r="K385" s="188" t="s">
        <v>129</v>
      </c>
      <c r="L385" s="39"/>
      <c r="M385" s="193" t="s">
        <v>1</v>
      </c>
      <c r="N385" s="194" t="s">
        <v>42</v>
      </c>
      <c r="O385" s="71"/>
      <c r="P385" s="195">
        <f>O385*H385</f>
        <v>0</v>
      </c>
      <c r="Q385" s="195">
        <v>8.9219999999999994E-2</v>
      </c>
      <c r="R385" s="195">
        <f>Q385*H385</f>
        <v>16.050677999999998</v>
      </c>
      <c r="S385" s="195">
        <v>0</v>
      </c>
      <c r="T385" s="196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7" t="s">
        <v>146</v>
      </c>
      <c r="AT385" s="197" t="s">
        <v>125</v>
      </c>
      <c r="AU385" s="197" t="s">
        <v>87</v>
      </c>
      <c r="AY385" s="17" t="s">
        <v>122</v>
      </c>
      <c r="BE385" s="198">
        <f>IF(N385="základní",J385,0)</f>
        <v>0</v>
      </c>
      <c r="BF385" s="198">
        <f>IF(N385="snížená",J385,0)</f>
        <v>0</v>
      </c>
      <c r="BG385" s="198">
        <f>IF(N385="zákl. přenesená",J385,0)</f>
        <v>0</v>
      </c>
      <c r="BH385" s="198">
        <f>IF(N385="sníž. přenesená",J385,0)</f>
        <v>0</v>
      </c>
      <c r="BI385" s="198">
        <f>IF(N385="nulová",J385,0)</f>
        <v>0</v>
      </c>
      <c r="BJ385" s="17" t="s">
        <v>85</v>
      </c>
      <c r="BK385" s="198">
        <f>ROUND(I385*H385,2)</f>
        <v>0</v>
      </c>
      <c r="BL385" s="17" t="s">
        <v>146</v>
      </c>
      <c r="BM385" s="197" t="s">
        <v>642</v>
      </c>
    </row>
    <row r="386" spans="1:65" s="2" customFormat="1" ht="19.5" x14ac:dyDescent="0.2">
      <c r="A386" s="34"/>
      <c r="B386" s="35"/>
      <c r="C386" s="36"/>
      <c r="D386" s="199" t="s">
        <v>132</v>
      </c>
      <c r="E386" s="36"/>
      <c r="F386" s="200" t="s">
        <v>643</v>
      </c>
      <c r="G386" s="36"/>
      <c r="H386" s="36"/>
      <c r="I386" s="201"/>
      <c r="J386" s="36"/>
      <c r="K386" s="36"/>
      <c r="L386" s="39"/>
      <c r="M386" s="202"/>
      <c r="N386" s="203"/>
      <c r="O386" s="71"/>
      <c r="P386" s="71"/>
      <c r="Q386" s="71"/>
      <c r="R386" s="71"/>
      <c r="S386" s="71"/>
      <c r="T386" s="72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132</v>
      </c>
      <c r="AU386" s="17" t="s">
        <v>87</v>
      </c>
    </row>
    <row r="387" spans="1:65" s="14" customFormat="1" x14ac:dyDescent="0.2">
      <c r="B387" s="214"/>
      <c r="C387" s="215"/>
      <c r="D387" s="199" t="s">
        <v>133</v>
      </c>
      <c r="E387" s="216" t="s">
        <v>1</v>
      </c>
      <c r="F387" s="217" t="s">
        <v>644</v>
      </c>
      <c r="G387" s="215"/>
      <c r="H387" s="218">
        <v>91.8</v>
      </c>
      <c r="I387" s="219"/>
      <c r="J387" s="215"/>
      <c r="K387" s="215"/>
      <c r="L387" s="220"/>
      <c r="M387" s="221"/>
      <c r="N387" s="222"/>
      <c r="O387" s="222"/>
      <c r="P387" s="222"/>
      <c r="Q387" s="222"/>
      <c r="R387" s="222"/>
      <c r="S387" s="222"/>
      <c r="T387" s="223"/>
      <c r="AT387" s="224" t="s">
        <v>133</v>
      </c>
      <c r="AU387" s="224" t="s">
        <v>87</v>
      </c>
      <c r="AV387" s="14" t="s">
        <v>87</v>
      </c>
      <c r="AW387" s="14" t="s">
        <v>33</v>
      </c>
      <c r="AX387" s="14" t="s">
        <v>77</v>
      </c>
      <c r="AY387" s="224" t="s">
        <v>122</v>
      </c>
    </row>
    <row r="388" spans="1:65" s="14" customFormat="1" x14ac:dyDescent="0.2">
      <c r="B388" s="214"/>
      <c r="C388" s="215"/>
      <c r="D388" s="199" t="s">
        <v>133</v>
      </c>
      <c r="E388" s="216" t="s">
        <v>1</v>
      </c>
      <c r="F388" s="217" t="s">
        <v>645</v>
      </c>
      <c r="G388" s="215"/>
      <c r="H388" s="218">
        <v>78</v>
      </c>
      <c r="I388" s="219"/>
      <c r="J388" s="215"/>
      <c r="K388" s="215"/>
      <c r="L388" s="220"/>
      <c r="M388" s="221"/>
      <c r="N388" s="222"/>
      <c r="O388" s="222"/>
      <c r="P388" s="222"/>
      <c r="Q388" s="222"/>
      <c r="R388" s="222"/>
      <c r="S388" s="222"/>
      <c r="T388" s="223"/>
      <c r="AT388" s="224" t="s">
        <v>133</v>
      </c>
      <c r="AU388" s="224" t="s">
        <v>87</v>
      </c>
      <c r="AV388" s="14" t="s">
        <v>87</v>
      </c>
      <c r="AW388" s="14" t="s">
        <v>33</v>
      </c>
      <c r="AX388" s="14" t="s">
        <v>77</v>
      </c>
      <c r="AY388" s="224" t="s">
        <v>122</v>
      </c>
    </row>
    <row r="389" spans="1:65" s="14" customFormat="1" x14ac:dyDescent="0.2">
      <c r="B389" s="214"/>
      <c r="C389" s="215"/>
      <c r="D389" s="199" t="s">
        <v>133</v>
      </c>
      <c r="E389" s="216" t="s">
        <v>1</v>
      </c>
      <c r="F389" s="217" t="s">
        <v>646</v>
      </c>
      <c r="G389" s="215"/>
      <c r="H389" s="218">
        <v>10.1</v>
      </c>
      <c r="I389" s="219"/>
      <c r="J389" s="215"/>
      <c r="K389" s="215"/>
      <c r="L389" s="220"/>
      <c r="M389" s="221"/>
      <c r="N389" s="222"/>
      <c r="O389" s="222"/>
      <c r="P389" s="222"/>
      <c r="Q389" s="222"/>
      <c r="R389" s="222"/>
      <c r="S389" s="222"/>
      <c r="T389" s="223"/>
      <c r="AT389" s="224" t="s">
        <v>133</v>
      </c>
      <c r="AU389" s="224" t="s">
        <v>87</v>
      </c>
      <c r="AV389" s="14" t="s">
        <v>87</v>
      </c>
      <c r="AW389" s="14" t="s">
        <v>33</v>
      </c>
      <c r="AX389" s="14" t="s">
        <v>77</v>
      </c>
      <c r="AY389" s="224" t="s">
        <v>122</v>
      </c>
    </row>
    <row r="390" spans="1:65" s="15" customFormat="1" x14ac:dyDescent="0.2">
      <c r="B390" s="228"/>
      <c r="C390" s="229"/>
      <c r="D390" s="199" t="s">
        <v>133</v>
      </c>
      <c r="E390" s="230" t="s">
        <v>1</v>
      </c>
      <c r="F390" s="231" t="s">
        <v>251</v>
      </c>
      <c r="G390" s="229"/>
      <c r="H390" s="232">
        <v>179.9</v>
      </c>
      <c r="I390" s="233"/>
      <c r="J390" s="229"/>
      <c r="K390" s="229"/>
      <c r="L390" s="234"/>
      <c r="M390" s="235"/>
      <c r="N390" s="236"/>
      <c r="O390" s="236"/>
      <c r="P390" s="236"/>
      <c r="Q390" s="236"/>
      <c r="R390" s="236"/>
      <c r="S390" s="236"/>
      <c r="T390" s="237"/>
      <c r="AT390" s="238" t="s">
        <v>133</v>
      </c>
      <c r="AU390" s="238" t="s">
        <v>87</v>
      </c>
      <c r="AV390" s="15" t="s">
        <v>146</v>
      </c>
      <c r="AW390" s="15" t="s">
        <v>33</v>
      </c>
      <c r="AX390" s="15" t="s">
        <v>85</v>
      </c>
      <c r="AY390" s="238" t="s">
        <v>122</v>
      </c>
    </row>
    <row r="391" spans="1:65" s="2" customFormat="1" ht="16.5" customHeight="1" x14ac:dyDescent="0.2">
      <c r="A391" s="34"/>
      <c r="B391" s="35"/>
      <c r="C391" s="239" t="s">
        <v>647</v>
      </c>
      <c r="D391" s="239" t="s">
        <v>383</v>
      </c>
      <c r="E391" s="240" t="s">
        <v>648</v>
      </c>
      <c r="F391" s="241" t="s">
        <v>649</v>
      </c>
      <c r="G391" s="242" t="s">
        <v>246</v>
      </c>
      <c r="H391" s="243">
        <v>168.36699999999999</v>
      </c>
      <c r="I391" s="244"/>
      <c r="J391" s="245">
        <f>ROUND(I391*H391,2)</f>
        <v>0</v>
      </c>
      <c r="K391" s="241" t="s">
        <v>129</v>
      </c>
      <c r="L391" s="246"/>
      <c r="M391" s="247" t="s">
        <v>1</v>
      </c>
      <c r="N391" s="248" t="s">
        <v>42</v>
      </c>
      <c r="O391" s="71"/>
      <c r="P391" s="195">
        <f>O391*H391</f>
        <v>0</v>
      </c>
      <c r="Q391" s="195">
        <v>0.13100000000000001</v>
      </c>
      <c r="R391" s="195">
        <f>Q391*H391</f>
        <v>22.056076999999998</v>
      </c>
      <c r="S391" s="195">
        <v>0</v>
      </c>
      <c r="T391" s="196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7" t="s">
        <v>171</v>
      </c>
      <c r="AT391" s="197" t="s">
        <v>383</v>
      </c>
      <c r="AU391" s="197" t="s">
        <v>87</v>
      </c>
      <c r="AY391" s="17" t="s">
        <v>122</v>
      </c>
      <c r="BE391" s="198">
        <f>IF(N391="základní",J391,0)</f>
        <v>0</v>
      </c>
      <c r="BF391" s="198">
        <f>IF(N391="snížená",J391,0)</f>
        <v>0</v>
      </c>
      <c r="BG391" s="198">
        <f>IF(N391="zákl. přenesená",J391,0)</f>
        <v>0</v>
      </c>
      <c r="BH391" s="198">
        <f>IF(N391="sníž. přenesená",J391,0)</f>
        <v>0</v>
      </c>
      <c r="BI391" s="198">
        <f>IF(N391="nulová",J391,0)</f>
        <v>0</v>
      </c>
      <c r="BJ391" s="17" t="s">
        <v>85</v>
      </c>
      <c r="BK391" s="198">
        <f>ROUND(I391*H391,2)</f>
        <v>0</v>
      </c>
      <c r="BL391" s="17" t="s">
        <v>146</v>
      </c>
      <c r="BM391" s="197" t="s">
        <v>650</v>
      </c>
    </row>
    <row r="392" spans="1:65" s="2" customFormat="1" x14ac:dyDescent="0.2">
      <c r="A392" s="34"/>
      <c r="B392" s="35"/>
      <c r="C392" s="36"/>
      <c r="D392" s="199" t="s">
        <v>132</v>
      </c>
      <c r="E392" s="36"/>
      <c r="F392" s="200" t="s">
        <v>649</v>
      </c>
      <c r="G392" s="36"/>
      <c r="H392" s="36"/>
      <c r="I392" s="201"/>
      <c r="J392" s="36"/>
      <c r="K392" s="36"/>
      <c r="L392" s="39"/>
      <c r="M392" s="202"/>
      <c r="N392" s="203"/>
      <c r="O392" s="71"/>
      <c r="P392" s="71"/>
      <c r="Q392" s="71"/>
      <c r="R392" s="71"/>
      <c r="S392" s="71"/>
      <c r="T392" s="72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T392" s="17" t="s">
        <v>132</v>
      </c>
      <c r="AU392" s="17" t="s">
        <v>87</v>
      </c>
    </row>
    <row r="393" spans="1:65" s="13" customFormat="1" x14ac:dyDescent="0.2">
      <c r="B393" s="204"/>
      <c r="C393" s="205"/>
      <c r="D393" s="199" t="s">
        <v>133</v>
      </c>
      <c r="E393" s="206" t="s">
        <v>1</v>
      </c>
      <c r="F393" s="207" t="s">
        <v>651</v>
      </c>
      <c r="G393" s="205"/>
      <c r="H393" s="206" t="s">
        <v>1</v>
      </c>
      <c r="I393" s="208"/>
      <c r="J393" s="205"/>
      <c r="K393" s="205"/>
      <c r="L393" s="209"/>
      <c r="M393" s="210"/>
      <c r="N393" s="211"/>
      <c r="O393" s="211"/>
      <c r="P393" s="211"/>
      <c r="Q393" s="211"/>
      <c r="R393" s="211"/>
      <c r="S393" s="211"/>
      <c r="T393" s="212"/>
      <c r="AT393" s="213" t="s">
        <v>133</v>
      </c>
      <c r="AU393" s="213" t="s">
        <v>87</v>
      </c>
      <c r="AV393" s="13" t="s">
        <v>85</v>
      </c>
      <c r="AW393" s="13" t="s">
        <v>33</v>
      </c>
      <c r="AX393" s="13" t="s">
        <v>77</v>
      </c>
      <c r="AY393" s="213" t="s">
        <v>122</v>
      </c>
    </row>
    <row r="394" spans="1:65" s="14" customFormat="1" x14ac:dyDescent="0.2">
      <c r="B394" s="214"/>
      <c r="C394" s="215"/>
      <c r="D394" s="199" t="s">
        <v>133</v>
      </c>
      <c r="E394" s="216" t="s">
        <v>1</v>
      </c>
      <c r="F394" s="217" t="s">
        <v>652</v>
      </c>
      <c r="G394" s="215"/>
      <c r="H394" s="218">
        <v>169.8</v>
      </c>
      <c r="I394" s="219"/>
      <c r="J394" s="215"/>
      <c r="K394" s="215"/>
      <c r="L394" s="220"/>
      <c r="M394" s="221"/>
      <c r="N394" s="222"/>
      <c r="O394" s="222"/>
      <c r="P394" s="222"/>
      <c r="Q394" s="222"/>
      <c r="R394" s="222"/>
      <c r="S394" s="222"/>
      <c r="T394" s="223"/>
      <c r="AT394" s="224" t="s">
        <v>133</v>
      </c>
      <c r="AU394" s="224" t="s">
        <v>87</v>
      </c>
      <c r="AV394" s="14" t="s">
        <v>87</v>
      </c>
      <c r="AW394" s="14" t="s">
        <v>33</v>
      </c>
      <c r="AX394" s="14" t="s">
        <v>77</v>
      </c>
      <c r="AY394" s="224" t="s">
        <v>122</v>
      </c>
    </row>
    <row r="395" spans="1:65" s="14" customFormat="1" x14ac:dyDescent="0.2">
      <c r="B395" s="214"/>
      <c r="C395" s="215"/>
      <c r="D395" s="199" t="s">
        <v>133</v>
      </c>
      <c r="E395" s="216" t="s">
        <v>1</v>
      </c>
      <c r="F395" s="217" t="s">
        <v>653</v>
      </c>
      <c r="G395" s="215"/>
      <c r="H395" s="218">
        <v>-3.1</v>
      </c>
      <c r="I395" s="219"/>
      <c r="J395" s="215"/>
      <c r="K395" s="215"/>
      <c r="L395" s="220"/>
      <c r="M395" s="221"/>
      <c r="N395" s="222"/>
      <c r="O395" s="222"/>
      <c r="P395" s="222"/>
      <c r="Q395" s="222"/>
      <c r="R395" s="222"/>
      <c r="S395" s="222"/>
      <c r="T395" s="223"/>
      <c r="AT395" s="224" t="s">
        <v>133</v>
      </c>
      <c r="AU395" s="224" t="s">
        <v>87</v>
      </c>
      <c r="AV395" s="14" t="s">
        <v>87</v>
      </c>
      <c r="AW395" s="14" t="s">
        <v>33</v>
      </c>
      <c r="AX395" s="14" t="s">
        <v>77</v>
      </c>
      <c r="AY395" s="224" t="s">
        <v>122</v>
      </c>
    </row>
    <row r="396" spans="1:65" s="15" customFormat="1" x14ac:dyDescent="0.2">
      <c r="B396" s="228"/>
      <c r="C396" s="229"/>
      <c r="D396" s="199" t="s">
        <v>133</v>
      </c>
      <c r="E396" s="230" t="s">
        <v>1</v>
      </c>
      <c r="F396" s="231" t="s">
        <v>251</v>
      </c>
      <c r="G396" s="229"/>
      <c r="H396" s="232">
        <v>166.7</v>
      </c>
      <c r="I396" s="233"/>
      <c r="J396" s="229"/>
      <c r="K396" s="229"/>
      <c r="L396" s="234"/>
      <c r="M396" s="235"/>
      <c r="N396" s="236"/>
      <c r="O396" s="236"/>
      <c r="P396" s="236"/>
      <c r="Q396" s="236"/>
      <c r="R396" s="236"/>
      <c r="S396" s="236"/>
      <c r="T396" s="237"/>
      <c r="AT396" s="238" t="s">
        <v>133</v>
      </c>
      <c r="AU396" s="238" t="s">
        <v>87</v>
      </c>
      <c r="AV396" s="15" t="s">
        <v>146</v>
      </c>
      <c r="AW396" s="15" t="s">
        <v>33</v>
      </c>
      <c r="AX396" s="15" t="s">
        <v>85</v>
      </c>
      <c r="AY396" s="238" t="s">
        <v>122</v>
      </c>
    </row>
    <row r="397" spans="1:65" s="14" customFormat="1" x14ac:dyDescent="0.2">
      <c r="B397" s="214"/>
      <c r="C397" s="215"/>
      <c r="D397" s="199" t="s">
        <v>133</v>
      </c>
      <c r="E397" s="215"/>
      <c r="F397" s="217" t="s">
        <v>654</v>
      </c>
      <c r="G397" s="215"/>
      <c r="H397" s="218">
        <v>168.36699999999999</v>
      </c>
      <c r="I397" s="219"/>
      <c r="J397" s="215"/>
      <c r="K397" s="215"/>
      <c r="L397" s="220"/>
      <c r="M397" s="221"/>
      <c r="N397" s="222"/>
      <c r="O397" s="222"/>
      <c r="P397" s="222"/>
      <c r="Q397" s="222"/>
      <c r="R397" s="222"/>
      <c r="S397" s="222"/>
      <c r="T397" s="223"/>
      <c r="AT397" s="224" t="s">
        <v>133</v>
      </c>
      <c r="AU397" s="224" t="s">
        <v>87</v>
      </c>
      <c r="AV397" s="14" t="s">
        <v>87</v>
      </c>
      <c r="AW397" s="14" t="s">
        <v>4</v>
      </c>
      <c r="AX397" s="14" t="s">
        <v>85</v>
      </c>
      <c r="AY397" s="224" t="s">
        <v>122</v>
      </c>
    </row>
    <row r="398" spans="1:65" s="2" customFormat="1" ht="16.5" customHeight="1" x14ac:dyDescent="0.2">
      <c r="A398" s="34"/>
      <c r="B398" s="35"/>
      <c r="C398" s="239" t="s">
        <v>655</v>
      </c>
      <c r="D398" s="239" t="s">
        <v>383</v>
      </c>
      <c r="E398" s="240" t="s">
        <v>656</v>
      </c>
      <c r="F398" s="241" t="s">
        <v>657</v>
      </c>
      <c r="G398" s="242" t="s">
        <v>246</v>
      </c>
      <c r="H398" s="243">
        <v>3.1930000000000001</v>
      </c>
      <c r="I398" s="244"/>
      <c r="J398" s="245">
        <f>ROUND(I398*H398,2)</f>
        <v>0</v>
      </c>
      <c r="K398" s="241" t="s">
        <v>129</v>
      </c>
      <c r="L398" s="246"/>
      <c r="M398" s="247" t="s">
        <v>1</v>
      </c>
      <c r="N398" s="248" t="s">
        <v>42</v>
      </c>
      <c r="O398" s="71"/>
      <c r="P398" s="195">
        <f>O398*H398</f>
        <v>0</v>
      </c>
      <c r="Q398" s="195">
        <v>0.13100000000000001</v>
      </c>
      <c r="R398" s="195">
        <f>Q398*H398</f>
        <v>0.41828300000000002</v>
      </c>
      <c r="S398" s="195">
        <v>0</v>
      </c>
      <c r="T398" s="196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7" t="s">
        <v>171</v>
      </c>
      <c r="AT398" s="197" t="s">
        <v>383</v>
      </c>
      <c r="AU398" s="197" t="s">
        <v>87</v>
      </c>
      <c r="AY398" s="17" t="s">
        <v>122</v>
      </c>
      <c r="BE398" s="198">
        <f>IF(N398="základní",J398,0)</f>
        <v>0</v>
      </c>
      <c r="BF398" s="198">
        <f>IF(N398="snížená",J398,0)</f>
        <v>0</v>
      </c>
      <c r="BG398" s="198">
        <f>IF(N398="zákl. přenesená",J398,0)</f>
        <v>0</v>
      </c>
      <c r="BH398" s="198">
        <f>IF(N398="sníž. přenesená",J398,0)</f>
        <v>0</v>
      </c>
      <c r="BI398" s="198">
        <f>IF(N398="nulová",J398,0)</f>
        <v>0</v>
      </c>
      <c r="BJ398" s="17" t="s">
        <v>85</v>
      </c>
      <c r="BK398" s="198">
        <f>ROUND(I398*H398,2)</f>
        <v>0</v>
      </c>
      <c r="BL398" s="17" t="s">
        <v>146</v>
      </c>
      <c r="BM398" s="197" t="s">
        <v>658</v>
      </c>
    </row>
    <row r="399" spans="1:65" s="2" customFormat="1" x14ac:dyDescent="0.2">
      <c r="A399" s="34"/>
      <c r="B399" s="35"/>
      <c r="C399" s="36"/>
      <c r="D399" s="199" t="s">
        <v>132</v>
      </c>
      <c r="E399" s="36"/>
      <c r="F399" s="200" t="s">
        <v>657</v>
      </c>
      <c r="G399" s="36"/>
      <c r="H399" s="36"/>
      <c r="I399" s="201"/>
      <c r="J399" s="36"/>
      <c r="K399" s="36"/>
      <c r="L399" s="39"/>
      <c r="M399" s="202"/>
      <c r="N399" s="203"/>
      <c r="O399" s="71"/>
      <c r="P399" s="71"/>
      <c r="Q399" s="71"/>
      <c r="R399" s="71"/>
      <c r="S399" s="71"/>
      <c r="T399" s="72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7" t="s">
        <v>132</v>
      </c>
      <c r="AU399" s="17" t="s">
        <v>87</v>
      </c>
    </row>
    <row r="400" spans="1:65" s="13" customFormat="1" x14ac:dyDescent="0.2">
      <c r="B400" s="204"/>
      <c r="C400" s="205"/>
      <c r="D400" s="199" t="s">
        <v>133</v>
      </c>
      <c r="E400" s="206" t="s">
        <v>1</v>
      </c>
      <c r="F400" s="207" t="s">
        <v>659</v>
      </c>
      <c r="G400" s="205"/>
      <c r="H400" s="206" t="s">
        <v>1</v>
      </c>
      <c r="I400" s="208"/>
      <c r="J400" s="205"/>
      <c r="K400" s="205"/>
      <c r="L400" s="209"/>
      <c r="M400" s="210"/>
      <c r="N400" s="211"/>
      <c r="O400" s="211"/>
      <c r="P400" s="211"/>
      <c r="Q400" s="211"/>
      <c r="R400" s="211"/>
      <c r="S400" s="211"/>
      <c r="T400" s="212"/>
      <c r="AT400" s="213" t="s">
        <v>133</v>
      </c>
      <c r="AU400" s="213" t="s">
        <v>87</v>
      </c>
      <c r="AV400" s="13" t="s">
        <v>85</v>
      </c>
      <c r="AW400" s="13" t="s">
        <v>33</v>
      </c>
      <c r="AX400" s="13" t="s">
        <v>77</v>
      </c>
      <c r="AY400" s="213" t="s">
        <v>122</v>
      </c>
    </row>
    <row r="401" spans="1:65" s="14" customFormat="1" x14ac:dyDescent="0.2">
      <c r="B401" s="214"/>
      <c r="C401" s="215"/>
      <c r="D401" s="199" t="s">
        <v>133</v>
      </c>
      <c r="E401" s="216" t="s">
        <v>1</v>
      </c>
      <c r="F401" s="217" t="s">
        <v>660</v>
      </c>
      <c r="G401" s="215"/>
      <c r="H401" s="218">
        <v>3.1</v>
      </c>
      <c r="I401" s="219"/>
      <c r="J401" s="215"/>
      <c r="K401" s="215"/>
      <c r="L401" s="220"/>
      <c r="M401" s="221"/>
      <c r="N401" s="222"/>
      <c r="O401" s="222"/>
      <c r="P401" s="222"/>
      <c r="Q401" s="222"/>
      <c r="R401" s="222"/>
      <c r="S401" s="222"/>
      <c r="T401" s="223"/>
      <c r="AT401" s="224" t="s">
        <v>133</v>
      </c>
      <c r="AU401" s="224" t="s">
        <v>87</v>
      </c>
      <c r="AV401" s="14" t="s">
        <v>87</v>
      </c>
      <c r="AW401" s="14" t="s">
        <v>33</v>
      </c>
      <c r="AX401" s="14" t="s">
        <v>85</v>
      </c>
      <c r="AY401" s="224" t="s">
        <v>122</v>
      </c>
    </row>
    <row r="402" spans="1:65" s="14" customFormat="1" x14ac:dyDescent="0.2">
      <c r="B402" s="214"/>
      <c r="C402" s="215"/>
      <c r="D402" s="199" t="s">
        <v>133</v>
      </c>
      <c r="E402" s="215"/>
      <c r="F402" s="217" t="s">
        <v>661</v>
      </c>
      <c r="G402" s="215"/>
      <c r="H402" s="218">
        <v>3.1930000000000001</v>
      </c>
      <c r="I402" s="219"/>
      <c r="J402" s="215"/>
      <c r="K402" s="215"/>
      <c r="L402" s="220"/>
      <c r="M402" s="221"/>
      <c r="N402" s="222"/>
      <c r="O402" s="222"/>
      <c r="P402" s="222"/>
      <c r="Q402" s="222"/>
      <c r="R402" s="222"/>
      <c r="S402" s="222"/>
      <c r="T402" s="223"/>
      <c r="AT402" s="224" t="s">
        <v>133</v>
      </c>
      <c r="AU402" s="224" t="s">
        <v>87</v>
      </c>
      <c r="AV402" s="14" t="s">
        <v>87</v>
      </c>
      <c r="AW402" s="14" t="s">
        <v>4</v>
      </c>
      <c r="AX402" s="14" t="s">
        <v>85</v>
      </c>
      <c r="AY402" s="224" t="s">
        <v>122</v>
      </c>
    </row>
    <row r="403" spans="1:65" s="2" customFormat="1" ht="24.2" customHeight="1" x14ac:dyDescent="0.2">
      <c r="A403" s="34"/>
      <c r="B403" s="35"/>
      <c r="C403" s="186" t="s">
        <v>662</v>
      </c>
      <c r="D403" s="186" t="s">
        <v>125</v>
      </c>
      <c r="E403" s="187" t="s">
        <v>663</v>
      </c>
      <c r="F403" s="188" t="s">
        <v>664</v>
      </c>
      <c r="G403" s="189" t="s">
        <v>246</v>
      </c>
      <c r="H403" s="190">
        <v>50.1</v>
      </c>
      <c r="I403" s="191"/>
      <c r="J403" s="192">
        <f>ROUND(I403*H403,2)</f>
        <v>0</v>
      </c>
      <c r="K403" s="188" t="s">
        <v>129</v>
      </c>
      <c r="L403" s="39"/>
      <c r="M403" s="193" t="s">
        <v>1</v>
      </c>
      <c r="N403" s="194" t="s">
        <v>42</v>
      </c>
      <c r="O403" s="71"/>
      <c r="P403" s="195">
        <f>O403*H403</f>
        <v>0</v>
      </c>
      <c r="Q403" s="195">
        <v>0.14610000000000001</v>
      </c>
      <c r="R403" s="195">
        <f>Q403*H403</f>
        <v>7.3196100000000008</v>
      </c>
      <c r="S403" s="195">
        <v>0</v>
      </c>
      <c r="T403" s="196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7" t="s">
        <v>146</v>
      </c>
      <c r="AT403" s="197" t="s">
        <v>125</v>
      </c>
      <c r="AU403" s="197" t="s">
        <v>87</v>
      </c>
      <c r="AY403" s="17" t="s">
        <v>122</v>
      </c>
      <c r="BE403" s="198">
        <f>IF(N403="základní",J403,0)</f>
        <v>0</v>
      </c>
      <c r="BF403" s="198">
        <f>IF(N403="snížená",J403,0)</f>
        <v>0</v>
      </c>
      <c r="BG403" s="198">
        <f>IF(N403="zákl. přenesená",J403,0)</f>
        <v>0</v>
      </c>
      <c r="BH403" s="198">
        <f>IF(N403="sníž. přenesená",J403,0)</f>
        <v>0</v>
      </c>
      <c r="BI403" s="198">
        <f>IF(N403="nulová",J403,0)</f>
        <v>0</v>
      </c>
      <c r="BJ403" s="17" t="s">
        <v>85</v>
      </c>
      <c r="BK403" s="198">
        <f>ROUND(I403*H403,2)</f>
        <v>0</v>
      </c>
      <c r="BL403" s="17" t="s">
        <v>146</v>
      </c>
      <c r="BM403" s="197" t="s">
        <v>665</v>
      </c>
    </row>
    <row r="404" spans="1:65" s="2" customFormat="1" ht="19.5" x14ac:dyDescent="0.2">
      <c r="A404" s="34"/>
      <c r="B404" s="35"/>
      <c r="C404" s="36"/>
      <c r="D404" s="199" t="s">
        <v>132</v>
      </c>
      <c r="E404" s="36"/>
      <c r="F404" s="200" t="s">
        <v>666</v>
      </c>
      <c r="G404" s="36"/>
      <c r="H404" s="36"/>
      <c r="I404" s="201"/>
      <c r="J404" s="36"/>
      <c r="K404" s="36"/>
      <c r="L404" s="39"/>
      <c r="M404" s="202"/>
      <c r="N404" s="203"/>
      <c r="O404" s="71"/>
      <c r="P404" s="71"/>
      <c r="Q404" s="71"/>
      <c r="R404" s="71"/>
      <c r="S404" s="71"/>
      <c r="T404" s="72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T404" s="17" t="s">
        <v>132</v>
      </c>
      <c r="AU404" s="17" t="s">
        <v>87</v>
      </c>
    </row>
    <row r="405" spans="1:65" s="14" customFormat="1" x14ac:dyDescent="0.2">
      <c r="B405" s="214"/>
      <c r="C405" s="215"/>
      <c r="D405" s="199" t="s">
        <v>133</v>
      </c>
      <c r="E405" s="216" t="s">
        <v>1</v>
      </c>
      <c r="F405" s="217" t="s">
        <v>667</v>
      </c>
      <c r="G405" s="215"/>
      <c r="H405" s="218">
        <v>33.799999999999997</v>
      </c>
      <c r="I405" s="219"/>
      <c r="J405" s="215"/>
      <c r="K405" s="215"/>
      <c r="L405" s="220"/>
      <c r="M405" s="221"/>
      <c r="N405" s="222"/>
      <c r="O405" s="222"/>
      <c r="P405" s="222"/>
      <c r="Q405" s="222"/>
      <c r="R405" s="222"/>
      <c r="S405" s="222"/>
      <c r="T405" s="223"/>
      <c r="AT405" s="224" t="s">
        <v>133</v>
      </c>
      <c r="AU405" s="224" t="s">
        <v>87</v>
      </c>
      <c r="AV405" s="14" t="s">
        <v>87</v>
      </c>
      <c r="AW405" s="14" t="s">
        <v>33</v>
      </c>
      <c r="AX405" s="14" t="s">
        <v>77</v>
      </c>
      <c r="AY405" s="224" t="s">
        <v>122</v>
      </c>
    </row>
    <row r="406" spans="1:65" s="14" customFormat="1" x14ac:dyDescent="0.2">
      <c r="B406" s="214"/>
      <c r="C406" s="215"/>
      <c r="D406" s="199" t="s">
        <v>133</v>
      </c>
      <c r="E406" s="216" t="s">
        <v>1</v>
      </c>
      <c r="F406" s="217" t="s">
        <v>668</v>
      </c>
      <c r="G406" s="215"/>
      <c r="H406" s="218">
        <v>15.36</v>
      </c>
      <c r="I406" s="219"/>
      <c r="J406" s="215"/>
      <c r="K406" s="215"/>
      <c r="L406" s="220"/>
      <c r="M406" s="221"/>
      <c r="N406" s="222"/>
      <c r="O406" s="222"/>
      <c r="P406" s="222"/>
      <c r="Q406" s="222"/>
      <c r="R406" s="222"/>
      <c r="S406" s="222"/>
      <c r="T406" s="223"/>
      <c r="AT406" s="224" t="s">
        <v>133</v>
      </c>
      <c r="AU406" s="224" t="s">
        <v>87</v>
      </c>
      <c r="AV406" s="14" t="s">
        <v>87</v>
      </c>
      <c r="AW406" s="14" t="s">
        <v>33</v>
      </c>
      <c r="AX406" s="14" t="s">
        <v>77</v>
      </c>
      <c r="AY406" s="224" t="s">
        <v>122</v>
      </c>
    </row>
    <row r="407" spans="1:65" s="14" customFormat="1" x14ac:dyDescent="0.2">
      <c r="B407" s="214"/>
      <c r="C407" s="215"/>
      <c r="D407" s="199" t="s">
        <v>133</v>
      </c>
      <c r="E407" s="216" t="s">
        <v>1</v>
      </c>
      <c r="F407" s="217" t="s">
        <v>669</v>
      </c>
      <c r="G407" s="215"/>
      <c r="H407" s="218">
        <v>0.94</v>
      </c>
      <c r="I407" s="219"/>
      <c r="J407" s="215"/>
      <c r="K407" s="215"/>
      <c r="L407" s="220"/>
      <c r="M407" s="221"/>
      <c r="N407" s="222"/>
      <c r="O407" s="222"/>
      <c r="P407" s="222"/>
      <c r="Q407" s="222"/>
      <c r="R407" s="222"/>
      <c r="S407" s="222"/>
      <c r="T407" s="223"/>
      <c r="AT407" s="224" t="s">
        <v>133</v>
      </c>
      <c r="AU407" s="224" t="s">
        <v>87</v>
      </c>
      <c r="AV407" s="14" t="s">
        <v>87</v>
      </c>
      <c r="AW407" s="14" t="s">
        <v>33</v>
      </c>
      <c r="AX407" s="14" t="s">
        <v>77</v>
      </c>
      <c r="AY407" s="224" t="s">
        <v>122</v>
      </c>
    </row>
    <row r="408" spans="1:65" s="15" customFormat="1" x14ac:dyDescent="0.2">
      <c r="B408" s="228"/>
      <c r="C408" s="229"/>
      <c r="D408" s="199" t="s">
        <v>133</v>
      </c>
      <c r="E408" s="230" t="s">
        <v>1</v>
      </c>
      <c r="F408" s="231" t="s">
        <v>251</v>
      </c>
      <c r="G408" s="229"/>
      <c r="H408" s="232">
        <v>50.1</v>
      </c>
      <c r="I408" s="233"/>
      <c r="J408" s="229"/>
      <c r="K408" s="229"/>
      <c r="L408" s="234"/>
      <c r="M408" s="235"/>
      <c r="N408" s="236"/>
      <c r="O408" s="236"/>
      <c r="P408" s="236"/>
      <c r="Q408" s="236"/>
      <c r="R408" s="236"/>
      <c r="S408" s="236"/>
      <c r="T408" s="237"/>
      <c r="AT408" s="238" t="s">
        <v>133</v>
      </c>
      <c r="AU408" s="238" t="s">
        <v>87</v>
      </c>
      <c r="AV408" s="15" t="s">
        <v>146</v>
      </c>
      <c r="AW408" s="15" t="s">
        <v>33</v>
      </c>
      <c r="AX408" s="15" t="s">
        <v>85</v>
      </c>
      <c r="AY408" s="238" t="s">
        <v>122</v>
      </c>
    </row>
    <row r="409" spans="1:65" s="2" customFormat="1" ht="16.5" customHeight="1" x14ac:dyDescent="0.2">
      <c r="A409" s="34"/>
      <c r="B409" s="35"/>
      <c r="C409" s="239" t="s">
        <v>670</v>
      </c>
      <c r="D409" s="239" t="s">
        <v>383</v>
      </c>
      <c r="E409" s="240" t="s">
        <v>648</v>
      </c>
      <c r="F409" s="241" t="s">
        <v>649</v>
      </c>
      <c r="G409" s="242" t="s">
        <v>246</v>
      </c>
      <c r="H409" s="243">
        <v>0.96799999999999997</v>
      </c>
      <c r="I409" s="244"/>
      <c r="J409" s="245">
        <f>ROUND(I409*H409,2)</f>
        <v>0</v>
      </c>
      <c r="K409" s="241" t="s">
        <v>129</v>
      </c>
      <c r="L409" s="246"/>
      <c r="M409" s="247" t="s">
        <v>1</v>
      </c>
      <c r="N409" s="248" t="s">
        <v>42</v>
      </c>
      <c r="O409" s="71"/>
      <c r="P409" s="195">
        <f>O409*H409</f>
        <v>0</v>
      </c>
      <c r="Q409" s="195">
        <v>0.13100000000000001</v>
      </c>
      <c r="R409" s="195">
        <f>Q409*H409</f>
        <v>0.126808</v>
      </c>
      <c r="S409" s="195">
        <v>0</v>
      </c>
      <c r="T409" s="196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7" t="s">
        <v>171</v>
      </c>
      <c r="AT409" s="197" t="s">
        <v>383</v>
      </c>
      <c r="AU409" s="197" t="s">
        <v>87</v>
      </c>
      <c r="AY409" s="17" t="s">
        <v>122</v>
      </c>
      <c r="BE409" s="198">
        <f>IF(N409="základní",J409,0)</f>
        <v>0</v>
      </c>
      <c r="BF409" s="198">
        <f>IF(N409="snížená",J409,0)</f>
        <v>0</v>
      </c>
      <c r="BG409" s="198">
        <f>IF(N409="zákl. přenesená",J409,0)</f>
        <v>0</v>
      </c>
      <c r="BH409" s="198">
        <f>IF(N409="sníž. přenesená",J409,0)</f>
        <v>0</v>
      </c>
      <c r="BI409" s="198">
        <f>IF(N409="nulová",J409,0)</f>
        <v>0</v>
      </c>
      <c r="BJ409" s="17" t="s">
        <v>85</v>
      </c>
      <c r="BK409" s="198">
        <f>ROUND(I409*H409,2)</f>
        <v>0</v>
      </c>
      <c r="BL409" s="17" t="s">
        <v>146</v>
      </c>
      <c r="BM409" s="197" t="s">
        <v>671</v>
      </c>
    </row>
    <row r="410" spans="1:65" s="2" customFormat="1" x14ac:dyDescent="0.2">
      <c r="A410" s="34"/>
      <c r="B410" s="35"/>
      <c r="C410" s="36"/>
      <c r="D410" s="199" t="s">
        <v>132</v>
      </c>
      <c r="E410" s="36"/>
      <c r="F410" s="200" t="s">
        <v>649</v>
      </c>
      <c r="G410" s="36"/>
      <c r="H410" s="36"/>
      <c r="I410" s="201"/>
      <c r="J410" s="36"/>
      <c r="K410" s="36"/>
      <c r="L410" s="39"/>
      <c r="M410" s="202"/>
      <c r="N410" s="203"/>
      <c r="O410" s="71"/>
      <c r="P410" s="71"/>
      <c r="Q410" s="71"/>
      <c r="R410" s="71"/>
      <c r="S410" s="71"/>
      <c r="T410" s="72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T410" s="17" t="s">
        <v>132</v>
      </c>
      <c r="AU410" s="17" t="s">
        <v>87</v>
      </c>
    </row>
    <row r="411" spans="1:65" s="14" customFormat="1" x14ac:dyDescent="0.2">
      <c r="B411" s="214"/>
      <c r="C411" s="215"/>
      <c r="D411" s="199" t="s">
        <v>133</v>
      </c>
      <c r="E411" s="215"/>
      <c r="F411" s="217" t="s">
        <v>672</v>
      </c>
      <c r="G411" s="215"/>
      <c r="H411" s="218">
        <v>0.96799999999999997</v>
      </c>
      <c r="I411" s="219"/>
      <c r="J411" s="215"/>
      <c r="K411" s="215"/>
      <c r="L411" s="220"/>
      <c r="M411" s="221"/>
      <c r="N411" s="222"/>
      <c r="O411" s="222"/>
      <c r="P411" s="222"/>
      <c r="Q411" s="222"/>
      <c r="R411" s="222"/>
      <c r="S411" s="222"/>
      <c r="T411" s="223"/>
      <c r="AT411" s="224" t="s">
        <v>133</v>
      </c>
      <c r="AU411" s="224" t="s">
        <v>87</v>
      </c>
      <c r="AV411" s="14" t="s">
        <v>87</v>
      </c>
      <c r="AW411" s="14" t="s">
        <v>4</v>
      </c>
      <c r="AX411" s="14" t="s">
        <v>85</v>
      </c>
      <c r="AY411" s="224" t="s">
        <v>122</v>
      </c>
    </row>
    <row r="412" spans="1:65" s="2" customFormat="1" ht="16.5" customHeight="1" x14ac:dyDescent="0.2">
      <c r="A412" s="34"/>
      <c r="B412" s="35"/>
      <c r="C412" s="239" t="s">
        <v>673</v>
      </c>
      <c r="D412" s="239" t="s">
        <v>383</v>
      </c>
      <c r="E412" s="240" t="s">
        <v>674</v>
      </c>
      <c r="F412" s="241" t="s">
        <v>675</v>
      </c>
      <c r="G412" s="242" t="s">
        <v>246</v>
      </c>
      <c r="H412" s="243">
        <v>34.814</v>
      </c>
      <c r="I412" s="244"/>
      <c r="J412" s="245">
        <f>ROUND(I412*H412,2)</f>
        <v>0</v>
      </c>
      <c r="K412" s="241" t="s">
        <v>129</v>
      </c>
      <c r="L412" s="246"/>
      <c r="M412" s="247" t="s">
        <v>1</v>
      </c>
      <c r="N412" s="248" t="s">
        <v>42</v>
      </c>
      <c r="O412" s="71"/>
      <c r="P412" s="195">
        <f>O412*H412</f>
        <v>0</v>
      </c>
      <c r="Q412" s="195">
        <v>0.17499999999999999</v>
      </c>
      <c r="R412" s="195">
        <f>Q412*H412</f>
        <v>6.0924499999999995</v>
      </c>
      <c r="S412" s="195">
        <v>0</v>
      </c>
      <c r="T412" s="196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7" t="s">
        <v>171</v>
      </c>
      <c r="AT412" s="197" t="s">
        <v>383</v>
      </c>
      <c r="AU412" s="197" t="s">
        <v>87</v>
      </c>
      <c r="AY412" s="17" t="s">
        <v>122</v>
      </c>
      <c r="BE412" s="198">
        <f>IF(N412="základní",J412,0)</f>
        <v>0</v>
      </c>
      <c r="BF412" s="198">
        <f>IF(N412="snížená",J412,0)</f>
        <v>0</v>
      </c>
      <c r="BG412" s="198">
        <f>IF(N412="zákl. přenesená",J412,0)</f>
        <v>0</v>
      </c>
      <c r="BH412" s="198">
        <f>IF(N412="sníž. přenesená",J412,0)</f>
        <v>0</v>
      </c>
      <c r="BI412" s="198">
        <f>IF(N412="nulová",J412,0)</f>
        <v>0</v>
      </c>
      <c r="BJ412" s="17" t="s">
        <v>85</v>
      </c>
      <c r="BK412" s="198">
        <f>ROUND(I412*H412,2)</f>
        <v>0</v>
      </c>
      <c r="BL412" s="17" t="s">
        <v>146</v>
      </c>
      <c r="BM412" s="197" t="s">
        <v>676</v>
      </c>
    </row>
    <row r="413" spans="1:65" s="2" customFormat="1" x14ac:dyDescent="0.2">
      <c r="A413" s="34"/>
      <c r="B413" s="35"/>
      <c r="C413" s="36"/>
      <c r="D413" s="199" t="s">
        <v>132</v>
      </c>
      <c r="E413" s="36"/>
      <c r="F413" s="200" t="s">
        <v>675</v>
      </c>
      <c r="G413" s="36"/>
      <c r="H413" s="36"/>
      <c r="I413" s="201"/>
      <c r="J413" s="36"/>
      <c r="K413" s="36"/>
      <c r="L413" s="39"/>
      <c r="M413" s="202"/>
      <c r="N413" s="203"/>
      <c r="O413" s="71"/>
      <c r="P413" s="71"/>
      <c r="Q413" s="71"/>
      <c r="R413" s="71"/>
      <c r="S413" s="71"/>
      <c r="T413" s="72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T413" s="17" t="s">
        <v>132</v>
      </c>
      <c r="AU413" s="17" t="s">
        <v>87</v>
      </c>
    </row>
    <row r="414" spans="1:65" s="14" customFormat="1" x14ac:dyDescent="0.2">
      <c r="B414" s="214"/>
      <c r="C414" s="215"/>
      <c r="D414" s="199" t="s">
        <v>133</v>
      </c>
      <c r="E414" s="216" t="s">
        <v>1</v>
      </c>
      <c r="F414" s="217" t="s">
        <v>677</v>
      </c>
      <c r="G414" s="215"/>
      <c r="H414" s="218">
        <v>33.799999999999997</v>
      </c>
      <c r="I414" s="219"/>
      <c r="J414" s="215"/>
      <c r="K414" s="215"/>
      <c r="L414" s="220"/>
      <c r="M414" s="221"/>
      <c r="N414" s="222"/>
      <c r="O414" s="222"/>
      <c r="P414" s="222"/>
      <c r="Q414" s="222"/>
      <c r="R414" s="222"/>
      <c r="S414" s="222"/>
      <c r="T414" s="223"/>
      <c r="AT414" s="224" t="s">
        <v>133</v>
      </c>
      <c r="AU414" s="224" t="s">
        <v>87</v>
      </c>
      <c r="AV414" s="14" t="s">
        <v>87</v>
      </c>
      <c r="AW414" s="14" t="s">
        <v>33</v>
      </c>
      <c r="AX414" s="14" t="s">
        <v>85</v>
      </c>
      <c r="AY414" s="224" t="s">
        <v>122</v>
      </c>
    </row>
    <row r="415" spans="1:65" s="13" customFormat="1" x14ac:dyDescent="0.2">
      <c r="B415" s="204"/>
      <c r="C415" s="205"/>
      <c r="D415" s="199" t="s">
        <v>133</v>
      </c>
      <c r="E415" s="206" t="s">
        <v>1</v>
      </c>
      <c r="F415" s="207" t="s">
        <v>678</v>
      </c>
      <c r="G415" s="205"/>
      <c r="H415" s="206" t="s">
        <v>1</v>
      </c>
      <c r="I415" s="208"/>
      <c r="J415" s="205"/>
      <c r="K415" s="205"/>
      <c r="L415" s="209"/>
      <c r="M415" s="210"/>
      <c r="N415" s="211"/>
      <c r="O415" s="211"/>
      <c r="P415" s="211"/>
      <c r="Q415" s="211"/>
      <c r="R415" s="211"/>
      <c r="S415" s="211"/>
      <c r="T415" s="212"/>
      <c r="AT415" s="213" t="s">
        <v>133</v>
      </c>
      <c r="AU415" s="213" t="s">
        <v>87</v>
      </c>
      <c r="AV415" s="13" t="s">
        <v>85</v>
      </c>
      <c r="AW415" s="13" t="s">
        <v>33</v>
      </c>
      <c r="AX415" s="13" t="s">
        <v>77</v>
      </c>
      <c r="AY415" s="213" t="s">
        <v>122</v>
      </c>
    </row>
    <row r="416" spans="1:65" s="14" customFormat="1" x14ac:dyDescent="0.2">
      <c r="B416" s="214"/>
      <c r="C416" s="215"/>
      <c r="D416" s="199" t="s">
        <v>133</v>
      </c>
      <c r="E416" s="215"/>
      <c r="F416" s="217" t="s">
        <v>679</v>
      </c>
      <c r="G416" s="215"/>
      <c r="H416" s="218">
        <v>34.814</v>
      </c>
      <c r="I416" s="219"/>
      <c r="J416" s="215"/>
      <c r="K416" s="215"/>
      <c r="L416" s="220"/>
      <c r="M416" s="221"/>
      <c r="N416" s="222"/>
      <c r="O416" s="222"/>
      <c r="P416" s="222"/>
      <c r="Q416" s="222"/>
      <c r="R416" s="222"/>
      <c r="S416" s="222"/>
      <c r="T416" s="223"/>
      <c r="AT416" s="224" t="s">
        <v>133</v>
      </c>
      <c r="AU416" s="224" t="s">
        <v>87</v>
      </c>
      <c r="AV416" s="14" t="s">
        <v>87</v>
      </c>
      <c r="AW416" s="14" t="s">
        <v>4</v>
      </c>
      <c r="AX416" s="14" t="s">
        <v>85</v>
      </c>
      <c r="AY416" s="224" t="s">
        <v>122</v>
      </c>
    </row>
    <row r="417" spans="1:65" s="2" customFormat="1" ht="16.5" customHeight="1" x14ac:dyDescent="0.2">
      <c r="A417" s="34"/>
      <c r="B417" s="35"/>
      <c r="C417" s="239" t="s">
        <v>680</v>
      </c>
      <c r="D417" s="239" t="s">
        <v>383</v>
      </c>
      <c r="E417" s="240" t="s">
        <v>681</v>
      </c>
      <c r="F417" s="241" t="s">
        <v>682</v>
      </c>
      <c r="G417" s="242" t="s">
        <v>246</v>
      </c>
      <c r="H417" s="243">
        <v>15.821</v>
      </c>
      <c r="I417" s="244"/>
      <c r="J417" s="245">
        <f>ROUND(I417*H417,2)</f>
        <v>0</v>
      </c>
      <c r="K417" s="241" t="s">
        <v>1</v>
      </c>
      <c r="L417" s="246"/>
      <c r="M417" s="247" t="s">
        <v>1</v>
      </c>
      <c r="N417" s="248" t="s">
        <v>42</v>
      </c>
      <c r="O417" s="71"/>
      <c r="P417" s="195">
        <f>O417*H417</f>
        <v>0</v>
      </c>
      <c r="Q417" s="195">
        <v>2.5999999999999999E-2</v>
      </c>
      <c r="R417" s="195">
        <f>Q417*H417</f>
        <v>0.41134599999999999</v>
      </c>
      <c r="S417" s="195">
        <v>0</v>
      </c>
      <c r="T417" s="196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7" t="s">
        <v>171</v>
      </c>
      <c r="AT417" s="197" t="s">
        <v>383</v>
      </c>
      <c r="AU417" s="197" t="s">
        <v>87</v>
      </c>
      <c r="AY417" s="17" t="s">
        <v>122</v>
      </c>
      <c r="BE417" s="198">
        <f>IF(N417="základní",J417,0)</f>
        <v>0</v>
      </c>
      <c r="BF417" s="198">
        <f>IF(N417="snížená",J417,0)</f>
        <v>0</v>
      </c>
      <c r="BG417" s="198">
        <f>IF(N417="zákl. přenesená",J417,0)</f>
        <v>0</v>
      </c>
      <c r="BH417" s="198">
        <f>IF(N417="sníž. přenesená",J417,0)</f>
        <v>0</v>
      </c>
      <c r="BI417" s="198">
        <f>IF(N417="nulová",J417,0)</f>
        <v>0</v>
      </c>
      <c r="BJ417" s="17" t="s">
        <v>85</v>
      </c>
      <c r="BK417" s="198">
        <f>ROUND(I417*H417,2)</f>
        <v>0</v>
      </c>
      <c r="BL417" s="17" t="s">
        <v>146</v>
      </c>
      <c r="BM417" s="197" t="s">
        <v>683</v>
      </c>
    </row>
    <row r="418" spans="1:65" s="2" customFormat="1" x14ac:dyDescent="0.2">
      <c r="A418" s="34"/>
      <c r="B418" s="35"/>
      <c r="C418" s="36"/>
      <c r="D418" s="199" t="s">
        <v>132</v>
      </c>
      <c r="E418" s="36"/>
      <c r="F418" s="200" t="s">
        <v>682</v>
      </c>
      <c r="G418" s="36"/>
      <c r="H418" s="36"/>
      <c r="I418" s="201"/>
      <c r="J418" s="36"/>
      <c r="K418" s="36"/>
      <c r="L418" s="39"/>
      <c r="M418" s="202"/>
      <c r="N418" s="203"/>
      <c r="O418" s="71"/>
      <c r="P418" s="71"/>
      <c r="Q418" s="71"/>
      <c r="R418" s="71"/>
      <c r="S418" s="71"/>
      <c r="T418" s="72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T418" s="17" t="s">
        <v>132</v>
      </c>
      <c r="AU418" s="17" t="s">
        <v>87</v>
      </c>
    </row>
    <row r="419" spans="1:65" s="14" customFormat="1" x14ac:dyDescent="0.2">
      <c r="B419" s="214"/>
      <c r="C419" s="215"/>
      <c r="D419" s="199" t="s">
        <v>133</v>
      </c>
      <c r="E419" s="216" t="s">
        <v>1</v>
      </c>
      <c r="F419" s="217" t="s">
        <v>684</v>
      </c>
      <c r="G419" s="215"/>
      <c r="H419" s="218">
        <v>15.36</v>
      </c>
      <c r="I419" s="219"/>
      <c r="J419" s="215"/>
      <c r="K419" s="215"/>
      <c r="L419" s="220"/>
      <c r="M419" s="221"/>
      <c r="N419" s="222"/>
      <c r="O419" s="222"/>
      <c r="P419" s="222"/>
      <c r="Q419" s="222"/>
      <c r="R419" s="222"/>
      <c r="S419" s="222"/>
      <c r="T419" s="223"/>
      <c r="AT419" s="224" t="s">
        <v>133</v>
      </c>
      <c r="AU419" s="224" t="s">
        <v>87</v>
      </c>
      <c r="AV419" s="14" t="s">
        <v>87</v>
      </c>
      <c r="AW419" s="14" t="s">
        <v>33</v>
      </c>
      <c r="AX419" s="14" t="s">
        <v>85</v>
      </c>
      <c r="AY419" s="224" t="s">
        <v>122</v>
      </c>
    </row>
    <row r="420" spans="1:65" s="13" customFormat="1" x14ac:dyDescent="0.2">
      <c r="B420" s="204"/>
      <c r="C420" s="205"/>
      <c r="D420" s="199" t="s">
        <v>133</v>
      </c>
      <c r="E420" s="206" t="s">
        <v>1</v>
      </c>
      <c r="F420" s="207" t="s">
        <v>685</v>
      </c>
      <c r="G420" s="205"/>
      <c r="H420" s="206" t="s">
        <v>1</v>
      </c>
      <c r="I420" s="208"/>
      <c r="J420" s="205"/>
      <c r="K420" s="205"/>
      <c r="L420" s="209"/>
      <c r="M420" s="210"/>
      <c r="N420" s="211"/>
      <c r="O420" s="211"/>
      <c r="P420" s="211"/>
      <c r="Q420" s="211"/>
      <c r="R420" s="211"/>
      <c r="S420" s="211"/>
      <c r="T420" s="212"/>
      <c r="AT420" s="213" t="s">
        <v>133</v>
      </c>
      <c r="AU420" s="213" t="s">
        <v>87</v>
      </c>
      <c r="AV420" s="13" t="s">
        <v>85</v>
      </c>
      <c r="AW420" s="13" t="s">
        <v>33</v>
      </c>
      <c r="AX420" s="13" t="s">
        <v>77</v>
      </c>
      <c r="AY420" s="213" t="s">
        <v>122</v>
      </c>
    </row>
    <row r="421" spans="1:65" s="14" customFormat="1" x14ac:dyDescent="0.2">
      <c r="B421" s="214"/>
      <c r="C421" s="215"/>
      <c r="D421" s="199" t="s">
        <v>133</v>
      </c>
      <c r="E421" s="215"/>
      <c r="F421" s="217" t="s">
        <v>686</v>
      </c>
      <c r="G421" s="215"/>
      <c r="H421" s="218">
        <v>15.821</v>
      </c>
      <c r="I421" s="219"/>
      <c r="J421" s="215"/>
      <c r="K421" s="215"/>
      <c r="L421" s="220"/>
      <c r="M421" s="221"/>
      <c r="N421" s="222"/>
      <c r="O421" s="222"/>
      <c r="P421" s="222"/>
      <c r="Q421" s="222"/>
      <c r="R421" s="222"/>
      <c r="S421" s="222"/>
      <c r="T421" s="223"/>
      <c r="AT421" s="224" t="s">
        <v>133</v>
      </c>
      <c r="AU421" s="224" t="s">
        <v>87</v>
      </c>
      <c r="AV421" s="14" t="s">
        <v>87</v>
      </c>
      <c r="AW421" s="14" t="s">
        <v>4</v>
      </c>
      <c r="AX421" s="14" t="s">
        <v>85</v>
      </c>
      <c r="AY421" s="224" t="s">
        <v>122</v>
      </c>
    </row>
    <row r="422" spans="1:65" s="12" customFormat="1" ht="22.9" customHeight="1" x14ac:dyDescent="0.2">
      <c r="B422" s="170"/>
      <c r="C422" s="171"/>
      <c r="D422" s="172" t="s">
        <v>76</v>
      </c>
      <c r="E422" s="184" t="s">
        <v>171</v>
      </c>
      <c r="F422" s="184" t="s">
        <v>687</v>
      </c>
      <c r="G422" s="171"/>
      <c r="H422" s="171"/>
      <c r="I422" s="174"/>
      <c r="J422" s="185">
        <f>BK422</f>
        <v>0</v>
      </c>
      <c r="K422" s="171"/>
      <c r="L422" s="176"/>
      <c r="M422" s="177"/>
      <c r="N422" s="178"/>
      <c r="O422" s="178"/>
      <c r="P422" s="179">
        <f>SUM(P423:P466)</f>
        <v>0</v>
      </c>
      <c r="Q422" s="178"/>
      <c r="R422" s="179">
        <f>SUM(R423:R466)</f>
        <v>3.0752660000000001</v>
      </c>
      <c r="S422" s="178"/>
      <c r="T422" s="180">
        <f>SUM(T423:T466)</f>
        <v>0</v>
      </c>
      <c r="AR422" s="181" t="s">
        <v>85</v>
      </c>
      <c r="AT422" s="182" t="s">
        <v>76</v>
      </c>
      <c r="AU422" s="182" t="s">
        <v>85</v>
      </c>
      <c r="AY422" s="181" t="s">
        <v>122</v>
      </c>
      <c r="BK422" s="183">
        <f>SUM(BK423:BK466)</f>
        <v>0</v>
      </c>
    </row>
    <row r="423" spans="1:65" s="2" customFormat="1" ht="16.5" customHeight="1" x14ac:dyDescent="0.2">
      <c r="A423" s="34"/>
      <c r="B423" s="35"/>
      <c r="C423" s="186" t="s">
        <v>688</v>
      </c>
      <c r="D423" s="186" t="s">
        <v>125</v>
      </c>
      <c r="E423" s="187" t="s">
        <v>689</v>
      </c>
      <c r="F423" s="188" t="s">
        <v>690</v>
      </c>
      <c r="G423" s="189" t="s">
        <v>293</v>
      </c>
      <c r="H423" s="190">
        <v>9.1</v>
      </c>
      <c r="I423" s="191"/>
      <c r="J423" s="192">
        <f>ROUND(I423*H423,2)</f>
        <v>0</v>
      </c>
      <c r="K423" s="188" t="s">
        <v>129</v>
      </c>
      <c r="L423" s="39"/>
      <c r="M423" s="193" t="s">
        <v>1</v>
      </c>
      <c r="N423" s="194" t="s">
        <v>42</v>
      </c>
      <c r="O423" s="71"/>
      <c r="P423" s="195">
        <f>O423*H423</f>
        <v>0</v>
      </c>
      <c r="Q423" s="195">
        <v>6.5599999999999999E-3</v>
      </c>
      <c r="R423" s="195">
        <f>Q423*H423</f>
        <v>5.9695999999999999E-2</v>
      </c>
      <c r="S423" s="195">
        <v>0</v>
      </c>
      <c r="T423" s="196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7" t="s">
        <v>146</v>
      </c>
      <c r="AT423" s="197" t="s">
        <v>125</v>
      </c>
      <c r="AU423" s="197" t="s">
        <v>87</v>
      </c>
      <c r="AY423" s="17" t="s">
        <v>122</v>
      </c>
      <c r="BE423" s="198">
        <f>IF(N423="základní",J423,0)</f>
        <v>0</v>
      </c>
      <c r="BF423" s="198">
        <f>IF(N423="snížená",J423,0)</f>
        <v>0</v>
      </c>
      <c r="BG423" s="198">
        <f>IF(N423="zákl. přenesená",J423,0)</f>
        <v>0</v>
      </c>
      <c r="BH423" s="198">
        <f>IF(N423="sníž. přenesená",J423,0)</f>
        <v>0</v>
      </c>
      <c r="BI423" s="198">
        <f>IF(N423="nulová",J423,0)</f>
        <v>0</v>
      </c>
      <c r="BJ423" s="17" t="s">
        <v>85</v>
      </c>
      <c r="BK423" s="198">
        <f>ROUND(I423*H423,2)</f>
        <v>0</v>
      </c>
      <c r="BL423" s="17" t="s">
        <v>146</v>
      </c>
      <c r="BM423" s="197" t="s">
        <v>691</v>
      </c>
    </row>
    <row r="424" spans="1:65" s="2" customFormat="1" ht="19.5" x14ac:dyDescent="0.2">
      <c r="A424" s="34"/>
      <c r="B424" s="35"/>
      <c r="C424" s="36"/>
      <c r="D424" s="199" t="s">
        <v>132</v>
      </c>
      <c r="E424" s="36"/>
      <c r="F424" s="200" t="s">
        <v>692</v>
      </c>
      <c r="G424" s="36"/>
      <c r="H424" s="36"/>
      <c r="I424" s="201"/>
      <c r="J424" s="36"/>
      <c r="K424" s="36"/>
      <c r="L424" s="39"/>
      <c r="M424" s="202"/>
      <c r="N424" s="203"/>
      <c r="O424" s="71"/>
      <c r="P424" s="71"/>
      <c r="Q424" s="71"/>
      <c r="R424" s="71"/>
      <c r="S424" s="71"/>
      <c r="T424" s="72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7" t="s">
        <v>132</v>
      </c>
      <c r="AU424" s="17" t="s">
        <v>87</v>
      </c>
    </row>
    <row r="425" spans="1:65" s="14" customFormat="1" x14ac:dyDescent="0.2">
      <c r="B425" s="214"/>
      <c r="C425" s="215"/>
      <c r="D425" s="199" t="s">
        <v>133</v>
      </c>
      <c r="E425" s="216" t="s">
        <v>1</v>
      </c>
      <c r="F425" s="217" t="s">
        <v>693</v>
      </c>
      <c r="G425" s="215"/>
      <c r="H425" s="218">
        <v>9.1</v>
      </c>
      <c r="I425" s="219"/>
      <c r="J425" s="215"/>
      <c r="K425" s="215"/>
      <c r="L425" s="220"/>
      <c r="M425" s="221"/>
      <c r="N425" s="222"/>
      <c r="O425" s="222"/>
      <c r="P425" s="222"/>
      <c r="Q425" s="222"/>
      <c r="R425" s="222"/>
      <c r="S425" s="222"/>
      <c r="T425" s="223"/>
      <c r="AT425" s="224" t="s">
        <v>133</v>
      </c>
      <c r="AU425" s="224" t="s">
        <v>87</v>
      </c>
      <c r="AV425" s="14" t="s">
        <v>87</v>
      </c>
      <c r="AW425" s="14" t="s">
        <v>33</v>
      </c>
      <c r="AX425" s="14" t="s">
        <v>85</v>
      </c>
      <c r="AY425" s="224" t="s">
        <v>122</v>
      </c>
    </row>
    <row r="426" spans="1:65" s="13" customFormat="1" x14ac:dyDescent="0.2">
      <c r="B426" s="204"/>
      <c r="C426" s="205"/>
      <c r="D426" s="199" t="s">
        <v>133</v>
      </c>
      <c r="E426" s="206" t="s">
        <v>1</v>
      </c>
      <c r="F426" s="207" t="s">
        <v>694</v>
      </c>
      <c r="G426" s="205"/>
      <c r="H426" s="206" t="s">
        <v>1</v>
      </c>
      <c r="I426" s="208"/>
      <c r="J426" s="205"/>
      <c r="K426" s="205"/>
      <c r="L426" s="209"/>
      <c r="M426" s="210"/>
      <c r="N426" s="211"/>
      <c r="O426" s="211"/>
      <c r="P426" s="211"/>
      <c r="Q426" s="211"/>
      <c r="R426" s="211"/>
      <c r="S426" s="211"/>
      <c r="T426" s="212"/>
      <c r="AT426" s="213" t="s">
        <v>133</v>
      </c>
      <c r="AU426" s="213" t="s">
        <v>87</v>
      </c>
      <c r="AV426" s="13" t="s">
        <v>85</v>
      </c>
      <c r="AW426" s="13" t="s">
        <v>33</v>
      </c>
      <c r="AX426" s="13" t="s">
        <v>77</v>
      </c>
      <c r="AY426" s="213" t="s">
        <v>122</v>
      </c>
    </row>
    <row r="427" spans="1:65" s="2" customFormat="1" ht="16.5" customHeight="1" x14ac:dyDescent="0.2">
      <c r="A427" s="34"/>
      <c r="B427" s="35"/>
      <c r="C427" s="186" t="s">
        <v>695</v>
      </c>
      <c r="D427" s="186" t="s">
        <v>125</v>
      </c>
      <c r="E427" s="187" t="s">
        <v>696</v>
      </c>
      <c r="F427" s="188" t="s">
        <v>697</v>
      </c>
      <c r="G427" s="189" t="s">
        <v>230</v>
      </c>
      <c r="H427" s="190">
        <v>1</v>
      </c>
      <c r="I427" s="191"/>
      <c r="J427" s="192">
        <f>ROUND(I427*H427,2)</f>
        <v>0</v>
      </c>
      <c r="K427" s="188" t="s">
        <v>1</v>
      </c>
      <c r="L427" s="39"/>
      <c r="M427" s="193" t="s">
        <v>1</v>
      </c>
      <c r="N427" s="194" t="s">
        <v>42</v>
      </c>
      <c r="O427" s="71"/>
      <c r="P427" s="195">
        <f>O427*H427</f>
        <v>0</v>
      </c>
      <c r="Q427" s="195">
        <v>3.4009999999999999E-2</v>
      </c>
      <c r="R427" s="195">
        <f>Q427*H427</f>
        <v>3.4009999999999999E-2</v>
      </c>
      <c r="S427" s="195">
        <v>0</v>
      </c>
      <c r="T427" s="196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7" t="s">
        <v>146</v>
      </c>
      <c r="AT427" s="197" t="s">
        <v>125</v>
      </c>
      <c r="AU427" s="197" t="s">
        <v>87</v>
      </c>
      <c r="AY427" s="17" t="s">
        <v>122</v>
      </c>
      <c r="BE427" s="198">
        <f>IF(N427="základní",J427,0)</f>
        <v>0</v>
      </c>
      <c r="BF427" s="198">
        <f>IF(N427="snížená",J427,0)</f>
        <v>0</v>
      </c>
      <c r="BG427" s="198">
        <f>IF(N427="zákl. přenesená",J427,0)</f>
        <v>0</v>
      </c>
      <c r="BH427" s="198">
        <f>IF(N427="sníž. přenesená",J427,0)</f>
        <v>0</v>
      </c>
      <c r="BI427" s="198">
        <f>IF(N427="nulová",J427,0)</f>
        <v>0</v>
      </c>
      <c r="BJ427" s="17" t="s">
        <v>85</v>
      </c>
      <c r="BK427" s="198">
        <f>ROUND(I427*H427,2)</f>
        <v>0</v>
      </c>
      <c r="BL427" s="17" t="s">
        <v>146</v>
      </c>
      <c r="BM427" s="197" t="s">
        <v>698</v>
      </c>
    </row>
    <row r="428" spans="1:65" s="2" customFormat="1" x14ac:dyDescent="0.2">
      <c r="A428" s="34"/>
      <c r="B428" s="35"/>
      <c r="C428" s="36"/>
      <c r="D428" s="199" t="s">
        <v>132</v>
      </c>
      <c r="E428" s="36"/>
      <c r="F428" s="200" t="s">
        <v>699</v>
      </c>
      <c r="G428" s="36"/>
      <c r="H428" s="36"/>
      <c r="I428" s="201"/>
      <c r="J428" s="36"/>
      <c r="K428" s="36"/>
      <c r="L428" s="39"/>
      <c r="M428" s="202"/>
      <c r="N428" s="203"/>
      <c r="O428" s="71"/>
      <c r="P428" s="71"/>
      <c r="Q428" s="71"/>
      <c r="R428" s="71"/>
      <c r="S428" s="71"/>
      <c r="T428" s="72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T428" s="17" t="s">
        <v>132</v>
      </c>
      <c r="AU428" s="17" t="s">
        <v>87</v>
      </c>
    </row>
    <row r="429" spans="1:65" s="13" customFormat="1" x14ac:dyDescent="0.2">
      <c r="B429" s="204"/>
      <c r="C429" s="205"/>
      <c r="D429" s="199" t="s">
        <v>133</v>
      </c>
      <c r="E429" s="206" t="s">
        <v>1</v>
      </c>
      <c r="F429" s="207" t="s">
        <v>700</v>
      </c>
      <c r="G429" s="205"/>
      <c r="H429" s="206" t="s">
        <v>1</v>
      </c>
      <c r="I429" s="208"/>
      <c r="J429" s="205"/>
      <c r="K429" s="205"/>
      <c r="L429" s="209"/>
      <c r="M429" s="210"/>
      <c r="N429" s="211"/>
      <c r="O429" s="211"/>
      <c r="P429" s="211"/>
      <c r="Q429" s="211"/>
      <c r="R429" s="211"/>
      <c r="S429" s="211"/>
      <c r="T429" s="212"/>
      <c r="AT429" s="213" t="s">
        <v>133</v>
      </c>
      <c r="AU429" s="213" t="s">
        <v>87</v>
      </c>
      <c r="AV429" s="13" t="s">
        <v>85</v>
      </c>
      <c r="AW429" s="13" t="s">
        <v>33</v>
      </c>
      <c r="AX429" s="13" t="s">
        <v>77</v>
      </c>
      <c r="AY429" s="213" t="s">
        <v>122</v>
      </c>
    </row>
    <row r="430" spans="1:65" s="14" customFormat="1" x14ac:dyDescent="0.2">
      <c r="B430" s="214"/>
      <c r="C430" s="215"/>
      <c r="D430" s="199" t="s">
        <v>133</v>
      </c>
      <c r="E430" s="216" t="s">
        <v>1</v>
      </c>
      <c r="F430" s="217" t="s">
        <v>701</v>
      </c>
      <c r="G430" s="215"/>
      <c r="H430" s="218">
        <v>1</v>
      </c>
      <c r="I430" s="219"/>
      <c r="J430" s="215"/>
      <c r="K430" s="215"/>
      <c r="L430" s="220"/>
      <c r="M430" s="221"/>
      <c r="N430" s="222"/>
      <c r="O430" s="222"/>
      <c r="P430" s="222"/>
      <c r="Q430" s="222"/>
      <c r="R430" s="222"/>
      <c r="S430" s="222"/>
      <c r="T430" s="223"/>
      <c r="AT430" s="224" t="s">
        <v>133</v>
      </c>
      <c r="AU430" s="224" t="s">
        <v>87</v>
      </c>
      <c r="AV430" s="14" t="s">
        <v>87</v>
      </c>
      <c r="AW430" s="14" t="s">
        <v>33</v>
      </c>
      <c r="AX430" s="14" t="s">
        <v>85</v>
      </c>
      <c r="AY430" s="224" t="s">
        <v>122</v>
      </c>
    </row>
    <row r="431" spans="1:65" s="2" customFormat="1" ht="16.5" customHeight="1" x14ac:dyDescent="0.2">
      <c r="A431" s="34"/>
      <c r="B431" s="35"/>
      <c r="C431" s="186" t="s">
        <v>702</v>
      </c>
      <c r="D431" s="186" t="s">
        <v>125</v>
      </c>
      <c r="E431" s="187" t="s">
        <v>703</v>
      </c>
      <c r="F431" s="188" t="s">
        <v>704</v>
      </c>
      <c r="G431" s="189" t="s">
        <v>230</v>
      </c>
      <c r="H431" s="190">
        <v>2</v>
      </c>
      <c r="I431" s="191"/>
      <c r="J431" s="192">
        <f>ROUND(I431*H431,2)</f>
        <v>0</v>
      </c>
      <c r="K431" s="188" t="s">
        <v>129</v>
      </c>
      <c r="L431" s="39"/>
      <c r="M431" s="193" t="s">
        <v>1</v>
      </c>
      <c r="N431" s="194" t="s">
        <v>42</v>
      </c>
      <c r="O431" s="71"/>
      <c r="P431" s="195">
        <f>O431*H431</f>
        <v>0</v>
      </c>
      <c r="Q431" s="195">
        <v>0.12526000000000001</v>
      </c>
      <c r="R431" s="195">
        <f>Q431*H431</f>
        <v>0.25052000000000002</v>
      </c>
      <c r="S431" s="195">
        <v>0</v>
      </c>
      <c r="T431" s="196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97" t="s">
        <v>146</v>
      </c>
      <c r="AT431" s="197" t="s">
        <v>125</v>
      </c>
      <c r="AU431" s="197" t="s">
        <v>87</v>
      </c>
      <c r="AY431" s="17" t="s">
        <v>122</v>
      </c>
      <c r="BE431" s="198">
        <f>IF(N431="základní",J431,0)</f>
        <v>0</v>
      </c>
      <c r="BF431" s="198">
        <f>IF(N431="snížená",J431,0)</f>
        <v>0</v>
      </c>
      <c r="BG431" s="198">
        <f>IF(N431="zákl. přenesená",J431,0)</f>
        <v>0</v>
      </c>
      <c r="BH431" s="198">
        <f>IF(N431="sníž. přenesená",J431,0)</f>
        <v>0</v>
      </c>
      <c r="BI431" s="198">
        <f>IF(N431="nulová",J431,0)</f>
        <v>0</v>
      </c>
      <c r="BJ431" s="17" t="s">
        <v>85</v>
      </c>
      <c r="BK431" s="198">
        <f>ROUND(I431*H431,2)</f>
        <v>0</v>
      </c>
      <c r="BL431" s="17" t="s">
        <v>146</v>
      </c>
      <c r="BM431" s="197" t="s">
        <v>705</v>
      </c>
    </row>
    <row r="432" spans="1:65" s="2" customFormat="1" x14ac:dyDescent="0.2">
      <c r="A432" s="34"/>
      <c r="B432" s="35"/>
      <c r="C432" s="36"/>
      <c r="D432" s="199" t="s">
        <v>132</v>
      </c>
      <c r="E432" s="36"/>
      <c r="F432" s="200" t="s">
        <v>706</v>
      </c>
      <c r="G432" s="36"/>
      <c r="H432" s="36"/>
      <c r="I432" s="201"/>
      <c r="J432" s="36"/>
      <c r="K432" s="36"/>
      <c r="L432" s="39"/>
      <c r="M432" s="202"/>
      <c r="N432" s="203"/>
      <c r="O432" s="71"/>
      <c r="P432" s="71"/>
      <c r="Q432" s="71"/>
      <c r="R432" s="71"/>
      <c r="S432" s="71"/>
      <c r="T432" s="72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T432" s="17" t="s">
        <v>132</v>
      </c>
      <c r="AU432" s="17" t="s">
        <v>87</v>
      </c>
    </row>
    <row r="433" spans="1:65" s="14" customFormat="1" x14ac:dyDescent="0.2">
      <c r="B433" s="214"/>
      <c r="C433" s="215"/>
      <c r="D433" s="199" t="s">
        <v>133</v>
      </c>
      <c r="E433" s="216" t="s">
        <v>1</v>
      </c>
      <c r="F433" s="217" t="s">
        <v>707</v>
      </c>
      <c r="G433" s="215"/>
      <c r="H433" s="218">
        <v>2</v>
      </c>
      <c r="I433" s="219"/>
      <c r="J433" s="215"/>
      <c r="K433" s="215"/>
      <c r="L433" s="220"/>
      <c r="M433" s="221"/>
      <c r="N433" s="222"/>
      <c r="O433" s="222"/>
      <c r="P433" s="222"/>
      <c r="Q433" s="222"/>
      <c r="R433" s="222"/>
      <c r="S433" s="222"/>
      <c r="T433" s="223"/>
      <c r="AT433" s="224" t="s">
        <v>133</v>
      </c>
      <c r="AU433" s="224" t="s">
        <v>87</v>
      </c>
      <c r="AV433" s="14" t="s">
        <v>87</v>
      </c>
      <c r="AW433" s="14" t="s">
        <v>33</v>
      </c>
      <c r="AX433" s="14" t="s">
        <v>85</v>
      </c>
      <c r="AY433" s="224" t="s">
        <v>122</v>
      </c>
    </row>
    <row r="434" spans="1:65" s="2" customFormat="1" ht="16.5" customHeight="1" x14ac:dyDescent="0.2">
      <c r="A434" s="34"/>
      <c r="B434" s="35"/>
      <c r="C434" s="239" t="s">
        <v>708</v>
      </c>
      <c r="D434" s="239" t="s">
        <v>383</v>
      </c>
      <c r="E434" s="240" t="s">
        <v>709</v>
      </c>
      <c r="F434" s="241" t="s">
        <v>710</v>
      </c>
      <c r="G434" s="242" t="s">
        <v>230</v>
      </c>
      <c r="H434" s="243">
        <v>2</v>
      </c>
      <c r="I434" s="244"/>
      <c r="J434" s="245">
        <f>ROUND(I434*H434,2)</f>
        <v>0</v>
      </c>
      <c r="K434" s="241" t="s">
        <v>129</v>
      </c>
      <c r="L434" s="246"/>
      <c r="M434" s="247" t="s">
        <v>1</v>
      </c>
      <c r="N434" s="248" t="s">
        <v>42</v>
      </c>
      <c r="O434" s="71"/>
      <c r="P434" s="195">
        <f>O434*H434</f>
        <v>0</v>
      </c>
      <c r="Q434" s="195">
        <v>0.17499999999999999</v>
      </c>
      <c r="R434" s="195">
        <f>Q434*H434</f>
        <v>0.35</v>
      </c>
      <c r="S434" s="195">
        <v>0</v>
      </c>
      <c r="T434" s="196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7" t="s">
        <v>171</v>
      </c>
      <c r="AT434" s="197" t="s">
        <v>383</v>
      </c>
      <c r="AU434" s="197" t="s">
        <v>87</v>
      </c>
      <c r="AY434" s="17" t="s">
        <v>122</v>
      </c>
      <c r="BE434" s="198">
        <f>IF(N434="základní",J434,0)</f>
        <v>0</v>
      </c>
      <c r="BF434" s="198">
        <f>IF(N434="snížená",J434,0)</f>
        <v>0</v>
      </c>
      <c r="BG434" s="198">
        <f>IF(N434="zákl. přenesená",J434,0)</f>
        <v>0</v>
      </c>
      <c r="BH434" s="198">
        <f>IF(N434="sníž. přenesená",J434,0)</f>
        <v>0</v>
      </c>
      <c r="BI434" s="198">
        <f>IF(N434="nulová",J434,0)</f>
        <v>0</v>
      </c>
      <c r="BJ434" s="17" t="s">
        <v>85</v>
      </c>
      <c r="BK434" s="198">
        <f>ROUND(I434*H434,2)</f>
        <v>0</v>
      </c>
      <c r="BL434" s="17" t="s">
        <v>146</v>
      </c>
      <c r="BM434" s="197" t="s">
        <v>711</v>
      </c>
    </row>
    <row r="435" spans="1:65" s="2" customFormat="1" x14ac:dyDescent="0.2">
      <c r="A435" s="34"/>
      <c r="B435" s="35"/>
      <c r="C435" s="36"/>
      <c r="D435" s="199" t="s">
        <v>132</v>
      </c>
      <c r="E435" s="36"/>
      <c r="F435" s="200" t="s">
        <v>710</v>
      </c>
      <c r="G435" s="36"/>
      <c r="H435" s="36"/>
      <c r="I435" s="201"/>
      <c r="J435" s="36"/>
      <c r="K435" s="36"/>
      <c r="L435" s="39"/>
      <c r="M435" s="202"/>
      <c r="N435" s="203"/>
      <c r="O435" s="71"/>
      <c r="P435" s="71"/>
      <c r="Q435" s="71"/>
      <c r="R435" s="71"/>
      <c r="S435" s="71"/>
      <c r="T435" s="72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T435" s="17" t="s">
        <v>132</v>
      </c>
      <c r="AU435" s="17" t="s">
        <v>87</v>
      </c>
    </row>
    <row r="436" spans="1:65" s="14" customFormat="1" x14ac:dyDescent="0.2">
      <c r="B436" s="214"/>
      <c r="C436" s="215"/>
      <c r="D436" s="199" t="s">
        <v>133</v>
      </c>
      <c r="E436" s="216" t="s">
        <v>1</v>
      </c>
      <c r="F436" s="217" t="s">
        <v>546</v>
      </c>
      <c r="G436" s="215"/>
      <c r="H436" s="218">
        <v>2</v>
      </c>
      <c r="I436" s="219"/>
      <c r="J436" s="215"/>
      <c r="K436" s="215"/>
      <c r="L436" s="220"/>
      <c r="M436" s="221"/>
      <c r="N436" s="222"/>
      <c r="O436" s="222"/>
      <c r="P436" s="222"/>
      <c r="Q436" s="222"/>
      <c r="R436" s="222"/>
      <c r="S436" s="222"/>
      <c r="T436" s="223"/>
      <c r="AT436" s="224" t="s">
        <v>133</v>
      </c>
      <c r="AU436" s="224" t="s">
        <v>87</v>
      </c>
      <c r="AV436" s="14" t="s">
        <v>87</v>
      </c>
      <c r="AW436" s="14" t="s">
        <v>33</v>
      </c>
      <c r="AX436" s="14" t="s">
        <v>85</v>
      </c>
      <c r="AY436" s="224" t="s">
        <v>122</v>
      </c>
    </row>
    <row r="437" spans="1:65" s="2" customFormat="1" ht="16.5" customHeight="1" x14ac:dyDescent="0.2">
      <c r="A437" s="34"/>
      <c r="B437" s="35"/>
      <c r="C437" s="186" t="s">
        <v>712</v>
      </c>
      <c r="D437" s="186" t="s">
        <v>125</v>
      </c>
      <c r="E437" s="187" t="s">
        <v>713</v>
      </c>
      <c r="F437" s="188" t="s">
        <v>714</v>
      </c>
      <c r="G437" s="189" t="s">
        <v>230</v>
      </c>
      <c r="H437" s="190">
        <v>2</v>
      </c>
      <c r="I437" s="191"/>
      <c r="J437" s="192">
        <f>ROUND(I437*H437,2)</f>
        <v>0</v>
      </c>
      <c r="K437" s="188" t="s">
        <v>129</v>
      </c>
      <c r="L437" s="39"/>
      <c r="M437" s="193" t="s">
        <v>1</v>
      </c>
      <c r="N437" s="194" t="s">
        <v>42</v>
      </c>
      <c r="O437" s="71"/>
      <c r="P437" s="195">
        <f>O437*H437</f>
        <v>0</v>
      </c>
      <c r="Q437" s="195">
        <v>3.0759999999999999E-2</v>
      </c>
      <c r="R437" s="195">
        <f>Q437*H437</f>
        <v>6.1519999999999998E-2</v>
      </c>
      <c r="S437" s="195">
        <v>0</v>
      </c>
      <c r="T437" s="196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7" t="s">
        <v>146</v>
      </c>
      <c r="AT437" s="197" t="s">
        <v>125</v>
      </c>
      <c r="AU437" s="197" t="s">
        <v>87</v>
      </c>
      <c r="AY437" s="17" t="s">
        <v>122</v>
      </c>
      <c r="BE437" s="198">
        <f>IF(N437="základní",J437,0)</f>
        <v>0</v>
      </c>
      <c r="BF437" s="198">
        <f>IF(N437="snížená",J437,0)</f>
        <v>0</v>
      </c>
      <c r="BG437" s="198">
        <f>IF(N437="zákl. přenesená",J437,0)</f>
        <v>0</v>
      </c>
      <c r="BH437" s="198">
        <f>IF(N437="sníž. přenesená",J437,0)</f>
        <v>0</v>
      </c>
      <c r="BI437" s="198">
        <f>IF(N437="nulová",J437,0)</f>
        <v>0</v>
      </c>
      <c r="BJ437" s="17" t="s">
        <v>85</v>
      </c>
      <c r="BK437" s="198">
        <f>ROUND(I437*H437,2)</f>
        <v>0</v>
      </c>
      <c r="BL437" s="17" t="s">
        <v>146</v>
      </c>
      <c r="BM437" s="197" t="s">
        <v>715</v>
      </c>
    </row>
    <row r="438" spans="1:65" s="2" customFormat="1" x14ac:dyDescent="0.2">
      <c r="A438" s="34"/>
      <c r="B438" s="35"/>
      <c r="C438" s="36"/>
      <c r="D438" s="199" t="s">
        <v>132</v>
      </c>
      <c r="E438" s="36"/>
      <c r="F438" s="200" t="s">
        <v>716</v>
      </c>
      <c r="G438" s="36"/>
      <c r="H438" s="36"/>
      <c r="I438" s="201"/>
      <c r="J438" s="36"/>
      <c r="K438" s="36"/>
      <c r="L438" s="39"/>
      <c r="M438" s="202"/>
      <c r="N438" s="203"/>
      <c r="O438" s="71"/>
      <c r="P438" s="71"/>
      <c r="Q438" s="71"/>
      <c r="R438" s="71"/>
      <c r="S438" s="71"/>
      <c r="T438" s="72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T438" s="17" t="s">
        <v>132</v>
      </c>
      <c r="AU438" s="17" t="s">
        <v>87</v>
      </c>
    </row>
    <row r="439" spans="1:65" s="14" customFormat="1" x14ac:dyDescent="0.2">
      <c r="B439" s="214"/>
      <c r="C439" s="215"/>
      <c r="D439" s="199" t="s">
        <v>133</v>
      </c>
      <c r="E439" s="216" t="s">
        <v>1</v>
      </c>
      <c r="F439" s="217" t="s">
        <v>707</v>
      </c>
      <c r="G439" s="215"/>
      <c r="H439" s="218">
        <v>2</v>
      </c>
      <c r="I439" s="219"/>
      <c r="J439" s="215"/>
      <c r="K439" s="215"/>
      <c r="L439" s="220"/>
      <c r="M439" s="221"/>
      <c r="N439" s="222"/>
      <c r="O439" s="222"/>
      <c r="P439" s="222"/>
      <c r="Q439" s="222"/>
      <c r="R439" s="222"/>
      <c r="S439" s="222"/>
      <c r="T439" s="223"/>
      <c r="AT439" s="224" t="s">
        <v>133</v>
      </c>
      <c r="AU439" s="224" t="s">
        <v>87</v>
      </c>
      <c r="AV439" s="14" t="s">
        <v>87</v>
      </c>
      <c r="AW439" s="14" t="s">
        <v>33</v>
      </c>
      <c r="AX439" s="14" t="s">
        <v>85</v>
      </c>
      <c r="AY439" s="224" t="s">
        <v>122</v>
      </c>
    </row>
    <row r="440" spans="1:65" s="2" customFormat="1" ht="16.5" customHeight="1" x14ac:dyDescent="0.2">
      <c r="A440" s="34"/>
      <c r="B440" s="35"/>
      <c r="C440" s="239" t="s">
        <v>717</v>
      </c>
      <c r="D440" s="239" t="s">
        <v>383</v>
      </c>
      <c r="E440" s="240" t="s">
        <v>718</v>
      </c>
      <c r="F440" s="241" t="s">
        <v>719</v>
      </c>
      <c r="G440" s="242" t="s">
        <v>230</v>
      </c>
      <c r="H440" s="243">
        <v>2</v>
      </c>
      <c r="I440" s="244"/>
      <c r="J440" s="245">
        <f>ROUND(I440*H440,2)</f>
        <v>0</v>
      </c>
      <c r="K440" s="241" t="s">
        <v>129</v>
      </c>
      <c r="L440" s="246"/>
      <c r="M440" s="247" t="s">
        <v>1</v>
      </c>
      <c r="N440" s="248" t="s">
        <v>42</v>
      </c>
      <c r="O440" s="71"/>
      <c r="P440" s="195">
        <f>O440*H440</f>
        <v>0</v>
      </c>
      <c r="Q440" s="195">
        <v>7.5999999999999998E-2</v>
      </c>
      <c r="R440" s="195">
        <f>Q440*H440</f>
        <v>0.152</v>
      </c>
      <c r="S440" s="195">
        <v>0</v>
      </c>
      <c r="T440" s="196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7" t="s">
        <v>171</v>
      </c>
      <c r="AT440" s="197" t="s">
        <v>383</v>
      </c>
      <c r="AU440" s="197" t="s">
        <v>87</v>
      </c>
      <c r="AY440" s="17" t="s">
        <v>122</v>
      </c>
      <c r="BE440" s="198">
        <f>IF(N440="základní",J440,0)</f>
        <v>0</v>
      </c>
      <c r="BF440" s="198">
        <f>IF(N440="snížená",J440,0)</f>
        <v>0</v>
      </c>
      <c r="BG440" s="198">
        <f>IF(N440="zákl. přenesená",J440,0)</f>
        <v>0</v>
      </c>
      <c r="BH440" s="198">
        <f>IF(N440="sníž. přenesená",J440,0)</f>
        <v>0</v>
      </c>
      <c r="BI440" s="198">
        <f>IF(N440="nulová",J440,0)</f>
        <v>0</v>
      </c>
      <c r="BJ440" s="17" t="s">
        <v>85</v>
      </c>
      <c r="BK440" s="198">
        <f>ROUND(I440*H440,2)</f>
        <v>0</v>
      </c>
      <c r="BL440" s="17" t="s">
        <v>146</v>
      </c>
      <c r="BM440" s="197" t="s">
        <v>720</v>
      </c>
    </row>
    <row r="441" spans="1:65" s="2" customFormat="1" x14ac:dyDescent="0.2">
      <c r="A441" s="34"/>
      <c r="B441" s="35"/>
      <c r="C441" s="36"/>
      <c r="D441" s="199" t="s">
        <v>132</v>
      </c>
      <c r="E441" s="36"/>
      <c r="F441" s="200" t="s">
        <v>719</v>
      </c>
      <c r="G441" s="36"/>
      <c r="H441" s="36"/>
      <c r="I441" s="201"/>
      <c r="J441" s="36"/>
      <c r="K441" s="36"/>
      <c r="L441" s="39"/>
      <c r="M441" s="202"/>
      <c r="N441" s="203"/>
      <c r="O441" s="71"/>
      <c r="P441" s="71"/>
      <c r="Q441" s="71"/>
      <c r="R441" s="71"/>
      <c r="S441" s="71"/>
      <c r="T441" s="72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T441" s="17" t="s">
        <v>132</v>
      </c>
      <c r="AU441" s="17" t="s">
        <v>87</v>
      </c>
    </row>
    <row r="442" spans="1:65" s="14" customFormat="1" x14ac:dyDescent="0.2">
      <c r="B442" s="214"/>
      <c r="C442" s="215"/>
      <c r="D442" s="199" t="s">
        <v>133</v>
      </c>
      <c r="E442" s="216" t="s">
        <v>1</v>
      </c>
      <c r="F442" s="217" t="s">
        <v>546</v>
      </c>
      <c r="G442" s="215"/>
      <c r="H442" s="218">
        <v>2</v>
      </c>
      <c r="I442" s="219"/>
      <c r="J442" s="215"/>
      <c r="K442" s="215"/>
      <c r="L442" s="220"/>
      <c r="M442" s="221"/>
      <c r="N442" s="222"/>
      <c r="O442" s="222"/>
      <c r="P442" s="222"/>
      <c r="Q442" s="222"/>
      <c r="R442" s="222"/>
      <c r="S442" s="222"/>
      <c r="T442" s="223"/>
      <c r="AT442" s="224" t="s">
        <v>133</v>
      </c>
      <c r="AU442" s="224" t="s">
        <v>87</v>
      </c>
      <c r="AV442" s="14" t="s">
        <v>87</v>
      </c>
      <c r="AW442" s="14" t="s">
        <v>33</v>
      </c>
      <c r="AX442" s="14" t="s">
        <v>85</v>
      </c>
      <c r="AY442" s="224" t="s">
        <v>122</v>
      </c>
    </row>
    <row r="443" spans="1:65" s="2" customFormat="1" ht="16.5" customHeight="1" x14ac:dyDescent="0.2">
      <c r="A443" s="34"/>
      <c r="B443" s="35"/>
      <c r="C443" s="186" t="s">
        <v>721</v>
      </c>
      <c r="D443" s="186" t="s">
        <v>125</v>
      </c>
      <c r="E443" s="187" t="s">
        <v>722</v>
      </c>
      <c r="F443" s="188" t="s">
        <v>723</v>
      </c>
      <c r="G443" s="189" t="s">
        <v>230</v>
      </c>
      <c r="H443" s="190">
        <v>2</v>
      </c>
      <c r="I443" s="191"/>
      <c r="J443" s="192">
        <f>ROUND(I443*H443,2)</f>
        <v>0</v>
      </c>
      <c r="K443" s="188" t="s">
        <v>129</v>
      </c>
      <c r="L443" s="39"/>
      <c r="M443" s="193" t="s">
        <v>1</v>
      </c>
      <c r="N443" s="194" t="s">
        <v>42</v>
      </c>
      <c r="O443" s="71"/>
      <c r="P443" s="195">
        <f>O443*H443</f>
        <v>0</v>
      </c>
      <c r="Q443" s="195">
        <v>3.0759999999999999E-2</v>
      </c>
      <c r="R443" s="195">
        <f>Q443*H443</f>
        <v>6.1519999999999998E-2</v>
      </c>
      <c r="S443" s="195">
        <v>0</v>
      </c>
      <c r="T443" s="196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7" t="s">
        <v>146</v>
      </c>
      <c r="AT443" s="197" t="s">
        <v>125</v>
      </c>
      <c r="AU443" s="197" t="s">
        <v>87</v>
      </c>
      <c r="AY443" s="17" t="s">
        <v>122</v>
      </c>
      <c r="BE443" s="198">
        <f>IF(N443="základní",J443,0)</f>
        <v>0</v>
      </c>
      <c r="BF443" s="198">
        <f>IF(N443="snížená",J443,0)</f>
        <v>0</v>
      </c>
      <c r="BG443" s="198">
        <f>IF(N443="zákl. přenesená",J443,0)</f>
        <v>0</v>
      </c>
      <c r="BH443" s="198">
        <f>IF(N443="sníž. přenesená",J443,0)</f>
        <v>0</v>
      </c>
      <c r="BI443" s="198">
        <f>IF(N443="nulová",J443,0)</f>
        <v>0</v>
      </c>
      <c r="BJ443" s="17" t="s">
        <v>85</v>
      </c>
      <c r="BK443" s="198">
        <f>ROUND(I443*H443,2)</f>
        <v>0</v>
      </c>
      <c r="BL443" s="17" t="s">
        <v>146</v>
      </c>
      <c r="BM443" s="197" t="s">
        <v>724</v>
      </c>
    </row>
    <row r="444" spans="1:65" s="2" customFormat="1" x14ac:dyDescent="0.2">
      <c r="A444" s="34"/>
      <c r="B444" s="35"/>
      <c r="C444" s="36"/>
      <c r="D444" s="199" t="s">
        <v>132</v>
      </c>
      <c r="E444" s="36"/>
      <c r="F444" s="200" t="s">
        <v>725</v>
      </c>
      <c r="G444" s="36"/>
      <c r="H444" s="36"/>
      <c r="I444" s="201"/>
      <c r="J444" s="36"/>
      <c r="K444" s="36"/>
      <c r="L444" s="39"/>
      <c r="M444" s="202"/>
      <c r="N444" s="203"/>
      <c r="O444" s="71"/>
      <c r="P444" s="71"/>
      <c r="Q444" s="71"/>
      <c r="R444" s="71"/>
      <c r="S444" s="71"/>
      <c r="T444" s="72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T444" s="17" t="s">
        <v>132</v>
      </c>
      <c r="AU444" s="17" t="s">
        <v>87</v>
      </c>
    </row>
    <row r="445" spans="1:65" s="14" customFormat="1" x14ac:dyDescent="0.2">
      <c r="B445" s="214"/>
      <c r="C445" s="215"/>
      <c r="D445" s="199" t="s">
        <v>133</v>
      </c>
      <c r="E445" s="216" t="s">
        <v>1</v>
      </c>
      <c r="F445" s="217" t="s">
        <v>726</v>
      </c>
      <c r="G445" s="215"/>
      <c r="H445" s="218">
        <v>2</v>
      </c>
      <c r="I445" s="219"/>
      <c r="J445" s="215"/>
      <c r="K445" s="215"/>
      <c r="L445" s="220"/>
      <c r="M445" s="221"/>
      <c r="N445" s="222"/>
      <c r="O445" s="222"/>
      <c r="P445" s="222"/>
      <c r="Q445" s="222"/>
      <c r="R445" s="222"/>
      <c r="S445" s="222"/>
      <c r="T445" s="223"/>
      <c r="AT445" s="224" t="s">
        <v>133</v>
      </c>
      <c r="AU445" s="224" t="s">
        <v>87</v>
      </c>
      <c r="AV445" s="14" t="s">
        <v>87</v>
      </c>
      <c r="AW445" s="14" t="s">
        <v>33</v>
      </c>
      <c r="AX445" s="14" t="s">
        <v>85</v>
      </c>
      <c r="AY445" s="224" t="s">
        <v>122</v>
      </c>
    </row>
    <row r="446" spans="1:65" s="2" customFormat="1" ht="16.5" customHeight="1" x14ac:dyDescent="0.2">
      <c r="A446" s="34"/>
      <c r="B446" s="35"/>
      <c r="C446" s="239" t="s">
        <v>727</v>
      </c>
      <c r="D446" s="239" t="s">
        <v>383</v>
      </c>
      <c r="E446" s="240" t="s">
        <v>728</v>
      </c>
      <c r="F446" s="241" t="s">
        <v>729</v>
      </c>
      <c r="G446" s="242" t="s">
        <v>230</v>
      </c>
      <c r="H446" s="243">
        <v>2</v>
      </c>
      <c r="I446" s="244"/>
      <c r="J446" s="245">
        <f>ROUND(I446*H446,2)</f>
        <v>0</v>
      </c>
      <c r="K446" s="241" t="s">
        <v>129</v>
      </c>
      <c r="L446" s="246"/>
      <c r="M446" s="247" t="s">
        <v>1</v>
      </c>
      <c r="N446" s="248" t="s">
        <v>42</v>
      </c>
      <c r="O446" s="71"/>
      <c r="P446" s="195">
        <f>O446*H446</f>
        <v>0</v>
      </c>
      <c r="Q446" s="195">
        <v>0.155</v>
      </c>
      <c r="R446" s="195">
        <f>Q446*H446</f>
        <v>0.31</v>
      </c>
      <c r="S446" s="195">
        <v>0</v>
      </c>
      <c r="T446" s="196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7" t="s">
        <v>171</v>
      </c>
      <c r="AT446" s="197" t="s">
        <v>383</v>
      </c>
      <c r="AU446" s="197" t="s">
        <v>87</v>
      </c>
      <c r="AY446" s="17" t="s">
        <v>122</v>
      </c>
      <c r="BE446" s="198">
        <f>IF(N446="základní",J446,0)</f>
        <v>0</v>
      </c>
      <c r="BF446" s="198">
        <f>IF(N446="snížená",J446,0)</f>
        <v>0</v>
      </c>
      <c r="BG446" s="198">
        <f>IF(N446="zákl. přenesená",J446,0)</f>
        <v>0</v>
      </c>
      <c r="BH446" s="198">
        <f>IF(N446="sníž. přenesená",J446,0)</f>
        <v>0</v>
      </c>
      <c r="BI446" s="198">
        <f>IF(N446="nulová",J446,0)</f>
        <v>0</v>
      </c>
      <c r="BJ446" s="17" t="s">
        <v>85</v>
      </c>
      <c r="BK446" s="198">
        <f>ROUND(I446*H446,2)</f>
        <v>0</v>
      </c>
      <c r="BL446" s="17" t="s">
        <v>146</v>
      </c>
      <c r="BM446" s="197" t="s">
        <v>730</v>
      </c>
    </row>
    <row r="447" spans="1:65" s="2" customFormat="1" x14ac:dyDescent="0.2">
      <c r="A447" s="34"/>
      <c r="B447" s="35"/>
      <c r="C447" s="36"/>
      <c r="D447" s="199" t="s">
        <v>132</v>
      </c>
      <c r="E447" s="36"/>
      <c r="F447" s="200" t="s">
        <v>729</v>
      </c>
      <c r="G447" s="36"/>
      <c r="H447" s="36"/>
      <c r="I447" s="201"/>
      <c r="J447" s="36"/>
      <c r="K447" s="36"/>
      <c r="L447" s="39"/>
      <c r="M447" s="202"/>
      <c r="N447" s="203"/>
      <c r="O447" s="71"/>
      <c r="P447" s="71"/>
      <c r="Q447" s="71"/>
      <c r="R447" s="71"/>
      <c r="S447" s="71"/>
      <c r="T447" s="72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T447" s="17" t="s">
        <v>132</v>
      </c>
      <c r="AU447" s="17" t="s">
        <v>87</v>
      </c>
    </row>
    <row r="448" spans="1:65" s="14" customFormat="1" x14ac:dyDescent="0.2">
      <c r="B448" s="214"/>
      <c r="C448" s="215"/>
      <c r="D448" s="199" t="s">
        <v>133</v>
      </c>
      <c r="E448" s="216" t="s">
        <v>1</v>
      </c>
      <c r="F448" s="217" t="s">
        <v>731</v>
      </c>
      <c r="G448" s="215"/>
      <c r="H448" s="218">
        <v>2</v>
      </c>
      <c r="I448" s="219"/>
      <c r="J448" s="215"/>
      <c r="K448" s="215"/>
      <c r="L448" s="220"/>
      <c r="M448" s="221"/>
      <c r="N448" s="222"/>
      <c r="O448" s="222"/>
      <c r="P448" s="222"/>
      <c r="Q448" s="222"/>
      <c r="R448" s="222"/>
      <c r="S448" s="222"/>
      <c r="T448" s="223"/>
      <c r="AT448" s="224" t="s">
        <v>133</v>
      </c>
      <c r="AU448" s="224" t="s">
        <v>87</v>
      </c>
      <c r="AV448" s="14" t="s">
        <v>87</v>
      </c>
      <c r="AW448" s="14" t="s">
        <v>33</v>
      </c>
      <c r="AX448" s="14" t="s">
        <v>85</v>
      </c>
      <c r="AY448" s="224" t="s">
        <v>122</v>
      </c>
    </row>
    <row r="449" spans="1:65" s="2" customFormat="1" ht="16.5" customHeight="1" x14ac:dyDescent="0.2">
      <c r="A449" s="34"/>
      <c r="B449" s="35"/>
      <c r="C449" s="186" t="s">
        <v>732</v>
      </c>
      <c r="D449" s="186" t="s">
        <v>125</v>
      </c>
      <c r="E449" s="187" t="s">
        <v>733</v>
      </c>
      <c r="F449" s="188" t="s">
        <v>734</v>
      </c>
      <c r="G449" s="189" t="s">
        <v>230</v>
      </c>
      <c r="H449" s="190">
        <v>2</v>
      </c>
      <c r="I449" s="191"/>
      <c r="J449" s="192">
        <f>ROUND(I449*H449,2)</f>
        <v>0</v>
      </c>
      <c r="K449" s="188" t="s">
        <v>129</v>
      </c>
      <c r="L449" s="39"/>
      <c r="M449" s="193" t="s">
        <v>1</v>
      </c>
      <c r="N449" s="194" t="s">
        <v>42</v>
      </c>
      <c r="O449" s="71"/>
      <c r="P449" s="195">
        <f>O449*H449</f>
        <v>0</v>
      </c>
      <c r="Q449" s="195">
        <v>3.0759999999999999E-2</v>
      </c>
      <c r="R449" s="195">
        <f>Q449*H449</f>
        <v>6.1519999999999998E-2</v>
      </c>
      <c r="S449" s="195">
        <v>0</v>
      </c>
      <c r="T449" s="196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7" t="s">
        <v>146</v>
      </c>
      <c r="AT449" s="197" t="s">
        <v>125</v>
      </c>
      <c r="AU449" s="197" t="s">
        <v>87</v>
      </c>
      <c r="AY449" s="17" t="s">
        <v>122</v>
      </c>
      <c r="BE449" s="198">
        <f>IF(N449="základní",J449,0)</f>
        <v>0</v>
      </c>
      <c r="BF449" s="198">
        <f>IF(N449="snížená",J449,0)</f>
        <v>0</v>
      </c>
      <c r="BG449" s="198">
        <f>IF(N449="zákl. přenesená",J449,0)</f>
        <v>0</v>
      </c>
      <c r="BH449" s="198">
        <f>IF(N449="sníž. přenesená",J449,0)</f>
        <v>0</v>
      </c>
      <c r="BI449" s="198">
        <f>IF(N449="nulová",J449,0)</f>
        <v>0</v>
      </c>
      <c r="BJ449" s="17" t="s">
        <v>85</v>
      </c>
      <c r="BK449" s="198">
        <f>ROUND(I449*H449,2)</f>
        <v>0</v>
      </c>
      <c r="BL449" s="17" t="s">
        <v>146</v>
      </c>
      <c r="BM449" s="197" t="s">
        <v>735</v>
      </c>
    </row>
    <row r="450" spans="1:65" s="2" customFormat="1" x14ac:dyDescent="0.2">
      <c r="A450" s="34"/>
      <c r="B450" s="35"/>
      <c r="C450" s="36"/>
      <c r="D450" s="199" t="s">
        <v>132</v>
      </c>
      <c r="E450" s="36"/>
      <c r="F450" s="200" t="s">
        <v>736</v>
      </c>
      <c r="G450" s="36"/>
      <c r="H450" s="36"/>
      <c r="I450" s="201"/>
      <c r="J450" s="36"/>
      <c r="K450" s="36"/>
      <c r="L450" s="39"/>
      <c r="M450" s="202"/>
      <c r="N450" s="203"/>
      <c r="O450" s="71"/>
      <c r="P450" s="71"/>
      <c r="Q450" s="71"/>
      <c r="R450" s="71"/>
      <c r="S450" s="71"/>
      <c r="T450" s="72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T450" s="17" t="s">
        <v>132</v>
      </c>
      <c r="AU450" s="17" t="s">
        <v>87</v>
      </c>
    </row>
    <row r="451" spans="1:65" s="14" customFormat="1" x14ac:dyDescent="0.2">
      <c r="B451" s="214"/>
      <c r="C451" s="215"/>
      <c r="D451" s="199" t="s">
        <v>133</v>
      </c>
      <c r="E451" s="216" t="s">
        <v>1</v>
      </c>
      <c r="F451" s="217" t="s">
        <v>707</v>
      </c>
      <c r="G451" s="215"/>
      <c r="H451" s="218">
        <v>2</v>
      </c>
      <c r="I451" s="219"/>
      <c r="J451" s="215"/>
      <c r="K451" s="215"/>
      <c r="L451" s="220"/>
      <c r="M451" s="221"/>
      <c r="N451" s="222"/>
      <c r="O451" s="222"/>
      <c r="P451" s="222"/>
      <c r="Q451" s="222"/>
      <c r="R451" s="222"/>
      <c r="S451" s="222"/>
      <c r="T451" s="223"/>
      <c r="AT451" s="224" t="s">
        <v>133</v>
      </c>
      <c r="AU451" s="224" t="s">
        <v>87</v>
      </c>
      <c r="AV451" s="14" t="s">
        <v>87</v>
      </c>
      <c r="AW451" s="14" t="s">
        <v>33</v>
      </c>
      <c r="AX451" s="14" t="s">
        <v>85</v>
      </c>
      <c r="AY451" s="224" t="s">
        <v>122</v>
      </c>
    </row>
    <row r="452" spans="1:65" s="2" customFormat="1" ht="16.5" customHeight="1" x14ac:dyDescent="0.2">
      <c r="A452" s="34"/>
      <c r="B452" s="35"/>
      <c r="C452" s="239" t="s">
        <v>737</v>
      </c>
      <c r="D452" s="239" t="s">
        <v>383</v>
      </c>
      <c r="E452" s="240" t="s">
        <v>738</v>
      </c>
      <c r="F452" s="241" t="s">
        <v>739</v>
      </c>
      <c r="G452" s="242" t="s">
        <v>230</v>
      </c>
      <c r="H452" s="243">
        <v>2</v>
      </c>
      <c r="I452" s="244"/>
      <c r="J452" s="245">
        <f>ROUND(I452*H452,2)</f>
        <v>0</v>
      </c>
      <c r="K452" s="241" t="s">
        <v>129</v>
      </c>
      <c r="L452" s="246"/>
      <c r="M452" s="247" t="s">
        <v>1</v>
      </c>
      <c r="N452" s="248" t="s">
        <v>42</v>
      </c>
      <c r="O452" s="71"/>
      <c r="P452" s="195">
        <f>O452*H452</f>
        <v>0</v>
      </c>
      <c r="Q452" s="195">
        <v>0.17</v>
      </c>
      <c r="R452" s="195">
        <f>Q452*H452</f>
        <v>0.34</v>
      </c>
      <c r="S452" s="195">
        <v>0</v>
      </c>
      <c r="T452" s="196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97" t="s">
        <v>171</v>
      </c>
      <c r="AT452" s="197" t="s">
        <v>383</v>
      </c>
      <c r="AU452" s="197" t="s">
        <v>87</v>
      </c>
      <c r="AY452" s="17" t="s">
        <v>122</v>
      </c>
      <c r="BE452" s="198">
        <f>IF(N452="základní",J452,0)</f>
        <v>0</v>
      </c>
      <c r="BF452" s="198">
        <f>IF(N452="snížená",J452,0)</f>
        <v>0</v>
      </c>
      <c r="BG452" s="198">
        <f>IF(N452="zákl. přenesená",J452,0)</f>
        <v>0</v>
      </c>
      <c r="BH452" s="198">
        <f>IF(N452="sníž. přenesená",J452,0)</f>
        <v>0</v>
      </c>
      <c r="BI452" s="198">
        <f>IF(N452="nulová",J452,0)</f>
        <v>0</v>
      </c>
      <c r="BJ452" s="17" t="s">
        <v>85</v>
      </c>
      <c r="BK452" s="198">
        <f>ROUND(I452*H452,2)</f>
        <v>0</v>
      </c>
      <c r="BL452" s="17" t="s">
        <v>146</v>
      </c>
      <c r="BM452" s="197" t="s">
        <v>740</v>
      </c>
    </row>
    <row r="453" spans="1:65" s="2" customFormat="1" x14ac:dyDescent="0.2">
      <c r="A453" s="34"/>
      <c r="B453" s="35"/>
      <c r="C453" s="36"/>
      <c r="D453" s="199" t="s">
        <v>132</v>
      </c>
      <c r="E453" s="36"/>
      <c r="F453" s="200" t="s">
        <v>739</v>
      </c>
      <c r="G453" s="36"/>
      <c r="H453" s="36"/>
      <c r="I453" s="201"/>
      <c r="J453" s="36"/>
      <c r="K453" s="36"/>
      <c r="L453" s="39"/>
      <c r="M453" s="202"/>
      <c r="N453" s="203"/>
      <c r="O453" s="71"/>
      <c r="P453" s="71"/>
      <c r="Q453" s="71"/>
      <c r="R453" s="71"/>
      <c r="S453" s="71"/>
      <c r="T453" s="72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T453" s="17" t="s">
        <v>132</v>
      </c>
      <c r="AU453" s="17" t="s">
        <v>87</v>
      </c>
    </row>
    <row r="454" spans="1:65" s="14" customFormat="1" x14ac:dyDescent="0.2">
      <c r="B454" s="214"/>
      <c r="C454" s="215"/>
      <c r="D454" s="199" t="s">
        <v>133</v>
      </c>
      <c r="E454" s="216" t="s">
        <v>1</v>
      </c>
      <c r="F454" s="217" t="s">
        <v>546</v>
      </c>
      <c r="G454" s="215"/>
      <c r="H454" s="218">
        <v>2</v>
      </c>
      <c r="I454" s="219"/>
      <c r="J454" s="215"/>
      <c r="K454" s="215"/>
      <c r="L454" s="220"/>
      <c r="M454" s="221"/>
      <c r="N454" s="222"/>
      <c r="O454" s="222"/>
      <c r="P454" s="222"/>
      <c r="Q454" s="222"/>
      <c r="R454" s="222"/>
      <c r="S454" s="222"/>
      <c r="T454" s="223"/>
      <c r="AT454" s="224" t="s">
        <v>133</v>
      </c>
      <c r="AU454" s="224" t="s">
        <v>87</v>
      </c>
      <c r="AV454" s="14" t="s">
        <v>87</v>
      </c>
      <c r="AW454" s="14" t="s">
        <v>33</v>
      </c>
      <c r="AX454" s="14" t="s">
        <v>85</v>
      </c>
      <c r="AY454" s="224" t="s">
        <v>122</v>
      </c>
    </row>
    <row r="455" spans="1:65" s="2" customFormat="1" ht="16.5" customHeight="1" x14ac:dyDescent="0.2">
      <c r="A455" s="34"/>
      <c r="B455" s="35"/>
      <c r="C455" s="186" t="s">
        <v>741</v>
      </c>
      <c r="D455" s="186" t="s">
        <v>125</v>
      </c>
      <c r="E455" s="187" t="s">
        <v>742</v>
      </c>
      <c r="F455" s="188" t="s">
        <v>743</v>
      </c>
      <c r="G455" s="189" t="s">
        <v>230</v>
      </c>
      <c r="H455" s="190">
        <v>2</v>
      </c>
      <c r="I455" s="191"/>
      <c r="J455" s="192">
        <f>ROUND(I455*H455,2)</f>
        <v>0</v>
      </c>
      <c r="K455" s="188" t="s">
        <v>129</v>
      </c>
      <c r="L455" s="39"/>
      <c r="M455" s="193" t="s">
        <v>1</v>
      </c>
      <c r="N455" s="194" t="s">
        <v>42</v>
      </c>
      <c r="O455" s="71"/>
      <c r="P455" s="195">
        <f>O455*H455</f>
        <v>0</v>
      </c>
      <c r="Q455" s="195">
        <v>0.21734000000000001</v>
      </c>
      <c r="R455" s="195">
        <f>Q455*H455</f>
        <v>0.43468000000000001</v>
      </c>
      <c r="S455" s="195">
        <v>0</v>
      </c>
      <c r="T455" s="196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7" t="s">
        <v>146</v>
      </c>
      <c r="AT455" s="197" t="s">
        <v>125</v>
      </c>
      <c r="AU455" s="197" t="s">
        <v>87</v>
      </c>
      <c r="AY455" s="17" t="s">
        <v>122</v>
      </c>
      <c r="BE455" s="198">
        <f>IF(N455="základní",J455,0)</f>
        <v>0</v>
      </c>
      <c r="BF455" s="198">
        <f>IF(N455="snížená",J455,0)</f>
        <v>0</v>
      </c>
      <c r="BG455" s="198">
        <f>IF(N455="zákl. přenesená",J455,0)</f>
        <v>0</v>
      </c>
      <c r="BH455" s="198">
        <f>IF(N455="sníž. přenesená",J455,0)</f>
        <v>0</v>
      </c>
      <c r="BI455" s="198">
        <f>IF(N455="nulová",J455,0)</f>
        <v>0</v>
      </c>
      <c r="BJ455" s="17" t="s">
        <v>85</v>
      </c>
      <c r="BK455" s="198">
        <f>ROUND(I455*H455,2)</f>
        <v>0</v>
      </c>
      <c r="BL455" s="17" t="s">
        <v>146</v>
      </c>
      <c r="BM455" s="197" t="s">
        <v>744</v>
      </c>
    </row>
    <row r="456" spans="1:65" s="2" customFormat="1" x14ac:dyDescent="0.2">
      <c r="A456" s="34"/>
      <c r="B456" s="35"/>
      <c r="C456" s="36"/>
      <c r="D456" s="199" t="s">
        <v>132</v>
      </c>
      <c r="E456" s="36"/>
      <c r="F456" s="200" t="s">
        <v>743</v>
      </c>
      <c r="G456" s="36"/>
      <c r="H456" s="36"/>
      <c r="I456" s="201"/>
      <c r="J456" s="36"/>
      <c r="K456" s="36"/>
      <c r="L456" s="39"/>
      <c r="M456" s="202"/>
      <c r="N456" s="203"/>
      <c r="O456" s="71"/>
      <c r="P456" s="71"/>
      <c r="Q456" s="71"/>
      <c r="R456" s="71"/>
      <c r="S456" s="71"/>
      <c r="T456" s="72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T456" s="17" t="s">
        <v>132</v>
      </c>
      <c r="AU456" s="17" t="s">
        <v>87</v>
      </c>
    </row>
    <row r="457" spans="1:65" s="14" customFormat="1" x14ac:dyDescent="0.2">
      <c r="B457" s="214"/>
      <c r="C457" s="215"/>
      <c r="D457" s="199" t="s">
        <v>133</v>
      </c>
      <c r="E457" s="216" t="s">
        <v>1</v>
      </c>
      <c r="F457" s="217" t="s">
        <v>707</v>
      </c>
      <c r="G457" s="215"/>
      <c r="H457" s="218">
        <v>2</v>
      </c>
      <c r="I457" s="219"/>
      <c r="J457" s="215"/>
      <c r="K457" s="215"/>
      <c r="L457" s="220"/>
      <c r="M457" s="221"/>
      <c r="N457" s="222"/>
      <c r="O457" s="222"/>
      <c r="P457" s="222"/>
      <c r="Q457" s="222"/>
      <c r="R457" s="222"/>
      <c r="S457" s="222"/>
      <c r="T457" s="223"/>
      <c r="AT457" s="224" t="s">
        <v>133</v>
      </c>
      <c r="AU457" s="224" t="s">
        <v>87</v>
      </c>
      <c r="AV457" s="14" t="s">
        <v>87</v>
      </c>
      <c r="AW457" s="14" t="s">
        <v>33</v>
      </c>
      <c r="AX457" s="14" t="s">
        <v>85</v>
      </c>
      <c r="AY457" s="224" t="s">
        <v>122</v>
      </c>
    </row>
    <row r="458" spans="1:65" s="2" customFormat="1" ht="16.5" customHeight="1" x14ac:dyDescent="0.2">
      <c r="A458" s="34"/>
      <c r="B458" s="35"/>
      <c r="C458" s="239" t="s">
        <v>745</v>
      </c>
      <c r="D458" s="239" t="s">
        <v>383</v>
      </c>
      <c r="E458" s="240" t="s">
        <v>746</v>
      </c>
      <c r="F458" s="241" t="s">
        <v>747</v>
      </c>
      <c r="G458" s="242" t="s">
        <v>230</v>
      </c>
      <c r="H458" s="243">
        <v>2</v>
      </c>
      <c r="I458" s="244"/>
      <c r="J458" s="245">
        <f>ROUND(I458*H458,2)</f>
        <v>0</v>
      </c>
      <c r="K458" s="241" t="s">
        <v>129</v>
      </c>
      <c r="L458" s="246"/>
      <c r="M458" s="247" t="s">
        <v>1</v>
      </c>
      <c r="N458" s="248" t="s">
        <v>42</v>
      </c>
      <c r="O458" s="71"/>
      <c r="P458" s="195">
        <f>O458*H458</f>
        <v>0</v>
      </c>
      <c r="Q458" s="195">
        <v>8.5000000000000006E-3</v>
      </c>
      <c r="R458" s="195">
        <f>Q458*H458</f>
        <v>1.7000000000000001E-2</v>
      </c>
      <c r="S458" s="195">
        <v>0</v>
      </c>
      <c r="T458" s="196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97" t="s">
        <v>171</v>
      </c>
      <c r="AT458" s="197" t="s">
        <v>383</v>
      </c>
      <c r="AU458" s="197" t="s">
        <v>87</v>
      </c>
      <c r="AY458" s="17" t="s">
        <v>122</v>
      </c>
      <c r="BE458" s="198">
        <f>IF(N458="základní",J458,0)</f>
        <v>0</v>
      </c>
      <c r="BF458" s="198">
        <f>IF(N458="snížená",J458,0)</f>
        <v>0</v>
      </c>
      <c r="BG458" s="198">
        <f>IF(N458="zákl. přenesená",J458,0)</f>
        <v>0</v>
      </c>
      <c r="BH458" s="198">
        <f>IF(N458="sníž. přenesená",J458,0)</f>
        <v>0</v>
      </c>
      <c r="BI458" s="198">
        <f>IF(N458="nulová",J458,0)</f>
        <v>0</v>
      </c>
      <c r="BJ458" s="17" t="s">
        <v>85</v>
      </c>
      <c r="BK458" s="198">
        <f>ROUND(I458*H458,2)</f>
        <v>0</v>
      </c>
      <c r="BL458" s="17" t="s">
        <v>146</v>
      </c>
      <c r="BM458" s="197" t="s">
        <v>748</v>
      </c>
    </row>
    <row r="459" spans="1:65" s="2" customFormat="1" x14ac:dyDescent="0.2">
      <c r="A459" s="34"/>
      <c r="B459" s="35"/>
      <c r="C459" s="36"/>
      <c r="D459" s="199" t="s">
        <v>132</v>
      </c>
      <c r="E459" s="36"/>
      <c r="F459" s="200" t="s">
        <v>747</v>
      </c>
      <c r="G459" s="36"/>
      <c r="H459" s="36"/>
      <c r="I459" s="201"/>
      <c r="J459" s="36"/>
      <c r="K459" s="36"/>
      <c r="L459" s="39"/>
      <c r="M459" s="202"/>
      <c r="N459" s="203"/>
      <c r="O459" s="71"/>
      <c r="P459" s="71"/>
      <c r="Q459" s="71"/>
      <c r="R459" s="71"/>
      <c r="S459" s="71"/>
      <c r="T459" s="72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T459" s="17" t="s">
        <v>132</v>
      </c>
      <c r="AU459" s="17" t="s">
        <v>87</v>
      </c>
    </row>
    <row r="460" spans="1:65" s="14" customFormat="1" x14ac:dyDescent="0.2">
      <c r="B460" s="214"/>
      <c r="C460" s="215"/>
      <c r="D460" s="199" t="s">
        <v>133</v>
      </c>
      <c r="E460" s="216" t="s">
        <v>1</v>
      </c>
      <c r="F460" s="217" t="s">
        <v>546</v>
      </c>
      <c r="G460" s="215"/>
      <c r="H460" s="218">
        <v>2</v>
      </c>
      <c r="I460" s="219"/>
      <c r="J460" s="215"/>
      <c r="K460" s="215"/>
      <c r="L460" s="220"/>
      <c r="M460" s="221"/>
      <c r="N460" s="222"/>
      <c r="O460" s="222"/>
      <c r="P460" s="222"/>
      <c r="Q460" s="222"/>
      <c r="R460" s="222"/>
      <c r="S460" s="222"/>
      <c r="T460" s="223"/>
      <c r="AT460" s="224" t="s">
        <v>133</v>
      </c>
      <c r="AU460" s="224" t="s">
        <v>87</v>
      </c>
      <c r="AV460" s="14" t="s">
        <v>87</v>
      </c>
      <c r="AW460" s="14" t="s">
        <v>33</v>
      </c>
      <c r="AX460" s="14" t="s">
        <v>85</v>
      </c>
      <c r="AY460" s="224" t="s">
        <v>122</v>
      </c>
    </row>
    <row r="461" spans="1:65" s="2" customFormat="1" ht="16.5" customHeight="1" x14ac:dyDescent="0.2">
      <c r="A461" s="34"/>
      <c r="B461" s="35"/>
      <c r="C461" s="239" t="s">
        <v>749</v>
      </c>
      <c r="D461" s="239" t="s">
        <v>383</v>
      </c>
      <c r="E461" s="240" t="s">
        <v>750</v>
      </c>
      <c r="F461" s="241" t="s">
        <v>751</v>
      </c>
      <c r="G461" s="242" t="s">
        <v>230</v>
      </c>
      <c r="H461" s="243">
        <v>2</v>
      </c>
      <c r="I461" s="244"/>
      <c r="J461" s="245">
        <f>ROUND(I461*H461,2)</f>
        <v>0</v>
      </c>
      <c r="K461" s="241" t="s">
        <v>129</v>
      </c>
      <c r="L461" s="246"/>
      <c r="M461" s="247" t="s">
        <v>1</v>
      </c>
      <c r="N461" s="248" t="s">
        <v>42</v>
      </c>
      <c r="O461" s="71"/>
      <c r="P461" s="195">
        <f>O461*H461</f>
        <v>0</v>
      </c>
      <c r="Q461" s="195">
        <v>5.0599999999999999E-2</v>
      </c>
      <c r="R461" s="195">
        <f>Q461*H461</f>
        <v>0.1012</v>
      </c>
      <c r="S461" s="195">
        <v>0</v>
      </c>
      <c r="T461" s="196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97" t="s">
        <v>171</v>
      </c>
      <c r="AT461" s="197" t="s">
        <v>383</v>
      </c>
      <c r="AU461" s="197" t="s">
        <v>87</v>
      </c>
      <c r="AY461" s="17" t="s">
        <v>122</v>
      </c>
      <c r="BE461" s="198">
        <f>IF(N461="základní",J461,0)</f>
        <v>0</v>
      </c>
      <c r="BF461" s="198">
        <f>IF(N461="snížená",J461,0)</f>
        <v>0</v>
      </c>
      <c r="BG461" s="198">
        <f>IF(N461="zákl. přenesená",J461,0)</f>
        <v>0</v>
      </c>
      <c r="BH461" s="198">
        <f>IF(N461="sníž. přenesená",J461,0)</f>
        <v>0</v>
      </c>
      <c r="BI461" s="198">
        <f>IF(N461="nulová",J461,0)</f>
        <v>0</v>
      </c>
      <c r="BJ461" s="17" t="s">
        <v>85</v>
      </c>
      <c r="BK461" s="198">
        <f>ROUND(I461*H461,2)</f>
        <v>0</v>
      </c>
      <c r="BL461" s="17" t="s">
        <v>146</v>
      </c>
      <c r="BM461" s="197" t="s">
        <v>752</v>
      </c>
    </row>
    <row r="462" spans="1:65" s="2" customFormat="1" x14ac:dyDescent="0.2">
      <c r="A462" s="34"/>
      <c r="B462" s="35"/>
      <c r="C462" s="36"/>
      <c r="D462" s="199" t="s">
        <v>132</v>
      </c>
      <c r="E462" s="36"/>
      <c r="F462" s="200" t="s">
        <v>751</v>
      </c>
      <c r="G462" s="36"/>
      <c r="H462" s="36"/>
      <c r="I462" s="201"/>
      <c r="J462" s="36"/>
      <c r="K462" s="36"/>
      <c r="L462" s="39"/>
      <c r="M462" s="202"/>
      <c r="N462" s="203"/>
      <c r="O462" s="71"/>
      <c r="P462" s="71"/>
      <c r="Q462" s="71"/>
      <c r="R462" s="71"/>
      <c r="S462" s="71"/>
      <c r="T462" s="72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T462" s="17" t="s">
        <v>132</v>
      </c>
      <c r="AU462" s="17" t="s">
        <v>87</v>
      </c>
    </row>
    <row r="463" spans="1:65" s="14" customFormat="1" x14ac:dyDescent="0.2">
      <c r="B463" s="214"/>
      <c r="C463" s="215"/>
      <c r="D463" s="199" t="s">
        <v>133</v>
      </c>
      <c r="E463" s="216" t="s">
        <v>1</v>
      </c>
      <c r="F463" s="217" t="s">
        <v>753</v>
      </c>
      <c r="G463" s="215"/>
      <c r="H463" s="218">
        <v>2</v>
      </c>
      <c r="I463" s="219"/>
      <c r="J463" s="215"/>
      <c r="K463" s="215"/>
      <c r="L463" s="220"/>
      <c r="M463" s="221"/>
      <c r="N463" s="222"/>
      <c r="O463" s="222"/>
      <c r="P463" s="222"/>
      <c r="Q463" s="222"/>
      <c r="R463" s="222"/>
      <c r="S463" s="222"/>
      <c r="T463" s="223"/>
      <c r="AT463" s="224" t="s">
        <v>133</v>
      </c>
      <c r="AU463" s="224" t="s">
        <v>87</v>
      </c>
      <c r="AV463" s="14" t="s">
        <v>87</v>
      </c>
      <c r="AW463" s="14" t="s">
        <v>33</v>
      </c>
      <c r="AX463" s="14" t="s">
        <v>85</v>
      </c>
      <c r="AY463" s="224" t="s">
        <v>122</v>
      </c>
    </row>
    <row r="464" spans="1:65" s="2" customFormat="1" ht="16.5" customHeight="1" x14ac:dyDescent="0.2">
      <c r="A464" s="34"/>
      <c r="B464" s="35"/>
      <c r="C464" s="186" t="s">
        <v>754</v>
      </c>
      <c r="D464" s="186" t="s">
        <v>125</v>
      </c>
      <c r="E464" s="187" t="s">
        <v>755</v>
      </c>
      <c r="F464" s="188" t="s">
        <v>756</v>
      </c>
      <c r="G464" s="189" t="s">
        <v>230</v>
      </c>
      <c r="H464" s="190">
        <v>2</v>
      </c>
      <c r="I464" s="191"/>
      <c r="J464" s="192">
        <f>ROUND(I464*H464,2)</f>
        <v>0</v>
      </c>
      <c r="K464" s="188" t="s">
        <v>129</v>
      </c>
      <c r="L464" s="39"/>
      <c r="M464" s="193" t="s">
        <v>1</v>
      </c>
      <c r="N464" s="194" t="s">
        <v>42</v>
      </c>
      <c r="O464" s="71"/>
      <c r="P464" s="195">
        <f>O464*H464</f>
        <v>0</v>
      </c>
      <c r="Q464" s="195">
        <v>0.42080000000000001</v>
      </c>
      <c r="R464" s="195">
        <f>Q464*H464</f>
        <v>0.84160000000000001</v>
      </c>
      <c r="S464" s="195">
        <v>0</v>
      </c>
      <c r="T464" s="196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7" t="s">
        <v>146</v>
      </c>
      <c r="AT464" s="197" t="s">
        <v>125</v>
      </c>
      <c r="AU464" s="197" t="s">
        <v>87</v>
      </c>
      <c r="AY464" s="17" t="s">
        <v>122</v>
      </c>
      <c r="BE464" s="198">
        <f>IF(N464="základní",J464,0)</f>
        <v>0</v>
      </c>
      <c r="BF464" s="198">
        <f>IF(N464="snížená",J464,0)</f>
        <v>0</v>
      </c>
      <c r="BG464" s="198">
        <f>IF(N464="zákl. přenesená",J464,0)</f>
        <v>0</v>
      </c>
      <c r="BH464" s="198">
        <f>IF(N464="sníž. přenesená",J464,0)</f>
        <v>0</v>
      </c>
      <c r="BI464" s="198">
        <f>IF(N464="nulová",J464,0)</f>
        <v>0</v>
      </c>
      <c r="BJ464" s="17" t="s">
        <v>85</v>
      </c>
      <c r="BK464" s="198">
        <f>ROUND(I464*H464,2)</f>
        <v>0</v>
      </c>
      <c r="BL464" s="17" t="s">
        <v>146</v>
      </c>
      <c r="BM464" s="197" t="s">
        <v>757</v>
      </c>
    </row>
    <row r="465" spans="1:65" s="2" customFormat="1" x14ac:dyDescent="0.2">
      <c r="A465" s="34"/>
      <c r="B465" s="35"/>
      <c r="C465" s="36"/>
      <c r="D465" s="199" t="s">
        <v>132</v>
      </c>
      <c r="E465" s="36"/>
      <c r="F465" s="200" t="s">
        <v>756</v>
      </c>
      <c r="G465" s="36"/>
      <c r="H465" s="36"/>
      <c r="I465" s="201"/>
      <c r="J465" s="36"/>
      <c r="K465" s="36"/>
      <c r="L465" s="39"/>
      <c r="M465" s="202"/>
      <c r="N465" s="203"/>
      <c r="O465" s="71"/>
      <c r="P465" s="71"/>
      <c r="Q465" s="71"/>
      <c r="R465" s="71"/>
      <c r="S465" s="71"/>
      <c r="T465" s="72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T465" s="17" t="s">
        <v>132</v>
      </c>
      <c r="AU465" s="17" t="s">
        <v>87</v>
      </c>
    </row>
    <row r="466" spans="1:65" s="14" customFormat="1" x14ac:dyDescent="0.2">
      <c r="B466" s="214"/>
      <c r="C466" s="215"/>
      <c r="D466" s="199" t="s">
        <v>133</v>
      </c>
      <c r="E466" s="216" t="s">
        <v>1</v>
      </c>
      <c r="F466" s="217" t="s">
        <v>758</v>
      </c>
      <c r="G466" s="215"/>
      <c r="H466" s="218">
        <v>2</v>
      </c>
      <c r="I466" s="219"/>
      <c r="J466" s="215"/>
      <c r="K466" s="215"/>
      <c r="L466" s="220"/>
      <c r="M466" s="221"/>
      <c r="N466" s="222"/>
      <c r="O466" s="222"/>
      <c r="P466" s="222"/>
      <c r="Q466" s="222"/>
      <c r="R466" s="222"/>
      <c r="S466" s="222"/>
      <c r="T466" s="223"/>
      <c r="AT466" s="224" t="s">
        <v>133</v>
      </c>
      <c r="AU466" s="224" t="s">
        <v>87</v>
      </c>
      <c r="AV466" s="14" t="s">
        <v>87</v>
      </c>
      <c r="AW466" s="14" t="s">
        <v>33</v>
      </c>
      <c r="AX466" s="14" t="s">
        <v>85</v>
      </c>
      <c r="AY466" s="224" t="s">
        <v>122</v>
      </c>
    </row>
    <row r="467" spans="1:65" s="12" customFormat="1" ht="22.9" customHeight="1" x14ac:dyDescent="0.2">
      <c r="B467" s="170"/>
      <c r="C467" s="171"/>
      <c r="D467" s="172" t="s">
        <v>76</v>
      </c>
      <c r="E467" s="184" t="s">
        <v>179</v>
      </c>
      <c r="F467" s="184" t="s">
        <v>759</v>
      </c>
      <c r="G467" s="171"/>
      <c r="H467" s="171"/>
      <c r="I467" s="174"/>
      <c r="J467" s="185">
        <f>BK467</f>
        <v>0</v>
      </c>
      <c r="K467" s="171"/>
      <c r="L467" s="176"/>
      <c r="M467" s="177"/>
      <c r="N467" s="178"/>
      <c r="O467" s="178"/>
      <c r="P467" s="179">
        <f>SUM(P468:P533)</f>
        <v>0</v>
      </c>
      <c r="Q467" s="178"/>
      <c r="R467" s="179">
        <f>SUM(R468:R533)</f>
        <v>156.39271199999996</v>
      </c>
      <c r="S467" s="178"/>
      <c r="T467" s="180">
        <f>SUM(T468:T533)</f>
        <v>0.16400000000000001</v>
      </c>
      <c r="AR467" s="181" t="s">
        <v>85</v>
      </c>
      <c r="AT467" s="182" t="s">
        <v>76</v>
      </c>
      <c r="AU467" s="182" t="s">
        <v>85</v>
      </c>
      <c r="AY467" s="181" t="s">
        <v>122</v>
      </c>
      <c r="BK467" s="183">
        <f>SUM(BK468:BK533)</f>
        <v>0</v>
      </c>
    </row>
    <row r="468" spans="1:65" s="2" customFormat="1" ht="16.5" customHeight="1" x14ac:dyDescent="0.2">
      <c r="A468" s="34"/>
      <c r="B468" s="35"/>
      <c r="C468" s="186" t="s">
        <v>760</v>
      </c>
      <c r="D468" s="186" t="s">
        <v>125</v>
      </c>
      <c r="E468" s="187" t="s">
        <v>761</v>
      </c>
      <c r="F468" s="188" t="s">
        <v>762</v>
      </c>
      <c r="G468" s="189" t="s">
        <v>230</v>
      </c>
      <c r="H468" s="190">
        <v>2</v>
      </c>
      <c r="I468" s="191"/>
      <c r="J468" s="192">
        <f>ROUND(I468*H468,2)</f>
        <v>0</v>
      </c>
      <c r="K468" s="188" t="s">
        <v>129</v>
      </c>
      <c r="L468" s="39"/>
      <c r="M468" s="193" t="s">
        <v>1</v>
      </c>
      <c r="N468" s="194" t="s">
        <v>42</v>
      </c>
      <c r="O468" s="71"/>
      <c r="P468" s="195">
        <f>O468*H468</f>
        <v>0</v>
      </c>
      <c r="Q468" s="195">
        <v>6.9999999999999999E-4</v>
      </c>
      <c r="R468" s="195">
        <f>Q468*H468</f>
        <v>1.4E-3</v>
      </c>
      <c r="S468" s="195">
        <v>0</v>
      </c>
      <c r="T468" s="196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97" t="s">
        <v>146</v>
      </c>
      <c r="AT468" s="197" t="s">
        <v>125</v>
      </c>
      <c r="AU468" s="197" t="s">
        <v>87</v>
      </c>
      <c r="AY468" s="17" t="s">
        <v>122</v>
      </c>
      <c r="BE468" s="198">
        <f>IF(N468="základní",J468,0)</f>
        <v>0</v>
      </c>
      <c r="BF468" s="198">
        <f>IF(N468="snížená",J468,0)</f>
        <v>0</v>
      </c>
      <c r="BG468" s="198">
        <f>IF(N468="zákl. přenesená",J468,0)</f>
        <v>0</v>
      </c>
      <c r="BH468" s="198">
        <f>IF(N468="sníž. přenesená",J468,0)</f>
        <v>0</v>
      </c>
      <c r="BI468" s="198">
        <f>IF(N468="nulová",J468,0)</f>
        <v>0</v>
      </c>
      <c r="BJ468" s="17" t="s">
        <v>85</v>
      </c>
      <c r="BK468" s="198">
        <f>ROUND(I468*H468,2)</f>
        <v>0</v>
      </c>
      <c r="BL468" s="17" t="s">
        <v>146</v>
      </c>
      <c r="BM468" s="197" t="s">
        <v>763</v>
      </c>
    </row>
    <row r="469" spans="1:65" s="2" customFormat="1" x14ac:dyDescent="0.2">
      <c r="A469" s="34"/>
      <c r="B469" s="35"/>
      <c r="C469" s="36"/>
      <c r="D469" s="199" t="s">
        <v>132</v>
      </c>
      <c r="E469" s="36"/>
      <c r="F469" s="200" t="s">
        <v>764</v>
      </c>
      <c r="G469" s="36"/>
      <c r="H469" s="36"/>
      <c r="I469" s="201"/>
      <c r="J469" s="36"/>
      <c r="K469" s="36"/>
      <c r="L469" s="39"/>
      <c r="M469" s="202"/>
      <c r="N469" s="203"/>
      <c r="O469" s="71"/>
      <c r="P469" s="71"/>
      <c r="Q469" s="71"/>
      <c r="R469" s="71"/>
      <c r="S469" s="71"/>
      <c r="T469" s="72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T469" s="17" t="s">
        <v>132</v>
      </c>
      <c r="AU469" s="17" t="s">
        <v>87</v>
      </c>
    </row>
    <row r="470" spans="1:65" s="14" customFormat="1" x14ac:dyDescent="0.2">
      <c r="B470" s="214"/>
      <c r="C470" s="215"/>
      <c r="D470" s="199" t="s">
        <v>133</v>
      </c>
      <c r="E470" s="216" t="s">
        <v>1</v>
      </c>
      <c r="F470" s="217" t="s">
        <v>765</v>
      </c>
      <c r="G470" s="215"/>
      <c r="H470" s="218">
        <v>2</v>
      </c>
      <c r="I470" s="219"/>
      <c r="J470" s="215"/>
      <c r="K470" s="215"/>
      <c r="L470" s="220"/>
      <c r="M470" s="221"/>
      <c r="N470" s="222"/>
      <c r="O470" s="222"/>
      <c r="P470" s="222"/>
      <c r="Q470" s="222"/>
      <c r="R470" s="222"/>
      <c r="S470" s="222"/>
      <c r="T470" s="223"/>
      <c r="AT470" s="224" t="s">
        <v>133</v>
      </c>
      <c r="AU470" s="224" t="s">
        <v>87</v>
      </c>
      <c r="AV470" s="14" t="s">
        <v>87</v>
      </c>
      <c r="AW470" s="14" t="s">
        <v>33</v>
      </c>
      <c r="AX470" s="14" t="s">
        <v>85</v>
      </c>
      <c r="AY470" s="224" t="s">
        <v>122</v>
      </c>
    </row>
    <row r="471" spans="1:65" s="2" customFormat="1" ht="16.5" customHeight="1" x14ac:dyDescent="0.2">
      <c r="A471" s="34"/>
      <c r="B471" s="35"/>
      <c r="C471" s="239" t="s">
        <v>766</v>
      </c>
      <c r="D471" s="239" t="s">
        <v>383</v>
      </c>
      <c r="E471" s="240" t="s">
        <v>767</v>
      </c>
      <c r="F471" s="241" t="s">
        <v>768</v>
      </c>
      <c r="G471" s="242" t="s">
        <v>230</v>
      </c>
      <c r="H471" s="243">
        <v>2</v>
      </c>
      <c r="I471" s="244"/>
      <c r="J471" s="245">
        <f>ROUND(I471*H471,2)</f>
        <v>0</v>
      </c>
      <c r="K471" s="241" t="s">
        <v>129</v>
      </c>
      <c r="L471" s="246"/>
      <c r="M471" s="247" t="s">
        <v>1</v>
      </c>
      <c r="N471" s="248" t="s">
        <v>42</v>
      </c>
      <c r="O471" s="71"/>
      <c r="P471" s="195">
        <f>O471*H471</f>
        <v>0</v>
      </c>
      <c r="Q471" s="195">
        <v>4.0000000000000001E-3</v>
      </c>
      <c r="R471" s="195">
        <f>Q471*H471</f>
        <v>8.0000000000000002E-3</v>
      </c>
      <c r="S471" s="195">
        <v>0</v>
      </c>
      <c r="T471" s="196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7" t="s">
        <v>171</v>
      </c>
      <c r="AT471" s="197" t="s">
        <v>383</v>
      </c>
      <c r="AU471" s="197" t="s">
        <v>87</v>
      </c>
      <c r="AY471" s="17" t="s">
        <v>122</v>
      </c>
      <c r="BE471" s="198">
        <f>IF(N471="základní",J471,0)</f>
        <v>0</v>
      </c>
      <c r="BF471" s="198">
        <f>IF(N471="snížená",J471,0)</f>
        <v>0</v>
      </c>
      <c r="BG471" s="198">
        <f>IF(N471="zákl. přenesená",J471,0)</f>
        <v>0</v>
      </c>
      <c r="BH471" s="198">
        <f>IF(N471="sníž. přenesená",J471,0)</f>
        <v>0</v>
      </c>
      <c r="BI471" s="198">
        <f>IF(N471="nulová",J471,0)</f>
        <v>0</v>
      </c>
      <c r="BJ471" s="17" t="s">
        <v>85</v>
      </c>
      <c r="BK471" s="198">
        <f>ROUND(I471*H471,2)</f>
        <v>0</v>
      </c>
      <c r="BL471" s="17" t="s">
        <v>146</v>
      </c>
      <c r="BM471" s="197" t="s">
        <v>769</v>
      </c>
    </row>
    <row r="472" spans="1:65" s="2" customFormat="1" x14ac:dyDescent="0.2">
      <c r="A472" s="34"/>
      <c r="B472" s="35"/>
      <c r="C472" s="36"/>
      <c r="D472" s="199" t="s">
        <v>132</v>
      </c>
      <c r="E472" s="36"/>
      <c r="F472" s="200" t="s">
        <v>768</v>
      </c>
      <c r="G472" s="36"/>
      <c r="H472" s="36"/>
      <c r="I472" s="201"/>
      <c r="J472" s="36"/>
      <c r="K472" s="36"/>
      <c r="L472" s="39"/>
      <c r="M472" s="202"/>
      <c r="N472" s="203"/>
      <c r="O472" s="71"/>
      <c r="P472" s="71"/>
      <c r="Q472" s="71"/>
      <c r="R472" s="71"/>
      <c r="S472" s="71"/>
      <c r="T472" s="72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T472" s="17" t="s">
        <v>132</v>
      </c>
      <c r="AU472" s="17" t="s">
        <v>87</v>
      </c>
    </row>
    <row r="473" spans="1:65" s="14" customFormat="1" x14ac:dyDescent="0.2">
      <c r="B473" s="214"/>
      <c r="C473" s="215"/>
      <c r="D473" s="199" t="s">
        <v>133</v>
      </c>
      <c r="E473" s="216" t="s">
        <v>1</v>
      </c>
      <c r="F473" s="217" t="s">
        <v>770</v>
      </c>
      <c r="G473" s="215"/>
      <c r="H473" s="218">
        <v>1</v>
      </c>
      <c r="I473" s="219"/>
      <c r="J473" s="215"/>
      <c r="K473" s="215"/>
      <c r="L473" s="220"/>
      <c r="M473" s="221"/>
      <c r="N473" s="222"/>
      <c r="O473" s="222"/>
      <c r="P473" s="222"/>
      <c r="Q473" s="222"/>
      <c r="R473" s="222"/>
      <c r="S473" s="222"/>
      <c r="T473" s="223"/>
      <c r="AT473" s="224" t="s">
        <v>133</v>
      </c>
      <c r="AU473" s="224" t="s">
        <v>87</v>
      </c>
      <c r="AV473" s="14" t="s">
        <v>87</v>
      </c>
      <c r="AW473" s="14" t="s">
        <v>33</v>
      </c>
      <c r="AX473" s="14" t="s">
        <v>77</v>
      </c>
      <c r="AY473" s="224" t="s">
        <v>122</v>
      </c>
    </row>
    <row r="474" spans="1:65" s="14" customFormat="1" x14ac:dyDescent="0.2">
      <c r="B474" s="214"/>
      <c r="C474" s="215"/>
      <c r="D474" s="199" t="s">
        <v>133</v>
      </c>
      <c r="E474" s="216" t="s">
        <v>1</v>
      </c>
      <c r="F474" s="217" t="s">
        <v>771</v>
      </c>
      <c r="G474" s="215"/>
      <c r="H474" s="218">
        <v>1</v>
      </c>
      <c r="I474" s="219"/>
      <c r="J474" s="215"/>
      <c r="K474" s="215"/>
      <c r="L474" s="220"/>
      <c r="M474" s="221"/>
      <c r="N474" s="222"/>
      <c r="O474" s="222"/>
      <c r="P474" s="222"/>
      <c r="Q474" s="222"/>
      <c r="R474" s="222"/>
      <c r="S474" s="222"/>
      <c r="T474" s="223"/>
      <c r="AT474" s="224" t="s">
        <v>133</v>
      </c>
      <c r="AU474" s="224" t="s">
        <v>87</v>
      </c>
      <c r="AV474" s="14" t="s">
        <v>87</v>
      </c>
      <c r="AW474" s="14" t="s">
        <v>33</v>
      </c>
      <c r="AX474" s="14" t="s">
        <v>77</v>
      </c>
      <c r="AY474" s="224" t="s">
        <v>122</v>
      </c>
    </row>
    <row r="475" spans="1:65" s="15" customFormat="1" x14ac:dyDescent="0.2">
      <c r="B475" s="228"/>
      <c r="C475" s="229"/>
      <c r="D475" s="199" t="s">
        <v>133</v>
      </c>
      <c r="E475" s="230" t="s">
        <v>1</v>
      </c>
      <c r="F475" s="231" t="s">
        <v>251</v>
      </c>
      <c r="G475" s="229"/>
      <c r="H475" s="232">
        <v>2</v>
      </c>
      <c r="I475" s="233"/>
      <c r="J475" s="229"/>
      <c r="K475" s="229"/>
      <c r="L475" s="234"/>
      <c r="M475" s="235"/>
      <c r="N475" s="236"/>
      <c r="O475" s="236"/>
      <c r="P475" s="236"/>
      <c r="Q475" s="236"/>
      <c r="R475" s="236"/>
      <c r="S475" s="236"/>
      <c r="T475" s="237"/>
      <c r="AT475" s="238" t="s">
        <v>133</v>
      </c>
      <c r="AU475" s="238" t="s">
        <v>87</v>
      </c>
      <c r="AV475" s="15" t="s">
        <v>146</v>
      </c>
      <c r="AW475" s="15" t="s">
        <v>33</v>
      </c>
      <c r="AX475" s="15" t="s">
        <v>85</v>
      </c>
      <c r="AY475" s="238" t="s">
        <v>122</v>
      </c>
    </row>
    <row r="476" spans="1:65" s="2" customFormat="1" ht="16.5" customHeight="1" x14ac:dyDescent="0.2">
      <c r="A476" s="34"/>
      <c r="B476" s="35"/>
      <c r="C476" s="186" t="s">
        <v>772</v>
      </c>
      <c r="D476" s="186" t="s">
        <v>125</v>
      </c>
      <c r="E476" s="187" t="s">
        <v>773</v>
      </c>
      <c r="F476" s="188" t="s">
        <v>774</v>
      </c>
      <c r="G476" s="189" t="s">
        <v>230</v>
      </c>
      <c r="H476" s="190">
        <v>4</v>
      </c>
      <c r="I476" s="191"/>
      <c r="J476" s="192">
        <f>ROUND(I476*H476,2)</f>
        <v>0</v>
      </c>
      <c r="K476" s="188" t="s">
        <v>129</v>
      </c>
      <c r="L476" s="39"/>
      <c r="M476" s="193" t="s">
        <v>1</v>
      </c>
      <c r="N476" s="194" t="s">
        <v>42</v>
      </c>
      <c r="O476" s="71"/>
      <c r="P476" s="195">
        <f>O476*H476</f>
        <v>0</v>
      </c>
      <c r="Q476" s="195">
        <v>0.11241</v>
      </c>
      <c r="R476" s="195">
        <f>Q476*H476</f>
        <v>0.44963999999999998</v>
      </c>
      <c r="S476" s="195">
        <v>0</v>
      </c>
      <c r="T476" s="196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7" t="s">
        <v>146</v>
      </c>
      <c r="AT476" s="197" t="s">
        <v>125</v>
      </c>
      <c r="AU476" s="197" t="s">
        <v>87</v>
      </c>
      <c r="AY476" s="17" t="s">
        <v>122</v>
      </c>
      <c r="BE476" s="198">
        <f>IF(N476="základní",J476,0)</f>
        <v>0</v>
      </c>
      <c r="BF476" s="198">
        <f>IF(N476="snížená",J476,0)</f>
        <v>0</v>
      </c>
      <c r="BG476" s="198">
        <f>IF(N476="zákl. přenesená",J476,0)</f>
        <v>0</v>
      </c>
      <c r="BH476" s="198">
        <f>IF(N476="sníž. přenesená",J476,0)</f>
        <v>0</v>
      </c>
      <c r="BI476" s="198">
        <f>IF(N476="nulová",J476,0)</f>
        <v>0</v>
      </c>
      <c r="BJ476" s="17" t="s">
        <v>85</v>
      </c>
      <c r="BK476" s="198">
        <f>ROUND(I476*H476,2)</f>
        <v>0</v>
      </c>
      <c r="BL476" s="17" t="s">
        <v>146</v>
      </c>
      <c r="BM476" s="197" t="s">
        <v>775</v>
      </c>
    </row>
    <row r="477" spans="1:65" s="2" customFormat="1" x14ac:dyDescent="0.2">
      <c r="A477" s="34"/>
      <c r="B477" s="35"/>
      <c r="C477" s="36"/>
      <c r="D477" s="199" t="s">
        <v>132</v>
      </c>
      <c r="E477" s="36"/>
      <c r="F477" s="200" t="s">
        <v>776</v>
      </c>
      <c r="G477" s="36"/>
      <c r="H477" s="36"/>
      <c r="I477" s="201"/>
      <c r="J477" s="36"/>
      <c r="K477" s="36"/>
      <c r="L477" s="39"/>
      <c r="M477" s="202"/>
      <c r="N477" s="203"/>
      <c r="O477" s="71"/>
      <c r="P477" s="71"/>
      <c r="Q477" s="71"/>
      <c r="R477" s="71"/>
      <c r="S477" s="71"/>
      <c r="T477" s="72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T477" s="17" t="s">
        <v>132</v>
      </c>
      <c r="AU477" s="17" t="s">
        <v>87</v>
      </c>
    </row>
    <row r="478" spans="1:65" s="14" customFormat="1" x14ac:dyDescent="0.2">
      <c r="B478" s="214"/>
      <c r="C478" s="215"/>
      <c r="D478" s="199" t="s">
        <v>133</v>
      </c>
      <c r="E478" s="216" t="s">
        <v>1</v>
      </c>
      <c r="F478" s="217" t="s">
        <v>777</v>
      </c>
      <c r="G478" s="215"/>
      <c r="H478" s="218">
        <v>2</v>
      </c>
      <c r="I478" s="219"/>
      <c r="J478" s="215"/>
      <c r="K478" s="215"/>
      <c r="L478" s="220"/>
      <c r="M478" s="221"/>
      <c r="N478" s="222"/>
      <c r="O478" s="222"/>
      <c r="P478" s="222"/>
      <c r="Q478" s="222"/>
      <c r="R478" s="222"/>
      <c r="S478" s="222"/>
      <c r="T478" s="223"/>
      <c r="AT478" s="224" t="s">
        <v>133</v>
      </c>
      <c r="AU478" s="224" t="s">
        <v>87</v>
      </c>
      <c r="AV478" s="14" t="s">
        <v>87</v>
      </c>
      <c r="AW478" s="14" t="s">
        <v>33</v>
      </c>
      <c r="AX478" s="14" t="s">
        <v>77</v>
      </c>
      <c r="AY478" s="224" t="s">
        <v>122</v>
      </c>
    </row>
    <row r="479" spans="1:65" s="14" customFormat="1" x14ac:dyDescent="0.2">
      <c r="B479" s="214"/>
      <c r="C479" s="215"/>
      <c r="D479" s="199" t="s">
        <v>133</v>
      </c>
      <c r="E479" s="216" t="s">
        <v>1</v>
      </c>
      <c r="F479" s="217" t="s">
        <v>778</v>
      </c>
      <c r="G479" s="215"/>
      <c r="H479" s="218">
        <v>2</v>
      </c>
      <c r="I479" s="219"/>
      <c r="J479" s="215"/>
      <c r="K479" s="215"/>
      <c r="L479" s="220"/>
      <c r="M479" s="221"/>
      <c r="N479" s="222"/>
      <c r="O479" s="222"/>
      <c r="P479" s="222"/>
      <c r="Q479" s="222"/>
      <c r="R479" s="222"/>
      <c r="S479" s="222"/>
      <c r="T479" s="223"/>
      <c r="AT479" s="224" t="s">
        <v>133</v>
      </c>
      <c r="AU479" s="224" t="s">
        <v>87</v>
      </c>
      <c r="AV479" s="14" t="s">
        <v>87</v>
      </c>
      <c r="AW479" s="14" t="s">
        <v>33</v>
      </c>
      <c r="AX479" s="14" t="s">
        <v>77</v>
      </c>
      <c r="AY479" s="224" t="s">
        <v>122</v>
      </c>
    </row>
    <row r="480" spans="1:65" s="15" customFormat="1" x14ac:dyDescent="0.2">
      <c r="B480" s="228"/>
      <c r="C480" s="229"/>
      <c r="D480" s="199" t="s">
        <v>133</v>
      </c>
      <c r="E480" s="230" t="s">
        <v>1</v>
      </c>
      <c r="F480" s="231" t="s">
        <v>251</v>
      </c>
      <c r="G480" s="229"/>
      <c r="H480" s="232">
        <v>4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AT480" s="238" t="s">
        <v>133</v>
      </c>
      <c r="AU480" s="238" t="s">
        <v>87</v>
      </c>
      <c r="AV480" s="15" t="s">
        <v>146</v>
      </c>
      <c r="AW480" s="15" t="s">
        <v>33</v>
      </c>
      <c r="AX480" s="15" t="s">
        <v>85</v>
      </c>
      <c r="AY480" s="238" t="s">
        <v>122</v>
      </c>
    </row>
    <row r="481" spans="1:65" s="2" customFormat="1" ht="16.5" customHeight="1" x14ac:dyDescent="0.2">
      <c r="A481" s="34"/>
      <c r="B481" s="35"/>
      <c r="C481" s="239" t="s">
        <v>779</v>
      </c>
      <c r="D481" s="239" t="s">
        <v>383</v>
      </c>
      <c r="E481" s="240" t="s">
        <v>780</v>
      </c>
      <c r="F481" s="241" t="s">
        <v>781</v>
      </c>
      <c r="G481" s="242" t="s">
        <v>230</v>
      </c>
      <c r="H481" s="243">
        <v>2</v>
      </c>
      <c r="I481" s="244"/>
      <c r="J481" s="245">
        <f>ROUND(I481*H481,2)</f>
        <v>0</v>
      </c>
      <c r="K481" s="241" t="s">
        <v>129</v>
      </c>
      <c r="L481" s="246"/>
      <c r="M481" s="247" t="s">
        <v>1</v>
      </c>
      <c r="N481" s="248" t="s">
        <v>42</v>
      </c>
      <c r="O481" s="71"/>
      <c r="P481" s="195">
        <f>O481*H481</f>
        <v>0</v>
      </c>
      <c r="Q481" s="195">
        <v>6.1000000000000004E-3</v>
      </c>
      <c r="R481" s="195">
        <f>Q481*H481</f>
        <v>1.2200000000000001E-2</v>
      </c>
      <c r="S481" s="195">
        <v>0</v>
      </c>
      <c r="T481" s="196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7" t="s">
        <v>171</v>
      </c>
      <c r="AT481" s="197" t="s">
        <v>383</v>
      </c>
      <c r="AU481" s="197" t="s">
        <v>87</v>
      </c>
      <c r="AY481" s="17" t="s">
        <v>122</v>
      </c>
      <c r="BE481" s="198">
        <f>IF(N481="základní",J481,0)</f>
        <v>0</v>
      </c>
      <c r="BF481" s="198">
        <f>IF(N481="snížená",J481,0)</f>
        <v>0</v>
      </c>
      <c r="BG481" s="198">
        <f>IF(N481="zákl. přenesená",J481,0)</f>
        <v>0</v>
      </c>
      <c r="BH481" s="198">
        <f>IF(N481="sníž. přenesená",J481,0)</f>
        <v>0</v>
      </c>
      <c r="BI481" s="198">
        <f>IF(N481="nulová",J481,0)</f>
        <v>0</v>
      </c>
      <c r="BJ481" s="17" t="s">
        <v>85</v>
      </c>
      <c r="BK481" s="198">
        <f>ROUND(I481*H481,2)</f>
        <v>0</v>
      </c>
      <c r="BL481" s="17" t="s">
        <v>146</v>
      </c>
      <c r="BM481" s="197" t="s">
        <v>782</v>
      </c>
    </row>
    <row r="482" spans="1:65" s="2" customFormat="1" x14ac:dyDescent="0.2">
      <c r="A482" s="34"/>
      <c r="B482" s="35"/>
      <c r="C482" s="36"/>
      <c r="D482" s="199" t="s">
        <v>132</v>
      </c>
      <c r="E482" s="36"/>
      <c r="F482" s="200" t="s">
        <v>781</v>
      </c>
      <c r="G482" s="36"/>
      <c r="H482" s="36"/>
      <c r="I482" s="201"/>
      <c r="J482" s="36"/>
      <c r="K482" s="36"/>
      <c r="L482" s="39"/>
      <c r="M482" s="202"/>
      <c r="N482" s="203"/>
      <c r="O482" s="71"/>
      <c r="P482" s="71"/>
      <c r="Q482" s="71"/>
      <c r="R482" s="71"/>
      <c r="S482" s="71"/>
      <c r="T482" s="72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T482" s="17" t="s">
        <v>132</v>
      </c>
      <c r="AU482" s="17" t="s">
        <v>87</v>
      </c>
    </row>
    <row r="483" spans="1:65" s="14" customFormat="1" x14ac:dyDescent="0.2">
      <c r="B483" s="214"/>
      <c r="C483" s="215"/>
      <c r="D483" s="199" t="s">
        <v>133</v>
      </c>
      <c r="E483" s="216" t="s">
        <v>1</v>
      </c>
      <c r="F483" s="217" t="s">
        <v>783</v>
      </c>
      <c r="G483" s="215"/>
      <c r="H483" s="218">
        <v>2</v>
      </c>
      <c r="I483" s="219"/>
      <c r="J483" s="215"/>
      <c r="K483" s="215"/>
      <c r="L483" s="220"/>
      <c r="M483" s="221"/>
      <c r="N483" s="222"/>
      <c r="O483" s="222"/>
      <c r="P483" s="222"/>
      <c r="Q483" s="222"/>
      <c r="R483" s="222"/>
      <c r="S483" s="222"/>
      <c r="T483" s="223"/>
      <c r="AT483" s="224" t="s">
        <v>133</v>
      </c>
      <c r="AU483" s="224" t="s">
        <v>87</v>
      </c>
      <c r="AV483" s="14" t="s">
        <v>87</v>
      </c>
      <c r="AW483" s="14" t="s">
        <v>33</v>
      </c>
      <c r="AX483" s="14" t="s">
        <v>85</v>
      </c>
      <c r="AY483" s="224" t="s">
        <v>122</v>
      </c>
    </row>
    <row r="484" spans="1:65" s="2" customFormat="1" ht="16.5" customHeight="1" x14ac:dyDescent="0.2">
      <c r="A484" s="34"/>
      <c r="B484" s="35"/>
      <c r="C484" s="186" t="s">
        <v>784</v>
      </c>
      <c r="D484" s="186" t="s">
        <v>125</v>
      </c>
      <c r="E484" s="187" t="s">
        <v>785</v>
      </c>
      <c r="F484" s="188" t="s">
        <v>786</v>
      </c>
      <c r="G484" s="189" t="s">
        <v>293</v>
      </c>
      <c r="H484" s="190">
        <v>116.3</v>
      </c>
      <c r="I484" s="191"/>
      <c r="J484" s="192">
        <f>ROUND(I484*H484,2)</f>
        <v>0</v>
      </c>
      <c r="K484" s="188" t="s">
        <v>129</v>
      </c>
      <c r="L484" s="39"/>
      <c r="M484" s="193" t="s">
        <v>1</v>
      </c>
      <c r="N484" s="194" t="s">
        <v>42</v>
      </c>
      <c r="O484" s="71"/>
      <c r="P484" s="195">
        <f>O484*H484</f>
        <v>0</v>
      </c>
      <c r="Q484" s="195">
        <v>1.2999999999999999E-4</v>
      </c>
      <c r="R484" s="195">
        <f>Q484*H484</f>
        <v>1.5118999999999999E-2</v>
      </c>
      <c r="S484" s="195">
        <v>0</v>
      </c>
      <c r="T484" s="196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7" t="s">
        <v>146</v>
      </c>
      <c r="AT484" s="197" t="s">
        <v>125</v>
      </c>
      <c r="AU484" s="197" t="s">
        <v>87</v>
      </c>
      <c r="AY484" s="17" t="s">
        <v>122</v>
      </c>
      <c r="BE484" s="198">
        <f>IF(N484="základní",J484,0)</f>
        <v>0</v>
      </c>
      <c r="BF484" s="198">
        <f>IF(N484="snížená",J484,0)</f>
        <v>0</v>
      </c>
      <c r="BG484" s="198">
        <f>IF(N484="zákl. přenesená",J484,0)</f>
        <v>0</v>
      </c>
      <c r="BH484" s="198">
        <f>IF(N484="sníž. přenesená",J484,0)</f>
        <v>0</v>
      </c>
      <c r="BI484" s="198">
        <f>IF(N484="nulová",J484,0)</f>
        <v>0</v>
      </c>
      <c r="BJ484" s="17" t="s">
        <v>85</v>
      </c>
      <c r="BK484" s="198">
        <f>ROUND(I484*H484,2)</f>
        <v>0</v>
      </c>
      <c r="BL484" s="17" t="s">
        <v>146</v>
      </c>
      <c r="BM484" s="197" t="s">
        <v>787</v>
      </c>
    </row>
    <row r="485" spans="1:65" s="2" customFormat="1" x14ac:dyDescent="0.2">
      <c r="A485" s="34"/>
      <c r="B485" s="35"/>
      <c r="C485" s="36"/>
      <c r="D485" s="199" t="s">
        <v>132</v>
      </c>
      <c r="E485" s="36"/>
      <c r="F485" s="200" t="s">
        <v>788</v>
      </c>
      <c r="G485" s="36"/>
      <c r="H485" s="36"/>
      <c r="I485" s="201"/>
      <c r="J485" s="36"/>
      <c r="K485" s="36"/>
      <c r="L485" s="39"/>
      <c r="M485" s="202"/>
      <c r="N485" s="203"/>
      <c r="O485" s="71"/>
      <c r="P485" s="71"/>
      <c r="Q485" s="71"/>
      <c r="R485" s="71"/>
      <c r="S485" s="71"/>
      <c r="T485" s="72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T485" s="17" t="s">
        <v>132</v>
      </c>
      <c r="AU485" s="17" t="s">
        <v>87</v>
      </c>
    </row>
    <row r="486" spans="1:65" s="14" customFormat="1" x14ac:dyDescent="0.2">
      <c r="B486" s="214"/>
      <c r="C486" s="215"/>
      <c r="D486" s="199" t="s">
        <v>133</v>
      </c>
      <c r="E486" s="216" t="s">
        <v>1</v>
      </c>
      <c r="F486" s="217" t="s">
        <v>789</v>
      </c>
      <c r="G486" s="215"/>
      <c r="H486" s="218">
        <v>116.3</v>
      </c>
      <c r="I486" s="219"/>
      <c r="J486" s="215"/>
      <c r="K486" s="215"/>
      <c r="L486" s="220"/>
      <c r="M486" s="221"/>
      <c r="N486" s="222"/>
      <c r="O486" s="222"/>
      <c r="P486" s="222"/>
      <c r="Q486" s="222"/>
      <c r="R486" s="222"/>
      <c r="S486" s="222"/>
      <c r="T486" s="223"/>
      <c r="AT486" s="224" t="s">
        <v>133</v>
      </c>
      <c r="AU486" s="224" t="s">
        <v>87</v>
      </c>
      <c r="AV486" s="14" t="s">
        <v>87</v>
      </c>
      <c r="AW486" s="14" t="s">
        <v>33</v>
      </c>
      <c r="AX486" s="14" t="s">
        <v>85</v>
      </c>
      <c r="AY486" s="224" t="s">
        <v>122</v>
      </c>
    </row>
    <row r="487" spans="1:65" s="2" customFormat="1" ht="16.5" customHeight="1" x14ac:dyDescent="0.2">
      <c r="A487" s="34"/>
      <c r="B487" s="35"/>
      <c r="C487" s="186" t="s">
        <v>790</v>
      </c>
      <c r="D487" s="186" t="s">
        <v>125</v>
      </c>
      <c r="E487" s="187" t="s">
        <v>791</v>
      </c>
      <c r="F487" s="188" t="s">
        <v>792</v>
      </c>
      <c r="G487" s="189" t="s">
        <v>293</v>
      </c>
      <c r="H487" s="190">
        <v>116.3</v>
      </c>
      <c r="I487" s="191"/>
      <c r="J487" s="192">
        <f>ROUND(I487*H487,2)</f>
        <v>0</v>
      </c>
      <c r="K487" s="188" t="s">
        <v>129</v>
      </c>
      <c r="L487" s="39"/>
      <c r="M487" s="193" t="s">
        <v>1</v>
      </c>
      <c r="N487" s="194" t="s">
        <v>42</v>
      </c>
      <c r="O487" s="71"/>
      <c r="P487" s="195">
        <f>O487*H487</f>
        <v>0</v>
      </c>
      <c r="Q487" s="195">
        <v>0</v>
      </c>
      <c r="R487" s="195">
        <f>Q487*H487</f>
        <v>0</v>
      </c>
      <c r="S487" s="195">
        <v>0</v>
      </c>
      <c r="T487" s="196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7" t="s">
        <v>146</v>
      </c>
      <c r="AT487" s="197" t="s">
        <v>125</v>
      </c>
      <c r="AU487" s="197" t="s">
        <v>87</v>
      </c>
      <c r="AY487" s="17" t="s">
        <v>122</v>
      </c>
      <c r="BE487" s="198">
        <f>IF(N487="základní",J487,0)</f>
        <v>0</v>
      </c>
      <c r="BF487" s="198">
        <f>IF(N487="snížená",J487,0)</f>
        <v>0</v>
      </c>
      <c r="BG487" s="198">
        <f>IF(N487="zákl. přenesená",J487,0)</f>
        <v>0</v>
      </c>
      <c r="BH487" s="198">
        <f>IF(N487="sníž. přenesená",J487,0)</f>
        <v>0</v>
      </c>
      <c r="BI487" s="198">
        <f>IF(N487="nulová",J487,0)</f>
        <v>0</v>
      </c>
      <c r="BJ487" s="17" t="s">
        <v>85</v>
      </c>
      <c r="BK487" s="198">
        <f>ROUND(I487*H487,2)</f>
        <v>0</v>
      </c>
      <c r="BL487" s="17" t="s">
        <v>146</v>
      </c>
      <c r="BM487" s="197" t="s">
        <v>793</v>
      </c>
    </row>
    <row r="488" spans="1:65" s="2" customFormat="1" x14ac:dyDescent="0.2">
      <c r="A488" s="34"/>
      <c r="B488" s="35"/>
      <c r="C488" s="36"/>
      <c r="D488" s="199" t="s">
        <v>132</v>
      </c>
      <c r="E488" s="36"/>
      <c r="F488" s="200" t="s">
        <v>794</v>
      </c>
      <c r="G488" s="36"/>
      <c r="H488" s="36"/>
      <c r="I488" s="201"/>
      <c r="J488" s="36"/>
      <c r="K488" s="36"/>
      <c r="L488" s="39"/>
      <c r="M488" s="202"/>
      <c r="N488" s="203"/>
      <c r="O488" s="71"/>
      <c r="P488" s="71"/>
      <c r="Q488" s="71"/>
      <c r="R488" s="71"/>
      <c r="S488" s="71"/>
      <c r="T488" s="72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T488" s="17" t="s">
        <v>132</v>
      </c>
      <c r="AU488" s="17" t="s">
        <v>87</v>
      </c>
    </row>
    <row r="489" spans="1:65" s="14" customFormat="1" x14ac:dyDescent="0.2">
      <c r="B489" s="214"/>
      <c r="C489" s="215"/>
      <c r="D489" s="199" t="s">
        <v>133</v>
      </c>
      <c r="E489" s="216" t="s">
        <v>1</v>
      </c>
      <c r="F489" s="217" t="s">
        <v>795</v>
      </c>
      <c r="G489" s="215"/>
      <c r="H489" s="218">
        <v>116.3</v>
      </c>
      <c r="I489" s="219"/>
      <c r="J489" s="215"/>
      <c r="K489" s="215"/>
      <c r="L489" s="220"/>
      <c r="M489" s="221"/>
      <c r="N489" s="222"/>
      <c r="O489" s="222"/>
      <c r="P489" s="222"/>
      <c r="Q489" s="222"/>
      <c r="R489" s="222"/>
      <c r="S489" s="222"/>
      <c r="T489" s="223"/>
      <c r="AT489" s="224" t="s">
        <v>133</v>
      </c>
      <c r="AU489" s="224" t="s">
        <v>87</v>
      </c>
      <c r="AV489" s="14" t="s">
        <v>87</v>
      </c>
      <c r="AW489" s="14" t="s">
        <v>33</v>
      </c>
      <c r="AX489" s="14" t="s">
        <v>85</v>
      </c>
      <c r="AY489" s="224" t="s">
        <v>122</v>
      </c>
    </row>
    <row r="490" spans="1:65" s="2" customFormat="1" ht="16.5" customHeight="1" x14ac:dyDescent="0.2">
      <c r="A490" s="34"/>
      <c r="B490" s="35"/>
      <c r="C490" s="186" t="s">
        <v>796</v>
      </c>
      <c r="D490" s="186" t="s">
        <v>125</v>
      </c>
      <c r="E490" s="187" t="s">
        <v>797</v>
      </c>
      <c r="F490" s="188" t="s">
        <v>798</v>
      </c>
      <c r="G490" s="189" t="s">
        <v>293</v>
      </c>
      <c r="H490" s="190">
        <v>462.6</v>
      </c>
      <c r="I490" s="191"/>
      <c r="J490" s="192">
        <f>ROUND(I490*H490,2)</f>
        <v>0</v>
      </c>
      <c r="K490" s="188" t="s">
        <v>129</v>
      </c>
      <c r="L490" s="39"/>
      <c r="M490" s="193" t="s">
        <v>1</v>
      </c>
      <c r="N490" s="194" t="s">
        <v>42</v>
      </c>
      <c r="O490" s="71"/>
      <c r="P490" s="195">
        <f>O490*H490</f>
        <v>0</v>
      </c>
      <c r="Q490" s="195">
        <v>0.15540000000000001</v>
      </c>
      <c r="R490" s="195">
        <f>Q490*H490</f>
        <v>71.888040000000004</v>
      </c>
      <c r="S490" s="195">
        <v>0</v>
      </c>
      <c r="T490" s="196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7" t="s">
        <v>146</v>
      </c>
      <c r="AT490" s="197" t="s">
        <v>125</v>
      </c>
      <c r="AU490" s="197" t="s">
        <v>87</v>
      </c>
      <c r="AY490" s="17" t="s">
        <v>122</v>
      </c>
      <c r="BE490" s="198">
        <f>IF(N490="základní",J490,0)</f>
        <v>0</v>
      </c>
      <c r="BF490" s="198">
        <f>IF(N490="snížená",J490,0)</f>
        <v>0</v>
      </c>
      <c r="BG490" s="198">
        <f>IF(N490="zákl. přenesená",J490,0)</f>
        <v>0</v>
      </c>
      <c r="BH490" s="198">
        <f>IF(N490="sníž. přenesená",J490,0)</f>
        <v>0</v>
      </c>
      <c r="BI490" s="198">
        <f>IF(N490="nulová",J490,0)</f>
        <v>0</v>
      </c>
      <c r="BJ490" s="17" t="s">
        <v>85</v>
      </c>
      <c r="BK490" s="198">
        <f>ROUND(I490*H490,2)</f>
        <v>0</v>
      </c>
      <c r="BL490" s="17" t="s">
        <v>146</v>
      </c>
      <c r="BM490" s="197" t="s">
        <v>799</v>
      </c>
    </row>
    <row r="491" spans="1:65" s="2" customFormat="1" ht="19.5" x14ac:dyDescent="0.2">
      <c r="A491" s="34"/>
      <c r="B491" s="35"/>
      <c r="C491" s="36"/>
      <c r="D491" s="199" t="s">
        <v>132</v>
      </c>
      <c r="E491" s="36"/>
      <c r="F491" s="200" t="s">
        <v>800</v>
      </c>
      <c r="G491" s="36"/>
      <c r="H491" s="36"/>
      <c r="I491" s="201"/>
      <c r="J491" s="36"/>
      <c r="K491" s="36"/>
      <c r="L491" s="39"/>
      <c r="M491" s="202"/>
      <c r="N491" s="203"/>
      <c r="O491" s="71"/>
      <c r="P491" s="71"/>
      <c r="Q491" s="71"/>
      <c r="R491" s="71"/>
      <c r="S491" s="71"/>
      <c r="T491" s="72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T491" s="17" t="s">
        <v>132</v>
      </c>
      <c r="AU491" s="17" t="s">
        <v>87</v>
      </c>
    </row>
    <row r="492" spans="1:65" s="2" customFormat="1" ht="16.5" customHeight="1" x14ac:dyDescent="0.2">
      <c r="A492" s="34"/>
      <c r="B492" s="35"/>
      <c r="C492" s="239" t="s">
        <v>801</v>
      </c>
      <c r="D492" s="239" t="s">
        <v>383</v>
      </c>
      <c r="E492" s="240" t="s">
        <v>802</v>
      </c>
      <c r="F492" s="241" t="s">
        <v>803</v>
      </c>
      <c r="G492" s="242" t="s">
        <v>293</v>
      </c>
      <c r="H492" s="243">
        <v>462.6</v>
      </c>
      <c r="I492" s="244"/>
      <c r="J492" s="245">
        <f>ROUND(I492*H492,2)</f>
        <v>0</v>
      </c>
      <c r="K492" s="241" t="s">
        <v>129</v>
      </c>
      <c r="L492" s="246"/>
      <c r="M492" s="247" t="s">
        <v>1</v>
      </c>
      <c r="N492" s="248" t="s">
        <v>42</v>
      </c>
      <c r="O492" s="71"/>
      <c r="P492" s="195">
        <f>O492*H492</f>
        <v>0</v>
      </c>
      <c r="Q492" s="195">
        <v>0.08</v>
      </c>
      <c r="R492" s="195">
        <f>Q492*H492</f>
        <v>37.008000000000003</v>
      </c>
      <c r="S492" s="195">
        <v>0</v>
      </c>
      <c r="T492" s="196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7" t="s">
        <v>171</v>
      </c>
      <c r="AT492" s="197" t="s">
        <v>383</v>
      </c>
      <c r="AU492" s="197" t="s">
        <v>87</v>
      </c>
      <c r="AY492" s="17" t="s">
        <v>122</v>
      </c>
      <c r="BE492" s="198">
        <f>IF(N492="základní",J492,0)</f>
        <v>0</v>
      </c>
      <c r="BF492" s="198">
        <f>IF(N492="snížená",J492,0)</f>
        <v>0</v>
      </c>
      <c r="BG492" s="198">
        <f>IF(N492="zákl. přenesená",J492,0)</f>
        <v>0</v>
      </c>
      <c r="BH492" s="198">
        <f>IF(N492="sníž. přenesená",J492,0)</f>
        <v>0</v>
      </c>
      <c r="BI492" s="198">
        <f>IF(N492="nulová",J492,0)</f>
        <v>0</v>
      </c>
      <c r="BJ492" s="17" t="s">
        <v>85</v>
      </c>
      <c r="BK492" s="198">
        <f>ROUND(I492*H492,2)</f>
        <v>0</v>
      </c>
      <c r="BL492" s="17" t="s">
        <v>146</v>
      </c>
      <c r="BM492" s="197" t="s">
        <v>804</v>
      </c>
    </row>
    <row r="493" spans="1:65" s="2" customFormat="1" x14ac:dyDescent="0.2">
      <c r="A493" s="34"/>
      <c r="B493" s="35"/>
      <c r="C493" s="36"/>
      <c r="D493" s="199" t="s">
        <v>132</v>
      </c>
      <c r="E493" s="36"/>
      <c r="F493" s="200" t="s">
        <v>803</v>
      </c>
      <c r="G493" s="36"/>
      <c r="H493" s="36"/>
      <c r="I493" s="201"/>
      <c r="J493" s="36"/>
      <c r="K493" s="36"/>
      <c r="L493" s="39"/>
      <c r="M493" s="202"/>
      <c r="N493" s="203"/>
      <c r="O493" s="71"/>
      <c r="P493" s="71"/>
      <c r="Q493" s="71"/>
      <c r="R493" s="71"/>
      <c r="S493" s="71"/>
      <c r="T493" s="72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T493" s="17" t="s">
        <v>132</v>
      </c>
      <c r="AU493" s="17" t="s">
        <v>87</v>
      </c>
    </row>
    <row r="494" spans="1:65" s="14" customFormat="1" x14ac:dyDescent="0.2">
      <c r="B494" s="214"/>
      <c r="C494" s="215"/>
      <c r="D494" s="199" t="s">
        <v>133</v>
      </c>
      <c r="E494" s="216" t="s">
        <v>1</v>
      </c>
      <c r="F494" s="217" t="s">
        <v>805</v>
      </c>
      <c r="G494" s="215"/>
      <c r="H494" s="218">
        <v>462.6</v>
      </c>
      <c r="I494" s="219"/>
      <c r="J494" s="215"/>
      <c r="K494" s="215"/>
      <c r="L494" s="220"/>
      <c r="M494" s="221"/>
      <c r="N494" s="222"/>
      <c r="O494" s="222"/>
      <c r="P494" s="222"/>
      <c r="Q494" s="222"/>
      <c r="R494" s="222"/>
      <c r="S494" s="222"/>
      <c r="T494" s="223"/>
      <c r="AT494" s="224" t="s">
        <v>133</v>
      </c>
      <c r="AU494" s="224" t="s">
        <v>87</v>
      </c>
      <c r="AV494" s="14" t="s">
        <v>87</v>
      </c>
      <c r="AW494" s="14" t="s">
        <v>33</v>
      </c>
      <c r="AX494" s="14" t="s">
        <v>85</v>
      </c>
      <c r="AY494" s="224" t="s">
        <v>122</v>
      </c>
    </row>
    <row r="495" spans="1:65" s="2" customFormat="1" ht="16.5" customHeight="1" x14ac:dyDescent="0.2">
      <c r="A495" s="34"/>
      <c r="B495" s="35"/>
      <c r="C495" s="186" t="s">
        <v>806</v>
      </c>
      <c r="D495" s="186" t="s">
        <v>125</v>
      </c>
      <c r="E495" s="187" t="s">
        <v>807</v>
      </c>
      <c r="F495" s="188" t="s">
        <v>808</v>
      </c>
      <c r="G495" s="189" t="s">
        <v>293</v>
      </c>
      <c r="H495" s="190">
        <v>10.1</v>
      </c>
      <c r="I495" s="191"/>
      <c r="J495" s="192">
        <f>ROUND(I495*H495,2)</f>
        <v>0</v>
      </c>
      <c r="K495" s="188" t="s">
        <v>129</v>
      </c>
      <c r="L495" s="39"/>
      <c r="M495" s="193" t="s">
        <v>1</v>
      </c>
      <c r="N495" s="194" t="s">
        <v>42</v>
      </c>
      <c r="O495" s="71"/>
      <c r="P495" s="195">
        <f>O495*H495</f>
        <v>0</v>
      </c>
      <c r="Q495" s="195">
        <v>0.14066999999999999</v>
      </c>
      <c r="R495" s="195">
        <f>Q495*H495</f>
        <v>1.4207669999999999</v>
      </c>
      <c r="S495" s="195">
        <v>0</v>
      </c>
      <c r="T495" s="196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7" t="s">
        <v>146</v>
      </c>
      <c r="AT495" s="197" t="s">
        <v>125</v>
      </c>
      <c r="AU495" s="197" t="s">
        <v>87</v>
      </c>
      <c r="AY495" s="17" t="s">
        <v>122</v>
      </c>
      <c r="BE495" s="198">
        <f>IF(N495="základní",J495,0)</f>
        <v>0</v>
      </c>
      <c r="BF495" s="198">
        <f>IF(N495="snížená",J495,0)</f>
        <v>0</v>
      </c>
      <c r="BG495" s="198">
        <f>IF(N495="zákl. přenesená",J495,0)</f>
        <v>0</v>
      </c>
      <c r="BH495" s="198">
        <f>IF(N495="sníž. přenesená",J495,0)</f>
        <v>0</v>
      </c>
      <c r="BI495" s="198">
        <f>IF(N495="nulová",J495,0)</f>
        <v>0</v>
      </c>
      <c r="BJ495" s="17" t="s">
        <v>85</v>
      </c>
      <c r="BK495" s="198">
        <f>ROUND(I495*H495,2)</f>
        <v>0</v>
      </c>
      <c r="BL495" s="17" t="s">
        <v>146</v>
      </c>
      <c r="BM495" s="197" t="s">
        <v>809</v>
      </c>
    </row>
    <row r="496" spans="1:65" s="2" customFormat="1" ht="19.5" x14ac:dyDescent="0.2">
      <c r="A496" s="34"/>
      <c r="B496" s="35"/>
      <c r="C496" s="36"/>
      <c r="D496" s="199" t="s">
        <v>132</v>
      </c>
      <c r="E496" s="36"/>
      <c r="F496" s="200" t="s">
        <v>810</v>
      </c>
      <c r="G496" s="36"/>
      <c r="H496" s="36"/>
      <c r="I496" s="201"/>
      <c r="J496" s="36"/>
      <c r="K496" s="36"/>
      <c r="L496" s="39"/>
      <c r="M496" s="202"/>
      <c r="N496" s="203"/>
      <c r="O496" s="71"/>
      <c r="P496" s="71"/>
      <c r="Q496" s="71"/>
      <c r="R496" s="71"/>
      <c r="S496" s="71"/>
      <c r="T496" s="72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T496" s="17" t="s">
        <v>132</v>
      </c>
      <c r="AU496" s="17" t="s">
        <v>87</v>
      </c>
    </row>
    <row r="497" spans="1:65" s="14" customFormat="1" x14ac:dyDescent="0.2">
      <c r="B497" s="214"/>
      <c r="C497" s="215"/>
      <c r="D497" s="199" t="s">
        <v>133</v>
      </c>
      <c r="E497" s="216" t="s">
        <v>1</v>
      </c>
      <c r="F497" s="217" t="s">
        <v>811</v>
      </c>
      <c r="G497" s="215"/>
      <c r="H497" s="218">
        <v>10.1</v>
      </c>
      <c r="I497" s="219"/>
      <c r="J497" s="215"/>
      <c r="K497" s="215"/>
      <c r="L497" s="220"/>
      <c r="M497" s="221"/>
      <c r="N497" s="222"/>
      <c r="O497" s="222"/>
      <c r="P497" s="222"/>
      <c r="Q497" s="222"/>
      <c r="R497" s="222"/>
      <c r="S497" s="222"/>
      <c r="T497" s="223"/>
      <c r="AT497" s="224" t="s">
        <v>133</v>
      </c>
      <c r="AU497" s="224" t="s">
        <v>87</v>
      </c>
      <c r="AV497" s="14" t="s">
        <v>87</v>
      </c>
      <c r="AW497" s="14" t="s">
        <v>33</v>
      </c>
      <c r="AX497" s="14" t="s">
        <v>85</v>
      </c>
      <c r="AY497" s="224" t="s">
        <v>122</v>
      </c>
    </row>
    <row r="498" spans="1:65" s="13" customFormat="1" x14ac:dyDescent="0.2">
      <c r="B498" s="204"/>
      <c r="C498" s="205"/>
      <c r="D498" s="199" t="s">
        <v>133</v>
      </c>
      <c r="E498" s="206" t="s">
        <v>1</v>
      </c>
      <c r="F498" s="207" t="s">
        <v>812</v>
      </c>
      <c r="G498" s="205"/>
      <c r="H498" s="206" t="s">
        <v>1</v>
      </c>
      <c r="I498" s="208"/>
      <c r="J498" s="205"/>
      <c r="K498" s="205"/>
      <c r="L498" s="209"/>
      <c r="M498" s="210"/>
      <c r="N498" s="211"/>
      <c r="O498" s="211"/>
      <c r="P498" s="211"/>
      <c r="Q498" s="211"/>
      <c r="R498" s="211"/>
      <c r="S498" s="211"/>
      <c r="T498" s="212"/>
      <c r="AT498" s="213" t="s">
        <v>133</v>
      </c>
      <c r="AU498" s="213" t="s">
        <v>87</v>
      </c>
      <c r="AV498" s="13" t="s">
        <v>85</v>
      </c>
      <c r="AW498" s="13" t="s">
        <v>33</v>
      </c>
      <c r="AX498" s="13" t="s">
        <v>77</v>
      </c>
      <c r="AY498" s="213" t="s">
        <v>122</v>
      </c>
    </row>
    <row r="499" spans="1:65" s="2" customFormat="1" ht="16.5" customHeight="1" x14ac:dyDescent="0.2">
      <c r="A499" s="34"/>
      <c r="B499" s="35"/>
      <c r="C499" s="186" t="s">
        <v>813</v>
      </c>
      <c r="D499" s="186" t="s">
        <v>125</v>
      </c>
      <c r="E499" s="187" t="s">
        <v>814</v>
      </c>
      <c r="F499" s="188" t="s">
        <v>815</v>
      </c>
      <c r="G499" s="189" t="s">
        <v>293</v>
      </c>
      <c r="H499" s="190">
        <v>253.1</v>
      </c>
      <c r="I499" s="191"/>
      <c r="J499" s="192">
        <f>ROUND(I499*H499,2)</f>
        <v>0</v>
      </c>
      <c r="K499" s="188" t="s">
        <v>129</v>
      </c>
      <c r="L499" s="39"/>
      <c r="M499" s="193" t="s">
        <v>1</v>
      </c>
      <c r="N499" s="194" t="s">
        <v>42</v>
      </c>
      <c r="O499" s="71"/>
      <c r="P499" s="195">
        <f>O499*H499</f>
        <v>0</v>
      </c>
      <c r="Q499" s="195">
        <v>0.1295</v>
      </c>
      <c r="R499" s="195">
        <f>Q499*H499</f>
        <v>32.776449999999997</v>
      </c>
      <c r="S499" s="195">
        <v>0</v>
      </c>
      <c r="T499" s="196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7" t="s">
        <v>146</v>
      </c>
      <c r="AT499" s="197" t="s">
        <v>125</v>
      </c>
      <c r="AU499" s="197" t="s">
        <v>87</v>
      </c>
      <c r="AY499" s="17" t="s">
        <v>122</v>
      </c>
      <c r="BE499" s="198">
        <f>IF(N499="základní",J499,0)</f>
        <v>0</v>
      </c>
      <c r="BF499" s="198">
        <f>IF(N499="snížená",J499,0)</f>
        <v>0</v>
      </c>
      <c r="BG499" s="198">
        <f>IF(N499="zákl. přenesená",J499,0)</f>
        <v>0</v>
      </c>
      <c r="BH499" s="198">
        <f>IF(N499="sníž. přenesená",J499,0)</f>
        <v>0</v>
      </c>
      <c r="BI499" s="198">
        <f>IF(N499="nulová",J499,0)</f>
        <v>0</v>
      </c>
      <c r="BJ499" s="17" t="s">
        <v>85</v>
      </c>
      <c r="BK499" s="198">
        <f>ROUND(I499*H499,2)</f>
        <v>0</v>
      </c>
      <c r="BL499" s="17" t="s">
        <v>146</v>
      </c>
      <c r="BM499" s="197" t="s">
        <v>816</v>
      </c>
    </row>
    <row r="500" spans="1:65" s="2" customFormat="1" ht="19.5" x14ac:dyDescent="0.2">
      <c r="A500" s="34"/>
      <c r="B500" s="35"/>
      <c r="C500" s="36"/>
      <c r="D500" s="199" t="s">
        <v>132</v>
      </c>
      <c r="E500" s="36"/>
      <c r="F500" s="200" t="s">
        <v>817</v>
      </c>
      <c r="G500" s="36"/>
      <c r="H500" s="36"/>
      <c r="I500" s="201"/>
      <c r="J500" s="36"/>
      <c r="K500" s="36"/>
      <c r="L500" s="39"/>
      <c r="M500" s="202"/>
      <c r="N500" s="203"/>
      <c r="O500" s="71"/>
      <c r="P500" s="71"/>
      <c r="Q500" s="71"/>
      <c r="R500" s="71"/>
      <c r="S500" s="71"/>
      <c r="T500" s="72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T500" s="17" t="s">
        <v>132</v>
      </c>
      <c r="AU500" s="17" t="s">
        <v>87</v>
      </c>
    </row>
    <row r="501" spans="1:65" s="14" customFormat="1" x14ac:dyDescent="0.2">
      <c r="B501" s="214"/>
      <c r="C501" s="215"/>
      <c r="D501" s="199" t="s">
        <v>133</v>
      </c>
      <c r="E501" s="216" t="s">
        <v>1</v>
      </c>
      <c r="F501" s="217" t="s">
        <v>818</v>
      </c>
      <c r="G501" s="215"/>
      <c r="H501" s="218">
        <v>124</v>
      </c>
      <c r="I501" s="219"/>
      <c r="J501" s="215"/>
      <c r="K501" s="215"/>
      <c r="L501" s="220"/>
      <c r="M501" s="221"/>
      <c r="N501" s="222"/>
      <c r="O501" s="222"/>
      <c r="P501" s="222"/>
      <c r="Q501" s="222"/>
      <c r="R501" s="222"/>
      <c r="S501" s="222"/>
      <c r="T501" s="223"/>
      <c r="AT501" s="224" t="s">
        <v>133</v>
      </c>
      <c r="AU501" s="224" t="s">
        <v>87</v>
      </c>
      <c r="AV501" s="14" t="s">
        <v>87</v>
      </c>
      <c r="AW501" s="14" t="s">
        <v>33</v>
      </c>
      <c r="AX501" s="14" t="s">
        <v>77</v>
      </c>
      <c r="AY501" s="224" t="s">
        <v>122</v>
      </c>
    </row>
    <row r="502" spans="1:65" s="14" customFormat="1" x14ac:dyDescent="0.2">
      <c r="B502" s="214"/>
      <c r="C502" s="215"/>
      <c r="D502" s="199" t="s">
        <v>133</v>
      </c>
      <c r="E502" s="216" t="s">
        <v>1</v>
      </c>
      <c r="F502" s="217" t="s">
        <v>819</v>
      </c>
      <c r="G502" s="215"/>
      <c r="H502" s="218">
        <v>129.1</v>
      </c>
      <c r="I502" s="219"/>
      <c r="J502" s="215"/>
      <c r="K502" s="215"/>
      <c r="L502" s="220"/>
      <c r="M502" s="221"/>
      <c r="N502" s="222"/>
      <c r="O502" s="222"/>
      <c r="P502" s="222"/>
      <c r="Q502" s="222"/>
      <c r="R502" s="222"/>
      <c r="S502" s="222"/>
      <c r="T502" s="223"/>
      <c r="AT502" s="224" t="s">
        <v>133</v>
      </c>
      <c r="AU502" s="224" t="s">
        <v>87</v>
      </c>
      <c r="AV502" s="14" t="s">
        <v>87</v>
      </c>
      <c r="AW502" s="14" t="s">
        <v>33</v>
      </c>
      <c r="AX502" s="14" t="s">
        <v>77</v>
      </c>
      <c r="AY502" s="224" t="s">
        <v>122</v>
      </c>
    </row>
    <row r="503" spans="1:65" s="15" customFormat="1" x14ac:dyDescent="0.2">
      <c r="B503" s="228"/>
      <c r="C503" s="229"/>
      <c r="D503" s="199" t="s">
        <v>133</v>
      </c>
      <c r="E503" s="230" t="s">
        <v>1</v>
      </c>
      <c r="F503" s="231" t="s">
        <v>251</v>
      </c>
      <c r="G503" s="229"/>
      <c r="H503" s="232">
        <v>253.1</v>
      </c>
      <c r="I503" s="233"/>
      <c r="J503" s="229"/>
      <c r="K503" s="229"/>
      <c r="L503" s="234"/>
      <c r="M503" s="235"/>
      <c r="N503" s="236"/>
      <c r="O503" s="236"/>
      <c r="P503" s="236"/>
      <c r="Q503" s="236"/>
      <c r="R503" s="236"/>
      <c r="S503" s="236"/>
      <c r="T503" s="237"/>
      <c r="AT503" s="238" t="s">
        <v>133</v>
      </c>
      <c r="AU503" s="238" t="s">
        <v>87</v>
      </c>
      <c r="AV503" s="15" t="s">
        <v>146</v>
      </c>
      <c r="AW503" s="15" t="s">
        <v>33</v>
      </c>
      <c r="AX503" s="15" t="s">
        <v>85</v>
      </c>
      <c r="AY503" s="238" t="s">
        <v>122</v>
      </c>
    </row>
    <row r="504" spans="1:65" s="2" customFormat="1" ht="16.5" customHeight="1" x14ac:dyDescent="0.2">
      <c r="A504" s="34"/>
      <c r="B504" s="35"/>
      <c r="C504" s="239" t="s">
        <v>820</v>
      </c>
      <c r="D504" s="239" t="s">
        <v>383</v>
      </c>
      <c r="E504" s="240" t="s">
        <v>821</v>
      </c>
      <c r="F504" s="241" t="s">
        <v>822</v>
      </c>
      <c r="G504" s="242" t="s">
        <v>293</v>
      </c>
      <c r="H504" s="243">
        <v>124</v>
      </c>
      <c r="I504" s="244"/>
      <c r="J504" s="245">
        <f>ROUND(I504*H504,2)</f>
        <v>0</v>
      </c>
      <c r="K504" s="241" t="s">
        <v>129</v>
      </c>
      <c r="L504" s="246"/>
      <c r="M504" s="247" t="s">
        <v>1</v>
      </c>
      <c r="N504" s="248" t="s">
        <v>42</v>
      </c>
      <c r="O504" s="71"/>
      <c r="P504" s="195">
        <f>O504*H504</f>
        <v>0</v>
      </c>
      <c r="Q504" s="195">
        <v>5.6120000000000003E-2</v>
      </c>
      <c r="R504" s="195">
        <f>Q504*H504</f>
        <v>6.9588800000000006</v>
      </c>
      <c r="S504" s="195">
        <v>0</v>
      </c>
      <c r="T504" s="196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7" t="s">
        <v>171</v>
      </c>
      <c r="AT504" s="197" t="s">
        <v>383</v>
      </c>
      <c r="AU504" s="197" t="s">
        <v>87</v>
      </c>
      <c r="AY504" s="17" t="s">
        <v>122</v>
      </c>
      <c r="BE504" s="198">
        <f>IF(N504="základní",J504,0)</f>
        <v>0</v>
      </c>
      <c r="BF504" s="198">
        <f>IF(N504="snížená",J504,0)</f>
        <v>0</v>
      </c>
      <c r="BG504" s="198">
        <f>IF(N504="zákl. přenesená",J504,0)</f>
        <v>0</v>
      </c>
      <c r="BH504" s="198">
        <f>IF(N504="sníž. přenesená",J504,0)</f>
        <v>0</v>
      </c>
      <c r="BI504" s="198">
        <f>IF(N504="nulová",J504,0)</f>
        <v>0</v>
      </c>
      <c r="BJ504" s="17" t="s">
        <v>85</v>
      </c>
      <c r="BK504" s="198">
        <f>ROUND(I504*H504,2)</f>
        <v>0</v>
      </c>
      <c r="BL504" s="17" t="s">
        <v>146</v>
      </c>
      <c r="BM504" s="197" t="s">
        <v>823</v>
      </c>
    </row>
    <row r="505" spans="1:65" s="2" customFormat="1" x14ac:dyDescent="0.2">
      <c r="A505" s="34"/>
      <c r="B505" s="35"/>
      <c r="C505" s="36"/>
      <c r="D505" s="199" t="s">
        <v>132</v>
      </c>
      <c r="E505" s="36"/>
      <c r="F505" s="200" t="s">
        <v>822</v>
      </c>
      <c r="G505" s="36"/>
      <c r="H505" s="36"/>
      <c r="I505" s="201"/>
      <c r="J505" s="36"/>
      <c r="K505" s="36"/>
      <c r="L505" s="39"/>
      <c r="M505" s="202"/>
      <c r="N505" s="203"/>
      <c r="O505" s="71"/>
      <c r="P505" s="71"/>
      <c r="Q505" s="71"/>
      <c r="R505" s="71"/>
      <c r="S505" s="71"/>
      <c r="T505" s="72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T505" s="17" t="s">
        <v>132</v>
      </c>
      <c r="AU505" s="17" t="s">
        <v>87</v>
      </c>
    </row>
    <row r="506" spans="1:65" s="14" customFormat="1" x14ac:dyDescent="0.2">
      <c r="B506" s="214"/>
      <c r="C506" s="215"/>
      <c r="D506" s="199" t="s">
        <v>133</v>
      </c>
      <c r="E506" s="216" t="s">
        <v>1</v>
      </c>
      <c r="F506" s="217" t="s">
        <v>824</v>
      </c>
      <c r="G506" s="215"/>
      <c r="H506" s="218">
        <v>124</v>
      </c>
      <c r="I506" s="219"/>
      <c r="J506" s="215"/>
      <c r="K506" s="215"/>
      <c r="L506" s="220"/>
      <c r="M506" s="221"/>
      <c r="N506" s="222"/>
      <c r="O506" s="222"/>
      <c r="P506" s="222"/>
      <c r="Q506" s="222"/>
      <c r="R506" s="222"/>
      <c r="S506" s="222"/>
      <c r="T506" s="223"/>
      <c r="AT506" s="224" t="s">
        <v>133</v>
      </c>
      <c r="AU506" s="224" t="s">
        <v>87</v>
      </c>
      <c r="AV506" s="14" t="s">
        <v>87</v>
      </c>
      <c r="AW506" s="14" t="s">
        <v>33</v>
      </c>
      <c r="AX506" s="14" t="s">
        <v>85</v>
      </c>
      <c r="AY506" s="224" t="s">
        <v>122</v>
      </c>
    </row>
    <row r="507" spans="1:65" s="2" customFormat="1" ht="16.5" customHeight="1" x14ac:dyDescent="0.2">
      <c r="A507" s="34"/>
      <c r="B507" s="35"/>
      <c r="C507" s="239" t="s">
        <v>825</v>
      </c>
      <c r="D507" s="239" t="s">
        <v>383</v>
      </c>
      <c r="E507" s="240" t="s">
        <v>826</v>
      </c>
      <c r="F507" s="241" t="s">
        <v>827</v>
      </c>
      <c r="G507" s="242" t="s">
        <v>293</v>
      </c>
      <c r="H507" s="243">
        <v>129.1</v>
      </c>
      <c r="I507" s="244"/>
      <c r="J507" s="245">
        <f>ROUND(I507*H507,2)</f>
        <v>0</v>
      </c>
      <c r="K507" s="241" t="s">
        <v>129</v>
      </c>
      <c r="L507" s="246"/>
      <c r="M507" s="247" t="s">
        <v>1</v>
      </c>
      <c r="N507" s="248" t="s">
        <v>42</v>
      </c>
      <c r="O507" s="71"/>
      <c r="P507" s="195">
        <f>O507*H507</f>
        <v>0</v>
      </c>
      <c r="Q507" s="195">
        <v>4.4999999999999998E-2</v>
      </c>
      <c r="R507" s="195">
        <f>Q507*H507</f>
        <v>5.8094999999999999</v>
      </c>
      <c r="S507" s="195">
        <v>0</v>
      </c>
      <c r="T507" s="196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7" t="s">
        <v>171</v>
      </c>
      <c r="AT507" s="197" t="s">
        <v>383</v>
      </c>
      <c r="AU507" s="197" t="s">
        <v>87</v>
      </c>
      <c r="AY507" s="17" t="s">
        <v>122</v>
      </c>
      <c r="BE507" s="198">
        <f>IF(N507="základní",J507,0)</f>
        <v>0</v>
      </c>
      <c r="BF507" s="198">
        <f>IF(N507="snížená",J507,0)</f>
        <v>0</v>
      </c>
      <c r="BG507" s="198">
        <f>IF(N507="zákl. přenesená",J507,0)</f>
        <v>0</v>
      </c>
      <c r="BH507" s="198">
        <f>IF(N507="sníž. přenesená",J507,0)</f>
        <v>0</v>
      </c>
      <c r="BI507" s="198">
        <f>IF(N507="nulová",J507,0)</f>
        <v>0</v>
      </c>
      <c r="BJ507" s="17" t="s">
        <v>85</v>
      </c>
      <c r="BK507" s="198">
        <f>ROUND(I507*H507,2)</f>
        <v>0</v>
      </c>
      <c r="BL507" s="17" t="s">
        <v>146</v>
      </c>
      <c r="BM507" s="197" t="s">
        <v>828</v>
      </c>
    </row>
    <row r="508" spans="1:65" s="2" customFormat="1" x14ac:dyDescent="0.2">
      <c r="A508" s="34"/>
      <c r="B508" s="35"/>
      <c r="C508" s="36"/>
      <c r="D508" s="199" t="s">
        <v>132</v>
      </c>
      <c r="E508" s="36"/>
      <c r="F508" s="200" t="s">
        <v>827</v>
      </c>
      <c r="G508" s="36"/>
      <c r="H508" s="36"/>
      <c r="I508" s="201"/>
      <c r="J508" s="36"/>
      <c r="K508" s="36"/>
      <c r="L508" s="39"/>
      <c r="M508" s="202"/>
      <c r="N508" s="203"/>
      <c r="O508" s="71"/>
      <c r="P508" s="71"/>
      <c r="Q508" s="71"/>
      <c r="R508" s="71"/>
      <c r="S508" s="71"/>
      <c r="T508" s="72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T508" s="17" t="s">
        <v>132</v>
      </c>
      <c r="AU508" s="17" t="s">
        <v>87</v>
      </c>
    </row>
    <row r="509" spans="1:65" s="14" customFormat="1" x14ac:dyDescent="0.2">
      <c r="B509" s="214"/>
      <c r="C509" s="215"/>
      <c r="D509" s="199" t="s">
        <v>133</v>
      </c>
      <c r="E509" s="216" t="s">
        <v>1</v>
      </c>
      <c r="F509" s="217" t="s">
        <v>829</v>
      </c>
      <c r="G509" s="215"/>
      <c r="H509" s="218">
        <v>129.1</v>
      </c>
      <c r="I509" s="219"/>
      <c r="J509" s="215"/>
      <c r="K509" s="215"/>
      <c r="L509" s="220"/>
      <c r="M509" s="221"/>
      <c r="N509" s="222"/>
      <c r="O509" s="222"/>
      <c r="P509" s="222"/>
      <c r="Q509" s="222"/>
      <c r="R509" s="222"/>
      <c r="S509" s="222"/>
      <c r="T509" s="223"/>
      <c r="AT509" s="224" t="s">
        <v>133</v>
      </c>
      <c r="AU509" s="224" t="s">
        <v>87</v>
      </c>
      <c r="AV509" s="14" t="s">
        <v>87</v>
      </c>
      <c r="AW509" s="14" t="s">
        <v>33</v>
      </c>
      <c r="AX509" s="14" t="s">
        <v>85</v>
      </c>
      <c r="AY509" s="224" t="s">
        <v>122</v>
      </c>
    </row>
    <row r="510" spans="1:65" s="2" customFormat="1" ht="16.5" customHeight="1" x14ac:dyDescent="0.2">
      <c r="A510" s="34"/>
      <c r="B510" s="35"/>
      <c r="C510" s="186" t="s">
        <v>830</v>
      </c>
      <c r="D510" s="186" t="s">
        <v>125</v>
      </c>
      <c r="E510" s="187" t="s">
        <v>831</v>
      </c>
      <c r="F510" s="188" t="s">
        <v>832</v>
      </c>
      <c r="G510" s="189" t="s">
        <v>293</v>
      </c>
      <c r="H510" s="190">
        <v>159.69999999999999</v>
      </c>
      <c r="I510" s="191"/>
      <c r="J510" s="192">
        <f>ROUND(I510*H510,2)</f>
        <v>0</v>
      </c>
      <c r="K510" s="188" t="s">
        <v>129</v>
      </c>
      <c r="L510" s="39"/>
      <c r="M510" s="193" t="s">
        <v>1</v>
      </c>
      <c r="N510" s="194" t="s">
        <v>42</v>
      </c>
      <c r="O510" s="71"/>
      <c r="P510" s="195">
        <f>O510*H510</f>
        <v>0</v>
      </c>
      <c r="Q510" s="195">
        <v>0</v>
      </c>
      <c r="R510" s="195">
        <f>Q510*H510</f>
        <v>0</v>
      </c>
      <c r="S510" s="195">
        <v>0</v>
      </c>
      <c r="T510" s="196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7" t="s">
        <v>146</v>
      </c>
      <c r="AT510" s="197" t="s">
        <v>125</v>
      </c>
      <c r="AU510" s="197" t="s">
        <v>87</v>
      </c>
      <c r="AY510" s="17" t="s">
        <v>122</v>
      </c>
      <c r="BE510" s="198">
        <f>IF(N510="základní",J510,0)</f>
        <v>0</v>
      </c>
      <c r="BF510" s="198">
        <f>IF(N510="snížená",J510,0)</f>
        <v>0</v>
      </c>
      <c r="BG510" s="198">
        <f>IF(N510="zákl. přenesená",J510,0)</f>
        <v>0</v>
      </c>
      <c r="BH510" s="198">
        <f>IF(N510="sníž. přenesená",J510,0)</f>
        <v>0</v>
      </c>
      <c r="BI510" s="198">
        <f>IF(N510="nulová",J510,0)</f>
        <v>0</v>
      </c>
      <c r="BJ510" s="17" t="s">
        <v>85</v>
      </c>
      <c r="BK510" s="198">
        <f>ROUND(I510*H510,2)</f>
        <v>0</v>
      </c>
      <c r="BL510" s="17" t="s">
        <v>146</v>
      </c>
      <c r="BM510" s="197" t="s">
        <v>833</v>
      </c>
    </row>
    <row r="511" spans="1:65" s="2" customFormat="1" x14ac:dyDescent="0.2">
      <c r="A511" s="34"/>
      <c r="B511" s="35"/>
      <c r="C511" s="36"/>
      <c r="D511" s="199" t="s">
        <v>132</v>
      </c>
      <c r="E511" s="36"/>
      <c r="F511" s="200" t="s">
        <v>834</v>
      </c>
      <c r="G511" s="36"/>
      <c r="H511" s="36"/>
      <c r="I511" s="201"/>
      <c r="J511" s="36"/>
      <c r="K511" s="36"/>
      <c r="L511" s="39"/>
      <c r="M511" s="202"/>
      <c r="N511" s="203"/>
      <c r="O511" s="71"/>
      <c r="P511" s="71"/>
      <c r="Q511" s="71"/>
      <c r="R511" s="71"/>
      <c r="S511" s="71"/>
      <c r="T511" s="72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T511" s="17" t="s">
        <v>132</v>
      </c>
      <c r="AU511" s="17" t="s">
        <v>87</v>
      </c>
    </row>
    <row r="512" spans="1:65" s="14" customFormat="1" x14ac:dyDescent="0.2">
      <c r="B512" s="214"/>
      <c r="C512" s="215"/>
      <c r="D512" s="199" t="s">
        <v>133</v>
      </c>
      <c r="E512" s="216" t="s">
        <v>1</v>
      </c>
      <c r="F512" s="217" t="s">
        <v>835</v>
      </c>
      <c r="G512" s="215"/>
      <c r="H512" s="218">
        <v>159.69999999999999</v>
      </c>
      <c r="I512" s="219"/>
      <c r="J512" s="215"/>
      <c r="K512" s="215"/>
      <c r="L512" s="220"/>
      <c r="M512" s="221"/>
      <c r="N512" s="222"/>
      <c r="O512" s="222"/>
      <c r="P512" s="222"/>
      <c r="Q512" s="222"/>
      <c r="R512" s="222"/>
      <c r="S512" s="222"/>
      <c r="T512" s="223"/>
      <c r="AT512" s="224" t="s">
        <v>133</v>
      </c>
      <c r="AU512" s="224" t="s">
        <v>87</v>
      </c>
      <c r="AV512" s="14" t="s">
        <v>87</v>
      </c>
      <c r="AW512" s="14" t="s">
        <v>33</v>
      </c>
      <c r="AX512" s="14" t="s">
        <v>85</v>
      </c>
      <c r="AY512" s="224" t="s">
        <v>122</v>
      </c>
    </row>
    <row r="513" spans="1:65" s="2" customFormat="1" ht="16.5" customHeight="1" x14ac:dyDescent="0.2">
      <c r="A513" s="34"/>
      <c r="B513" s="35"/>
      <c r="C513" s="186" t="s">
        <v>836</v>
      </c>
      <c r="D513" s="186" t="s">
        <v>125</v>
      </c>
      <c r="E513" s="187" t="s">
        <v>837</v>
      </c>
      <c r="F513" s="188" t="s">
        <v>838</v>
      </c>
      <c r="G513" s="189" t="s">
        <v>293</v>
      </c>
      <c r="H513" s="190">
        <v>159.69999999999999</v>
      </c>
      <c r="I513" s="191"/>
      <c r="J513" s="192">
        <f>ROUND(I513*H513,2)</f>
        <v>0</v>
      </c>
      <c r="K513" s="188" t="s">
        <v>129</v>
      </c>
      <c r="L513" s="39"/>
      <c r="M513" s="193" t="s">
        <v>1</v>
      </c>
      <c r="N513" s="194" t="s">
        <v>42</v>
      </c>
      <c r="O513" s="71"/>
      <c r="P513" s="195">
        <f>O513*H513</f>
        <v>0</v>
      </c>
      <c r="Q513" s="195">
        <v>2.7999999999999998E-4</v>
      </c>
      <c r="R513" s="195">
        <f>Q513*H513</f>
        <v>4.4715999999999992E-2</v>
      </c>
      <c r="S513" s="195">
        <v>0</v>
      </c>
      <c r="T513" s="196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7" t="s">
        <v>146</v>
      </c>
      <c r="AT513" s="197" t="s">
        <v>125</v>
      </c>
      <c r="AU513" s="197" t="s">
        <v>87</v>
      </c>
      <c r="AY513" s="17" t="s">
        <v>122</v>
      </c>
      <c r="BE513" s="198">
        <f>IF(N513="základní",J513,0)</f>
        <v>0</v>
      </c>
      <c r="BF513" s="198">
        <f>IF(N513="snížená",J513,0)</f>
        <v>0</v>
      </c>
      <c r="BG513" s="198">
        <f>IF(N513="zákl. přenesená",J513,0)</f>
        <v>0</v>
      </c>
      <c r="BH513" s="198">
        <f>IF(N513="sníž. přenesená",J513,0)</f>
        <v>0</v>
      </c>
      <c r="BI513" s="198">
        <f>IF(N513="nulová",J513,0)</f>
        <v>0</v>
      </c>
      <c r="BJ513" s="17" t="s">
        <v>85</v>
      </c>
      <c r="BK513" s="198">
        <f>ROUND(I513*H513,2)</f>
        <v>0</v>
      </c>
      <c r="BL513" s="17" t="s">
        <v>146</v>
      </c>
      <c r="BM513" s="197" t="s">
        <v>839</v>
      </c>
    </row>
    <row r="514" spans="1:65" s="2" customFormat="1" ht="19.5" x14ac:dyDescent="0.2">
      <c r="A514" s="34"/>
      <c r="B514" s="35"/>
      <c r="C514" s="36"/>
      <c r="D514" s="199" t="s">
        <v>132</v>
      </c>
      <c r="E514" s="36"/>
      <c r="F514" s="200" t="s">
        <v>840</v>
      </c>
      <c r="G514" s="36"/>
      <c r="H514" s="36"/>
      <c r="I514" s="201"/>
      <c r="J514" s="36"/>
      <c r="K514" s="36"/>
      <c r="L514" s="39"/>
      <c r="M514" s="202"/>
      <c r="N514" s="203"/>
      <c r="O514" s="71"/>
      <c r="P514" s="71"/>
      <c r="Q514" s="71"/>
      <c r="R514" s="71"/>
      <c r="S514" s="71"/>
      <c r="T514" s="72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T514" s="17" t="s">
        <v>132</v>
      </c>
      <c r="AU514" s="17" t="s">
        <v>87</v>
      </c>
    </row>
    <row r="515" spans="1:65" s="14" customFormat="1" x14ac:dyDescent="0.2">
      <c r="B515" s="214"/>
      <c r="C515" s="215"/>
      <c r="D515" s="199" t="s">
        <v>133</v>
      </c>
      <c r="E515" s="216" t="s">
        <v>1</v>
      </c>
      <c r="F515" s="217" t="s">
        <v>835</v>
      </c>
      <c r="G515" s="215"/>
      <c r="H515" s="218">
        <v>159.69999999999999</v>
      </c>
      <c r="I515" s="219"/>
      <c r="J515" s="215"/>
      <c r="K515" s="215"/>
      <c r="L515" s="220"/>
      <c r="M515" s="221"/>
      <c r="N515" s="222"/>
      <c r="O515" s="222"/>
      <c r="P515" s="222"/>
      <c r="Q515" s="222"/>
      <c r="R515" s="222"/>
      <c r="S515" s="222"/>
      <c r="T515" s="223"/>
      <c r="AT515" s="224" t="s">
        <v>133</v>
      </c>
      <c r="AU515" s="224" t="s">
        <v>87</v>
      </c>
      <c r="AV515" s="14" t="s">
        <v>87</v>
      </c>
      <c r="AW515" s="14" t="s">
        <v>33</v>
      </c>
      <c r="AX515" s="14" t="s">
        <v>85</v>
      </c>
      <c r="AY515" s="224" t="s">
        <v>122</v>
      </c>
    </row>
    <row r="516" spans="1:65" s="2" customFormat="1" ht="16.5" customHeight="1" x14ac:dyDescent="0.2">
      <c r="A516" s="34"/>
      <c r="B516" s="35"/>
      <c r="C516" s="186" t="s">
        <v>841</v>
      </c>
      <c r="D516" s="186" t="s">
        <v>125</v>
      </c>
      <c r="E516" s="187" t="s">
        <v>842</v>
      </c>
      <c r="F516" s="188" t="s">
        <v>843</v>
      </c>
      <c r="G516" s="189" t="s">
        <v>293</v>
      </c>
      <c r="H516" s="190">
        <v>159.69999999999999</v>
      </c>
      <c r="I516" s="191"/>
      <c r="J516" s="192">
        <f>ROUND(I516*H516,2)</f>
        <v>0</v>
      </c>
      <c r="K516" s="188" t="s">
        <v>129</v>
      </c>
      <c r="L516" s="39"/>
      <c r="M516" s="193" t="s">
        <v>1</v>
      </c>
      <c r="N516" s="194" t="s">
        <v>42</v>
      </c>
      <c r="O516" s="71"/>
      <c r="P516" s="195">
        <f>O516*H516</f>
        <v>0</v>
      </c>
      <c r="Q516" s="195">
        <v>0</v>
      </c>
      <c r="R516" s="195">
        <f>Q516*H516</f>
        <v>0</v>
      </c>
      <c r="S516" s="195">
        <v>0</v>
      </c>
      <c r="T516" s="196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7" t="s">
        <v>146</v>
      </c>
      <c r="AT516" s="197" t="s">
        <v>125</v>
      </c>
      <c r="AU516" s="197" t="s">
        <v>87</v>
      </c>
      <c r="AY516" s="17" t="s">
        <v>122</v>
      </c>
      <c r="BE516" s="198">
        <f>IF(N516="základní",J516,0)</f>
        <v>0</v>
      </c>
      <c r="BF516" s="198">
        <f>IF(N516="snížená",J516,0)</f>
        <v>0</v>
      </c>
      <c r="BG516" s="198">
        <f>IF(N516="zákl. přenesená",J516,0)</f>
        <v>0</v>
      </c>
      <c r="BH516" s="198">
        <f>IF(N516="sníž. přenesená",J516,0)</f>
        <v>0</v>
      </c>
      <c r="BI516" s="198">
        <f>IF(N516="nulová",J516,0)</f>
        <v>0</v>
      </c>
      <c r="BJ516" s="17" t="s">
        <v>85</v>
      </c>
      <c r="BK516" s="198">
        <f>ROUND(I516*H516,2)</f>
        <v>0</v>
      </c>
      <c r="BL516" s="17" t="s">
        <v>146</v>
      </c>
      <c r="BM516" s="197" t="s">
        <v>844</v>
      </c>
    </row>
    <row r="517" spans="1:65" s="2" customFormat="1" x14ac:dyDescent="0.2">
      <c r="A517" s="34"/>
      <c r="B517" s="35"/>
      <c r="C517" s="36"/>
      <c r="D517" s="199" t="s">
        <v>132</v>
      </c>
      <c r="E517" s="36"/>
      <c r="F517" s="200" t="s">
        <v>845</v>
      </c>
      <c r="G517" s="36"/>
      <c r="H517" s="36"/>
      <c r="I517" s="201"/>
      <c r="J517" s="36"/>
      <c r="K517" s="36"/>
      <c r="L517" s="39"/>
      <c r="M517" s="202"/>
      <c r="N517" s="203"/>
      <c r="O517" s="71"/>
      <c r="P517" s="71"/>
      <c r="Q517" s="71"/>
      <c r="R517" s="71"/>
      <c r="S517" s="71"/>
      <c r="T517" s="72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T517" s="17" t="s">
        <v>132</v>
      </c>
      <c r="AU517" s="17" t="s">
        <v>87</v>
      </c>
    </row>
    <row r="518" spans="1:65" s="14" customFormat="1" x14ac:dyDescent="0.2">
      <c r="B518" s="214"/>
      <c r="C518" s="215"/>
      <c r="D518" s="199" t="s">
        <v>133</v>
      </c>
      <c r="E518" s="216" t="s">
        <v>1</v>
      </c>
      <c r="F518" s="217" t="s">
        <v>846</v>
      </c>
      <c r="G518" s="215"/>
      <c r="H518" s="218">
        <v>159.69999999999999</v>
      </c>
      <c r="I518" s="219"/>
      <c r="J518" s="215"/>
      <c r="K518" s="215"/>
      <c r="L518" s="220"/>
      <c r="M518" s="221"/>
      <c r="N518" s="222"/>
      <c r="O518" s="222"/>
      <c r="P518" s="222"/>
      <c r="Q518" s="222"/>
      <c r="R518" s="222"/>
      <c r="S518" s="222"/>
      <c r="T518" s="223"/>
      <c r="AT518" s="224" t="s">
        <v>133</v>
      </c>
      <c r="AU518" s="224" t="s">
        <v>87</v>
      </c>
      <c r="AV518" s="14" t="s">
        <v>87</v>
      </c>
      <c r="AW518" s="14" t="s">
        <v>33</v>
      </c>
      <c r="AX518" s="14" t="s">
        <v>85</v>
      </c>
      <c r="AY518" s="224" t="s">
        <v>122</v>
      </c>
    </row>
    <row r="519" spans="1:65" s="2" customFormat="1" ht="16.5" customHeight="1" x14ac:dyDescent="0.2">
      <c r="A519" s="34"/>
      <c r="B519" s="35"/>
      <c r="C519" s="186" t="s">
        <v>847</v>
      </c>
      <c r="D519" s="186" t="s">
        <v>125</v>
      </c>
      <c r="E519" s="187" t="s">
        <v>848</v>
      </c>
      <c r="F519" s="188" t="s">
        <v>849</v>
      </c>
      <c r="G519" s="189" t="s">
        <v>293</v>
      </c>
      <c r="H519" s="190">
        <v>84.49</v>
      </c>
      <c r="I519" s="191"/>
      <c r="J519" s="192">
        <f>ROUND(I519*H519,2)</f>
        <v>0</v>
      </c>
      <c r="K519" s="188" t="s">
        <v>129</v>
      </c>
      <c r="L519" s="39"/>
      <c r="M519" s="193" t="s">
        <v>1</v>
      </c>
      <c r="N519" s="194" t="s">
        <v>42</v>
      </c>
      <c r="O519" s="71"/>
      <c r="P519" s="195">
        <f>O519*H519</f>
        <v>0</v>
      </c>
      <c r="Q519" s="195">
        <v>0</v>
      </c>
      <c r="R519" s="195">
        <f>Q519*H519</f>
        <v>0</v>
      </c>
      <c r="S519" s="195">
        <v>0</v>
      </c>
      <c r="T519" s="196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7" t="s">
        <v>146</v>
      </c>
      <c r="AT519" s="197" t="s">
        <v>125</v>
      </c>
      <c r="AU519" s="197" t="s">
        <v>87</v>
      </c>
      <c r="AY519" s="17" t="s">
        <v>122</v>
      </c>
      <c r="BE519" s="198">
        <f>IF(N519="základní",J519,0)</f>
        <v>0</v>
      </c>
      <c r="BF519" s="198">
        <f>IF(N519="snížená",J519,0)</f>
        <v>0</v>
      </c>
      <c r="BG519" s="198">
        <f>IF(N519="zákl. přenesená",J519,0)</f>
        <v>0</v>
      </c>
      <c r="BH519" s="198">
        <f>IF(N519="sníž. přenesená",J519,0)</f>
        <v>0</v>
      </c>
      <c r="BI519" s="198">
        <f>IF(N519="nulová",J519,0)</f>
        <v>0</v>
      </c>
      <c r="BJ519" s="17" t="s">
        <v>85</v>
      </c>
      <c r="BK519" s="198">
        <f>ROUND(I519*H519,2)</f>
        <v>0</v>
      </c>
      <c r="BL519" s="17" t="s">
        <v>146</v>
      </c>
      <c r="BM519" s="197" t="s">
        <v>850</v>
      </c>
    </row>
    <row r="520" spans="1:65" s="2" customFormat="1" x14ac:dyDescent="0.2">
      <c r="A520" s="34"/>
      <c r="B520" s="35"/>
      <c r="C520" s="36"/>
      <c r="D520" s="199" t="s">
        <v>132</v>
      </c>
      <c r="E520" s="36"/>
      <c r="F520" s="200" t="s">
        <v>851</v>
      </c>
      <c r="G520" s="36"/>
      <c r="H520" s="36"/>
      <c r="I520" s="201"/>
      <c r="J520" s="36"/>
      <c r="K520" s="36"/>
      <c r="L520" s="39"/>
      <c r="M520" s="202"/>
      <c r="N520" s="203"/>
      <c r="O520" s="71"/>
      <c r="P520" s="71"/>
      <c r="Q520" s="71"/>
      <c r="R520" s="71"/>
      <c r="S520" s="71"/>
      <c r="T520" s="72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T520" s="17" t="s">
        <v>132</v>
      </c>
      <c r="AU520" s="17" t="s">
        <v>87</v>
      </c>
    </row>
    <row r="521" spans="1:65" s="14" customFormat="1" x14ac:dyDescent="0.2">
      <c r="B521" s="214"/>
      <c r="C521" s="215"/>
      <c r="D521" s="199" t="s">
        <v>133</v>
      </c>
      <c r="E521" s="216" t="s">
        <v>1</v>
      </c>
      <c r="F521" s="217" t="s">
        <v>852</v>
      </c>
      <c r="G521" s="215"/>
      <c r="H521" s="218">
        <v>84.49</v>
      </c>
      <c r="I521" s="219"/>
      <c r="J521" s="215"/>
      <c r="K521" s="215"/>
      <c r="L521" s="220"/>
      <c r="M521" s="221"/>
      <c r="N521" s="222"/>
      <c r="O521" s="222"/>
      <c r="P521" s="222"/>
      <c r="Q521" s="222"/>
      <c r="R521" s="222"/>
      <c r="S521" s="222"/>
      <c r="T521" s="223"/>
      <c r="AT521" s="224" t="s">
        <v>133</v>
      </c>
      <c r="AU521" s="224" t="s">
        <v>87</v>
      </c>
      <c r="AV521" s="14" t="s">
        <v>87</v>
      </c>
      <c r="AW521" s="14" t="s">
        <v>33</v>
      </c>
      <c r="AX521" s="14" t="s">
        <v>85</v>
      </c>
      <c r="AY521" s="224" t="s">
        <v>122</v>
      </c>
    </row>
    <row r="522" spans="1:65" s="2" customFormat="1" ht="16.5" customHeight="1" x14ac:dyDescent="0.2">
      <c r="A522" s="34"/>
      <c r="B522" s="35"/>
      <c r="C522" s="186" t="s">
        <v>853</v>
      </c>
      <c r="D522" s="186" t="s">
        <v>125</v>
      </c>
      <c r="E522" s="187" t="s">
        <v>854</v>
      </c>
      <c r="F522" s="188" t="s">
        <v>855</v>
      </c>
      <c r="G522" s="189" t="s">
        <v>230</v>
      </c>
      <c r="H522" s="190">
        <v>2</v>
      </c>
      <c r="I522" s="191"/>
      <c r="J522" s="192">
        <f>ROUND(I522*H522,2)</f>
        <v>0</v>
      </c>
      <c r="K522" s="188" t="s">
        <v>129</v>
      </c>
      <c r="L522" s="39"/>
      <c r="M522" s="193" t="s">
        <v>1</v>
      </c>
      <c r="N522" s="194" t="s">
        <v>42</v>
      </c>
      <c r="O522" s="71"/>
      <c r="P522" s="195">
        <f>O522*H522</f>
        <v>0</v>
      </c>
      <c r="Q522" s="195">
        <v>0</v>
      </c>
      <c r="R522" s="195">
        <f>Q522*H522</f>
        <v>0</v>
      </c>
      <c r="S522" s="195">
        <v>8.2000000000000003E-2</v>
      </c>
      <c r="T522" s="196">
        <f>S522*H522</f>
        <v>0.16400000000000001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7" t="s">
        <v>146</v>
      </c>
      <c r="AT522" s="197" t="s">
        <v>125</v>
      </c>
      <c r="AU522" s="197" t="s">
        <v>87</v>
      </c>
      <c r="AY522" s="17" t="s">
        <v>122</v>
      </c>
      <c r="BE522" s="198">
        <f>IF(N522="základní",J522,0)</f>
        <v>0</v>
      </c>
      <c r="BF522" s="198">
        <f>IF(N522="snížená",J522,0)</f>
        <v>0</v>
      </c>
      <c r="BG522" s="198">
        <f>IF(N522="zákl. přenesená",J522,0)</f>
        <v>0</v>
      </c>
      <c r="BH522" s="198">
        <f>IF(N522="sníž. přenesená",J522,0)</f>
        <v>0</v>
      </c>
      <c r="BI522" s="198">
        <f>IF(N522="nulová",J522,0)</f>
        <v>0</v>
      </c>
      <c r="BJ522" s="17" t="s">
        <v>85</v>
      </c>
      <c r="BK522" s="198">
        <f>ROUND(I522*H522,2)</f>
        <v>0</v>
      </c>
      <c r="BL522" s="17" t="s">
        <v>146</v>
      </c>
      <c r="BM522" s="197" t="s">
        <v>856</v>
      </c>
    </row>
    <row r="523" spans="1:65" s="2" customFormat="1" ht="19.5" x14ac:dyDescent="0.2">
      <c r="A523" s="34"/>
      <c r="B523" s="35"/>
      <c r="C523" s="36"/>
      <c r="D523" s="199" t="s">
        <v>132</v>
      </c>
      <c r="E523" s="36"/>
      <c r="F523" s="200" t="s">
        <v>857</v>
      </c>
      <c r="G523" s="36"/>
      <c r="H523" s="36"/>
      <c r="I523" s="201"/>
      <c r="J523" s="36"/>
      <c r="K523" s="36"/>
      <c r="L523" s="39"/>
      <c r="M523" s="202"/>
      <c r="N523" s="203"/>
      <c r="O523" s="71"/>
      <c r="P523" s="71"/>
      <c r="Q523" s="71"/>
      <c r="R523" s="71"/>
      <c r="S523" s="71"/>
      <c r="T523" s="72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T523" s="17" t="s">
        <v>132</v>
      </c>
      <c r="AU523" s="17" t="s">
        <v>87</v>
      </c>
    </row>
    <row r="524" spans="1:65" s="14" customFormat="1" x14ac:dyDescent="0.2">
      <c r="B524" s="214"/>
      <c r="C524" s="215"/>
      <c r="D524" s="199" t="s">
        <v>133</v>
      </c>
      <c r="E524" s="216" t="s">
        <v>1</v>
      </c>
      <c r="F524" s="217" t="s">
        <v>858</v>
      </c>
      <c r="G524" s="215"/>
      <c r="H524" s="218">
        <v>2</v>
      </c>
      <c r="I524" s="219"/>
      <c r="J524" s="215"/>
      <c r="K524" s="215"/>
      <c r="L524" s="220"/>
      <c r="M524" s="221"/>
      <c r="N524" s="222"/>
      <c r="O524" s="222"/>
      <c r="P524" s="222"/>
      <c r="Q524" s="222"/>
      <c r="R524" s="222"/>
      <c r="S524" s="222"/>
      <c r="T524" s="223"/>
      <c r="AT524" s="224" t="s">
        <v>133</v>
      </c>
      <c r="AU524" s="224" t="s">
        <v>87</v>
      </c>
      <c r="AV524" s="14" t="s">
        <v>87</v>
      </c>
      <c r="AW524" s="14" t="s">
        <v>33</v>
      </c>
      <c r="AX524" s="14" t="s">
        <v>85</v>
      </c>
      <c r="AY524" s="224" t="s">
        <v>122</v>
      </c>
    </row>
    <row r="525" spans="1:65" s="2" customFormat="1" ht="16.5" customHeight="1" x14ac:dyDescent="0.2">
      <c r="A525" s="34"/>
      <c r="B525" s="35"/>
      <c r="C525" s="186" t="s">
        <v>859</v>
      </c>
      <c r="D525" s="186" t="s">
        <v>125</v>
      </c>
      <c r="E525" s="187" t="s">
        <v>860</v>
      </c>
      <c r="F525" s="188" t="s">
        <v>861</v>
      </c>
      <c r="G525" s="189" t="s">
        <v>293</v>
      </c>
      <c r="H525" s="190">
        <v>10.1</v>
      </c>
      <c r="I525" s="191"/>
      <c r="J525" s="192">
        <f>ROUND(I525*H525,2)</f>
        <v>0</v>
      </c>
      <c r="K525" s="188" t="s">
        <v>129</v>
      </c>
      <c r="L525" s="39"/>
      <c r="M525" s="193" t="s">
        <v>1</v>
      </c>
      <c r="N525" s="194" t="s">
        <v>42</v>
      </c>
      <c r="O525" s="71"/>
      <c r="P525" s="195">
        <f>O525*H525</f>
        <v>0</v>
      </c>
      <c r="Q525" s="195">
        <v>0</v>
      </c>
      <c r="R525" s="195">
        <f>Q525*H525</f>
        <v>0</v>
      </c>
      <c r="S525" s="195">
        <v>0</v>
      </c>
      <c r="T525" s="196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7" t="s">
        <v>146</v>
      </c>
      <c r="AT525" s="197" t="s">
        <v>125</v>
      </c>
      <c r="AU525" s="197" t="s">
        <v>87</v>
      </c>
      <c r="AY525" s="17" t="s">
        <v>122</v>
      </c>
      <c r="BE525" s="198">
        <f>IF(N525="základní",J525,0)</f>
        <v>0</v>
      </c>
      <c r="BF525" s="198">
        <f>IF(N525="snížená",J525,0)</f>
        <v>0</v>
      </c>
      <c r="BG525" s="198">
        <f>IF(N525="zákl. přenesená",J525,0)</f>
        <v>0</v>
      </c>
      <c r="BH525" s="198">
        <f>IF(N525="sníž. přenesená",J525,0)</f>
        <v>0</v>
      </c>
      <c r="BI525" s="198">
        <f>IF(N525="nulová",J525,0)</f>
        <v>0</v>
      </c>
      <c r="BJ525" s="17" t="s">
        <v>85</v>
      </c>
      <c r="BK525" s="198">
        <f>ROUND(I525*H525,2)</f>
        <v>0</v>
      </c>
      <c r="BL525" s="17" t="s">
        <v>146</v>
      </c>
      <c r="BM525" s="197" t="s">
        <v>862</v>
      </c>
    </row>
    <row r="526" spans="1:65" s="2" customFormat="1" ht="19.5" x14ac:dyDescent="0.2">
      <c r="A526" s="34"/>
      <c r="B526" s="35"/>
      <c r="C526" s="36"/>
      <c r="D526" s="199" t="s">
        <v>132</v>
      </c>
      <c r="E526" s="36"/>
      <c r="F526" s="200" t="s">
        <v>863</v>
      </c>
      <c r="G526" s="36"/>
      <c r="H526" s="36"/>
      <c r="I526" s="201"/>
      <c r="J526" s="36"/>
      <c r="K526" s="36"/>
      <c r="L526" s="39"/>
      <c r="M526" s="202"/>
      <c r="N526" s="203"/>
      <c r="O526" s="71"/>
      <c r="P526" s="71"/>
      <c r="Q526" s="71"/>
      <c r="R526" s="71"/>
      <c r="S526" s="71"/>
      <c r="T526" s="72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T526" s="17" t="s">
        <v>132</v>
      </c>
      <c r="AU526" s="17" t="s">
        <v>87</v>
      </c>
    </row>
    <row r="527" spans="1:65" s="14" customFormat="1" x14ac:dyDescent="0.2">
      <c r="B527" s="214"/>
      <c r="C527" s="215"/>
      <c r="D527" s="199" t="s">
        <v>133</v>
      </c>
      <c r="E527" s="216" t="s">
        <v>1</v>
      </c>
      <c r="F527" s="217" t="s">
        <v>864</v>
      </c>
      <c r="G527" s="215"/>
      <c r="H527" s="218">
        <v>10.1</v>
      </c>
      <c r="I527" s="219"/>
      <c r="J527" s="215"/>
      <c r="K527" s="215"/>
      <c r="L527" s="220"/>
      <c r="M527" s="221"/>
      <c r="N527" s="222"/>
      <c r="O527" s="222"/>
      <c r="P527" s="222"/>
      <c r="Q527" s="222"/>
      <c r="R527" s="222"/>
      <c r="S527" s="222"/>
      <c r="T527" s="223"/>
      <c r="AT527" s="224" t="s">
        <v>133</v>
      </c>
      <c r="AU527" s="224" t="s">
        <v>87</v>
      </c>
      <c r="AV527" s="14" t="s">
        <v>87</v>
      </c>
      <c r="AW527" s="14" t="s">
        <v>33</v>
      </c>
      <c r="AX527" s="14" t="s">
        <v>85</v>
      </c>
      <c r="AY527" s="224" t="s">
        <v>122</v>
      </c>
    </row>
    <row r="528" spans="1:65" s="2" customFormat="1" ht="16.5" customHeight="1" x14ac:dyDescent="0.2">
      <c r="A528" s="34"/>
      <c r="B528" s="35"/>
      <c r="C528" s="186" t="s">
        <v>88</v>
      </c>
      <c r="D528" s="186" t="s">
        <v>125</v>
      </c>
      <c r="E528" s="187" t="s">
        <v>865</v>
      </c>
      <c r="F528" s="188" t="s">
        <v>866</v>
      </c>
      <c r="G528" s="189" t="s">
        <v>246</v>
      </c>
      <c r="H528" s="190">
        <v>10.1</v>
      </c>
      <c r="I528" s="191"/>
      <c r="J528" s="192">
        <f>ROUND(I528*H528,2)</f>
        <v>0</v>
      </c>
      <c r="K528" s="188" t="s">
        <v>129</v>
      </c>
      <c r="L528" s="39"/>
      <c r="M528" s="193" t="s">
        <v>1</v>
      </c>
      <c r="N528" s="194" t="s">
        <v>42</v>
      </c>
      <c r="O528" s="71"/>
      <c r="P528" s="195">
        <f>O528*H528</f>
        <v>0</v>
      </c>
      <c r="Q528" s="195">
        <v>0</v>
      </c>
      <c r="R528" s="195">
        <f>Q528*H528</f>
        <v>0</v>
      </c>
      <c r="S528" s="195">
        <v>0</v>
      </c>
      <c r="T528" s="196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7" t="s">
        <v>146</v>
      </c>
      <c r="AT528" s="197" t="s">
        <v>125</v>
      </c>
      <c r="AU528" s="197" t="s">
        <v>87</v>
      </c>
      <c r="AY528" s="17" t="s">
        <v>122</v>
      </c>
      <c r="BE528" s="198">
        <f>IF(N528="základní",J528,0)</f>
        <v>0</v>
      </c>
      <c r="BF528" s="198">
        <f>IF(N528="snížená",J528,0)</f>
        <v>0</v>
      </c>
      <c r="BG528" s="198">
        <f>IF(N528="zákl. přenesená",J528,0)</f>
        <v>0</v>
      </c>
      <c r="BH528" s="198">
        <f>IF(N528="sníž. přenesená",J528,0)</f>
        <v>0</v>
      </c>
      <c r="BI528" s="198">
        <f>IF(N528="nulová",J528,0)</f>
        <v>0</v>
      </c>
      <c r="BJ528" s="17" t="s">
        <v>85</v>
      </c>
      <c r="BK528" s="198">
        <f>ROUND(I528*H528,2)</f>
        <v>0</v>
      </c>
      <c r="BL528" s="17" t="s">
        <v>146</v>
      </c>
      <c r="BM528" s="197" t="s">
        <v>867</v>
      </c>
    </row>
    <row r="529" spans="1:65" s="2" customFormat="1" ht="29.25" x14ac:dyDescent="0.2">
      <c r="A529" s="34"/>
      <c r="B529" s="35"/>
      <c r="C529" s="36"/>
      <c r="D529" s="199" t="s">
        <v>132</v>
      </c>
      <c r="E529" s="36"/>
      <c r="F529" s="200" t="s">
        <v>868</v>
      </c>
      <c r="G529" s="36"/>
      <c r="H529" s="36"/>
      <c r="I529" s="201"/>
      <c r="J529" s="36"/>
      <c r="K529" s="36"/>
      <c r="L529" s="39"/>
      <c r="M529" s="202"/>
      <c r="N529" s="203"/>
      <c r="O529" s="71"/>
      <c r="P529" s="71"/>
      <c r="Q529" s="71"/>
      <c r="R529" s="71"/>
      <c r="S529" s="71"/>
      <c r="T529" s="72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T529" s="17" t="s">
        <v>132</v>
      </c>
      <c r="AU529" s="17" t="s">
        <v>87</v>
      </c>
    </row>
    <row r="530" spans="1:65" s="14" customFormat="1" x14ac:dyDescent="0.2">
      <c r="B530" s="214"/>
      <c r="C530" s="215"/>
      <c r="D530" s="199" t="s">
        <v>133</v>
      </c>
      <c r="E530" s="216" t="s">
        <v>1</v>
      </c>
      <c r="F530" s="217" t="s">
        <v>869</v>
      </c>
      <c r="G530" s="215"/>
      <c r="H530" s="218">
        <v>10.1</v>
      </c>
      <c r="I530" s="219"/>
      <c r="J530" s="215"/>
      <c r="K530" s="215"/>
      <c r="L530" s="220"/>
      <c r="M530" s="221"/>
      <c r="N530" s="222"/>
      <c r="O530" s="222"/>
      <c r="P530" s="222"/>
      <c r="Q530" s="222"/>
      <c r="R530" s="222"/>
      <c r="S530" s="222"/>
      <c r="T530" s="223"/>
      <c r="AT530" s="224" t="s">
        <v>133</v>
      </c>
      <c r="AU530" s="224" t="s">
        <v>87</v>
      </c>
      <c r="AV530" s="14" t="s">
        <v>87</v>
      </c>
      <c r="AW530" s="14" t="s">
        <v>33</v>
      </c>
      <c r="AX530" s="14" t="s">
        <v>85</v>
      </c>
      <c r="AY530" s="224" t="s">
        <v>122</v>
      </c>
    </row>
    <row r="531" spans="1:65" s="2" customFormat="1" ht="16.5" customHeight="1" x14ac:dyDescent="0.2">
      <c r="A531" s="34"/>
      <c r="B531" s="35"/>
      <c r="C531" s="186" t="s">
        <v>870</v>
      </c>
      <c r="D531" s="186" t="s">
        <v>125</v>
      </c>
      <c r="E531" s="187" t="s">
        <v>871</v>
      </c>
      <c r="F531" s="188" t="s">
        <v>872</v>
      </c>
      <c r="G531" s="189" t="s">
        <v>246</v>
      </c>
      <c r="H531" s="190">
        <v>2.08</v>
      </c>
      <c r="I531" s="191"/>
      <c r="J531" s="192">
        <f>ROUND(I531*H531,2)</f>
        <v>0</v>
      </c>
      <c r="K531" s="188" t="s">
        <v>129</v>
      </c>
      <c r="L531" s="39"/>
      <c r="M531" s="193" t="s">
        <v>1</v>
      </c>
      <c r="N531" s="194" t="s">
        <v>42</v>
      </c>
      <c r="O531" s="71"/>
      <c r="P531" s="195">
        <f>O531*H531</f>
        <v>0</v>
      </c>
      <c r="Q531" s="195">
        <v>0</v>
      </c>
      <c r="R531" s="195">
        <f>Q531*H531</f>
        <v>0</v>
      </c>
      <c r="S531" s="195">
        <v>0</v>
      </c>
      <c r="T531" s="196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7" t="s">
        <v>146</v>
      </c>
      <c r="AT531" s="197" t="s">
        <v>125</v>
      </c>
      <c r="AU531" s="197" t="s">
        <v>87</v>
      </c>
      <c r="AY531" s="17" t="s">
        <v>122</v>
      </c>
      <c r="BE531" s="198">
        <f>IF(N531="základní",J531,0)</f>
        <v>0</v>
      </c>
      <c r="BF531" s="198">
        <f>IF(N531="snížená",J531,0)</f>
        <v>0</v>
      </c>
      <c r="BG531" s="198">
        <f>IF(N531="zákl. přenesená",J531,0)</f>
        <v>0</v>
      </c>
      <c r="BH531" s="198">
        <f>IF(N531="sníž. přenesená",J531,0)</f>
        <v>0</v>
      </c>
      <c r="BI531" s="198">
        <f>IF(N531="nulová",J531,0)</f>
        <v>0</v>
      </c>
      <c r="BJ531" s="17" t="s">
        <v>85</v>
      </c>
      <c r="BK531" s="198">
        <f>ROUND(I531*H531,2)</f>
        <v>0</v>
      </c>
      <c r="BL531" s="17" t="s">
        <v>146</v>
      </c>
      <c r="BM531" s="197" t="s">
        <v>873</v>
      </c>
    </row>
    <row r="532" spans="1:65" s="2" customFormat="1" ht="29.25" x14ac:dyDescent="0.2">
      <c r="A532" s="34"/>
      <c r="B532" s="35"/>
      <c r="C532" s="36"/>
      <c r="D532" s="199" t="s">
        <v>132</v>
      </c>
      <c r="E532" s="36"/>
      <c r="F532" s="200" t="s">
        <v>874</v>
      </c>
      <c r="G532" s="36"/>
      <c r="H532" s="36"/>
      <c r="I532" s="201"/>
      <c r="J532" s="36"/>
      <c r="K532" s="36"/>
      <c r="L532" s="39"/>
      <c r="M532" s="202"/>
      <c r="N532" s="203"/>
      <c r="O532" s="71"/>
      <c r="P532" s="71"/>
      <c r="Q532" s="71"/>
      <c r="R532" s="71"/>
      <c r="S532" s="71"/>
      <c r="T532" s="72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T532" s="17" t="s">
        <v>132</v>
      </c>
      <c r="AU532" s="17" t="s">
        <v>87</v>
      </c>
    </row>
    <row r="533" spans="1:65" s="14" customFormat="1" x14ac:dyDescent="0.2">
      <c r="B533" s="214"/>
      <c r="C533" s="215"/>
      <c r="D533" s="199" t="s">
        <v>133</v>
      </c>
      <c r="E533" s="216" t="s">
        <v>1</v>
      </c>
      <c r="F533" s="217" t="s">
        <v>875</v>
      </c>
      <c r="G533" s="215"/>
      <c r="H533" s="218">
        <v>2.08</v>
      </c>
      <c r="I533" s="219"/>
      <c r="J533" s="215"/>
      <c r="K533" s="215"/>
      <c r="L533" s="220"/>
      <c r="M533" s="221"/>
      <c r="N533" s="222"/>
      <c r="O533" s="222"/>
      <c r="P533" s="222"/>
      <c r="Q533" s="222"/>
      <c r="R533" s="222"/>
      <c r="S533" s="222"/>
      <c r="T533" s="223"/>
      <c r="AT533" s="224" t="s">
        <v>133</v>
      </c>
      <c r="AU533" s="224" t="s">
        <v>87</v>
      </c>
      <c r="AV533" s="14" t="s">
        <v>87</v>
      </c>
      <c r="AW533" s="14" t="s">
        <v>33</v>
      </c>
      <c r="AX533" s="14" t="s">
        <v>85</v>
      </c>
      <c r="AY533" s="224" t="s">
        <v>122</v>
      </c>
    </row>
    <row r="534" spans="1:65" s="12" customFormat="1" ht="22.9" customHeight="1" x14ac:dyDescent="0.2">
      <c r="B534" s="170"/>
      <c r="C534" s="171"/>
      <c r="D534" s="172" t="s">
        <v>76</v>
      </c>
      <c r="E534" s="184" t="s">
        <v>876</v>
      </c>
      <c r="F534" s="184" t="s">
        <v>877</v>
      </c>
      <c r="G534" s="171"/>
      <c r="H534" s="171"/>
      <c r="I534" s="174"/>
      <c r="J534" s="185">
        <f>BK534</f>
        <v>0</v>
      </c>
      <c r="K534" s="171"/>
      <c r="L534" s="176"/>
      <c r="M534" s="177"/>
      <c r="N534" s="178"/>
      <c r="O534" s="178"/>
      <c r="P534" s="179">
        <f>SUM(P535:P578)</f>
        <v>0</v>
      </c>
      <c r="Q534" s="178"/>
      <c r="R534" s="179">
        <f>SUM(R535:R578)</f>
        <v>0</v>
      </c>
      <c r="S534" s="178"/>
      <c r="T534" s="180">
        <f>SUM(T535:T578)</f>
        <v>0</v>
      </c>
      <c r="AR534" s="181" t="s">
        <v>85</v>
      </c>
      <c r="AT534" s="182" t="s">
        <v>76</v>
      </c>
      <c r="AU534" s="182" t="s">
        <v>85</v>
      </c>
      <c r="AY534" s="181" t="s">
        <v>122</v>
      </c>
      <c r="BK534" s="183">
        <f>SUM(BK535:BK578)</f>
        <v>0</v>
      </c>
    </row>
    <row r="535" spans="1:65" s="2" customFormat="1" ht="16.5" customHeight="1" x14ac:dyDescent="0.2">
      <c r="A535" s="34"/>
      <c r="B535" s="35"/>
      <c r="C535" s="186" t="s">
        <v>878</v>
      </c>
      <c r="D535" s="186" t="s">
        <v>125</v>
      </c>
      <c r="E535" s="187" t="s">
        <v>879</v>
      </c>
      <c r="F535" s="188" t="s">
        <v>880</v>
      </c>
      <c r="G535" s="189" t="s">
        <v>386</v>
      </c>
      <c r="H535" s="190">
        <v>133.44999999999999</v>
      </c>
      <c r="I535" s="191"/>
      <c r="J535" s="192">
        <f>ROUND(I535*H535,2)</f>
        <v>0</v>
      </c>
      <c r="K535" s="188" t="s">
        <v>129</v>
      </c>
      <c r="L535" s="39"/>
      <c r="M535" s="193" t="s">
        <v>1</v>
      </c>
      <c r="N535" s="194" t="s">
        <v>42</v>
      </c>
      <c r="O535" s="71"/>
      <c r="P535" s="195">
        <f>O535*H535</f>
        <v>0</v>
      </c>
      <c r="Q535" s="195">
        <v>0</v>
      </c>
      <c r="R535" s="195">
        <f>Q535*H535</f>
        <v>0</v>
      </c>
      <c r="S535" s="195">
        <v>0</v>
      </c>
      <c r="T535" s="196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97" t="s">
        <v>146</v>
      </c>
      <c r="AT535" s="197" t="s">
        <v>125</v>
      </c>
      <c r="AU535" s="197" t="s">
        <v>87</v>
      </c>
      <c r="AY535" s="17" t="s">
        <v>122</v>
      </c>
      <c r="BE535" s="198">
        <f>IF(N535="základní",J535,0)</f>
        <v>0</v>
      </c>
      <c r="BF535" s="198">
        <f>IF(N535="snížená",J535,0)</f>
        <v>0</v>
      </c>
      <c r="BG535" s="198">
        <f>IF(N535="zákl. přenesená",J535,0)</f>
        <v>0</v>
      </c>
      <c r="BH535" s="198">
        <f>IF(N535="sníž. přenesená",J535,0)</f>
        <v>0</v>
      </c>
      <c r="BI535" s="198">
        <f>IF(N535="nulová",J535,0)</f>
        <v>0</v>
      </c>
      <c r="BJ535" s="17" t="s">
        <v>85</v>
      </c>
      <c r="BK535" s="198">
        <f>ROUND(I535*H535,2)</f>
        <v>0</v>
      </c>
      <c r="BL535" s="17" t="s">
        <v>146</v>
      </c>
      <c r="BM535" s="197" t="s">
        <v>881</v>
      </c>
    </row>
    <row r="536" spans="1:65" s="2" customFormat="1" x14ac:dyDescent="0.2">
      <c r="A536" s="34"/>
      <c r="B536" s="35"/>
      <c r="C536" s="36"/>
      <c r="D536" s="199" t="s">
        <v>132</v>
      </c>
      <c r="E536" s="36"/>
      <c r="F536" s="200" t="s">
        <v>882</v>
      </c>
      <c r="G536" s="36"/>
      <c r="H536" s="36"/>
      <c r="I536" s="201"/>
      <c r="J536" s="36"/>
      <c r="K536" s="36"/>
      <c r="L536" s="39"/>
      <c r="M536" s="202"/>
      <c r="N536" s="203"/>
      <c r="O536" s="71"/>
      <c r="P536" s="71"/>
      <c r="Q536" s="71"/>
      <c r="R536" s="71"/>
      <c r="S536" s="71"/>
      <c r="T536" s="72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T536" s="17" t="s">
        <v>132</v>
      </c>
      <c r="AU536" s="17" t="s">
        <v>87</v>
      </c>
    </row>
    <row r="537" spans="1:65" s="13" customFormat="1" x14ac:dyDescent="0.2">
      <c r="B537" s="204"/>
      <c r="C537" s="205"/>
      <c r="D537" s="199" t="s">
        <v>133</v>
      </c>
      <c r="E537" s="206" t="s">
        <v>1</v>
      </c>
      <c r="F537" s="207" t="s">
        <v>883</v>
      </c>
      <c r="G537" s="205"/>
      <c r="H537" s="206" t="s">
        <v>1</v>
      </c>
      <c r="I537" s="208"/>
      <c r="J537" s="205"/>
      <c r="K537" s="205"/>
      <c r="L537" s="209"/>
      <c r="M537" s="210"/>
      <c r="N537" s="211"/>
      <c r="O537" s="211"/>
      <c r="P537" s="211"/>
      <c r="Q537" s="211"/>
      <c r="R537" s="211"/>
      <c r="S537" s="211"/>
      <c r="T537" s="212"/>
      <c r="AT537" s="213" t="s">
        <v>133</v>
      </c>
      <c r="AU537" s="213" t="s">
        <v>87</v>
      </c>
      <c r="AV537" s="13" t="s">
        <v>85</v>
      </c>
      <c r="AW537" s="13" t="s">
        <v>33</v>
      </c>
      <c r="AX537" s="13" t="s">
        <v>77</v>
      </c>
      <c r="AY537" s="213" t="s">
        <v>122</v>
      </c>
    </row>
    <row r="538" spans="1:65" s="14" customFormat="1" x14ac:dyDescent="0.2">
      <c r="B538" s="214"/>
      <c r="C538" s="215"/>
      <c r="D538" s="199" t="s">
        <v>133</v>
      </c>
      <c r="E538" s="216" t="s">
        <v>1</v>
      </c>
      <c r="F538" s="217" t="s">
        <v>884</v>
      </c>
      <c r="G538" s="215"/>
      <c r="H538" s="218">
        <v>22.088999999999999</v>
      </c>
      <c r="I538" s="219"/>
      <c r="J538" s="215"/>
      <c r="K538" s="215"/>
      <c r="L538" s="220"/>
      <c r="M538" s="221"/>
      <c r="N538" s="222"/>
      <c r="O538" s="222"/>
      <c r="P538" s="222"/>
      <c r="Q538" s="222"/>
      <c r="R538" s="222"/>
      <c r="S538" s="222"/>
      <c r="T538" s="223"/>
      <c r="AT538" s="224" t="s">
        <v>133</v>
      </c>
      <c r="AU538" s="224" t="s">
        <v>87</v>
      </c>
      <c r="AV538" s="14" t="s">
        <v>87</v>
      </c>
      <c r="AW538" s="14" t="s">
        <v>33</v>
      </c>
      <c r="AX538" s="14" t="s">
        <v>77</v>
      </c>
      <c r="AY538" s="224" t="s">
        <v>122</v>
      </c>
    </row>
    <row r="539" spans="1:65" s="13" customFormat="1" x14ac:dyDescent="0.2">
      <c r="B539" s="204"/>
      <c r="C539" s="205"/>
      <c r="D539" s="199" t="s">
        <v>133</v>
      </c>
      <c r="E539" s="206" t="s">
        <v>1</v>
      </c>
      <c r="F539" s="207" t="s">
        <v>885</v>
      </c>
      <c r="G539" s="205"/>
      <c r="H539" s="206" t="s">
        <v>1</v>
      </c>
      <c r="I539" s="208"/>
      <c r="J539" s="205"/>
      <c r="K539" s="205"/>
      <c r="L539" s="209"/>
      <c r="M539" s="210"/>
      <c r="N539" s="211"/>
      <c r="O539" s="211"/>
      <c r="P539" s="211"/>
      <c r="Q539" s="211"/>
      <c r="R539" s="211"/>
      <c r="S539" s="211"/>
      <c r="T539" s="212"/>
      <c r="AT539" s="213" t="s">
        <v>133</v>
      </c>
      <c r="AU539" s="213" t="s">
        <v>87</v>
      </c>
      <c r="AV539" s="13" t="s">
        <v>85</v>
      </c>
      <c r="AW539" s="13" t="s">
        <v>33</v>
      </c>
      <c r="AX539" s="13" t="s">
        <v>77</v>
      </c>
      <c r="AY539" s="213" t="s">
        <v>122</v>
      </c>
    </row>
    <row r="540" spans="1:65" s="14" customFormat="1" x14ac:dyDescent="0.2">
      <c r="B540" s="214"/>
      <c r="C540" s="215"/>
      <c r="D540" s="199" t="s">
        <v>133</v>
      </c>
      <c r="E540" s="216" t="s">
        <v>1</v>
      </c>
      <c r="F540" s="217" t="s">
        <v>886</v>
      </c>
      <c r="G540" s="215"/>
      <c r="H540" s="218">
        <v>0.34</v>
      </c>
      <c r="I540" s="219"/>
      <c r="J540" s="215"/>
      <c r="K540" s="215"/>
      <c r="L540" s="220"/>
      <c r="M540" s="221"/>
      <c r="N540" s="222"/>
      <c r="O540" s="222"/>
      <c r="P540" s="222"/>
      <c r="Q540" s="222"/>
      <c r="R540" s="222"/>
      <c r="S540" s="222"/>
      <c r="T540" s="223"/>
      <c r="AT540" s="224" t="s">
        <v>133</v>
      </c>
      <c r="AU540" s="224" t="s">
        <v>87</v>
      </c>
      <c r="AV540" s="14" t="s">
        <v>87</v>
      </c>
      <c r="AW540" s="14" t="s">
        <v>33</v>
      </c>
      <c r="AX540" s="14" t="s">
        <v>77</v>
      </c>
      <c r="AY540" s="224" t="s">
        <v>122</v>
      </c>
    </row>
    <row r="541" spans="1:65" s="13" customFormat="1" x14ac:dyDescent="0.2">
      <c r="B541" s="204"/>
      <c r="C541" s="205"/>
      <c r="D541" s="199" t="s">
        <v>133</v>
      </c>
      <c r="E541" s="206" t="s">
        <v>1</v>
      </c>
      <c r="F541" s="207" t="s">
        <v>887</v>
      </c>
      <c r="G541" s="205"/>
      <c r="H541" s="206" t="s">
        <v>1</v>
      </c>
      <c r="I541" s="208"/>
      <c r="J541" s="205"/>
      <c r="K541" s="205"/>
      <c r="L541" s="209"/>
      <c r="M541" s="210"/>
      <c r="N541" s="211"/>
      <c r="O541" s="211"/>
      <c r="P541" s="211"/>
      <c r="Q541" s="211"/>
      <c r="R541" s="211"/>
      <c r="S541" s="211"/>
      <c r="T541" s="212"/>
      <c r="AT541" s="213" t="s">
        <v>133</v>
      </c>
      <c r="AU541" s="213" t="s">
        <v>87</v>
      </c>
      <c r="AV541" s="13" t="s">
        <v>85</v>
      </c>
      <c r="AW541" s="13" t="s">
        <v>33</v>
      </c>
      <c r="AX541" s="13" t="s">
        <v>77</v>
      </c>
      <c r="AY541" s="213" t="s">
        <v>122</v>
      </c>
    </row>
    <row r="542" spans="1:65" s="14" customFormat="1" x14ac:dyDescent="0.2">
      <c r="B542" s="214"/>
      <c r="C542" s="215"/>
      <c r="D542" s="199" t="s">
        <v>133</v>
      </c>
      <c r="E542" s="216" t="s">
        <v>1</v>
      </c>
      <c r="F542" s="217" t="s">
        <v>888</v>
      </c>
      <c r="G542" s="215"/>
      <c r="H542" s="218">
        <v>111.021</v>
      </c>
      <c r="I542" s="219"/>
      <c r="J542" s="215"/>
      <c r="K542" s="215"/>
      <c r="L542" s="220"/>
      <c r="M542" s="221"/>
      <c r="N542" s="222"/>
      <c r="O542" s="222"/>
      <c r="P542" s="222"/>
      <c r="Q542" s="222"/>
      <c r="R542" s="222"/>
      <c r="S542" s="222"/>
      <c r="T542" s="223"/>
      <c r="AT542" s="224" t="s">
        <v>133</v>
      </c>
      <c r="AU542" s="224" t="s">
        <v>87</v>
      </c>
      <c r="AV542" s="14" t="s">
        <v>87</v>
      </c>
      <c r="AW542" s="14" t="s">
        <v>33</v>
      </c>
      <c r="AX542" s="14" t="s">
        <v>77</v>
      </c>
      <c r="AY542" s="224" t="s">
        <v>122</v>
      </c>
    </row>
    <row r="543" spans="1:65" s="15" customFormat="1" x14ac:dyDescent="0.2">
      <c r="B543" s="228"/>
      <c r="C543" s="229"/>
      <c r="D543" s="199" t="s">
        <v>133</v>
      </c>
      <c r="E543" s="230" t="s">
        <v>1</v>
      </c>
      <c r="F543" s="231" t="s">
        <v>251</v>
      </c>
      <c r="G543" s="229"/>
      <c r="H543" s="232">
        <v>133.44999999999999</v>
      </c>
      <c r="I543" s="233"/>
      <c r="J543" s="229"/>
      <c r="K543" s="229"/>
      <c r="L543" s="234"/>
      <c r="M543" s="235"/>
      <c r="N543" s="236"/>
      <c r="O543" s="236"/>
      <c r="P543" s="236"/>
      <c r="Q543" s="236"/>
      <c r="R543" s="236"/>
      <c r="S543" s="236"/>
      <c r="T543" s="237"/>
      <c r="AT543" s="238" t="s">
        <v>133</v>
      </c>
      <c r="AU543" s="238" t="s">
        <v>87</v>
      </c>
      <c r="AV543" s="15" t="s">
        <v>146</v>
      </c>
      <c r="AW543" s="15" t="s">
        <v>33</v>
      </c>
      <c r="AX543" s="15" t="s">
        <v>85</v>
      </c>
      <c r="AY543" s="238" t="s">
        <v>122</v>
      </c>
    </row>
    <row r="544" spans="1:65" s="2" customFormat="1" ht="16.5" customHeight="1" x14ac:dyDescent="0.2">
      <c r="A544" s="34"/>
      <c r="B544" s="35"/>
      <c r="C544" s="186" t="s">
        <v>889</v>
      </c>
      <c r="D544" s="186" t="s">
        <v>125</v>
      </c>
      <c r="E544" s="187" t="s">
        <v>890</v>
      </c>
      <c r="F544" s="188" t="s">
        <v>891</v>
      </c>
      <c r="G544" s="189" t="s">
        <v>386</v>
      </c>
      <c r="H544" s="190">
        <v>2190.8910000000001</v>
      </c>
      <c r="I544" s="191"/>
      <c r="J544" s="192">
        <f>ROUND(I544*H544,2)</f>
        <v>0</v>
      </c>
      <c r="K544" s="188" t="s">
        <v>129</v>
      </c>
      <c r="L544" s="39"/>
      <c r="M544" s="193" t="s">
        <v>1</v>
      </c>
      <c r="N544" s="194" t="s">
        <v>42</v>
      </c>
      <c r="O544" s="71"/>
      <c r="P544" s="195">
        <f>O544*H544</f>
        <v>0</v>
      </c>
      <c r="Q544" s="195">
        <v>0</v>
      </c>
      <c r="R544" s="195">
        <f>Q544*H544</f>
        <v>0</v>
      </c>
      <c r="S544" s="195">
        <v>0</v>
      </c>
      <c r="T544" s="196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7" t="s">
        <v>146</v>
      </c>
      <c r="AT544" s="197" t="s">
        <v>125</v>
      </c>
      <c r="AU544" s="197" t="s">
        <v>87</v>
      </c>
      <c r="AY544" s="17" t="s">
        <v>122</v>
      </c>
      <c r="BE544" s="198">
        <f>IF(N544="základní",J544,0)</f>
        <v>0</v>
      </c>
      <c r="BF544" s="198">
        <f>IF(N544="snížená",J544,0)</f>
        <v>0</v>
      </c>
      <c r="BG544" s="198">
        <f>IF(N544="zákl. přenesená",J544,0)</f>
        <v>0</v>
      </c>
      <c r="BH544" s="198">
        <f>IF(N544="sníž. přenesená",J544,0)</f>
        <v>0</v>
      </c>
      <c r="BI544" s="198">
        <f>IF(N544="nulová",J544,0)</f>
        <v>0</v>
      </c>
      <c r="BJ544" s="17" t="s">
        <v>85</v>
      </c>
      <c r="BK544" s="198">
        <f>ROUND(I544*H544,2)</f>
        <v>0</v>
      </c>
      <c r="BL544" s="17" t="s">
        <v>146</v>
      </c>
      <c r="BM544" s="197" t="s">
        <v>892</v>
      </c>
    </row>
    <row r="545" spans="1:65" s="2" customFormat="1" x14ac:dyDescent="0.2">
      <c r="A545" s="34"/>
      <c r="B545" s="35"/>
      <c r="C545" s="36"/>
      <c r="D545" s="199" t="s">
        <v>132</v>
      </c>
      <c r="E545" s="36"/>
      <c r="F545" s="200" t="s">
        <v>893</v>
      </c>
      <c r="G545" s="36"/>
      <c r="H545" s="36"/>
      <c r="I545" s="201"/>
      <c r="J545" s="36"/>
      <c r="K545" s="36"/>
      <c r="L545" s="39"/>
      <c r="M545" s="202"/>
      <c r="N545" s="203"/>
      <c r="O545" s="71"/>
      <c r="P545" s="71"/>
      <c r="Q545" s="71"/>
      <c r="R545" s="71"/>
      <c r="S545" s="71"/>
      <c r="T545" s="72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T545" s="17" t="s">
        <v>132</v>
      </c>
      <c r="AU545" s="17" t="s">
        <v>87</v>
      </c>
    </row>
    <row r="546" spans="1:65" s="13" customFormat="1" x14ac:dyDescent="0.2">
      <c r="B546" s="204"/>
      <c r="C546" s="205"/>
      <c r="D546" s="199" t="s">
        <v>133</v>
      </c>
      <c r="E546" s="206" t="s">
        <v>1</v>
      </c>
      <c r="F546" s="207" t="s">
        <v>883</v>
      </c>
      <c r="G546" s="205"/>
      <c r="H546" s="206" t="s">
        <v>1</v>
      </c>
      <c r="I546" s="208"/>
      <c r="J546" s="205"/>
      <c r="K546" s="205"/>
      <c r="L546" s="209"/>
      <c r="M546" s="210"/>
      <c r="N546" s="211"/>
      <c r="O546" s="211"/>
      <c r="P546" s="211"/>
      <c r="Q546" s="211"/>
      <c r="R546" s="211"/>
      <c r="S546" s="211"/>
      <c r="T546" s="212"/>
      <c r="AT546" s="213" t="s">
        <v>133</v>
      </c>
      <c r="AU546" s="213" t="s">
        <v>87</v>
      </c>
      <c r="AV546" s="13" t="s">
        <v>85</v>
      </c>
      <c r="AW546" s="13" t="s">
        <v>33</v>
      </c>
      <c r="AX546" s="13" t="s">
        <v>77</v>
      </c>
      <c r="AY546" s="213" t="s">
        <v>122</v>
      </c>
    </row>
    <row r="547" spans="1:65" s="14" customFormat="1" x14ac:dyDescent="0.2">
      <c r="B547" s="214"/>
      <c r="C547" s="215"/>
      <c r="D547" s="199" t="s">
        <v>133</v>
      </c>
      <c r="E547" s="216" t="s">
        <v>1</v>
      </c>
      <c r="F547" s="217" t="s">
        <v>894</v>
      </c>
      <c r="G547" s="215"/>
      <c r="H547" s="218">
        <v>2186.8110000000001</v>
      </c>
      <c r="I547" s="219"/>
      <c r="J547" s="215"/>
      <c r="K547" s="215"/>
      <c r="L547" s="220"/>
      <c r="M547" s="221"/>
      <c r="N547" s="222"/>
      <c r="O547" s="222"/>
      <c r="P547" s="222"/>
      <c r="Q547" s="222"/>
      <c r="R547" s="222"/>
      <c r="S547" s="222"/>
      <c r="T547" s="223"/>
      <c r="AT547" s="224" t="s">
        <v>133</v>
      </c>
      <c r="AU547" s="224" t="s">
        <v>87</v>
      </c>
      <c r="AV547" s="14" t="s">
        <v>87</v>
      </c>
      <c r="AW547" s="14" t="s">
        <v>33</v>
      </c>
      <c r="AX547" s="14" t="s">
        <v>77</v>
      </c>
      <c r="AY547" s="224" t="s">
        <v>122</v>
      </c>
    </row>
    <row r="548" spans="1:65" s="13" customFormat="1" x14ac:dyDescent="0.2">
      <c r="B548" s="204"/>
      <c r="C548" s="205"/>
      <c r="D548" s="199" t="s">
        <v>133</v>
      </c>
      <c r="E548" s="206" t="s">
        <v>1</v>
      </c>
      <c r="F548" s="207" t="s">
        <v>885</v>
      </c>
      <c r="G548" s="205"/>
      <c r="H548" s="206" t="s">
        <v>1</v>
      </c>
      <c r="I548" s="208"/>
      <c r="J548" s="205"/>
      <c r="K548" s="205"/>
      <c r="L548" s="209"/>
      <c r="M548" s="210"/>
      <c r="N548" s="211"/>
      <c r="O548" s="211"/>
      <c r="P548" s="211"/>
      <c r="Q548" s="211"/>
      <c r="R548" s="211"/>
      <c r="S548" s="211"/>
      <c r="T548" s="212"/>
      <c r="AT548" s="213" t="s">
        <v>133</v>
      </c>
      <c r="AU548" s="213" t="s">
        <v>87</v>
      </c>
      <c r="AV548" s="13" t="s">
        <v>85</v>
      </c>
      <c r="AW548" s="13" t="s">
        <v>33</v>
      </c>
      <c r="AX548" s="13" t="s">
        <v>77</v>
      </c>
      <c r="AY548" s="213" t="s">
        <v>122</v>
      </c>
    </row>
    <row r="549" spans="1:65" s="14" customFormat="1" x14ac:dyDescent="0.2">
      <c r="B549" s="214"/>
      <c r="C549" s="215"/>
      <c r="D549" s="199" t="s">
        <v>133</v>
      </c>
      <c r="E549" s="216" t="s">
        <v>1</v>
      </c>
      <c r="F549" s="217" t="s">
        <v>895</v>
      </c>
      <c r="G549" s="215"/>
      <c r="H549" s="218">
        <v>4.08</v>
      </c>
      <c r="I549" s="219"/>
      <c r="J549" s="215"/>
      <c r="K549" s="215"/>
      <c r="L549" s="220"/>
      <c r="M549" s="221"/>
      <c r="N549" s="222"/>
      <c r="O549" s="222"/>
      <c r="P549" s="222"/>
      <c r="Q549" s="222"/>
      <c r="R549" s="222"/>
      <c r="S549" s="222"/>
      <c r="T549" s="223"/>
      <c r="AT549" s="224" t="s">
        <v>133</v>
      </c>
      <c r="AU549" s="224" t="s">
        <v>87</v>
      </c>
      <c r="AV549" s="14" t="s">
        <v>87</v>
      </c>
      <c r="AW549" s="14" t="s">
        <v>33</v>
      </c>
      <c r="AX549" s="14" t="s">
        <v>77</v>
      </c>
      <c r="AY549" s="224" t="s">
        <v>122</v>
      </c>
    </row>
    <row r="550" spans="1:65" s="15" customFormat="1" x14ac:dyDescent="0.2">
      <c r="B550" s="228"/>
      <c r="C550" s="229"/>
      <c r="D550" s="199" t="s">
        <v>133</v>
      </c>
      <c r="E550" s="230" t="s">
        <v>1</v>
      </c>
      <c r="F550" s="231" t="s">
        <v>251</v>
      </c>
      <c r="G550" s="229"/>
      <c r="H550" s="232">
        <v>2190.8910000000001</v>
      </c>
      <c r="I550" s="233"/>
      <c r="J550" s="229"/>
      <c r="K550" s="229"/>
      <c r="L550" s="234"/>
      <c r="M550" s="235"/>
      <c r="N550" s="236"/>
      <c r="O550" s="236"/>
      <c r="P550" s="236"/>
      <c r="Q550" s="236"/>
      <c r="R550" s="236"/>
      <c r="S550" s="236"/>
      <c r="T550" s="237"/>
      <c r="AT550" s="238" t="s">
        <v>133</v>
      </c>
      <c r="AU550" s="238" t="s">
        <v>87</v>
      </c>
      <c r="AV550" s="15" t="s">
        <v>146</v>
      </c>
      <c r="AW550" s="15" t="s">
        <v>33</v>
      </c>
      <c r="AX550" s="15" t="s">
        <v>85</v>
      </c>
      <c r="AY550" s="238" t="s">
        <v>122</v>
      </c>
    </row>
    <row r="551" spans="1:65" s="2" customFormat="1" ht="16.5" customHeight="1" x14ac:dyDescent="0.2">
      <c r="A551" s="34"/>
      <c r="B551" s="35"/>
      <c r="C551" s="186" t="s">
        <v>896</v>
      </c>
      <c r="D551" s="186" t="s">
        <v>125</v>
      </c>
      <c r="E551" s="187" t="s">
        <v>897</v>
      </c>
      <c r="F551" s="188" t="s">
        <v>898</v>
      </c>
      <c r="G551" s="189" t="s">
        <v>386</v>
      </c>
      <c r="H551" s="190">
        <v>8.4239999999999995</v>
      </c>
      <c r="I551" s="191"/>
      <c r="J551" s="192">
        <f>ROUND(I551*H551,2)</f>
        <v>0</v>
      </c>
      <c r="K551" s="188" t="s">
        <v>129</v>
      </c>
      <c r="L551" s="39"/>
      <c r="M551" s="193" t="s">
        <v>1</v>
      </c>
      <c r="N551" s="194" t="s">
        <v>42</v>
      </c>
      <c r="O551" s="71"/>
      <c r="P551" s="195">
        <f>O551*H551</f>
        <v>0</v>
      </c>
      <c r="Q551" s="195">
        <v>0</v>
      </c>
      <c r="R551" s="195">
        <f>Q551*H551</f>
        <v>0</v>
      </c>
      <c r="S551" s="195">
        <v>0</v>
      </c>
      <c r="T551" s="196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7" t="s">
        <v>146</v>
      </c>
      <c r="AT551" s="197" t="s">
        <v>125</v>
      </c>
      <c r="AU551" s="197" t="s">
        <v>87</v>
      </c>
      <c r="AY551" s="17" t="s">
        <v>122</v>
      </c>
      <c r="BE551" s="198">
        <f>IF(N551="základní",J551,0)</f>
        <v>0</v>
      </c>
      <c r="BF551" s="198">
        <f>IF(N551="snížená",J551,0)</f>
        <v>0</v>
      </c>
      <c r="BG551" s="198">
        <f>IF(N551="zákl. přenesená",J551,0)</f>
        <v>0</v>
      </c>
      <c r="BH551" s="198">
        <f>IF(N551="sníž. přenesená",J551,0)</f>
        <v>0</v>
      </c>
      <c r="BI551" s="198">
        <f>IF(N551="nulová",J551,0)</f>
        <v>0</v>
      </c>
      <c r="BJ551" s="17" t="s">
        <v>85</v>
      </c>
      <c r="BK551" s="198">
        <f>ROUND(I551*H551,2)</f>
        <v>0</v>
      </c>
      <c r="BL551" s="17" t="s">
        <v>146</v>
      </c>
      <c r="BM551" s="197" t="s">
        <v>899</v>
      </c>
    </row>
    <row r="552" spans="1:65" s="2" customFormat="1" x14ac:dyDescent="0.2">
      <c r="A552" s="34"/>
      <c r="B552" s="35"/>
      <c r="C552" s="36"/>
      <c r="D552" s="199" t="s">
        <v>132</v>
      </c>
      <c r="E552" s="36"/>
      <c r="F552" s="200" t="s">
        <v>900</v>
      </c>
      <c r="G552" s="36"/>
      <c r="H552" s="36"/>
      <c r="I552" s="201"/>
      <c r="J552" s="36"/>
      <c r="K552" s="36"/>
      <c r="L552" s="39"/>
      <c r="M552" s="202"/>
      <c r="N552" s="203"/>
      <c r="O552" s="71"/>
      <c r="P552" s="71"/>
      <c r="Q552" s="71"/>
      <c r="R552" s="71"/>
      <c r="S552" s="71"/>
      <c r="T552" s="72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T552" s="17" t="s">
        <v>132</v>
      </c>
      <c r="AU552" s="17" t="s">
        <v>87</v>
      </c>
    </row>
    <row r="553" spans="1:65" s="13" customFormat="1" x14ac:dyDescent="0.2">
      <c r="B553" s="204"/>
      <c r="C553" s="205"/>
      <c r="D553" s="199" t="s">
        <v>133</v>
      </c>
      <c r="E553" s="206" t="s">
        <v>1</v>
      </c>
      <c r="F553" s="207" t="s">
        <v>901</v>
      </c>
      <c r="G553" s="205"/>
      <c r="H553" s="206" t="s">
        <v>1</v>
      </c>
      <c r="I553" s="208"/>
      <c r="J553" s="205"/>
      <c r="K553" s="205"/>
      <c r="L553" s="209"/>
      <c r="M553" s="210"/>
      <c r="N553" s="211"/>
      <c r="O553" s="211"/>
      <c r="P553" s="211"/>
      <c r="Q553" s="211"/>
      <c r="R553" s="211"/>
      <c r="S553" s="211"/>
      <c r="T553" s="212"/>
      <c r="AT553" s="213" t="s">
        <v>133</v>
      </c>
      <c r="AU553" s="213" t="s">
        <v>87</v>
      </c>
      <c r="AV553" s="13" t="s">
        <v>85</v>
      </c>
      <c r="AW553" s="13" t="s">
        <v>33</v>
      </c>
      <c r="AX553" s="13" t="s">
        <v>77</v>
      </c>
      <c r="AY553" s="213" t="s">
        <v>122</v>
      </c>
    </row>
    <row r="554" spans="1:65" s="14" customFormat="1" x14ac:dyDescent="0.2">
      <c r="B554" s="214"/>
      <c r="C554" s="215"/>
      <c r="D554" s="199" t="s">
        <v>133</v>
      </c>
      <c r="E554" s="216" t="s">
        <v>1</v>
      </c>
      <c r="F554" s="217" t="s">
        <v>902</v>
      </c>
      <c r="G554" s="215"/>
      <c r="H554" s="218">
        <v>0.31</v>
      </c>
      <c r="I554" s="219"/>
      <c r="J554" s="215"/>
      <c r="K554" s="215"/>
      <c r="L554" s="220"/>
      <c r="M554" s="221"/>
      <c r="N554" s="222"/>
      <c r="O554" s="222"/>
      <c r="P554" s="222"/>
      <c r="Q554" s="222"/>
      <c r="R554" s="222"/>
      <c r="S554" s="222"/>
      <c r="T554" s="223"/>
      <c r="AT554" s="224" t="s">
        <v>133</v>
      </c>
      <c r="AU554" s="224" t="s">
        <v>87</v>
      </c>
      <c r="AV554" s="14" t="s">
        <v>87</v>
      </c>
      <c r="AW554" s="14" t="s">
        <v>33</v>
      </c>
      <c r="AX554" s="14" t="s">
        <v>77</v>
      </c>
      <c r="AY554" s="224" t="s">
        <v>122</v>
      </c>
    </row>
    <row r="555" spans="1:65" s="14" customFormat="1" x14ac:dyDescent="0.2">
      <c r="B555" s="214"/>
      <c r="C555" s="215"/>
      <c r="D555" s="199" t="s">
        <v>133</v>
      </c>
      <c r="E555" s="216" t="s">
        <v>1</v>
      </c>
      <c r="F555" s="217" t="s">
        <v>903</v>
      </c>
      <c r="G555" s="215"/>
      <c r="H555" s="218">
        <v>0.52</v>
      </c>
      <c r="I555" s="219"/>
      <c r="J555" s="215"/>
      <c r="K555" s="215"/>
      <c r="L555" s="220"/>
      <c r="M555" s="221"/>
      <c r="N555" s="222"/>
      <c r="O555" s="222"/>
      <c r="P555" s="222"/>
      <c r="Q555" s="222"/>
      <c r="R555" s="222"/>
      <c r="S555" s="222"/>
      <c r="T555" s="223"/>
      <c r="AT555" s="224" t="s">
        <v>133</v>
      </c>
      <c r="AU555" s="224" t="s">
        <v>87</v>
      </c>
      <c r="AV555" s="14" t="s">
        <v>87</v>
      </c>
      <c r="AW555" s="14" t="s">
        <v>33</v>
      </c>
      <c r="AX555" s="14" t="s">
        <v>77</v>
      </c>
      <c r="AY555" s="224" t="s">
        <v>122</v>
      </c>
    </row>
    <row r="556" spans="1:65" s="13" customFormat="1" x14ac:dyDescent="0.2">
      <c r="B556" s="204"/>
      <c r="C556" s="205"/>
      <c r="D556" s="199" t="s">
        <v>133</v>
      </c>
      <c r="E556" s="206" t="s">
        <v>1</v>
      </c>
      <c r="F556" s="207" t="s">
        <v>904</v>
      </c>
      <c r="G556" s="205"/>
      <c r="H556" s="206" t="s">
        <v>1</v>
      </c>
      <c r="I556" s="208"/>
      <c r="J556" s="205"/>
      <c r="K556" s="205"/>
      <c r="L556" s="209"/>
      <c r="M556" s="210"/>
      <c r="N556" s="211"/>
      <c r="O556" s="211"/>
      <c r="P556" s="211"/>
      <c r="Q556" s="211"/>
      <c r="R556" s="211"/>
      <c r="S556" s="211"/>
      <c r="T556" s="212"/>
      <c r="AT556" s="213" t="s">
        <v>133</v>
      </c>
      <c r="AU556" s="213" t="s">
        <v>87</v>
      </c>
      <c r="AV556" s="13" t="s">
        <v>85</v>
      </c>
      <c r="AW556" s="13" t="s">
        <v>33</v>
      </c>
      <c r="AX556" s="13" t="s">
        <v>77</v>
      </c>
      <c r="AY556" s="213" t="s">
        <v>122</v>
      </c>
    </row>
    <row r="557" spans="1:65" s="14" customFormat="1" x14ac:dyDescent="0.2">
      <c r="B557" s="214"/>
      <c r="C557" s="215"/>
      <c r="D557" s="199" t="s">
        <v>133</v>
      </c>
      <c r="E557" s="216" t="s">
        <v>1</v>
      </c>
      <c r="F557" s="217" t="s">
        <v>905</v>
      </c>
      <c r="G557" s="215"/>
      <c r="H557" s="218">
        <v>7.5940000000000003</v>
      </c>
      <c r="I557" s="219"/>
      <c r="J557" s="215"/>
      <c r="K557" s="215"/>
      <c r="L557" s="220"/>
      <c r="M557" s="221"/>
      <c r="N557" s="222"/>
      <c r="O557" s="222"/>
      <c r="P557" s="222"/>
      <c r="Q557" s="222"/>
      <c r="R557" s="222"/>
      <c r="S557" s="222"/>
      <c r="T557" s="223"/>
      <c r="AT557" s="224" t="s">
        <v>133</v>
      </c>
      <c r="AU557" s="224" t="s">
        <v>87</v>
      </c>
      <c r="AV557" s="14" t="s">
        <v>87</v>
      </c>
      <c r="AW557" s="14" t="s">
        <v>33</v>
      </c>
      <c r="AX557" s="14" t="s">
        <v>77</v>
      </c>
      <c r="AY557" s="224" t="s">
        <v>122</v>
      </c>
    </row>
    <row r="558" spans="1:65" s="15" customFormat="1" x14ac:dyDescent="0.2">
      <c r="B558" s="228"/>
      <c r="C558" s="229"/>
      <c r="D558" s="199" t="s">
        <v>133</v>
      </c>
      <c r="E558" s="230" t="s">
        <v>1</v>
      </c>
      <c r="F558" s="231" t="s">
        <v>251</v>
      </c>
      <c r="G558" s="229"/>
      <c r="H558" s="232">
        <v>8.4239999999999995</v>
      </c>
      <c r="I558" s="233"/>
      <c r="J558" s="229"/>
      <c r="K558" s="229"/>
      <c r="L558" s="234"/>
      <c r="M558" s="235"/>
      <c r="N558" s="236"/>
      <c r="O558" s="236"/>
      <c r="P558" s="236"/>
      <c r="Q558" s="236"/>
      <c r="R558" s="236"/>
      <c r="S558" s="236"/>
      <c r="T558" s="237"/>
      <c r="AT558" s="238" t="s">
        <v>133</v>
      </c>
      <c r="AU558" s="238" t="s">
        <v>87</v>
      </c>
      <c r="AV558" s="15" t="s">
        <v>146</v>
      </c>
      <c r="AW558" s="15" t="s">
        <v>33</v>
      </c>
      <c r="AX558" s="15" t="s">
        <v>85</v>
      </c>
      <c r="AY558" s="238" t="s">
        <v>122</v>
      </c>
    </row>
    <row r="559" spans="1:65" s="2" customFormat="1" ht="16.5" customHeight="1" x14ac:dyDescent="0.2">
      <c r="A559" s="34"/>
      <c r="B559" s="35"/>
      <c r="C559" s="186" t="s">
        <v>906</v>
      </c>
      <c r="D559" s="186" t="s">
        <v>125</v>
      </c>
      <c r="E559" s="187" t="s">
        <v>907</v>
      </c>
      <c r="F559" s="188" t="s">
        <v>908</v>
      </c>
      <c r="G559" s="189" t="s">
        <v>386</v>
      </c>
      <c r="H559" s="190">
        <v>16.015000000000001</v>
      </c>
      <c r="I559" s="191"/>
      <c r="J559" s="192">
        <f>ROUND(I559*H559,2)</f>
        <v>0</v>
      </c>
      <c r="K559" s="188" t="s">
        <v>129</v>
      </c>
      <c r="L559" s="39"/>
      <c r="M559" s="193" t="s">
        <v>1</v>
      </c>
      <c r="N559" s="194" t="s">
        <v>42</v>
      </c>
      <c r="O559" s="71"/>
      <c r="P559" s="195">
        <f>O559*H559</f>
        <v>0</v>
      </c>
      <c r="Q559" s="195">
        <v>0</v>
      </c>
      <c r="R559" s="195">
        <f>Q559*H559</f>
        <v>0</v>
      </c>
      <c r="S559" s="195">
        <v>0</v>
      </c>
      <c r="T559" s="196">
        <f>S559*H559</f>
        <v>0</v>
      </c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R559" s="197" t="s">
        <v>146</v>
      </c>
      <c r="AT559" s="197" t="s">
        <v>125</v>
      </c>
      <c r="AU559" s="197" t="s">
        <v>87</v>
      </c>
      <c r="AY559" s="17" t="s">
        <v>122</v>
      </c>
      <c r="BE559" s="198">
        <f>IF(N559="základní",J559,0)</f>
        <v>0</v>
      </c>
      <c r="BF559" s="198">
        <f>IF(N559="snížená",J559,0)</f>
        <v>0</v>
      </c>
      <c r="BG559" s="198">
        <f>IF(N559="zákl. přenesená",J559,0)</f>
        <v>0</v>
      </c>
      <c r="BH559" s="198">
        <f>IF(N559="sníž. přenesená",J559,0)</f>
        <v>0</v>
      </c>
      <c r="BI559" s="198">
        <f>IF(N559="nulová",J559,0)</f>
        <v>0</v>
      </c>
      <c r="BJ559" s="17" t="s">
        <v>85</v>
      </c>
      <c r="BK559" s="198">
        <f>ROUND(I559*H559,2)</f>
        <v>0</v>
      </c>
      <c r="BL559" s="17" t="s">
        <v>146</v>
      </c>
      <c r="BM559" s="197" t="s">
        <v>909</v>
      </c>
    </row>
    <row r="560" spans="1:65" s="2" customFormat="1" x14ac:dyDescent="0.2">
      <c r="A560" s="34"/>
      <c r="B560" s="35"/>
      <c r="C560" s="36"/>
      <c r="D560" s="199" t="s">
        <v>132</v>
      </c>
      <c r="E560" s="36"/>
      <c r="F560" s="200" t="s">
        <v>910</v>
      </c>
      <c r="G560" s="36"/>
      <c r="H560" s="36"/>
      <c r="I560" s="201"/>
      <c r="J560" s="36"/>
      <c r="K560" s="36"/>
      <c r="L560" s="39"/>
      <c r="M560" s="202"/>
      <c r="N560" s="203"/>
      <c r="O560" s="71"/>
      <c r="P560" s="71"/>
      <c r="Q560" s="71"/>
      <c r="R560" s="71"/>
      <c r="S560" s="71"/>
      <c r="T560" s="72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T560" s="17" t="s">
        <v>132</v>
      </c>
      <c r="AU560" s="17" t="s">
        <v>87</v>
      </c>
    </row>
    <row r="561" spans="1:65" s="13" customFormat="1" x14ac:dyDescent="0.2">
      <c r="B561" s="204"/>
      <c r="C561" s="205"/>
      <c r="D561" s="199" t="s">
        <v>133</v>
      </c>
      <c r="E561" s="206" t="s">
        <v>1</v>
      </c>
      <c r="F561" s="207" t="s">
        <v>911</v>
      </c>
      <c r="G561" s="205"/>
      <c r="H561" s="206" t="s">
        <v>1</v>
      </c>
      <c r="I561" s="208"/>
      <c r="J561" s="205"/>
      <c r="K561" s="205"/>
      <c r="L561" s="209"/>
      <c r="M561" s="210"/>
      <c r="N561" s="211"/>
      <c r="O561" s="211"/>
      <c r="P561" s="211"/>
      <c r="Q561" s="211"/>
      <c r="R561" s="211"/>
      <c r="S561" s="211"/>
      <c r="T561" s="212"/>
      <c r="AT561" s="213" t="s">
        <v>133</v>
      </c>
      <c r="AU561" s="213" t="s">
        <v>87</v>
      </c>
      <c r="AV561" s="13" t="s">
        <v>85</v>
      </c>
      <c r="AW561" s="13" t="s">
        <v>33</v>
      </c>
      <c r="AX561" s="13" t="s">
        <v>77</v>
      </c>
      <c r="AY561" s="213" t="s">
        <v>122</v>
      </c>
    </row>
    <row r="562" spans="1:65" s="14" customFormat="1" x14ac:dyDescent="0.2">
      <c r="B562" s="214"/>
      <c r="C562" s="215"/>
      <c r="D562" s="199" t="s">
        <v>133</v>
      </c>
      <c r="E562" s="216" t="s">
        <v>1</v>
      </c>
      <c r="F562" s="217" t="s">
        <v>912</v>
      </c>
      <c r="G562" s="215"/>
      <c r="H562" s="218">
        <v>0.14799999999999999</v>
      </c>
      <c r="I562" s="219"/>
      <c r="J562" s="215"/>
      <c r="K562" s="215"/>
      <c r="L562" s="220"/>
      <c r="M562" s="221"/>
      <c r="N562" s="222"/>
      <c r="O562" s="222"/>
      <c r="P562" s="222"/>
      <c r="Q562" s="222"/>
      <c r="R562" s="222"/>
      <c r="S562" s="222"/>
      <c r="T562" s="223"/>
      <c r="AT562" s="224" t="s">
        <v>133</v>
      </c>
      <c r="AU562" s="224" t="s">
        <v>87</v>
      </c>
      <c r="AV562" s="14" t="s">
        <v>87</v>
      </c>
      <c r="AW562" s="14" t="s">
        <v>33</v>
      </c>
      <c r="AX562" s="14" t="s">
        <v>77</v>
      </c>
      <c r="AY562" s="224" t="s">
        <v>122</v>
      </c>
    </row>
    <row r="563" spans="1:65" s="14" customFormat="1" x14ac:dyDescent="0.2">
      <c r="B563" s="214"/>
      <c r="C563" s="215"/>
      <c r="D563" s="199" t="s">
        <v>133</v>
      </c>
      <c r="E563" s="216" t="s">
        <v>1</v>
      </c>
      <c r="F563" s="217" t="s">
        <v>913</v>
      </c>
      <c r="G563" s="215"/>
      <c r="H563" s="218">
        <v>15.867000000000001</v>
      </c>
      <c r="I563" s="219"/>
      <c r="J563" s="215"/>
      <c r="K563" s="215"/>
      <c r="L563" s="220"/>
      <c r="M563" s="221"/>
      <c r="N563" s="222"/>
      <c r="O563" s="222"/>
      <c r="P563" s="222"/>
      <c r="Q563" s="222"/>
      <c r="R563" s="222"/>
      <c r="S563" s="222"/>
      <c r="T563" s="223"/>
      <c r="AT563" s="224" t="s">
        <v>133</v>
      </c>
      <c r="AU563" s="224" t="s">
        <v>87</v>
      </c>
      <c r="AV563" s="14" t="s">
        <v>87</v>
      </c>
      <c r="AW563" s="14" t="s">
        <v>33</v>
      </c>
      <c r="AX563" s="14" t="s">
        <v>77</v>
      </c>
      <c r="AY563" s="224" t="s">
        <v>122</v>
      </c>
    </row>
    <row r="564" spans="1:65" s="15" customFormat="1" x14ac:dyDescent="0.2">
      <c r="B564" s="228"/>
      <c r="C564" s="229"/>
      <c r="D564" s="199" t="s">
        <v>133</v>
      </c>
      <c r="E564" s="230" t="s">
        <v>1</v>
      </c>
      <c r="F564" s="231" t="s">
        <v>251</v>
      </c>
      <c r="G564" s="229"/>
      <c r="H564" s="232">
        <v>16.015000000000001</v>
      </c>
      <c r="I564" s="233"/>
      <c r="J564" s="229"/>
      <c r="K564" s="229"/>
      <c r="L564" s="234"/>
      <c r="M564" s="235"/>
      <c r="N564" s="236"/>
      <c r="O564" s="236"/>
      <c r="P564" s="236"/>
      <c r="Q564" s="236"/>
      <c r="R564" s="236"/>
      <c r="S564" s="236"/>
      <c r="T564" s="237"/>
      <c r="AT564" s="238" t="s">
        <v>133</v>
      </c>
      <c r="AU564" s="238" t="s">
        <v>87</v>
      </c>
      <c r="AV564" s="15" t="s">
        <v>146</v>
      </c>
      <c r="AW564" s="15" t="s">
        <v>33</v>
      </c>
      <c r="AX564" s="15" t="s">
        <v>85</v>
      </c>
      <c r="AY564" s="238" t="s">
        <v>122</v>
      </c>
    </row>
    <row r="565" spans="1:65" s="2" customFormat="1" ht="16.5" customHeight="1" x14ac:dyDescent="0.2">
      <c r="A565" s="34"/>
      <c r="B565" s="35"/>
      <c r="C565" s="186" t="s">
        <v>914</v>
      </c>
      <c r="D565" s="186" t="s">
        <v>125</v>
      </c>
      <c r="E565" s="187" t="s">
        <v>915</v>
      </c>
      <c r="F565" s="188" t="s">
        <v>916</v>
      </c>
      <c r="G565" s="189" t="s">
        <v>386</v>
      </c>
      <c r="H565" s="190">
        <v>192.18</v>
      </c>
      <c r="I565" s="191"/>
      <c r="J565" s="192">
        <f>ROUND(I565*H565,2)</f>
        <v>0</v>
      </c>
      <c r="K565" s="188" t="s">
        <v>129</v>
      </c>
      <c r="L565" s="39"/>
      <c r="M565" s="193" t="s">
        <v>1</v>
      </c>
      <c r="N565" s="194" t="s">
        <v>42</v>
      </c>
      <c r="O565" s="71"/>
      <c r="P565" s="195">
        <f>O565*H565</f>
        <v>0</v>
      </c>
      <c r="Q565" s="195">
        <v>0</v>
      </c>
      <c r="R565" s="195">
        <f>Q565*H565</f>
        <v>0</v>
      </c>
      <c r="S565" s="195">
        <v>0</v>
      </c>
      <c r="T565" s="196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97" t="s">
        <v>146</v>
      </c>
      <c r="AT565" s="197" t="s">
        <v>125</v>
      </c>
      <c r="AU565" s="197" t="s">
        <v>87</v>
      </c>
      <c r="AY565" s="17" t="s">
        <v>122</v>
      </c>
      <c r="BE565" s="198">
        <f>IF(N565="základní",J565,0)</f>
        <v>0</v>
      </c>
      <c r="BF565" s="198">
        <f>IF(N565="snížená",J565,0)</f>
        <v>0</v>
      </c>
      <c r="BG565" s="198">
        <f>IF(N565="zákl. přenesená",J565,0)</f>
        <v>0</v>
      </c>
      <c r="BH565" s="198">
        <f>IF(N565="sníž. přenesená",J565,0)</f>
        <v>0</v>
      </c>
      <c r="BI565" s="198">
        <f>IF(N565="nulová",J565,0)</f>
        <v>0</v>
      </c>
      <c r="BJ565" s="17" t="s">
        <v>85</v>
      </c>
      <c r="BK565" s="198">
        <f>ROUND(I565*H565,2)</f>
        <v>0</v>
      </c>
      <c r="BL565" s="17" t="s">
        <v>146</v>
      </c>
      <c r="BM565" s="197" t="s">
        <v>917</v>
      </c>
    </row>
    <row r="566" spans="1:65" s="2" customFormat="1" ht="19.5" x14ac:dyDescent="0.2">
      <c r="A566" s="34"/>
      <c r="B566" s="35"/>
      <c r="C566" s="36"/>
      <c r="D566" s="199" t="s">
        <v>132</v>
      </c>
      <c r="E566" s="36"/>
      <c r="F566" s="200" t="s">
        <v>918</v>
      </c>
      <c r="G566" s="36"/>
      <c r="H566" s="36"/>
      <c r="I566" s="201"/>
      <c r="J566" s="36"/>
      <c r="K566" s="36"/>
      <c r="L566" s="39"/>
      <c r="M566" s="202"/>
      <c r="N566" s="203"/>
      <c r="O566" s="71"/>
      <c r="P566" s="71"/>
      <c r="Q566" s="71"/>
      <c r="R566" s="71"/>
      <c r="S566" s="71"/>
      <c r="T566" s="72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T566" s="17" t="s">
        <v>132</v>
      </c>
      <c r="AU566" s="17" t="s">
        <v>87</v>
      </c>
    </row>
    <row r="567" spans="1:65" s="13" customFormat="1" x14ac:dyDescent="0.2">
      <c r="B567" s="204"/>
      <c r="C567" s="205"/>
      <c r="D567" s="199" t="s">
        <v>133</v>
      </c>
      <c r="E567" s="206" t="s">
        <v>1</v>
      </c>
      <c r="F567" s="207" t="s">
        <v>919</v>
      </c>
      <c r="G567" s="205"/>
      <c r="H567" s="206" t="s">
        <v>1</v>
      </c>
      <c r="I567" s="208"/>
      <c r="J567" s="205"/>
      <c r="K567" s="205"/>
      <c r="L567" s="209"/>
      <c r="M567" s="210"/>
      <c r="N567" s="211"/>
      <c r="O567" s="211"/>
      <c r="P567" s="211"/>
      <c r="Q567" s="211"/>
      <c r="R567" s="211"/>
      <c r="S567" s="211"/>
      <c r="T567" s="212"/>
      <c r="AT567" s="213" t="s">
        <v>133</v>
      </c>
      <c r="AU567" s="213" t="s">
        <v>87</v>
      </c>
      <c r="AV567" s="13" t="s">
        <v>85</v>
      </c>
      <c r="AW567" s="13" t="s">
        <v>33</v>
      </c>
      <c r="AX567" s="13" t="s">
        <v>77</v>
      </c>
      <c r="AY567" s="213" t="s">
        <v>122</v>
      </c>
    </row>
    <row r="568" spans="1:65" s="14" customFormat="1" x14ac:dyDescent="0.2">
      <c r="B568" s="214"/>
      <c r="C568" s="215"/>
      <c r="D568" s="199" t="s">
        <v>133</v>
      </c>
      <c r="E568" s="216" t="s">
        <v>1</v>
      </c>
      <c r="F568" s="217" t="s">
        <v>920</v>
      </c>
      <c r="G568" s="215"/>
      <c r="H568" s="218">
        <v>192.18</v>
      </c>
      <c r="I568" s="219"/>
      <c r="J568" s="215"/>
      <c r="K568" s="215"/>
      <c r="L568" s="220"/>
      <c r="M568" s="221"/>
      <c r="N568" s="222"/>
      <c r="O568" s="222"/>
      <c r="P568" s="222"/>
      <c r="Q568" s="222"/>
      <c r="R568" s="222"/>
      <c r="S568" s="222"/>
      <c r="T568" s="223"/>
      <c r="AT568" s="224" t="s">
        <v>133</v>
      </c>
      <c r="AU568" s="224" t="s">
        <v>87</v>
      </c>
      <c r="AV568" s="14" t="s">
        <v>87</v>
      </c>
      <c r="AW568" s="14" t="s">
        <v>33</v>
      </c>
      <c r="AX568" s="14" t="s">
        <v>85</v>
      </c>
      <c r="AY568" s="224" t="s">
        <v>122</v>
      </c>
    </row>
    <row r="569" spans="1:65" s="2" customFormat="1" ht="16.5" customHeight="1" x14ac:dyDescent="0.2">
      <c r="A569" s="34"/>
      <c r="B569" s="35"/>
      <c r="C569" s="186" t="s">
        <v>921</v>
      </c>
      <c r="D569" s="186" t="s">
        <v>125</v>
      </c>
      <c r="E569" s="187" t="s">
        <v>922</v>
      </c>
      <c r="F569" s="188" t="s">
        <v>398</v>
      </c>
      <c r="G569" s="189" t="s">
        <v>386</v>
      </c>
      <c r="H569" s="190">
        <v>0.34</v>
      </c>
      <c r="I569" s="191"/>
      <c r="J569" s="192">
        <f>ROUND(I569*H569,2)</f>
        <v>0</v>
      </c>
      <c r="K569" s="188" t="s">
        <v>129</v>
      </c>
      <c r="L569" s="39"/>
      <c r="M569" s="193" t="s">
        <v>1</v>
      </c>
      <c r="N569" s="194" t="s">
        <v>42</v>
      </c>
      <c r="O569" s="71"/>
      <c r="P569" s="195">
        <f>O569*H569</f>
        <v>0</v>
      </c>
      <c r="Q569" s="195">
        <v>0</v>
      </c>
      <c r="R569" s="195">
        <f>Q569*H569</f>
        <v>0</v>
      </c>
      <c r="S569" s="195">
        <v>0</v>
      </c>
      <c r="T569" s="196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97" t="s">
        <v>146</v>
      </c>
      <c r="AT569" s="197" t="s">
        <v>125</v>
      </c>
      <c r="AU569" s="197" t="s">
        <v>87</v>
      </c>
      <c r="AY569" s="17" t="s">
        <v>122</v>
      </c>
      <c r="BE569" s="198">
        <f>IF(N569="základní",J569,0)</f>
        <v>0</v>
      </c>
      <c r="BF569" s="198">
        <f>IF(N569="snížená",J569,0)</f>
        <v>0</v>
      </c>
      <c r="BG569" s="198">
        <f>IF(N569="zákl. přenesená",J569,0)</f>
        <v>0</v>
      </c>
      <c r="BH569" s="198">
        <f>IF(N569="sníž. přenesená",J569,0)</f>
        <v>0</v>
      </c>
      <c r="BI569" s="198">
        <f>IF(N569="nulová",J569,0)</f>
        <v>0</v>
      </c>
      <c r="BJ569" s="17" t="s">
        <v>85</v>
      </c>
      <c r="BK569" s="198">
        <f>ROUND(I569*H569,2)</f>
        <v>0</v>
      </c>
      <c r="BL569" s="17" t="s">
        <v>146</v>
      </c>
      <c r="BM569" s="197" t="s">
        <v>923</v>
      </c>
    </row>
    <row r="570" spans="1:65" s="2" customFormat="1" x14ac:dyDescent="0.2">
      <c r="A570" s="34"/>
      <c r="B570" s="35"/>
      <c r="C570" s="36"/>
      <c r="D570" s="199" t="s">
        <v>132</v>
      </c>
      <c r="E570" s="36"/>
      <c r="F570" s="200" t="s">
        <v>400</v>
      </c>
      <c r="G570" s="36"/>
      <c r="H570" s="36"/>
      <c r="I570" s="201"/>
      <c r="J570" s="36"/>
      <c r="K570" s="36"/>
      <c r="L570" s="39"/>
      <c r="M570" s="202"/>
      <c r="N570" s="203"/>
      <c r="O570" s="71"/>
      <c r="P570" s="71"/>
      <c r="Q570" s="71"/>
      <c r="R570" s="71"/>
      <c r="S570" s="71"/>
      <c r="T570" s="72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T570" s="17" t="s">
        <v>132</v>
      </c>
      <c r="AU570" s="17" t="s">
        <v>87</v>
      </c>
    </row>
    <row r="571" spans="1:65" s="14" customFormat="1" x14ac:dyDescent="0.2">
      <c r="B571" s="214"/>
      <c r="C571" s="215"/>
      <c r="D571" s="199" t="s">
        <v>133</v>
      </c>
      <c r="E571" s="216" t="s">
        <v>1</v>
      </c>
      <c r="F571" s="217" t="s">
        <v>924</v>
      </c>
      <c r="G571" s="215"/>
      <c r="H571" s="218">
        <v>0.34</v>
      </c>
      <c r="I571" s="219"/>
      <c r="J571" s="215"/>
      <c r="K571" s="215"/>
      <c r="L571" s="220"/>
      <c r="M571" s="221"/>
      <c r="N571" s="222"/>
      <c r="O571" s="222"/>
      <c r="P571" s="222"/>
      <c r="Q571" s="222"/>
      <c r="R571" s="222"/>
      <c r="S571" s="222"/>
      <c r="T571" s="223"/>
      <c r="AT571" s="224" t="s">
        <v>133</v>
      </c>
      <c r="AU571" s="224" t="s">
        <v>87</v>
      </c>
      <c r="AV571" s="14" t="s">
        <v>87</v>
      </c>
      <c r="AW571" s="14" t="s">
        <v>33</v>
      </c>
      <c r="AX571" s="14" t="s">
        <v>85</v>
      </c>
      <c r="AY571" s="224" t="s">
        <v>122</v>
      </c>
    </row>
    <row r="572" spans="1:65" s="2" customFormat="1" ht="21.75" customHeight="1" x14ac:dyDescent="0.2">
      <c r="A572" s="34"/>
      <c r="B572" s="35"/>
      <c r="C572" s="186" t="s">
        <v>925</v>
      </c>
      <c r="D572" s="186" t="s">
        <v>125</v>
      </c>
      <c r="E572" s="187" t="s">
        <v>926</v>
      </c>
      <c r="F572" s="188" t="s">
        <v>927</v>
      </c>
      <c r="G572" s="189" t="s">
        <v>386</v>
      </c>
      <c r="H572" s="190">
        <v>22.088999999999999</v>
      </c>
      <c r="I572" s="191"/>
      <c r="J572" s="192">
        <f>ROUND(I572*H572,2)</f>
        <v>0</v>
      </c>
      <c r="K572" s="188" t="s">
        <v>129</v>
      </c>
      <c r="L572" s="39"/>
      <c r="M572" s="193" t="s">
        <v>1</v>
      </c>
      <c r="N572" s="194" t="s">
        <v>42</v>
      </c>
      <c r="O572" s="71"/>
      <c r="P572" s="195">
        <f>O572*H572</f>
        <v>0</v>
      </c>
      <c r="Q572" s="195">
        <v>0</v>
      </c>
      <c r="R572" s="195">
        <f>Q572*H572</f>
        <v>0</v>
      </c>
      <c r="S572" s="195">
        <v>0</v>
      </c>
      <c r="T572" s="196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97" t="s">
        <v>146</v>
      </c>
      <c r="AT572" s="197" t="s">
        <v>125</v>
      </c>
      <c r="AU572" s="197" t="s">
        <v>87</v>
      </c>
      <c r="AY572" s="17" t="s">
        <v>122</v>
      </c>
      <c r="BE572" s="198">
        <f>IF(N572="základní",J572,0)</f>
        <v>0</v>
      </c>
      <c r="BF572" s="198">
        <f>IF(N572="snížená",J572,0)</f>
        <v>0</v>
      </c>
      <c r="BG572" s="198">
        <f>IF(N572="zákl. přenesená",J572,0)</f>
        <v>0</v>
      </c>
      <c r="BH572" s="198">
        <f>IF(N572="sníž. přenesená",J572,0)</f>
        <v>0</v>
      </c>
      <c r="BI572" s="198">
        <f>IF(N572="nulová",J572,0)</f>
        <v>0</v>
      </c>
      <c r="BJ572" s="17" t="s">
        <v>85</v>
      </c>
      <c r="BK572" s="198">
        <f>ROUND(I572*H572,2)</f>
        <v>0</v>
      </c>
      <c r="BL572" s="17" t="s">
        <v>146</v>
      </c>
      <c r="BM572" s="197" t="s">
        <v>928</v>
      </c>
    </row>
    <row r="573" spans="1:65" s="2" customFormat="1" ht="19.5" x14ac:dyDescent="0.2">
      <c r="A573" s="34"/>
      <c r="B573" s="35"/>
      <c r="C573" s="36"/>
      <c r="D573" s="199" t="s">
        <v>132</v>
      </c>
      <c r="E573" s="36"/>
      <c r="F573" s="200" t="s">
        <v>929</v>
      </c>
      <c r="G573" s="36"/>
      <c r="H573" s="36"/>
      <c r="I573" s="201"/>
      <c r="J573" s="36"/>
      <c r="K573" s="36"/>
      <c r="L573" s="39"/>
      <c r="M573" s="202"/>
      <c r="N573" s="203"/>
      <c r="O573" s="71"/>
      <c r="P573" s="71"/>
      <c r="Q573" s="71"/>
      <c r="R573" s="71"/>
      <c r="S573" s="71"/>
      <c r="T573" s="72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T573" s="17" t="s">
        <v>132</v>
      </c>
      <c r="AU573" s="17" t="s">
        <v>87</v>
      </c>
    </row>
    <row r="574" spans="1:65" s="13" customFormat="1" x14ac:dyDescent="0.2">
      <c r="B574" s="204"/>
      <c r="C574" s="205"/>
      <c r="D574" s="199" t="s">
        <v>133</v>
      </c>
      <c r="E574" s="206" t="s">
        <v>1</v>
      </c>
      <c r="F574" s="207" t="s">
        <v>930</v>
      </c>
      <c r="G574" s="205"/>
      <c r="H574" s="206" t="s">
        <v>1</v>
      </c>
      <c r="I574" s="208"/>
      <c r="J574" s="205"/>
      <c r="K574" s="205"/>
      <c r="L574" s="209"/>
      <c r="M574" s="210"/>
      <c r="N574" s="211"/>
      <c r="O574" s="211"/>
      <c r="P574" s="211"/>
      <c r="Q574" s="211"/>
      <c r="R574" s="211"/>
      <c r="S574" s="211"/>
      <c r="T574" s="212"/>
      <c r="AT574" s="213" t="s">
        <v>133</v>
      </c>
      <c r="AU574" s="213" t="s">
        <v>87</v>
      </c>
      <c r="AV574" s="13" t="s">
        <v>85</v>
      </c>
      <c r="AW574" s="13" t="s">
        <v>33</v>
      </c>
      <c r="AX574" s="13" t="s">
        <v>77</v>
      </c>
      <c r="AY574" s="213" t="s">
        <v>122</v>
      </c>
    </row>
    <row r="575" spans="1:65" s="14" customFormat="1" x14ac:dyDescent="0.2">
      <c r="B575" s="214"/>
      <c r="C575" s="215"/>
      <c r="D575" s="199" t="s">
        <v>133</v>
      </c>
      <c r="E575" s="216" t="s">
        <v>1</v>
      </c>
      <c r="F575" s="217" t="s">
        <v>931</v>
      </c>
      <c r="G575" s="215"/>
      <c r="H575" s="218">
        <v>22.088999999999999</v>
      </c>
      <c r="I575" s="219"/>
      <c r="J575" s="215"/>
      <c r="K575" s="215"/>
      <c r="L575" s="220"/>
      <c r="M575" s="221"/>
      <c r="N575" s="222"/>
      <c r="O575" s="222"/>
      <c r="P575" s="222"/>
      <c r="Q575" s="222"/>
      <c r="R575" s="222"/>
      <c r="S575" s="222"/>
      <c r="T575" s="223"/>
      <c r="AT575" s="224" t="s">
        <v>133</v>
      </c>
      <c r="AU575" s="224" t="s">
        <v>87</v>
      </c>
      <c r="AV575" s="14" t="s">
        <v>87</v>
      </c>
      <c r="AW575" s="14" t="s">
        <v>33</v>
      </c>
      <c r="AX575" s="14" t="s">
        <v>85</v>
      </c>
      <c r="AY575" s="224" t="s">
        <v>122</v>
      </c>
    </row>
    <row r="576" spans="1:65" s="2" customFormat="1" ht="21.75" customHeight="1" x14ac:dyDescent="0.2">
      <c r="A576" s="34"/>
      <c r="B576" s="35"/>
      <c r="C576" s="186" t="s">
        <v>932</v>
      </c>
      <c r="D576" s="186" t="s">
        <v>125</v>
      </c>
      <c r="E576" s="187" t="s">
        <v>933</v>
      </c>
      <c r="F576" s="188" t="s">
        <v>934</v>
      </c>
      <c r="G576" s="189" t="s">
        <v>386</v>
      </c>
      <c r="H576" s="190">
        <v>16.015000000000001</v>
      </c>
      <c r="I576" s="191"/>
      <c r="J576" s="192">
        <f>ROUND(I576*H576,2)</f>
        <v>0</v>
      </c>
      <c r="K576" s="188" t="s">
        <v>129</v>
      </c>
      <c r="L576" s="39"/>
      <c r="M576" s="193" t="s">
        <v>1</v>
      </c>
      <c r="N576" s="194" t="s">
        <v>42</v>
      </c>
      <c r="O576" s="71"/>
      <c r="P576" s="195">
        <f>O576*H576</f>
        <v>0</v>
      </c>
      <c r="Q576" s="195">
        <v>0</v>
      </c>
      <c r="R576" s="195">
        <f>Q576*H576</f>
        <v>0</v>
      </c>
      <c r="S576" s="195">
        <v>0</v>
      </c>
      <c r="T576" s="196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7" t="s">
        <v>146</v>
      </c>
      <c r="AT576" s="197" t="s">
        <v>125</v>
      </c>
      <c r="AU576" s="197" t="s">
        <v>87</v>
      </c>
      <c r="AY576" s="17" t="s">
        <v>122</v>
      </c>
      <c r="BE576" s="198">
        <f>IF(N576="základní",J576,0)</f>
        <v>0</v>
      </c>
      <c r="BF576" s="198">
        <f>IF(N576="snížená",J576,0)</f>
        <v>0</v>
      </c>
      <c r="BG576" s="198">
        <f>IF(N576="zákl. přenesená",J576,0)</f>
        <v>0</v>
      </c>
      <c r="BH576" s="198">
        <f>IF(N576="sníž. přenesená",J576,0)</f>
        <v>0</v>
      </c>
      <c r="BI576" s="198">
        <f>IF(N576="nulová",J576,0)</f>
        <v>0</v>
      </c>
      <c r="BJ576" s="17" t="s">
        <v>85</v>
      </c>
      <c r="BK576" s="198">
        <f>ROUND(I576*H576,2)</f>
        <v>0</v>
      </c>
      <c r="BL576" s="17" t="s">
        <v>146</v>
      </c>
      <c r="BM576" s="197" t="s">
        <v>935</v>
      </c>
    </row>
    <row r="577" spans="1:65" s="2" customFormat="1" x14ac:dyDescent="0.2">
      <c r="A577" s="34"/>
      <c r="B577" s="35"/>
      <c r="C577" s="36"/>
      <c r="D577" s="199" t="s">
        <v>132</v>
      </c>
      <c r="E577" s="36"/>
      <c r="F577" s="200" t="s">
        <v>936</v>
      </c>
      <c r="G577" s="36"/>
      <c r="H577" s="36"/>
      <c r="I577" s="201"/>
      <c r="J577" s="36"/>
      <c r="K577" s="36"/>
      <c r="L577" s="39"/>
      <c r="M577" s="202"/>
      <c r="N577" s="203"/>
      <c r="O577" s="71"/>
      <c r="P577" s="71"/>
      <c r="Q577" s="71"/>
      <c r="R577" s="71"/>
      <c r="S577" s="71"/>
      <c r="T577" s="72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T577" s="17" t="s">
        <v>132</v>
      </c>
      <c r="AU577" s="17" t="s">
        <v>87</v>
      </c>
    </row>
    <row r="578" spans="1:65" s="14" customFormat="1" x14ac:dyDescent="0.2">
      <c r="B578" s="214"/>
      <c r="C578" s="215"/>
      <c r="D578" s="199" t="s">
        <v>133</v>
      </c>
      <c r="E578" s="216" t="s">
        <v>1</v>
      </c>
      <c r="F578" s="217" t="s">
        <v>937</v>
      </c>
      <c r="G578" s="215"/>
      <c r="H578" s="218">
        <v>16.015000000000001</v>
      </c>
      <c r="I578" s="219"/>
      <c r="J578" s="215"/>
      <c r="K578" s="215"/>
      <c r="L578" s="220"/>
      <c r="M578" s="221"/>
      <c r="N578" s="222"/>
      <c r="O578" s="222"/>
      <c r="P578" s="222"/>
      <c r="Q578" s="222"/>
      <c r="R578" s="222"/>
      <c r="S578" s="222"/>
      <c r="T578" s="223"/>
      <c r="AT578" s="224" t="s">
        <v>133</v>
      </c>
      <c r="AU578" s="224" t="s">
        <v>87</v>
      </c>
      <c r="AV578" s="14" t="s">
        <v>87</v>
      </c>
      <c r="AW578" s="14" t="s">
        <v>33</v>
      </c>
      <c r="AX578" s="14" t="s">
        <v>85</v>
      </c>
      <c r="AY578" s="224" t="s">
        <v>122</v>
      </c>
    </row>
    <row r="579" spans="1:65" s="12" customFormat="1" ht="22.9" customHeight="1" x14ac:dyDescent="0.2">
      <c r="B579" s="170"/>
      <c r="C579" s="171"/>
      <c r="D579" s="172" t="s">
        <v>76</v>
      </c>
      <c r="E579" s="184" t="s">
        <v>938</v>
      </c>
      <c r="F579" s="184" t="s">
        <v>939</v>
      </c>
      <c r="G579" s="171"/>
      <c r="H579" s="171"/>
      <c r="I579" s="174"/>
      <c r="J579" s="185">
        <f>BK579</f>
        <v>0</v>
      </c>
      <c r="K579" s="171"/>
      <c r="L579" s="176"/>
      <c r="M579" s="177"/>
      <c r="N579" s="178"/>
      <c r="O579" s="178"/>
      <c r="P579" s="179">
        <f>SUM(P580:P585)</f>
        <v>0</v>
      </c>
      <c r="Q579" s="178"/>
      <c r="R579" s="179">
        <f>SUM(R580:R585)</f>
        <v>50</v>
      </c>
      <c r="S579" s="178"/>
      <c r="T579" s="180">
        <f>SUM(T580:T585)</f>
        <v>0</v>
      </c>
      <c r="AR579" s="181" t="s">
        <v>85</v>
      </c>
      <c r="AT579" s="182" t="s">
        <v>76</v>
      </c>
      <c r="AU579" s="182" t="s">
        <v>85</v>
      </c>
      <c r="AY579" s="181" t="s">
        <v>122</v>
      </c>
      <c r="BK579" s="183">
        <f>SUM(BK580:BK585)</f>
        <v>0</v>
      </c>
    </row>
    <row r="580" spans="1:65" s="2" customFormat="1" ht="16.5" customHeight="1" x14ac:dyDescent="0.2">
      <c r="A580" s="34"/>
      <c r="B580" s="35"/>
      <c r="C580" s="186" t="s">
        <v>940</v>
      </c>
      <c r="D580" s="186" t="s">
        <v>125</v>
      </c>
      <c r="E580" s="187" t="s">
        <v>941</v>
      </c>
      <c r="F580" s="188" t="s">
        <v>942</v>
      </c>
      <c r="G580" s="189" t="s">
        <v>386</v>
      </c>
      <c r="H580" s="190">
        <v>326.99799999999999</v>
      </c>
      <c r="I580" s="191"/>
      <c r="J580" s="192">
        <f>ROUND(I580*H580,2)</f>
        <v>0</v>
      </c>
      <c r="K580" s="188" t="s">
        <v>129</v>
      </c>
      <c r="L580" s="39"/>
      <c r="M580" s="193" t="s">
        <v>1</v>
      </c>
      <c r="N580" s="194" t="s">
        <v>42</v>
      </c>
      <c r="O580" s="71"/>
      <c r="P580" s="195">
        <f>O580*H580</f>
        <v>0</v>
      </c>
      <c r="Q580" s="195">
        <v>0</v>
      </c>
      <c r="R580" s="195">
        <f>Q580*H580</f>
        <v>0</v>
      </c>
      <c r="S580" s="195">
        <v>0</v>
      </c>
      <c r="T580" s="196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7" t="s">
        <v>146</v>
      </c>
      <c r="AT580" s="197" t="s">
        <v>125</v>
      </c>
      <c r="AU580" s="197" t="s">
        <v>87</v>
      </c>
      <c r="AY580" s="17" t="s">
        <v>122</v>
      </c>
      <c r="BE580" s="198">
        <f>IF(N580="základní",J580,0)</f>
        <v>0</v>
      </c>
      <c r="BF580" s="198">
        <f>IF(N580="snížená",J580,0)</f>
        <v>0</v>
      </c>
      <c r="BG580" s="198">
        <f>IF(N580="zákl. přenesená",J580,0)</f>
        <v>0</v>
      </c>
      <c r="BH580" s="198">
        <f>IF(N580="sníž. přenesená",J580,0)</f>
        <v>0</v>
      </c>
      <c r="BI580" s="198">
        <f>IF(N580="nulová",J580,0)</f>
        <v>0</v>
      </c>
      <c r="BJ580" s="17" t="s">
        <v>85</v>
      </c>
      <c r="BK580" s="198">
        <f>ROUND(I580*H580,2)</f>
        <v>0</v>
      </c>
      <c r="BL580" s="17" t="s">
        <v>146</v>
      </c>
      <c r="BM580" s="197" t="s">
        <v>943</v>
      </c>
    </row>
    <row r="581" spans="1:65" s="2" customFormat="1" x14ac:dyDescent="0.2">
      <c r="A581" s="34"/>
      <c r="B581" s="35"/>
      <c r="C581" s="36"/>
      <c r="D581" s="199" t="s">
        <v>132</v>
      </c>
      <c r="E581" s="36"/>
      <c r="F581" s="200" t="s">
        <v>944</v>
      </c>
      <c r="G581" s="36"/>
      <c r="H581" s="36"/>
      <c r="I581" s="201"/>
      <c r="J581" s="36"/>
      <c r="K581" s="36"/>
      <c r="L581" s="39"/>
      <c r="M581" s="202"/>
      <c r="N581" s="203"/>
      <c r="O581" s="71"/>
      <c r="P581" s="71"/>
      <c r="Q581" s="71"/>
      <c r="R581" s="71"/>
      <c r="S581" s="71"/>
      <c r="T581" s="72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T581" s="17" t="s">
        <v>132</v>
      </c>
      <c r="AU581" s="17" t="s">
        <v>87</v>
      </c>
    </row>
    <row r="582" spans="1:65" s="2" customFormat="1" ht="16.5" customHeight="1" x14ac:dyDescent="0.2">
      <c r="A582" s="34"/>
      <c r="B582" s="35"/>
      <c r="C582" s="239" t="s">
        <v>945</v>
      </c>
      <c r="D582" s="239" t="s">
        <v>383</v>
      </c>
      <c r="E582" s="240" t="s">
        <v>946</v>
      </c>
      <c r="F582" s="241" t="s">
        <v>947</v>
      </c>
      <c r="G582" s="242" t="s">
        <v>1</v>
      </c>
      <c r="H582" s="243">
        <v>1</v>
      </c>
      <c r="I582" s="244"/>
      <c r="J582" s="245">
        <f>ROUND(I582*H582,2)</f>
        <v>0</v>
      </c>
      <c r="K582" s="241" t="s">
        <v>1</v>
      </c>
      <c r="L582" s="246"/>
      <c r="M582" s="247" t="s">
        <v>1</v>
      </c>
      <c r="N582" s="248" t="s">
        <v>42</v>
      </c>
      <c r="O582" s="71"/>
      <c r="P582" s="195">
        <f>O582*H582</f>
        <v>0</v>
      </c>
      <c r="Q582" s="195">
        <v>50</v>
      </c>
      <c r="R582" s="195">
        <f>Q582*H582</f>
        <v>50</v>
      </c>
      <c r="S582" s="195">
        <v>0</v>
      </c>
      <c r="T582" s="196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97" t="s">
        <v>171</v>
      </c>
      <c r="AT582" s="197" t="s">
        <v>383</v>
      </c>
      <c r="AU582" s="197" t="s">
        <v>87</v>
      </c>
      <c r="AY582" s="17" t="s">
        <v>122</v>
      </c>
      <c r="BE582" s="198">
        <f>IF(N582="základní",J582,0)</f>
        <v>0</v>
      </c>
      <c r="BF582" s="198">
        <f>IF(N582="snížená",J582,0)</f>
        <v>0</v>
      </c>
      <c r="BG582" s="198">
        <f>IF(N582="zákl. přenesená",J582,0)</f>
        <v>0</v>
      </c>
      <c r="BH582" s="198">
        <f>IF(N582="sníž. přenesená",J582,0)</f>
        <v>0</v>
      </c>
      <c r="BI582" s="198">
        <f>IF(N582="nulová",J582,0)</f>
        <v>0</v>
      </c>
      <c r="BJ582" s="17" t="s">
        <v>85</v>
      </c>
      <c r="BK582" s="198">
        <f>ROUND(I582*H582,2)</f>
        <v>0</v>
      </c>
      <c r="BL582" s="17" t="s">
        <v>146</v>
      </c>
      <c r="BM582" s="197" t="s">
        <v>948</v>
      </c>
    </row>
    <row r="583" spans="1:65" s="2" customFormat="1" x14ac:dyDescent="0.2">
      <c r="A583" s="34"/>
      <c r="B583" s="35"/>
      <c r="C583" s="36"/>
      <c r="D583" s="199" t="s">
        <v>132</v>
      </c>
      <c r="E583" s="36"/>
      <c r="F583" s="200" t="s">
        <v>949</v>
      </c>
      <c r="G583" s="36"/>
      <c r="H583" s="36"/>
      <c r="I583" s="201"/>
      <c r="J583" s="36"/>
      <c r="K583" s="36"/>
      <c r="L583" s="39"/>
      <c r="M583" s="202"/>
      <c r="N583" s="203"/>
      <c r="O583" s="71"/>
      <c r="P583" s="71"/>
      <c r="Q583" s="71"/>
      <c r="R583" s="71"/>
      <c r="S583" s="71"/>
      <c r="T583" s="72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T583" s="17" t="s">
        <v>132</v>
      </c>
      <c r="AU583" s="17" t="s">
        <v>87</v>
      </c>
    </row>
    <row r="584" spans="1:65" s="13" customFormat="1" ht="22.5" x14ac:dyDescent="0.2">
      <c r="B584" s="204"/>
      <c r="C584" s="205"/>
      <c r="D584" s="199" t="s">
        <v>133</v>
      </c>
      <c r="E584" s="206" t="s">
        <v>1</v>
      </c>
      <c r="F584" s="207" t="s">
        <v>950</v>
      </c>
      <c r="G584" s="205"/>
      <c r="H584" s="206" t="s">
        <v>1</v>
      </c>
      <c r="I584" s="208"/>
      <c r="J584" s="205"/>
      <c r="K584" s="205"/>
      <c r="L584" s="209"/>
      <c r="M584" s="210"/>
      <c r="N584" s="211"/>
      <c r="O584" s="211"/>
      <c r="P584" s="211"/>
      <c r="Q584" s="211"/>
      <c r="R584" s="211"/>
      <c r="S584" s="211"/>
      <c r="T584" s="212"/>
      <c r="AT584" s="213" t="s">
        <v>133</v>
      </c>
      <c r="AU584" s="213" t="s">
        <v>87</v>
      </c>
      <c r="AV584" s="13" t="s">
        <v>85</v>
      </c>
      <c r="AW584" s="13" t="s">
        <v>33</v>
      </c>
      <c r="AX584" s="13" t="s">
        <v>77</v>
      </c>
      <c r="AY584" s="213" t="s">
        <v>122</v>
      </c>
    </row>
    <row r="585" spans="1:65" s="14" customFormat="1" x14ac:dyDescent="0.2">
      <c r="B585" s="214"/>
      <c r="C585" s="215"/>
      <c r="D585" s="199" t="s">
        <v>133</v>
      </c>
      <c r="E585" s="216" t="s">
        <v>1</v>
      </c>
      <c r="F585" s="217" t="s">
        <v>701</v>
      </c>
      <c r="G585" s="215"/>
      <c r="H585" s="218">
        <v>1</v>
      </c>
      <c r="I585" s="219"/>
      <c r="J585" s="215"/>
      <c r="K585" s="215"/>
      <c r="L585" s="220"/>
      <c r="M585" s="225"/>
      <c r="N585" s="226"/>
      <c r="O585" s="226"/>
      <c r="P585" s="226"/>
      <c r="Q585" s="226"/>
      <c r="R585" s="226"/>
      <c r="S585" s="226"/>
      <c r="T585" s="227"/>
      <c r="AT585" s="224" t="s">
        <v>133</v>
      </c>
      <c r="AU585" s="224" t="s">
        <v>87</v>
      </c>
      <c r="AV585" s="14" t="s">
        <v>87</v>
      </c>
      <c r="AW585" s="14" t="s">
        <v>33</v>
      </c>
      <c r="AX585" s="14" t="s">
        <v>85</v>
      </c>
      <c r="AY585" s="224" t="s">
        <v>122</v>
      </c>
    </row>
    <row r="586" spans="1:65" s="2" customFormat="1" ht="6.95" customHeight="1" x14ac:dyDescent="0.2">
      <c r="A586" s="34"/>
      <c r="B586" s="54"/>
      <c r="C586" s="55"/>
      <c r="D586" s="55"/>
      <c r="E586" s="55"/>
      <c r="F586" s="55"/>
      <c r="G586" s="55"/>
      <c r="H586" s="55"/>
      <c r="I586" s="55"/>
      <c r="J586" s="55"/>
      <c r="K586" s="55"/>
      <c r="L586" s="39"/>
      <c r="M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</row>
  </sheetData>
  <sheetProtection password="CC35" sheet="1" objects="1" scenarios="1" formatColumns="0" formatRows="0" autoFilter="0"/>
  <autoFilter ref="C125:K58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02 - Ostatní a vedlejší n...</vt:lpstr>
      <vt:lpstr>101 - Chodník</vt:lpstr>
      <vt:lpstr>'02 - Ostatní a vedlejší n...'!Názvy_tisku</vt:lpstr>
      <vt:lpstr>'101 - Chodník'!Názvy_tisku</vt:lpstr>
      <vt:lpstr>'Rekapitulace stavby'!Názvy_tisku</vt:lpstr>
      <vt:lpstr>'02 - Ostatní a vedlejší n...'!Oblast_tisku</vt:lpstr>
      <vt:lpstr>'101 - Chodník'!Oblast_tisku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kros\Karel</dc:creator>
  <cp:lastModifiedBy>Štěpánka Budošová</cp:lastModifiedBy>
  <dcterms:created xsi:type="dcterms:W3CDTF">2023-04-28T05:35:28Z</dcterms:created>
  <dcterms:modified xsi:type="dcterms:W3CDTF">2025-02-11T08:51:31Z</dcterms:modified>
</cp:coreProperties>
</file>