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0 - VEDLEJŠÍ A OSTATNÍ N..." sheetId="2" r:id="rId2"/>
    <sheet name="01 - SO 101" sheetId="3" r:id="rId3"/>
    <sheet name="02 - SO 102" sheetId="4" r:id="rId4"/>
    <sheet name="03 - SO 103" sheetId="5" r:id="rId5"/>
    <sheet name="03.1 - SO 103 - vjezdy a ..." sheetId="6" r:id="rId6"/>
    <sheet name="05 - SO 105" sheetId="7" r:id="rId7"/>
    <sheet name="06 - SO 106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'00 - VEDLEJŠÍ A OSTATNÍ N...'!$C$80:$K$95</definedName>
    <definedName name="_xlnm.Print_Area" localSheetId="1">'00 - VEDLEJŠÍ A OSTATNÍ N...'!$C$4:$J$39,'00 - VEDLEJŠÍ A OSTATNÍ N...'!$C$45:$J$62,'00 - VEDLEJŠÍ A OSTATNÍ N...'!$C$68:$K$95</definedName>
    <definedName name="_xlnm.Print_Titles" localSheetId="1">'00 - VEDLEJŠÍ A OSTATNÍ N...'!$80:$80</definedName>
    <definedName name="_xlnm._FilterDatabase" localSheetId="2" hidden="1">'01 - SO 101'!$C$86:$K$228</definedName>
    <definedName name="_xlnm.Print_Area" localSheetId="2">'01 - SO 101'!$C$4:$J$39,'01 - SO 101'!$C$45:$J$68,'01 - SO 101'!$C$74:$K$228</definedName>
    <definedName name="_xlnm.Print_Titles" localSheetId="2">'01 - SO 101'!$86:$86</definedName>
    <definedName name="_xlnm._FilterDatabase" localSheetId="3" hidden="1">'02 - SO 102'!$C$85:$K$203</definedName>
    <definedName name="_xlnm.Print_Area" localSheetId="3">'02 - SO 102'!$C$4:$J$39,'02 - SO 102'!$C$45:$J$67,'02 - SO 102'!$C$73:$K$203</definedName>
    <definedName name="_xlnm.Print_Titles" localSheetId="3">'02 - SO 102'!$85:$85</definedName>
    <definedName name="_xlnm._FilterDatabase" localSheetId="4" hidden="1">'03 - SO 103'!$C$85:$K$169</definedName>
    <definedName name="_xlnm.Print_Area" localSheetId="4">'03 - SO 103'!$C$4:$J$39,'03 - SO 103'!$C$45:$J$67,'03 - SO 103'!$C$73:$K$169</definedName>
    <definedName name="_xlnm.Print_Titles" localSheetId="4">'03 - SO 103'!$85:$85</definedName>
    <definedName name="_xlnm._FilterDatabase" localSheetId="5" hidden="1">'03.1 - SO 103 - vjezdy a ...'!$C$80:$K$88</definedName>
    <definedName name="_xlnm.Print_Area" localSheetId="5">'03.1 - SO 103 - vjezdy a ...'!$C$4:$J$39,'03.1 - SO 103 - vjezdy a ...'!$C$45:$J$62,'03.1 - SO 103 - vjezdy a ...'!$C$68:$K$88</definedName>
    <definedName name="_xlnm.Print_Titles" localSheetId="5">'03.1 - SO 103 - vjezdy a ...'!$80:$80</definedName>
    <definedName name="_xlnm._FilterDatabase" localSheetId="6" hidden="1">'05 - SO 105'!$C$85:$K$176</definedName>
    <definedName name="_xlnm.Print_Area" localSheetId="6">'05 - SO 105'!$C$4:$J$39,'05 - SO 105'!$C$45:$J$67,'05 - SO 105'!$C$73:$K$176</definedName>
    <definedName name="_xlnm.Print_Titles" localSheetId="6">'05 - SO 105'!$85:$85</definedName>
    <definedName name="_xlnm._FilterDatabase" localSheetId="7" hidden="1">'06 - SO 106'!$C$85:$K$210</definedName>
    <definedName name="_xlnm.Print_Area" localSheetId="7">'06 - SO 106'!$C$4:$J$39,'06 - SO 106'!$C$45:$J$67,'06 - SO 106'!$C$73:$K$210</definedName>
    <definedName name="_xlnm.Print_Titles" localSheetId="7">'06 - SO 106'!$85:$85</definedName>
    <definedName name="_xlnm.Print_Area" localSheetId="8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8" r="J37"/>
  <c r="J36"/>
  <c i="1" r="AY61"/>
  <c i="8" r="J35"/>
  <c i="1" r="AX61"/>
  <c i="8"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8"/>
  <c r="BH198"/>
  <c r="BG198"/>
  <c r="BF198"/>
  <c r="T198"/>
  <c r="R198"/>
  <c r="P198"/>
  <c r="BK198"/>
  <c r="J198"/>
  <c r="BE198"/>
  <c r="BI196"/>
  <c r="BH196"/>
  <c r="BG196"/>
  <c r="BF196"/>
  <c r="T196"/>
  <c r="T195"/>
  <c r="R196"/>
  <c r="R195"/>
  <c r="P196"/>
  <c r="P195"/>
  <c r="BK196"/>
  <c r="BK195"/>
  <c r="J195"/>
  <c r="J196"/>
  <c r="BE196"/>
  <c r="J66"/>
  <c r="BI193"/>
  <c r="BH193"/>
  <c r="BG193"/>
  <c r="BF193"/>
  <c r="T193"/>
  <c r="T192"/>
  <c r="R193"/>
  <c r="R192"/>
  <c r="P193"/>
  <c r="P192"/>
  <c r="BK193"/>
  <c r="BK192"/>
  <c r="J192"/>
  <c r="J193"/>
  <c r="BE193"/>
  <c r="J65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8"/>
  <c r="BH178"/>
  <c r="BG178"/>
  <c r="BF178"/>
  <c r="T178"/>
  <c r="R178"/>
  <c r="P178"/>
  <c r="BK178"/>
  <c r="J178"/>
  <c r="BE178"/>
  <c r="BI176"/>
  <c r="BH176"/>
  <c r="BG176"/>
  <c r="BF176"/>
  <c r="T176"/>
  <c r="R176"/>
  <c r="P176"/>
  <c r="BK176"/>
  <c r="J176"/>
  <c r="BE176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7"/>
  <c r="BH167"/>
  <c r="BG167"/>
  <c r="BF167"/>
  <c r="T167"/>
  <c r="T166"/>
  <c r="R167"/>
  <c r="R166"/>
  <c r="P167"/>
  <c r="P166"/>
  <c r="BK167"/>
  <c r="BK166"/>
  <c r="J166"/>
  <c r="J167"/>
  <c r="BE167"/>
  <c r="J64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2"/>
  <c r="BH152"/>
  <c r="BG152"/>
  <c r="BF152"/>
  <c r="T152"/>
  <c r="T151"/>
  <c r="R152"/>
  <c r="R151"/>
  <c r="P152"/>
  <c r="P151"/>
  <c r="BK152"/>
  <c r="BK151"/>
  <c r="J151"/>
  <c r="J152"/>
  <c r="BE152"/>
  <c r="J63"/>
  <c r="BI147"/>
  <c r="BH147"/>
  <c r="BG147"/>
  <c r="BF147"/>
  <c r="T147"/>
  <c r="R147"/>
  <c r="P147"/>
  <c r="BK147"/>
  <c r="J147"/>
  <c r="BE147"/>
  <c r="BI143"/>
  <c r="BH143"/>
  <c r="BG143"/>
  <c r="BF143"/>
  <c r="T143"/>
  <c r="R143"/>
  <c r="P143"/>
  <c r="BK143"/>
  <c r="J143"/>
  <c r="BE143"/>
  <c r="BI141"/>
  <c r="BH141"/>
  <c r="BG141"/>
  <c r="BF141"/>
  <c r="T141"/>
  <c r="R141"/>
  <c r="P141"/>
  <c r="BK141"/>
  <c r="J141"/>
  <c r="BE141"/>
  <c r="BI137"/>
  <c r="BH137"/>
  <c r="BG137"/>
  <c r="BF137"/>
  <c r="T137"/>
  <c r="T136"/>
  <c r="R137"/>
  <c r="R136"/>
  <c r="P137"/>
  <c r="P136"/>
  <c r="BK137"/>
  <c r="BK136"/>
  <c r="J136"/>
  <c r="J137"/>
  <c r="BE137"/>
  <c r="J62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2"/>
  <c r="BH102"/>
  <c r="BG102"/>
  <c r="BF102"/>
  <c r="T102"/>
  <c r="R102"/>
  <c r="P102"/>
  <c r="BK102"/>
  <c r="J102"/>
  <c r="BE102"/>
  <c r="BI97"/>
  <c r="BH97"/>
  <c r="BG97"/>
  <c r="BF97"/>
  <c r="T97"/>
  <c r="R97"/>
  <c r="P97"/>
  <c r="BK97"/>
  <c r="J97"/>
  <c r="BE97"/>
  <c r="BI93"/>
  <c r="BH93"/>
  <c r="BG93"/>
  <c r="BF93"/>
  <c r="T93"/>
  <c r="R93"/>
  <c r="P93"/>
  <c r="BK93"/>
  <c r="J93"/>
  <c r="BE93"/>
  <c r="BI91"/>
  <c r="BH91"/>
  <c r="BG91"/>
  <c r="BF91"/>
  <c r="T91"/>
  <c r="R91"/>
  <c r="P91"/>
  <c r="BK91"/>
  <c r="J91"/>
  <c r="BE91"/>
  <c r="BI89"/>
  <c r="F37"/>
  <c i="1" r="BD61"/>
  <c i="8" r="BH89"/>
  <c r="F36"/>
  <c i="1" r="BC61"/>
  <c i="8" r="BG89"/>
  <c r="F35"/>
  <c i="1" r="BB61"/>
  <c i="8" r="BF89"/>
  <c r="J34"/>
  <c i="1" r="AW61"/>
  <c i="8" r="F34"/>
  <c i="1" r="BA61"/>
  <c i="8" r="T89"/>
  <c r="T88"/>
  <c r="T87"/>
  <c r="T86"/>
  <c r="R89"/>
  <c r="R88"/>
  <c r="R87"/>
  <c r="R86"/>
  <c r="P89"/>
  <c r="P88"/>
  <c r="P87"/>
  <c r="P86"/>
  <c i="1" r="AU61"/>
  <c i="8" r="BK89"/>
  <c r="BK88"/>
  <c r="J88"/>
  <c r="BK87"/>
  <c r="J87"/>
  <c r="BK86"/>
  <c r="J86"/>
  <c r="J59"/>
  <c r="J30"/>
  <c i="1" r="AG61"/>
  <c i="8" r="J89"/>
  <c r="BE89"/>
  <c r="J33"/>
  <c i="1" r="AV61"/>
  <c i="8" r="F33"/>
  <c i="1" r="AZ61"/>
  <c i="8" r="J61"/>
  <c r="J60"/>
  <c r="F80"/>
  <c r="E78"/>
  <c r="F52"/>
  <c r="E50"/>
  <c r="J39"/>
  <c r="J24"/>
  <c r="E24"/>
  <c r="J83"/>
  <c r="J55"/>
  <c r="J23"/>
  <c r="J21"/>
  <c r="E21"/>
  <c r="J82"/>
  <c r="J54"/>
  <c r="J20"/>
  <c r="J18"/>
  <c r="E18"/>
  <c r="F83"/>
  <c r="F55"/>
  <c r="J17"/>
  <c r="J15"/>
  <c r="E15"/>
  <c r="F82"/>
  <c r="F54"/>
  <c r="J14"/>
  <c r="J12"/>
  <c r="J80"/>
  <c r="J52"/>
  <c r="E7"/>
  <c r="E76"/>
  <c r="E48"/>
  <c i="7" r="J37"/>
  <c r="J36"/>
  <c i="1" r="AY60"/>
  <c i="7" r="J35"/>
  <c i="1" r="AX60"/>
  <c i="7" r="BI175"/>
  <c r="BH175"/>
  <c r="BG175"/>
  <c r="BF175"/>
  <c r="T175"/>
  <c r="R175"/>
  <c r="P175"/>
  <c r="BK175"/>
  <c r="J175"/>
  <c r="BE175"/>
  <c r="BI172"/>
  <c r="BH172"/>
  <c r="BG172"/>
  <c r="BF172"/>
  <c r="T172"/>
  <c r="R172"/>
  <c r="P172"/>
  <c r="BK172"/>
  <c r="J172"/>
  <c r="BE172"/>
  <c r="BI170"/>
  <c r="BH170"/>
  <c r="BG170"/>
  <c r="BF170"/>
  <c r="T170"/>
  <c r="T169"/>
  <c r="R170"/>
  <c r="R169"/>
  <c r="P170"/>
  <c r="P169"/>
  <c r="BK170"/>
  <c r="BK169"/>
  <c r="J169"/>
  <c r="J170"/>
  <c r="BE170"/>
  <c r="J66"/>
  <c r="BI167"/>
  <c r="BH167"/>
  <c r="BG167"/>
  <c r="BF167"/>
  <c r="T167"/>
  <c r="T166"/>
  <c r="R167"/>
  <c r="R166"/>
  <c r="P167"/>
  <c r="P166"/>
  <c r="BK167"/>
  <c r="BK166"/>
  <c r="J166"/>
  <c r="J167"/>
  <c r="BE167"/>
  <c r="J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8"/>
  <c r="BH158"/>
  <c r="BG158"/>
  <c r="BF158"/>
  <c r="T158"/>
  <c r="T157"/>
  <c r="R158"/>
  <c r="R157"/>
  <c r="P158"/>
  <c r="P157"/>
  <c r="BK158"/>
  <c r="BK157"/>
  <c r="J157"/>
  <c r="J158"/>
  <c r="BE158"/>
  <c r="J64"/>
  <c r="BI153"/>
  <c r="BH153"/>
  <c r="BG153"/>
  <c r="BF153"/>
  <c r="T153"/>
  <c r="R153"/>
  <c r="P153"/>
  <c r="BK153"/>
  <c r="J153"/>
  <c r="BE153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7"/>
  <c r="BH147"/>
  <c r="BG147"/>
  <c r="BF147"/>
  <c r="T147"/>
  <c r="T146"/>
  <c r="R147"/>
  <c r="R146"/>
  <c r="P147"/>
  <c r="P146"/>
  <c r="BK147"/>
  <c r="BK146"/>
  <c r="J146"/>
  <c r="J147"/>
  <c r="BE147"/>
  <c r="J63"/>
  <c r="BI144"/>
  <c r="BH144"/>
  <c r="BG144"/>
  <c r="BF144"/>
  <c r="T144"/>
  <c r="R144"/>
  <c r="P144"/>
  <c r="BK144"/>
  <c r="J144"/>
  <c r="BE144"/>
  <c r="BI140"/>
  <c r="BH140"/>
  <c r="BG140"/>
  <c r="BF140"/>
  <c r="T140"/>
  <c r="T139"/>
  <c r="R140"/>
  <c r="R139"/>
  <c r="P140"/>
  <c r="P139"/>
  <c r="BK140"/>
  <c r="BK139"/>
  <c r="J139"/>
  <c r="J140"/>
  <c r="BE140"/>
  <c r="J62"/>
  <c r="BI137"/>
  <c r="BH137"/>
  <c r="BG137"/>
  <c r="BF137"/>
  <c r="T137"/>
  <c r="R137"/>
  <c r="P137"/>
  <c r="BK137"/>
  <c r="J137"/>
  <c r="BE137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91"/>
  <c r="BH91"/>
  <c r="BG91"/>
  <c r="BF91"/>
  <c r="T91"/>
  <c r="R91"/>
  <c r="P91"/>
  <c r="BK91"/>
  <c r="J91"/>
  <c r="BE91"/>
  <c r="BI89"/>
  <c r="F37"/>
  <c i="1" r="BD60"/>
  <c i="7" r="BH89"/>
  <c r="F36"/>
  <c i="1" r="BC60"/>
  <c i="7" r="BG89"/>
  <c r="F35"/>
  <c i="1" r="BB60"/>
  <c i="7" r="BF89"/>
  <c r="J34"/>
  <c i="1" r="AW60"/>
  <c i="7" r="F34"/>
  <c i="1" r="BA60"/>
  <c i="7" r="T89"/>
  <c r="T88"/>
  <c r="T87"/>
  <c r="T86"/>
  <c r="R89"/>
  <c r="R88"/>
  <c r="R87"/>
  <c r="R86"/>
  <c r="P89"/>
  <c r="P88"/>
  <c r="P87"/>
  <c r="P86"/>
  <c i="1" r="AU60"/>
  <c i="7" r="BK89"/>
  <c r="BK88"/>
  <c r="J88"/>
  <c r="BK87"/>
  <c r="J87"/>
  <c r="BK86"/>
  <c r="J86"/>
  <c r="J59"/>
  <c r="J30"/>
  <c i="1" r="AG60"/>
  <c i="7" r="J89"/>
  <c r="BE89"/>
  <c r="J33"/>
  <c i="1" r="AV60"/>
  <c i="7" r="F33"/>
  <c i="1" r="AZ60"/>
  <c i="7" r="J61"/>
  <c r="J60"/>
  <c r="F80"/>
  <c r="E78"/>
  <c r="F52"/>
  <c r="E50"/>
  <c r="J39"/>
  <c r="J24"/>
  <c r="E24"/>
  <c r="J83"/>
  <c r="J55"/>
  <c r="J23"/>
  <c r="J21"/>
  <c r="E21"/>
  <c r="J82"/>
  <c r="J54"/>
  <c r="J20"/>
  <c r="J18"/>
  <c r="E18"/>
  <c r="F83"/>
  <c r="F55"/>
  <c r="J17"/>
  <c r="J15"/>
  <c r="E15"/>
  <c r="F82"/>
  <c r="F54"/>
  <c r="J14"/>
  <c r="J12"/>
  <c r="J80"/>
  <c r="J52"/>
  <c r="E7"/>
  <c r="E76"/>
  <c r="E48"/>
  <c i="6" r="J37"/>
  <c r="J36"/>
  <c i="1" r="AY59"/>
  <c i="6" r="J35"/>
  <c i="1" r="AX59"/>
  <c i="6"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/>
  <c r="BI84"/>
  <c r="F37"/>
  <c i="1" r="BD59"/>
  <c i="6" r="BH84"/>
  <c r="F36"/>
  <c i="1" r="BC59"/>
  <c i="6" r="BG84"/>
  <c r="F35"/>
  <c i="1" r="BB59"/>
  <c i="6" r="BF84"/>
  <c r="J34"/>
  <c i="1" r="AW59"/>
  <c i="6" r="F34"/>
  <c i="1" r="BA59"/>
  <c i="6" r="T84"/>
  <c r="T83"/>
  <c r="T82"/>
  <c r="T81"/>
  <c r="R84"/>
  <c r="R83"/>
  <c r="R82"/>
  <c r="R81"/>
  <c r="P84"/>
  <c r="P83"/>
  <c r="P82"/>
  <c r="P81"/>
  <c i="1" r="AU59"/>
  <c i="6" r="BK84"/>
  <c r="BK83"/>
  <c r="J83"/>
  <c r="BK82"/>
  <c r="J82"/>
  <c r="BK81"/>
  <c r="J81"/>
  <c r="J59"/>
  <c r="J30"/>
  <c i="1" r="AG59"/>
  <c i="6" r="J84"/>
  <c r="BE84"/>
  <c r="J33"/>
  <c i="1" r="AV59"/>
  <c i="6" r="F33"/>
  <c i="1" r="AZ59"/>
  <c i="6" r="J61"/>
  <c r="J60"/>
  <c r="F75"/>
  <c r="E73"/>
  <c r="F52"/>
  <c r="E50"/>
  <c r="J39"/>
  <c r="J24"/>
  <c r="E24"/>
  <c r="J78"/>
  <c r="J55"/>
  <c r="J23"/>
  <c r="J21"/>
  <c r="E21"/>
  <c r="J77"/>
  <c r="J54"/>
  <c r="J20"/>
  <c r="J18"/>
  <c r="E18"/>
  <c r="F78"/>
  <c r="F55"/>
  <c r="J17"/>
  <c r="J15"/>
  <c r="E15"/>
  <c r="F77"/>
  <c r="F54"/>
  <c r="J14"/>
  <c r="J12"/>
  <c r="J75"/>
  <c r="J52"/>
  <c r="E7"/>
  <c r="E71"/>
  <c r="E48"/>
  <c i="5" r="J37"/>
  <c r="J36"/>
  <c i="1" r="AY58"/>
  <c i="5" r="J35"/>
  <c i="1" r="AX58"/>
  <c i="5" r="BI168"/>
  <c r="BH168"/>
  <c r="BG168"/>
  <c r="BF168"/>
  <c r="T168"/>
  <c r="R168"/>
  <c r="P168"/>
  <c r="BK168"/>
  <c r="J168"/>
  <c r="BE168"/>
  <c r="BI165"/>
  <c r="BH165"/>
  <c r="BG165"/>
  <c r="BF165"/>
  <c r="T165"/>
  <c r="R165"/>
  <c r="P165"/>
  <c r="BK165"/>
  <c r="J165"/>
  <c r="BE165"/>
  <c r="BI163"/>
  <c r="BH163"/>
  <c r="BG163"/>
  <c r="BF163"/>
  <c r="T163"/>
  <c r="T162"/>
  <c r="R163"/>
  <c r="R162"/>
  <c r="P163"/>
  <c r="P162"/>
  <c r="BK163"/>
  <c r="BK162"/>
  <c r="J162"/>
  <c r="J163"/>
  <c r="BE163"/>
  <c r="J66"/>
  <c r="BI160"/>
  <c r="BH160"/>
  <c r="BG160"/>
  <c r="BF160"/>
  <c r="T160"/>
  <c r="T159"/>
  <c r="R160"/>
  <c r="R159"/>
  <c r="P160"/>
  <c r="P159"/>
  <c r="BK160"/>
  <c r="BK159"/>
  <c r="J159"/>
  <c r="J160"/>
  <c r="BE160"/>
  <c r="J65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1"/>
  <c r="BH141"/>
  <c r="BG141"/>
  <c r="BF141"/>
  <c r="T141"/>
  <c r="T140"/>
  <c r="R141"/>
  <c r="R140"/>
  <c r="P141"/>
  <c r="P140"/>
  <c r="BK141"/>
  <c r="BK140"/>
  <c r="J140"/>
  <c r="J141"/>
  <c r="BE141"/>
  <c r="J64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3"/>
  <c r="BH123"/>
  <c r="BG123"/>
  <c r="BF123"/>
  <c r="T123"/>
  <c r="T122"/>
  <c r="R123"/>
  <c r="R122"/>
  <c r="P123"/>
  <c r="P122"/>
  <c r="BK123"/>
  <c r="BK122"/>
  <c r="J122"/>
  <c r="J123"/>
  <c r="BE123"/>
  <c r="J63"/>
  <c r="BI119"/>
  <c r="BH119"/>
  <c r="BG119"/>
  <c r="BF119"/>
  <c r="T119"/>
  <c r="R119"/>
  <c r="P119"/>
  <c r="BK119"/>
  <c r="J119"/>
  <c r="BE119"/>
  <c r="BI116"/>
  <c r="BH116"/>
  <c r="BG116"/>
  <c r="BF116"/>
  <c r="T116"/>
  <c r="R116"/>
  <c r="P116"/>
  <c r="BK116"/>
  <c r="J116"/>
  <c r="BE116"/>
  <c r="BI114"/>
  <c r="BH114"/>
  <c r="BG114"/>
  <c r="BF114"/>
  <c r="T114"/>
  <c r="R114"/>
  <c r="P114"/>
  <c r="BK114"/>
  <c r="J114"/>
  <c r="BE114"/>
  <c r="BI110"/>
  <c r="BH110"/>
  <c r="BG110"/>
  <c r="BF110"/>
  <c r="T110"/>
  <c r="T109"/>
  <c r="R110"/>
  <c r="R109"/>
  <c r="P110"/>
  <c r="P109"/>
  <c r="BK110"/>
  <c r="BK109"/>
  <c r="J109"/>
  <c r="J110"/>
  <c r="BE110"/>
  <c r="J62"/>
  <c r="BI107"/>
  <c r="BH107"/>
  <c r="BG107"/>
  <c r="BF107"/>
  <c r="T107"/>
  <c r="R107"/>
  <c r="P107"/>
  <c r="BK107"/>
  <c r="J107"/>
  <c r="BE107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5"/>
  <c r="BH95"/>
  <c r="BG95"/>
  <c r="BF95"/>
  <c r="T95"/>
  <c r="R95"/>
  <c r="P95"/>
  <c r="BK95"/>
  <c r="J95"/>
  <c r="BE95"/>
  <c r="BI89"/>
  <c r="F37"/>
  <c i="1" r="BD58"/>
  <c i="5" r="BH89"/>
  <c r="F36"/>
  <c i="1" r="BC58"/>
  <c i="5" r="BG89"/>
  <c r="F35"/>
  <c i="1" r="BB58"/>
  <c i="5" r="BF89"/>
  <c r="J34"/>
  <c i="1" r="AW58"/>
  <c i="5" r="F34"/>
  <c i="1" r="BA58"/>
  <c i="5" r="T89"/>
  <c r="T88"/>
  <c r="T87"/>
  <c r="T86"/>
  <c r="R89"/>
  <c r="R88"/>
  <c r="R87"/>
  <c r="R86"/>
  <c r="P89"/>
  <c r="P88"/>
  <c r="P87"/>
  <c r="P86"/>
  <c i="1" r="AU58"/>
  <c i="5" r="BK89"/>
  <c r="BK88"/>
  <c r="J88"/>
  <c r="BK87"/>
  <c r="J87"/>
  <c r="BK86"/>
  <c r="J86"/>
  <c r="J59"/>
  <c r="J30"/>
  <c i="1" r="AG58"/>
  <c i="5" r="J89"/>
  <c r="BE89"/>
  <c r="J33"/>
  <c i="1" r="AV58"/>
  <c i="5" r="F33"/>
  <c i="1" r="AZ58"/>
  <c i="5" r="J61"/>
  <c r="J60"/>
  <c r="F80"/>
  <c r="E78"/>
  <c r="F52"/>
  <c r="E50"/>
  <c r="J39"/>
  <c r="J24"/>
  <c r="E24"/>
  <c r="J83"/>
  <c r="J55"/>
  <c r="J23"/>
  <c r="J21"/>
  <c r="E21"/>
  <c r="J82"/>
  <c r="J54"/>
  <c r="J20"/>
  <c r="J18"/>
  <c r="E18"/>
  <c r="F83"/>
  <c r="F55"/>
  <c r="J17"/>
  <c r="J15"/>
  <c r="E15"/>
  <c r="F82"/>
  <c r="F54"/>
  <c r="J14"/>
  <c r="J12"/>
  <c r="J80"/>
  <c r="J52"/>
  <c r="E7"/>
  <c r="E76"/>
  <c r="E48"/>
  <c i="4" r="J37"/>
  <c r="J36"/>
  <c i="1" r="AY57"/>
  <c i="4" r="J35"/>
  <c i="1" r="AX57"/>
  <c i="4" r="BI202"/>
  <c r="BH202"/>
  <c r="BG202"/>
  <c r="BF202"/>
  <c r="T202"/>
  <c r="T201"/>
  <c r="R202"/>
  <c r="R201"/>
  <c r="P202"/>
  <c r="P201"/>
  <c r="BK202"/>
  <c r="BK201"/>
  <c r="J201"/>
  <c r="J202"/>
  <c r="BE202"/>
  <c r="J66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3"/>
  <c r="BH193"/>
  <c r="BG193"/>
  <c r="BF193"/>
  <c r="T193"/>
  <c r="R193"/>
  <c r="P193"/>
  <c r="BK193"/>
  <c r="J193"/>
  <c r="BE193"/>
  <c r="BI192"/>
  <c r="BH192"/>
  <c r="BG192"/>
  <c r="BF192"/>
  <c r="T192"/>
  <c r="T191"/>
  <c r="R192"/>
  <c r="R191"/>
  <c r="P192"/>
  <c r="P191"/>
  <c r="BK192"/>
  <c r="BK191"/>
  <c r="J191"/>
  <c r="J192"/>
  <c r="BE192"/>
  <c r="J65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80"/>
  <c r="BH180"/>
  <c r="BG180"/>
  <c r="BF180"/>
  <c r="T180"/>
  <c r="R180"/>
  <c r="P180"/>
  <c r="BK180"/>
  <c r="J180"/>
  <c r="BE180"/>
  <c r="BI177"/>
  <c r="BH177"/>
  <c r="BG177"/>
  <c r="BF177"/>
  <c r="T177"/>
  <c r="T176"/>
  <c r="R177"/>
  <c r="R176"/>
  <c r="P177"/>
  <c r="P176"/>
  <c r="BK177"/>
  <c r="BK176"/>
  <c r="J176"/>
  <c r="J177"/>
  <c r="BE177"/>
  <c r="J64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8"/>
  <c r="BH168"/>
  <c r="BG168"/>
  <c r="BF168"/>
  <c r="T168"/>
  <c r="R168"/>
  <c r="P168"/>
  <c r="BK168"/>
  <c r="J168"/>
  <c r="BE168"/>
  <c r="BI162"/>
  <c r="BH162"/>
  <c r="BG162"/>
  <c r="BF162"/>
  <c r="T162"/>
  <c r="T161"/>
  <c r="R162"/>
  <c r="R161"/>
  <c r="P162"/>
  <c r="P161"/>
  <c r="BK162"/>
  <c r="BK161"/>
  <c r="J161"/>
  <c r="J162"/>
  <c r="BE162"/>
  <c r="J63"/>
  <c r="BI159"/>
  <c r="BH159"/>
  <c r="BG159"/>
  <c r="BF159"/>
  <c r="T159"/>
  <c r="R159"/>
  <c r="P159"/>
  <c r="BK159"/>
  <c r="J159"/>
  <c r="BE159"/>
  <c r="BI155"/>
  <c r="BH155"/>
  <c r="BG155"/>
  <c r="BF155"/>
  <c r="T155"/>
  <c r="R155"/>
  <c r="P155"/>
  <c r="BK155"/>
  <c r="J155"/>
  <c r="BE155"/>
  <c r="BI151"/>
  <c r="BH151"/>
  <c r="BG151"/>
  <c r="BF151"/>
  <c r="T151"/>
  <c r="T150"/>
  <c r="R151"/>
  <c r="R150"/>
  <c r="P151"/>
  <c r="P150"/>
  <c r="BK151"/>
  <c r="BK150"/>
  <c r="J150"/>
  <c r="J151"/>
  <c r="BE151"/>
  <c r="J62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27"/>
  <c r="BH127"/>
  <c r="BG127"/>
  <c r="BF127"/>
  <c r="T127"/>
  <c r="R127"/>
  <c r="P127"/>
  <c r="BK127"/>
  <c r="J127"/>
  <c r="BE127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09"/>
  <c r="BH109"/>
  <c r="BG109"/>
  <c r="BF109"/>
  <c r="T109"/>
  <c r="R109"/>
  <c r="P109"/>
  <c r="BK109"/>
  <c r="J109"/>
  <c r="BE109"/>
  <c r="BI107"/>
  <c r="BH107"/>
  <c r="BG107"/>
  <c r="BF107"/>
  <c r="T107"/>
  <c r="R107"/>
  <c r="P107"/>
  <c r="BK107"/>
  <c r="J107"/>
  <c r="BE107"/>
  <c r="BI101"/>
  <c r="BH101"/>
  <c r="BG101"/>
  <c r="BF101"/>
  <c r="T101"/>
  <c r="R101"/>
  <c r="P101"/>
  <c r="BK101"/>
  <c r="J101"/>
  <c r="BE101"/>
  <c r="BI97"/>
  <c r="BH97"/>
  <c r="BG97"/>
  <c r="BF97"/>
  <c r="T97"/>
  <c r="R97"/>
  <c r="P97"/>
  <c r="BK97"/>
  <c r="J97"/>
  <c r="BE97"/>
  <c r="BI91"/>
  <c r="BH91"/>
  <c r="BG91"/>
  <c r="BF91"/>
  <c r="T91"/>
  <c r="R91"/>
  <c r="P91"/>
  <c r="BK91"/>
  <c r="J91"/>
  <c r="BE91"/>
  <c r="BI89"/>
  <c r="F37"/>
  <c i="1" r="BD57"/>
  <c i="4" r="BH89"/>
  <c r="F36"/>
  <c i="1" r="BC57"/>
  <c i="4" r="BG89"/>
  <c r="F35"/>
  <c i="1" r="BB57"/>
  <c i="4" r="BF89"/>
  <c r="J34"/>
  <c i="1" r="AW57"/>
  <c i="4" r="F34"/>
  <c i="1" r="BA57"/>
  <c i="4" r="T89"/>
  <c r="T88"/>
  <c r="T87"/>
  <c r="T86"/>
  <c r="R89"/>
  <c r="R88"/>
  <c r="R87"/>
  <c r="R86"/>
  <c r="P89"/>
  <c r="P88"/>
  <c r="P87"/>
  <c r="P86"/>
  <c i="1" r="AU57"/>
  <c i="4" r="BK89"/>
  <c r="BK88"/>
  <c r="J88"/>
  <c r="BK87"/>
  <c r="J87"/>
  <c r="BK86"/>
  <c r="J86"/>
  <c r="J59"/>
  <c r="J30"/>
  <c i="1" r="AG57"/>
  <c i="4" r="J89"/>
  <c r="BE89"/>
  <c r="J33"/>
  <c i="1" r="AV57"/>
  <c i="4" r="F33"/>
  <c i="1" r="AZ57"/>
  <c i="4" r="J61"/>
  <c r="J60"/>
  <c r="F80"/>
  <c r="E78"/>
  <c r="F52"/>
  <c r="E50"/>
  <c r="J39"/>
  <c r="J24"/>
  <c r="E24"/>
  <c r="J83"/>
  <c r="J55"/>
  <c r="J23"/>
  <c r="J21"/>
  <c r="E21"/>
  <c r="J82"/>
  <c r="J54"/>
  <c r="J20"/>
  <c r="J18"/>
  <c r="E18"/>
  <c r="F83"/>
  <c r="F55"/>
  <c r="J17"/>
  <c r="J15"/>
  <c r="E15"/>
  <c r="F82"/>
  <c r="F54"/>
  <c r="J14"/>
  <c r="J12"/>
  <c r="J80"/>
  <c r="J52"/>
  <c r="E7"/>
  <c r="E76"/>
  <c r="E48"/>
  <c i="3" r="J37"/>
  <c r="J36"/>
  <c i="1" r="AY56"/>
  <c i="3" r="J35"/>
  <c i="1" r="AX56"/>
  <c i="3" r="BI227"/>
  <c r="BH227"/>
  <c r="BG227"/>
  <c r="BF227"/>
  <c r="T227"/>
  <c r="R227"/>
  <c r="P227"/>
  <c r="BK227"/>
  <c r="J227"/>
  <c r="BE227"/>
  <c r="BI225"/>
  <c r="BH225"/>
  <c r="BG225"/>
  <c r="BF225"/>
  <c r="T225"/>
  <c r="R225"/>
  <c r="P225"/>
  <c r="BK225"/>
  <c r="J225"/>
  <c r="BE225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8"/>
  <c r="BH218"/>
  <c r="BG218"/>
  <c r="BF218"/>
  <c r="T218"/>
  <c r="R218"/>
  <c r="P218"/>
  <c r="BK218"/>
  <c r="J218"/>
  <c r="BE218"/>
  <c r="BI216"/>
  <c r="BH216"/>
  <c r="BG216"/>
  <c r="BF216"/>
  <c r="T216"/>
  <c r="T215"/>
  <c r="R216"/>
  <c r="R215"/>
  <c r="P216"/>
  <c r="P215"/>
  <c r="BK216"/>
  <c r="BK215"/>
  <c r="J215"/>
  <c r="J216"/>
  <c r="BE216"/>
  <c r="J67"/>
  <c r="BI213"/>
  <c r="BH213"/>
  <c r="BG213"/>
  <c r="BF213"/>
  <c r="T213"/>
  <c r="T212"/>
  <c r="R213"/>
  <c r="R212"/>
  <c r="P213"/>
  <c r="P212"/>
  <c r="BK213"/>
  <c r="BK212"/>
  <c r="J212"/>
  <c r="J213"/>
  <c r="BE213"/>
  <c r="J66"/>
  <c r="BI211"/>
  <c r="BH211"/>
  <c r="BG211"/>
  <c r="BF211"/>
  <c r="T211"/>
  <c r="R211"/>
  <c r="P211"/>
  <c r="BK211"/>
  <c r="J211"/>
  <c r="BE211"/>
  <c r="BI210"/>
  <c r="BH210"/>
  <c r="BG210"/>
  <c r="BF210"/>
  <c r="T210"/>
  <c r="R210"/>
  <c r="P210"/>
  <c r="BK210"/>
  <c r="J210"/>
  <c r="BE210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4"/>
  <c r="BH204"/>
  <c r="BG204"/>
  <c r="BF204"/>
  <c r="T204"/>
  <c r="R204"/>
  <c r="P204"/>
  <c r="BK204"/>
  <c r="J204"/>
  <c r="BE204"/>
  <c r="BI202"/>
  <c r="BH202"/>
  <c r="BG202"/>
  <c r="BF202"/>
  <c r="T202"/>
  <c r="R202"/>
  <c r="P202"/>
  <c r="BK202"/>
  <c r="J202"/>
  <c r="BE202"/>
  <c r="BI200"/>
  <c r="BH200"/>
  <c r="BG200"/>
  <c r="BF200"/>
  <c r="T200"/>
  <c r="R200"/>
  <c r="P200"/>
  <c r="BK200"/>
  <c r="J200"/>
  <c r="BE200"/>
  <c r="BI198"/>
  <c r="BH198"/>
  <c r="BG198"/>
  <c r="BF198"/>
  <c r="T198"/>
  <c r="T197"/>
  <c r="R198"/>
  <c r="R197"/>
  <c r="P198"/>
  <c r="P197"/>
  <c r="BK198"/>
  <c r="BK197"/>
  <c r="J197"/>
  <c r="J198"/>
  <c r="BE198"/>
  <c r="J65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8"/>
  <c r="BH188"/>
  <c r="BG188"/>
  <c r="BF188"/>
  <c r="T188"/>
  <c r="R188"/>
  <c r="P188"/>
  <c r="BK188"/>
  <c r="J188"/>
  <c r="BE188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0"/>
  <c r="BH180"/>
  <c r="BG180"/>
  <c r="BF180"/>
  <c r="T180"/>
  <c r="T179"/>
  <c r="R180"/>
  <c r="R179"/>
  <c r="P180"/>
  <c r="P179"/>
  <c r="BK180"/>
  <c r="BK179"/>
  <c r="J179"/>
  <c r="J180"/>
  <c r="BE180"/>
  <c r="J64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65"/>
  <c r="BH165"/>
  <c r="BG165"/>
  <c r="BF165"/>
  <c r="T165"/>
  <c r="T164"/>
  <c r="R165"/>
  <c r="R164"/>
  <c r="P165"/>
  <c r="P164"/>
  <c r="BK165"/>
  <c r="BK164"/>
  <c r="J164"/>
  <c r="J165"/>
  <c r="BE165"/>
  <c r="J63"/>
  <c r="BI162"/>
  <c r="BH162"/>
  <c r="BG162"/>
  <c r="BF162"/>
  <c r="T162"/>
  <c r="R162"/>
  <c r="P162"/>
  <c r="BK162"/>
  <c r="J162"/>
  <c r="BE162"/>
  <c r="BI158"/>
  <c r="BH158"/>
  <c r="BG158"/>
  <c r="BF158"/>
  <c r="T158"/>
  <c r="R158"/>
  <c r="P158"/>
  <c r="BK158"/>
  <c r="J158"/>
  <c r="BE158"/>
  <c r="BI154"/>
  <c r="BH154"/>
  <c r="BG154"/>
  <c r="BF154"/>
  <c r="T154"/>
  <c r="T153"/>
  <c r="R154"/>
  <c r="R153"/>
  <c r="P154"/>
  <c r="P153"/>
  <c r="BK154"/>
  <c r="BK153"/>
  <c r="J153"/>
  <c r="J154"/>
  <c r="BE154"/>
  <c r="J62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7"/>
  <c r="BH147"/>
  <c r="BG147"/>
  <c r="BF147"/>
  <c r="T147"/>
  <c r="R147"/>
  <c r="P147"/>
  <c r="BK147"/>
  <c r="J147"/>
  <c r="BE147"/>
  <c r="BI145"/>
  <c r="BH145"/>
  <c r="BG145"/>
  <c r="BF145"/>
  <c r="T145"/>
  <c r="R145"/>
  <c r="P145"/>
  <c r="BK145"/>
  <c r="J145"/>
  <c r="BE145"/>
  <c r="BI143"/>
  <c r="BH143"/>
  <c r="BG143"/>
  <c r="BF143"/>
  <c r="T143"/>
  <c r="R143"/>
  <c r="P143"/>
  <c r="BK143"/>
  <c r="J143"/>
  <c r="BE143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5"/>
  <c r="BH125"/>
  <c r="BG125"/>
  <c r="BF125"/>
  <c r="T125"/>
  <c r="R125"/>
  <c r="P125"/>
  <c r="BK125"/>
  <c r="J125"/>
  <c r="BE125"/>
  <c r="BI122"/>
  <c r="BH122"/>
  <c r="BG122"/>
  <c r="BF122"/>
  <c r="T122"/>
  <c r="R122"/>
  <c r="P122"/>
  <c r="BK122"/>
  <c r="J122"/>
  <c r="BE122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08"/>
  <c r="BH108"/>
  <c r="BG108"/>
  <c r="BF108"/>
  <c r="T108"/>
  <c r="R108"/>
  <c r="P108"/>
  <c r="BK108"/>
  <c r="J108"/>
  <c r="BE108"/>
  <c r="BI104"/>
  <c r="BH104"/>
  <c r="BG104"/>
  <c r="BF104"/>
  <c r="T104"/>
  <c r="R104"/>
  <c r="P104"/>
  <c r="BK104"/>
  <c r="J104"/>
  <c r="BE104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F37"/>
  <c i="1" r="BD56"/>
  <c i="3" r="BH90"/>
  <c r="F36"/>
  <c i="1" r="BC56"/>
  <c i="3" r="BG90"/>
  <c r="F35"/>
  <c i="1" r="BB56"/>
  <c i="3" r="BF90"/>
  <c r="J34"/>
  <c i="1" r="AW56"/>
  <c i="3" r="F34"/>
  <c i="1" r="BA56"/>
  <c i="3" r="T90"/>
  <c r="T89"/>
  <c r="T88"/>
  <c r="T87"/>
  <c r="R90"/>
  <c r="R89"/>
  <c r="R88"/>
  <c r="R87"/>
  <c r="P90"/>
  <c r="P89"/>
  <c r="P88"/>
  <c r="P87"/>
  <c i="1" r="AU56"/>
  <c i="3" r="BK90"/>
  <c r="BK89"/>
  <c r="J89"/>
  <c r="BK88"/>
  <c r="J88"/>
  <c r="BK87"/>
  <c r="J87"/>
  <c r="J59"/>
  <c r="J30"/>
  <c i="1" r="AG56"/>
  <c i="3" r="J90"/>
  <c r="BE90"/>
  <c r="J33"/>
  <c i="1" r="AV56"/>
  <c i="3" r="F33"/>
  <c i="1" r="AZ56"/>
  <c i="3" r="J61"/>
  <c r="J60"/>
  <c r="F81"/>
  <c r="E79"/>
  <c r="F52"/>
  <c r="E50"/>
  <c r="J39"/>
  <c r="J24"/>
  <c r="E24"/>
  <c r="J84"/>
  <c r="J55"/>
  <c r="J23"/>
  <c r="J21"/>
  <c r="E21"/>
  <c r="J83"/>
  <c r="J54"/>
  <c r="J20"/>
  <c r="J18"/>
  <c r="E18"/>
  <c r="F84"/>
  <c r="F55"/>
  <c r="J17"/>
  <c r="J15"/>
  <c r="E15"/>
  <c r="F83"/>
  <c r="F54"/>
  <c r="J14"/>
  <c r="J12"/>
  <c r="J81"/>
  <c r="J52"/>
  <c r="E7"/>
  <c r="E77"/>
  <c r="E48"/>
  <c i="2" r="J37"/>
  <c r="J36"/>
  <c i="1" r="AY55"/>
  <c i="2" r="J35"/>
  <c i="1" r="AX55"/>
  <c i="2"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7"/>
  <c r="BH87"/>
  <c r="BG87"/>
  <c r="BF87"/>
  <c r="T87"/>
  <c r="T86"/>
  <c r="R87"/>
  <c r="R86"/>
  <c r="P87"/>
  <c r="P86"/>
  <c r="BK87"/>
  <c r="BK86"/>
  <c r="J86"/>
  <c r="J87"/>
  <c r="BE87"/>
  <c r="J61"/>
  <c r="BI85"/>
  <c r="BH85"/>
  <c r="BG85"/>
  <c r="BF85"/>
  <c r="T85"/>
  <c r="R85"/>
  <c r="P85"/>
  <c r="BK85"/>
  <c r="J85"/>
  <c r="BE85"/>
  <c r="BI83"/>
  <c r="F37"/>
  <c i="1" r="BD55"/>
  <c i="2" r="BH83"/>
  <c r="F36"/>
  <c i="1" r="BC55"/>
  <c i="2" r="BG83"/>
  <c r="F35"/>
  <c i="1" r="BB55"/>
  <c i="2" r="BF83"/>
  <c r="J34"/>
  <c i="1" r="AW55"/>
  <c i="2" r="F34"/>
  <c i="1" r="BA55"/>
  <c i="2" r="T83"/>
  <c r="T82"/>
  <c r="T81"/>
  <c r="R83"/>
  <c r="R82"/>
  <c r="R81"/>
  <c r="P83"/>
  <c r="P82"/>
  <c r="P81"/>
  <c i="1" r="AU55"/>
  <c i="2" r="BK83"/>
  <c r="BK82"/>
  <c r="J82"/>
  <c r="BK81"/>
  <c r="J81"/>
  <c r="J59"/>
  <c r="J30"/>
  <c i="1" r="AG55"/>
  <c i="2" r="J83"/>
  <c r="BE83"/>
  <c r="J33"/>
  <c i="1" r="AV55"/>
  <c i="2" r="F33"/>
  <c i="1" r="AZ55"/>
  <c i="2" r="J60"/>
  <c r="F75"/>
  <c r="E73"/>
  <c r="F52"/>
  <c r="E50"/>
  <c r="J39"/>
  <c r="J24"/>
  <c r="E24"/>
  <c r="J78"/>
  <c r="J55"/>
  <c r="J23"/>
  <c r="J21"/>
  <c r="E21"/>
  <c r="J77"/>
  <c r="J54"/>
  <c r="J20"/>
  <c r="J18"/>
  <c r="E18"/>
  <c r="F78"/>
  <c r="F55"/>
  <c r="J17"/>
  <c r="J15"/>
  <c r="E15"/>
  <c r="F77"/>
  <c r="F54"/>
  <c r="J14"/>
  <c r="J12"/>
  <c r="J75"/>
  <c r="J52"/>
  <c r="E7"/>
  <c r="E71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61"/>
  <c r="AN61"/>
  <c r="AT60"/>
  <c r="AN60"/>
  <c r="AT59"/>
  <c r="AN59"/>
  <c r="AT58"/>
  <c r="AN58"/>
  <c r="AT57"/>
  <c r="AN57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<sst xmlns="http://schemas.openxmlformats.org/spreadsheetml/2006/main">
  <si>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</si>
  <si>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</si>
  <si>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</si>
  <si>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</si>
  <si>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</si>
  <si>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{a0ea70c7-3111-4980-873f-a5800096b7e5}</t>
  </si>
  <si>
    <t>0,1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</si>
  <si>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</si>
  <si>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</si>
  <si>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</si>
  <si>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</si>
  <si>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</si>
  <si>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0,01</t>
  </si>
  <si>
    <t>Kód:</t>
  </si>
  <si>
    <t>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</si>
  <si>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</si>
  <si>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</si>
  <si>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Cyklostezka Plzeň – Brdy, část Vlkov – Spálené Poříčí</t>
  </si>
  <si>
    <t>KSO:</t>
  </si>
  <si>
    <t/>
  </si>
  <si>
    <t>CC-CZ:</t>
  </si>
  <si>
    <t>Místo:</t>
  </si>
  <si>
    <t xml:space="preserve"> </t>
  </si>
  <si>
    <t>Datum:</t>
  </si>
  <si>
    <t>12.9.2018</t>
  </si>
  <si>
    <t>Zadavatel:</t>
  </si>
  <si>
    <t>IČ:</t>
  </si>
  <si>
    <t>Město Spálené Poříčí</t>
  </si>
  <si>
    <t>DIČ:</t>
  </si>
  <si>
    <t>Uchazeč:</t>
  </si>
  <si>
    <t>Vyplň údaj</t>
  </si>
  <si>
    <t>Projektant:</t>
  </si>
  <si>
    <t>DOPROFI</t>
  </si>
  <si>
    <t>True</t>
  </si>
  <si>
    <t>Zpracovatel:</t>
  </si>
  <si>
    <t>Roman Mitas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</si>
  <si>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</si>
  <si>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</si>
  <si>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</si>
  <si>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</si>
  <si>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</si>
  <si>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</si>
  <si>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</si>
  <si>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</si>
  <si>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</si>
  <si>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</si>
  <si>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</si>
  <si>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</si>
  <si>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</si>
  <si>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</si>
  <si>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</si>
  <si>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</si>
  <si>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</si>
  <si>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</si>
  <si>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</si>
  <si>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</si>
  <si>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</si>
  <si>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</si>
  <si>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</si>
  <si>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</si>
  <si>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</si>
  <si>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</si>
  <si>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</si>
  <si>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</si>
  <si>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</si>
  <si>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</si>
  <si>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</si>
  <si>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</si>
  <si>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</si>
  <si>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</si>
  <si>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</si>
  <si>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</si>
  <si>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</si>
  <si>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</si>
  <si>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</si>
  <si>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</si>
  <si>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</si>
  <si>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</si>
  <si>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A OSTATNÍ NÁKLADY</t>
  </si>
  <si>
    <t>STA</t>
  </si>
  <si>
    <t>1</t>
  </si>
  <si>
    <t>{096223e5-8609-42fb-937e-2935d43cadfb}</t>
  </si>
  <si>
    <t>2</t>
  </si>
  <si>
    <t>01</t>
  </si>
  <si>
    <t>SO 101</t>
  </si>
  <si>
    <t>{3a1e37cc-0332-4864-8e8c-4b099283e506}</t>
  </si>
  <si>
    <t>02</t>
  </si>
  <si>
    <t>SO 102</t>
  </si>
  <si>
    <t>{0a3d638b-ed7d-49a5-9fa7-ab2a878d82d3}</t>
  </si>
  <si>
    <t>03</t>
  </si>
  <si>
    <t>SO 103</t>
  </si>
  <si>
    <t>{669e36e6-5213-423a-b5c1-44d3e8234607}</t>
  </si>
  <si>
    <t>03.1</t>
  </si>
  <si>
    <t>SO 103 - vjezdy a sjezdy</t>
  </si>
  <si>
    <t>{6af530ca-e3e3-4204-8d64-2bcc868128b7}</t>
  </si>
  <si>
    <t>05</t>
  </si>
  <si>
    <t>SO 105</t>
  </si>
  <si>
    <t>{1b976879-387f-443a-8637-5c201f0d57db}</t>
  </si>
  <si>
    <t>06</t>
  </si>
  <si>
    <t>SO 106</t>
  </si>
  <si>
    <t>{bff205e3-e9e3-4511-9447-a834fb38bf58}</t>
  </si>
  <si>
    <t>KRYCÍ LIST SOUPISU PRACÍ</t>
  </si>
  <si>
    <t>Objekt:</t>
  </si>
  <si>
    <t>00 - VEDLEJŠÍ A OSTATNÍ NÁKLADY</t>
  </si>
  <si>
    <t>REKAPITULACE ČLENĚNÍ SOUPISU PRACÍ</t>
  </si>
  <si>
    <t>Kód dílu - Popis</t>
  </si>
  <si>
    <t>Cena celkem [CZK]</t>
  </si>
  <si>
    <t>-1</t>
  </si>
  <si>
    <t>VN - VEDLEJŠÍ NÁKLADY</t>
  </si>
  <si>
    <t>ON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</si>
  <si>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</si>
  <si>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</si>
  <si>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</si>
  <si>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</si>
  <si>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</si>
  <si>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</si>
  <si>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</si>
  <si>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</si>
  <si>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</si>
  <si>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</si>
  <si>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</si>
  <si>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</si>
  <si>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</si>
  <si>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VN</t>
  </si>
  <si>
    <t>VEDLEJŠÍ NÁKLADY</t>
  </si>
  <si>
    <t>ROZPOCET</t>
  </si>
  <si>
    <t>K</t>
  </si>
  <si>
    <t>030001000</t>
  </si>
  <si>
    <t>Základní rozdělení průvodních činností a nákladů zařízení staveniště</t>
  </si>
  <si>
    <t>Kč</t>
  </si>
  <si>
    <t>CS ÚRS 2017 02</t>
  </si>
  <si>
    <t>1024</t>
  </si>
  <si>
    <t>1966780954</t>
  </si>
  <si>
    <t>P</t>
  </si>
  <si>
    <t xml:space="preserve">Poznámka k položce:_x000d_
Do ceny položky zhotovitel zahrne:_x000d_
- náklady na objekty zařízení staveniště nutné k provozování po celou dobu výstavby;_x000d_
- náklady na kanalizaci pro zařízení staveniště řešenou svodem do bezodtokové jímky na vyvážení;_x000d_
- náklady na staveništní rozvody vody s napojením na stávající vodovod, kde veškerá napojení budou mít samostatné měření vodoměrem (pitná voda);_x000d_
- náklady na přípojku elektrické energie potřebné k provozu staveniště a pro vlastní stavbu se staveništním rozvodem (rozvody), kde na tyto rozvody budou napojeny veškeré mechanizmy, stroje, osvětlení staveniště a objektu zařízení staveniště, včetně potřebného příslušenství (například sklad, dílna)._x000d_
_x000d_
Objekty zařízení staveniště budou zřízeny a provozovány v souladu s platnými hygienickými, bezpečnostními a protipožárními předpisy, platnými v ČR. Objekty zařízení staveniště budou umístěny tak, aby zabezpečily volný průchod po stávajících komunikacích. Vlastní rozvody budou splňovat příslušné technické normy a nařízení, s důrazem na bezpečnostní a požární předpisy, platné v ČR. U rozvodů el. energie je nutno dbát na správnou pokládku a umístění kabelů, křížení s komunikacemi, napojování jednotlivých zařízení, příslušné ochrany proti klimatickým podmínkám apod.. V příslušných místech stavby bude rozvod zakončen staveništním rozvaděčem. Tyto rozvaděče musí umožnit osazení podružného měření v případě využití těchto rozvodů pro jiného přímého dodavatele stavby. Zařízení staveniště bude řádně ohraničeno neprůhledným oplocením výšky min. 2 m a osvětleno. Staveniště ČOV bude řádně ohraničeno neprůhledným oplocením výšky min. 2 m a osvětleno. Staveniště u liniových SO bude řádně ohraničeno a osvětleno dle příslušných nařízení s důrazem na bezpečnostní a požární předpisy platné v ČR. Venkovní osvětlení a vnitřní osvětlení stavby se provede napojením ze staveništních rozvaděčů halogenovými výbojkami_x000d_
_x000d_
Zhotovitel po převzetí staveniště předloží dokumentaci instalace, provozování a odstranění staveništních rozvodů ke schválení TDI/správci stavby. _x000d_
Veškerá zeleň (stromy, keře, zatravněné plochy) přímo na staveništi a v okolí stavby, která není v kolizi s novou výstavbou, nesmí být narušena a je nutno ji chránit (např. dřevěným bedněním, sejmutím ornice apod.) v souladu s vyhláškou ČSN/DIN18920 Ochrana stromů, porostů a ploch pro vegetaci při stavebních činnostech. _x000d_
Při dokončení výstavby musí být staveniště a jeho okolí vráceno do stavu stejného nebo lepšího než byl ten, který existoval při předání staveniště zhotoviteli. _x000d_
Položka bude fakturována průběžně na základě dílčích faktur vztahujícím se ke konkrétním dílčím dodávkám zařízení staveniště._x000d_
</t>
  </si>
  <si>
    <t>034503000</t>
  </si>
  <si>
    <t>Zařízení staveniště zabezpečení staveniště informační tabule</t>
  </si>
  <si>
    <t>kus</t>
  </si>
  <si>
    <t>-1169767145</t>
  </si>
  <si>
    <t>ON</t>
  </si>
  <si>
    <t>OSTATNÍ NÁKLADY</t>
  </si>
  <si>
    <t>3</t>
  </si>
  <si>
    <t>012103000</t>
  </si>
  <si>
    <t>Geodetické práce před výstavbou (nezůsobilé náklady)</t>
  </si>
  <si>
    <t>-351885263</t>
  </si>
  <si>
    <t>Poznámka k položce:_x000d_
vč. vytýčení stávajících podzemních vedení</t>
  </si>
  <si>
    <t>4</t>
  </si>
  <si>
    <t>012203000</t>
  </si>
  <si>
    <t>Geodetické práce při provádění stavby (nezůsobilé náklady)</t>
  </si>
  <si>
    <t>-8622557</t>
  </si>
  <si>
    <t>5</t>
  </si>
  <si>
    <t>012303000</t>
  </si>
  <si>
    <t>Geodetické práce po výstavbě (nezůsobilé náklady)</t>
  </si>
  <si>
    <t>1604254712</t>
  </si>
  <si>
    <t>Poznámka k položce:_x000d_
Do ceny položky zhotovitel zahrne:
_x000d_
- náklady na provedení, zpracování a předložení geodetického zaměření skutečného provedení stavby v tištěné formě v požadovaném počtu a v digitální formě na datovém nosiči;
_x000d_
- náklady na provedení, zpracování a předložení geometrického plánu v požadovaném počtu v tištěné formě a v digitální formě na datovém nosiči;
_x000d_
Geodetické zaměření skutečného provedení musí obsahovat následující náležitosti: _x000d_
- technická zpráva _x000d_
- seznam souřadnic a výšek _x000d_
- seznam musí obsahovat číslo bodu, souřadnice X, Y, Z a 
poznámku se slovním popisem zařízení;_x000d_
- seznam parcel; 
_x000d_
- zákres do snímku KN; 
	_x000d_
Položka bude fakturována na základě dílčích faktur vztahujícím se ke konkrétním dílčím dodávkám geometrického zaměření skutečného provedení</t>
  </si>
  <si>
    <t>6</t>
  </si>
  <si>
    <t>013254000</t>
  </si>
  <si>
    <t>Projektové práce dokumentace stavby (výkresová a textová) skutečného provedení stavby</t>
  </si>
  <si>
    <t>-344873145</t>
  </si>
  <si>
    <t xml:space="preserve">Poznámka k položce:_x000d_
Do ceny položky  zhotovitel zahrne:_x000d_
- náklady na zpracování a předložení dokumentace skutečného provedení stavby v požadovaném počtu a v v digitální formě na CD, popř. DVD ve formátech *.dwg a *.dgn, *.pdf a formátech MS Office.
Dokumentace skutečného provedení bude minimálně obsahovat kompletní výkresy skutečného provedení a kompletní seznam použitých materiálů. Dokumentace skutečného provedení bude zahrnovat kromě výše uvedeného 
tyto následující části: 
_x000d_
- projektovou dokumentaci se zakreslením všech změn odsouhlasených TDI / správcem stavby; 
_x000d_
- liniové stavby:
polohové a výškové geodetické zaměření všech sítí, přeložek a přípojek, lomů a armatur před zásypem (na nových i odkrytých stávajících sítích) ve formátu kompatibilním s GIS; _x000d_
- budovy a ostatní objekty:
polohové a výškové geodetické zaměření všech charakteristických bodů (rohů budov a nádrží, výšky přepadů a hran, oplocení, atd.) ve formátu kompatibilním s GIS; _x000d_
- vytýčení:
jednotná souřadnicová síť JTSK; 
_x000d_
- výškový systém:
Balt po vyrovnání; _x000d_
- v případě Iiniových staveb elaborát pro uložení věcných břemen do katastru nemovitostí, v ostatních případech geometrický plán pro rozdělení parcel. 
Dokumentace skutečného provedení bude bude předána zadavateli před vydáním protokolu o převzetí stavebních prací. _x000d_
Položka bude fakturována na základě faktury vztahující se ke konkrétní dodávce dokumentace skutečného provedení._x000d_
</t>
  </si>
  <si>
    <t>7</t>
  </si>
  <si>
    <t>043002000</t>
  </si>
  <si>
    <t>Hlavní tituly průvodních činností a nákladů inženýrská činnost zkoušky a ostatní měření</t>
  </si>
  <si>
    <t>1739094733</t>
  </si>
  <si>
    <t xml:space="preserve">Poznámka k položce:_x000d_
Do ceny položky zhotovitel zahrne:_x000d_
- náklady na vlastní provedení zkoušek;
_x000d_
- náklady na jejich organizaci;_x000d_
- náklady na energie, média a materiály nutné pro provedení zkoušek.
Položka zahrnuje práce nutné k odzkoušení skupin strojů a zařízení ve vzájemných vazbách a k prokázání, že příslušná dodávka je schopna zkušebního provozu. 
Dále položka zahrnuje u částí bez předepsaného zkušebního provozu práce nutné k odzkoušení skupin strojů a zařízení ve vzájemných vazbách a k prokázání, že příslušná dodávka je schopna provozu. 
_x000d_
Položka bude fakturována průběžně na základě dílčích faktur vztahujícím se ke konkrétním dílčím komplexním zkouškám skupin strojů a zařízení.
_x000d_
</t>
  </si>
  <si>
    <t>01 - SO 101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</si>
  <si>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</si>
  <si>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</si>
  <si>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</si>
  <si>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</si>
  <si>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</si>
  <si>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</si>
  <si>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99 - Přesun hmot</t>
  </si>
  <si>
    <t xml:space="preserve">    997 - Přesun sutě</t>
  </si>
  <si>
    <t>HSV</t>
  </si>
  <si>
    <t>Práce a dodávky HSV</t>
  </si>
  <si>
    <t>Zemní práce</t>
  </si>
  <si>
    <t>111201101</t>
  </si>
  <si>
    <t>Odstranění křovin a stromů s odstraněním kořenů průměru kmene do 100 mm do sklonu terénu 1 : 5, při celkové ploše do 1 000 m2</t>
  </si>
  <si>
    <t>m2</t>
  </si>
  <si>
    <t>1719701166</t>
  </si>
  <si>
    <t>PSC</t>
  </si>
  <si>
    <t xml:space="preserve">Poznámka k souboru cen:_x000d_
1. Cenu -1104 lze použít jestliže se odstranění stromů a křovin neprovádí na holo._x000d_
2. Cena -1101 je určena i pro:_x000d_
 a) odstraňování křovin a stromů o průměru kmene do 100 mm z ploch, jejichž celková výměra je_x000d_
 větší než 1 000 m2 při sklonu terénu strmějším než 1 : 5;_x000d_
 b) LTM při jakékoliv celkové ploše jednotlivě přes 30 m2._x000d_
3. V ceně jsou započteny i náklady na případné nutné odklizení křovin a stromů na hromady na_x000d_
 vzdálenost do 50 m nebo naložení na dopravní prostředek._x000d_
4. Průměr kmenů stromů (křovin) se měří 0,15 m nad přilehlým terénem._x000d_
5. Množství jednotek se určí samostatně za každý objekt v m2 plochy rovné součtu půdorysných ploch_x000d_
 omezených obalovými křivkami korun jednotlivých stromů a křovin, popř. skupin stromů a křovin,_x000d_
 jejichž koruny se půdorysně překrývají. Jestliže by byl zmíněný součet ploch větší než půdorysná_x000d_
 plocha staveniště, počítá se pouze s plochou staveniště._x000d_
</t>
  </si>
  <si>
    <t>111201401</t>
  </si>
  <si>
    <t>Spálení odstraněných křovin a stromů na hromadách průměru kmene do 100 mm pro jakoukoliv plochu</t>
  </si>
  <si>
    <t>1282929918</t>
  </si>
  <si>
    <t xml:space="preserve">Poznámka k souboru cen:_x000d_
1. V ceně jsou započteny i náklady snesení křovin na hromady, přihrnování, očištění spáleniště,_x000d_
 uložení popela a zbytků na hromadu._x000d_
2. V ceně nejsou započteny náklady na popř. nutné použití kropícího vozu, tyto se oceňují_x000d_
 samostatně._x000d_
3. Množství jednotek se určí samostatně za každý objekt v m2 půdorysné plochy, z níž byly křoviny a_x000d_
 stromy shromážděny._x000d_
</t>
  </si>
  <si>
    <t>113107211</t>
  </si>
  <si>
    <t>Odstranění podkladů nebo krytů s přemístěním hmot na skládku na vzdálenost do 20 m nebo s naložením na dopravní prostředek v ploše jednotlivě přes 200 m2 z kameniva těženého, o tl. vrstvy do 100 mm</t>
  </si>
  <si>
    <t>1170521110</t>
  </si>
  <si>
    <t xml:space="preserve">Poznámka k souboru cen:_x000d_
1. Pro volbu cen z hlediska množství se uvažuje každá souvisle odstraňovaná plocha krytu nebo_x000d_
 podkladu stejného druhu samostatně. Odstraňuje-li se několik vrstev vozovky najednou, jednotlivé_x000d_
 vrstvy se oceňují každá samostatně._x000d_
2. U ploch menších než 50 m2 jsou ceny určeny pro ruční odstranění podkladu nebo krytu, u ploch_x000d_
 větších než 50 m2 pro odstranění strojní._x000d_
3. Ceny_x000d_
 a) –7111 až –7113, –7151 až -7153 a -7211 až -7213 lze použít i pro odstranění podkladů nebo_x000d_
 krytů ze štěrkopísku, škváry, strusky nebo z mechanicky zpevněných zemin,_x000d_
 b) –7121 až 7125, –7161 až -7165 a -7221 až -7225 lze použít i pro odstranění podkladů nebo_x000d_
 krytů ze zemin stabilizovaných vápnem,_x000d_
 c) –7130 až -7132, –7170 až -7172 a –7230 až -7232 lze použít i pro odstranění dlažeb uložených_x000d_
 do betonového lože a dlažeb z mozaiky uložených do cementové malty nebo podkladu ze zemin_x000d_
 stabilizovaných cementem._x000d_
4. Ceny lze použít i pro odstranění podkladů nebo krytů opatřených živičnými postřiky nebo nátěry._x000d_
5. Ceny odlišené podle tloušťky (např. do 100 mm, do 200 mm) jsou určeny vždy pro celou tloušťku_x000d_
 jednotlivých konstrukcí._x000d_
6. V cenách nejsou započteny náklady na zarovnání styčných ploch betonových nebo živičných podkladů_x000d_
 nebo krytů, které se oceňuje cenami souboru cen 919 73- Zarovnání styčné plochy části C 01 tohoto_x000d_
 ceníku. Množství suti získané ze zarovnání styčných ploch podkladů nebo krytů se zvlášť nevykazuje._x000d_
7. Přemístění vybouraného materiálu na vzdálenost přes 3 m u cen –7111 až –7146 a přes 20 m u cen_x000d_
 -7151 až –7246 se oceňuje cenami souborů cen 997 22-1 Vodorovná doprava suti._x000d_
8. Ceny -714 . , -718 . a –724 . nelze použít pro odstranění podkladu nebo krytu frézováním._x000d_
</t>
  </si>
  <si>
    <t>121101101</t>
  </si>
  <si>
    <t>Sejmutí ornice nebo lesní půdy s vodorovným přemístěním na hromady v místě upotřebení nebo na dočasné či trvalé skládky se složením, na vzdálenost do 50 m</t>
  </si>
  <si>
    <t>m3</t>
  </si>
  <si>
    <t>-1829763243</t>
  </si>
  <si>
    <t xml:space="preserve">Poznámka k souboru cen:_x000d_
1. V cenách jsou započteny i náklady na příp. nutné naložení sejmuté ornice na dopravní prostředek._x000d_
2. V cenách nejsou započteny náklady na odstranění nevhodných přimísenin (kamenů, kořenů apod.);_x000d_
 tyto práce se ocení individuálně._x000d_
3. Množství ornice odebírané ze skládek se do objemu vykopávek pro volbu cen podle množství_x000d_
 nezapočítává. Ceny souboru cen 122 . 0-11 Odkopávky a prokopávky nezapažené, se volí pro ornici_x000d_
 odebíranou z projektovaných dočasných skládek;_x000d_
 a) na staveništi podle součtu objemu ze všech skládek,_x000d_
 b) mimo staveniště podle objemu každé skládky zvlášť._x000d_
4. Uložení ornice na skládky se oceňuje podle ustanovení v poznámkách č. 1 a 2 k ceně 171 20-1201_x000d_
 Uložení sypaniny na skládky. Složení ornice na hromady v místě upotřebení se neoceňuje._x000d_
5. Odebírá-li se ornice z projektované dočasné skládky, oceňuje se její naložení a přemístění podle_x000d_
 čl. 3172 Všeobecných podmínek tohoto katalogu._x000d_
6. Přemísťuje-li se ornice na vzdálenost větší něž 250 m, vzdálenost 50 m se pro určení vzdálenosti_x000d_
 vodorovného přemístění neodečítá a ocení se sejmutí a přemístění bez ohledu na ustanovení pozn. č._x000d_
 1 takto:_x000d_
 a) sejmutí ornice na vzdálenost 50m cenou 121 10-1101;_x000d_
 b) naložení příslušnou cenou souboru cen 167 10- . ._x000d_
 c) vodorovné přemístění cenami souboru cen 162 . 0- . . Vodorovné přemístění výkopku._x000d_
7. Sejmutí podorničí se oceňuje cenami odkopávek s přihlédnutím k ustanovení čl. 3112 Všeobecných_x000d_
 podmínek tohoto katalogu._x000d_
</t>
  </si>
  <si>
    <t>122202202</t>
  </si>
  <si>
    <t>Odkopávky a prokopávky nezapažené pro silnice objemu do 1000 m3 v hornině tř. 3</t>
  </si>
  <si>
    <t>-1697543430</t>
  </si>
  <si>
    <t xml:space="preserve">Poznámka k souboru cen:_x000d_
1. Ceny jsou určeny pro vykopávky:_x000d_
 a) příkopů pro silnice a to i tehdy, jsou-li vykopávky příkopů prováděny samostatně,_x000d_
 b) v zemnících na suchu, jestliže tyto zemníky přímo souvisejí s odkopávkami nebo prokopávkami_x000d_
 pro spodní stavbu silnic. Vykopávky v ostatních zemnících se oceňují podle kapitoly. 3*2 Zemníky_x000d_
 Všeobecných podmínek tohoto katalogu._x000d_
 c) při zahlubování silnic pro mimoúrovňové křížení a pro vykopávky pod mosty provedenými v_x000d_
 předepsaném předstihu. Část vykopávky mezi svislými rovinami proloženými vnějšími hranami mostu se_x000d_
 oceňují:_x000d_
 - při objemu do 1 000 m3 cenami pro množství do 100 m3_x000d_
 - při objemu přes 1 000 m3 cenami pro množství přes 100 do 1 000 m3._x000d_
 d) pro sejmutí podorničí s přihlédnutím k ustanovení čl. 3112 Všeobecných podmínek katalogu._x000d_
2. Ceny nelze použít pro odkopávky a prokopávky v zapažených prostorách; tyto zemní práce se_x000d_
 oceňují podle čl. 3116 Všeobecných podmínek tohoto katalogu._x000d_
3. V cenách jsou započteny i náklady na vodorovné přemístění výkopku v příčných profilech na_x000d_
 přilehlých svazích a příkopech. Vzdálenosti příčného přemístění se nezahrnují do střední_x000d_
 vzdálenosti vodorovného přemístění výkopku._x000d_
4. Vodorovné přemístění výkopku z výkopiště na násypiště při jakékoliv šířce koruny se nepovažuje_x000d_
 za vodorovné přemístění výkopku v příčném profilu, je-li při odkopávce nebo prokopávce mezi_x000d_
 výkopištěm a násypištěm v příčném profilu dopravní nebo jiný pruh, na němž projekt vylučuje rušení_x000d_
 provozu prováděním zemních prací. Takové přemístění výkopku se oceňuje podle čl. 3162 Všeobecných_x000d_
 podmínek tohoto katalogu._x000d_
5. Přemístění výkopku v příčných profilech na vzdálenost přes 15 m se oceňuje cenami souboru cen_x000d_
 162 .0-1 . Vodorovné přemístění výkopku části A 01 Společné zemní práce tohoto katalogu_x000d_
</t>
  </si>
  <si>
    <t>VV</t>
  </si>
  <si>
    <t>sanace</t>
  </si>
  <si>
    <t>550</t>
  </si>
  <si>
    <t>výkop</t>
  </si>
  <si>
    <t>50</t>
  </si>
  <si>
    <t>132201101</t>
  </si>
  <si>
    <t>Hloubení zapažených i nezapažených rýh šířky do 600 mm s urovnáním dna do předepsaného profilu a spádu v hornině tř. 3 do 100 m3</t>
  </si>
  <si>
    <t>736622097</t>
  </si>
  <si>
    <t xml:space="preserve">Poznámka k souboru cen:_x000d_
1. V cenách jsou započteny i náklady na přehození výkopku na přilehlém terénu na vzdálenost do 3 m_x000d_
 od podélné osy rýhy nebo naložení na dopravní prostředek._x000d_
2. Ceny jsou určeny pro rýhy:_x000d_
 a) šířky přes 200 do 300 mm a hloubky do 750 mm,_x000d_
 b) šířky přes 300 do 400 mm a hloubky do 1 000 mm,_x000d_
 c) šířky přes 400 do 500 mm a hloubky do 1 250 mm,_x000d_
 d) šířky přes 500 do 600 mm a hloubky do 1 500 mm._x000d_
3. Náklady na svislé přemístění výkopku nad 1 m hloubky se určí dle ustanovení článku č. 3161_x000d_
 všeobecných podmínek katalogu._x000d_
</t>
  </si>
  <si>
    <t>přejezd</t>
  </si>
  <si>
    <t>(6,6*2+3*2)*0,3*0,4*2</t>
  </si>
  <si>
    <t>132201201</t>
  </si>
  <si>
    <t>Hloubení zapažených i nezapažených rýh šířky přes 600 do 2 000 mm s urovnáním dna do předepsaného profilu a spádu v hornině tř. 3 do 100 m3</t>
  </si>
  <si>
    <t>1716149084</t>
  </si>
  <si>
    <t xml:space="preserve">Poznámka k souboru cen:_x000d_
1. V cenách jsou započteny i náklady na případné nutné přemístění výkopku ve výkopišti na_x000d_
 vzdálenost do 3 m a na přehození výkopku na přilehlém terénu na vzdálenost do 5 m od okraje jámy_x000d_
 nebo naložení na dopravní prostředek._x000d_
2. Hloubení rýh při lesnicko-technických melioracích se oceňuje:_x000d_
 a) ve stržích cenami platnými pro objem výkopu do 100 m3, i když skutečný objem výkopu je větší,_x000d_
 b) mimo strže pro příčná a podélná zpevnění dna a břehů pod obrysem výkopu pro koryta vodotečí,_x000d_
 zejména pro konstrukce těles, stupňů, boků, předprahů, prahů, odháněk, výhonů a pro základy zdí,_x000d_
 dlažeb, rovnanin, plůtků a hatí, pro jakoukoliv šířku rýhy, při objemu do 100 m3 cenami příslušnými_x000d_
 pro objem výkopu do 100 m3 a při jakémkoliv objemu výkopu přes 100 m3 cenami příslušnými pro objem_x000d_
 výkopu přes 100 do 1 000 m3._x000d_
3. Náklady na svislé přemístění výkopku nad 1 m hloubky se určí dle ustanovení článku č. 3161_x000d_
 všeobecných podmínek katalogu._x000d_
4. Předepisuje-li projekt hloubit rýhy 5 až 7 bez použití trhavin, oceňuje se toto hloubení:_x000d_
 a) v suchu nebo mokru cenami 138 40-1201, 138 50-1201 a 138 60-1201 Dolamování hloubených_x000d_
 vykopávek,_x000d_
 b) v tekoucí vodě při jakékoliv její rychlosti individuálně._x000d_
5. Ceny nelze použít pro hloubení rýh a hloubky přes 16 m. Tyto práce se oceňují individuálně._x000d_
</t>
  </si>
  <si>
    <t>sanační výkop pod propustkem</t>
  </si>
  <si>
    <t>17*0,75*0,4</t>
  </si>
  <si>
    <t>8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</si>
  <si>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</si>
  <si>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</si>
  <si>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218462264</t>
  </si>
  <si>
    <t xml:space="preserve">Poznámka k souboru cen:_x000d_
1. Ceny nelze použít, předepisuje-li projekt přemístit výkopek na místo nepřístupné obvyklým_x000d_
 dopravním prostředkům; toto přemístění se oceňuje individuálně._x000d_
2. V cenách jsou započteny i náhrady za jízdu loženého vozidla v terénu ve výkopišti nebo na_x000d_
 násypišti._x000d_
3. V cenách nejsou započteny náklady na rozhrnutí výkopku na násypišti; toto rozhrnutí se oceňuje_x000d_
 cenami souboru cen 171 . 0- . . Uložení sypaniny do násypů a 171 20-1201Uložení sypaniny na skládky._x000d_
4. Je-li na dopravní dráze pro vodorovné přemístění nějaká překážka, pro kterou je nutno překládat_x000d_
 výkopek z jednoho obvyklého dopravního prostředku na jiný obvyklý dopravní prostředek, oceňuje se_x000d_
 toto lomené vodorovné přemístění výkopku v každém úseku samostatně příslušnou cenou tohoto souboru_x000d_
 cen a překládání výkopku cenami souboru cen 167 10-3 . Nakládání neulehlého výkopku z hromad s_x000d_
 ohledem na ustanovení pozn. číslo 5._x000d_
5. Přemísťuje-li se výkopek z dočasných skládek vzdálených do 50 m, neoceňuje se nakládání výkopku,_x000d_
 i když se provádí. Toto ustanovení neplatí, vylučuje-li projekt použití dozeru._x000d_
6. V cenách vodorovného přemístění sypaniny nejsou započteny náklady na dodávku materiálu, tyto se_x000d_
 oceňují ve specifikaci._x000d_
</t>
  </si>
  <si>
    <t>9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</si>
  <si>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</si>
  <si>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</si>
  <si>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1424595171</t>
  </si>
  <si>
    <t>"sanace" 550</t>
  </si>
  <si>
    <t>"sanace" 5,1</t>
  </si>
  <si>
    <t>"přejezd" 4,61</t>
  </si>
  <si>
    <t>"výkop" 50</t>
  </si>
  <si>
    <t>"ornice" 240-77</t>
  </si>
  <si>
    <t>-80</t>
  </si>
  <si>
    <t>10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</si>
  <si>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</si>
  <si>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</si>
  <si>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1817050437</t>
  </si>
  <si>
    <t>692,71*10</t>
  </si>
  <si>
    <t>11</t>
  </si>
  <si>
    <t>171201211</t>
  </si>
  <si>
    <t>Uložení sypaniny poplatek za uložení sypaniny na skládce (skládkovné)</t>
  </si>
  <si>
    <t>t</t>
  </si>
  <si>
    <t>-1650449884</t>
  </si>
  <si>
    <t xml:space="preserve">Poznámka k souboru cen:_x000d_
1. Cena -1201 je určena i pro:_x000d_
 a) uložení výkopku nebo ornice na dočasné skládky předepsané projektem tak, že na 1 m2_x000d_
 projektem určené plochy této skládky připadá přes 2 m3 výkopku nebo ornice; v opačném případě se_x000d_
 uložení neoceňuje. Množství výkopku nebo ornice připadající na 1 m2 skládky se určí jako podíl_x000d_
 množství výkopku nebo ornice, měřeného v rostlém stavu a projektem určené plochy dočasné skládky;_x000d_
 b) zasypání koryt vodotečí a prohlubní v terénu bez předepsaného zhutnění sypaniny;_x000d_
 c) uložení výkopku pod vodou do prohlubní ve dně vodotečí nebo nádrží._x000d_
2. Cenu -1201 nelze použít pro uložení výkopku nebo ornice:_x000d_
 a) při vykopávkách pro podzemní vedení podél hrany výkopu, z něhož byl výkopek získán, a to ani_x000d_
 tehdy, jestliže se výkopek po vyhození z výkopu na povrch území ještě dále přemisťuje na hromady_x000d_
 podél výkopu;_x000d_
 b) na dočasné skládky, které nejsou předepsány projektem;_x000d_
 c) na dočasné skládky předepsané projektem tak, že na 1 m2 projektem určené plochy této skládky_x000d_
 připadají nejvýše 2 m3 výkopku nebo ornice (viz. též poznámku č. 1 a);_x000d_
 d) na dočasné skládky, oceňuje-li se cenou 121 10-1101 Sejmutí ornice nebo lesní půdy do 50 m,_x000d_
 nebo oceňuje-li se vodorovné přemístění výkopku do 20 m a 50 m cenami 162 20-1101, 162 20-1102, 162_x000d_
 20-1151 a 162 20-1152. V těchto případech se uložení výkopku nebo ornice na dočasnou skládku_x000d_
 neoceňuje._x000d_
 e) na trvalé skládky s předepsaným zhutněním; toto uložení výkopku se oceňuje cenami souboru_x000d_
 cen 171 . 0- . . Uložení sypaniny do násypů._x000d_
3. V ceně -1201 jsou započteny i náklady na rozprostření sypaniny ve vrstvách s hrubým urovnáním na_x000d_
 skládce._x000d_
4. V ceně -1201 nejsou započteny náklady na získání skládek ani na poplatky za skládku._x000d_
5. Množství jednotek uložení výkopku (sypaniny) se určí v m3 uloženého výkopku (sypaniny),v rostlém_x000d_
 stavu zpravidla ve výkopišti._x000d_
6. Cenu -1211 lze po dohodě upravit podle místních podmínek._x000d_
</t>
  </si>
  <si>
    <t>692,71*1,9</t>
  </si>
  <si>
    <t>12</t>
  </si>
  <si>
    <t>171101103</t>
  </si>
  <si>
    <t>Uložení sypaniny do násypů s rozprostřením sypaniny ve vrstvách a s hrubým urovnáním zhutněných s uzavřením povrchu násypu z hornin soudržných s předepsanou mírou zhutnění v procentech výsledků zkoušek Proctor-Standard (dále jen PS) přes 96 do 100 % PS</t>
  </si>
  <si>
    <t>577183497</t>
  </si>
  <si>
    <t xml:space="preserve">Poznámka k souboru cen:_x000d_
1. Ceny lze použít i pro sypaniny odebírané z hald, pro hlušinu apod._x000d_
2. Cenu 20-1101 lze použít i pro:_x000d_
 a) rozprostření zbylého výkopu na místě po zásypu jam a rýh pro podzemní vedení a zářezů pro_x000d_
 podzemní vedení; toto množství se určí v m3 uloženého výkopku, měřeného v rostlém stavu,_x000d_
 b) uložení výkopku do násypů pod vodou._x000d_
3. Ceny lze použít i pro uložení sypaniny s předepsaným zhutněním na trvalé skládky, do koryt_x000d_
 vodotečí a do prohlubní terénu._x000d_
4. Cenu 10-1131 lze použít i pro ukládání sypaniny z hornin nesoudržných i soudržných společně bez_x000d_
 možnosti jejich roztřídění._x000d_
5. Ceny -1121 a -1131 lze použít jen tehdy, jestliže objem násypů, oceňovaných těmito cenami,_x000d_
 měřený podle ustanovení čl. 3571 Všeobecných podmínek katalogu nepřesáhne 100 000 m3na objektu._x000d_
 Násypy, jejichž součet objemů přesáhne 100 000 m3 na objektu, se ocení individuálně._x000d_
6. Ceny jsou určeny pro míru zhutnění určenou projektem:_x000d_
 a) pro ceny -1101 až -1105 v % výsledku zkoušky PS,_x000d_
 b) pro ceny -1111 a -1112 relativní ulehlostí I(d),_x000d_
 c) pro ceny -1121 a -1131 stanovením technologie._x000d_
7. Ceny nelze použít:_x000d_
 a) pro uložení sypaniny do hrází; uložení netříděné sypaniny do hrází se oceňuje cenami souboru_x000d_
 cen 171 uložení netříděných sypanin do hrází části A 03, případně cenovými normativy podle části A_x000d_
 31,_x000d_
 b) pro uložení sypaniny do ochranných valů nebo těch jejich částí, jejichž šířka je menší než 3_x000d_
 m. Toto uložení se oceňuje cenami souboru cen 175 10-11 Obsyp objektů._x000d_
8. Cena 20-1101 neplatí pro uložení výkopku nebo ornice při vykopávkách pro podzemní vedení podél_x000d_
 hrany výkopu, z něhož byl výkopek získán a to ani tehdy, jestliže se výkopek po vyhození z_x000d_
 výkopiště na povrch území ještě dále přemísťuje na hromady . podél výkopu._x000d_
9. Horninami soudržnými se rozumějí takové horniny, u nichž zdrojem pevnosti jsou molekulární a_x000d_
 chemické vazby mezi částicemi horniny. Jde o horniny, které jsou schopny plastických deformací._x000d_
10. Horninami nesoudržnými se rozumějí horniny, u nichž hlavním zdrojem pevnosti ve smyku je pouze_x000d_
 tření mezi jednotlivými oddělenými pevnými částicemi horniny._x000d_
11. Horninami sypkými se rozumějí horniny III. skupiny podle ČSN 72 1002 se zrnem do 125 mm._x000d_
 Množství zrn velikosti přes 125 mm může být nejvýše 5 % objemu._x000d_
12. Horninami kamenitými se rozumějí nestmelené úlomkovité horniny skalní a sypké se zrny přes 125_x000d_
 mm. Množství zrn velikosti přes 125 mm musí být vyšší než 5 % objemu._x000d_
13. Ceny pro uložení soudržných hornin lze použít, jestliže jejich přirozená vlhkost při ukládání_x000d_
 do násypu není vyšší než 2 % optimální vlhkosti dle zkoušky PS na neredukovaný materiál. Je-li_x000d_
 vlhkost při ukládání sypaniny do násypu vyšší, ocení se uložení sypaniny individuálně._x000d_
14. Zajišťuje-li se předepsané zhutnění násypu přesypáním podle čl. 120 ČSN 73 3050, ocení se_x000d_
 odstranění přesypané části cenami 122 . 0-71 Odkopávky nebo prokopávky při pozemkových úpravách_x000d_
</t>
  </si>
  <si>
    <t>13</t>
  </si>
  <si>
    <t>181102302</t>
  </si>
  <si>
    <t>Úprava pláně v zářezech se zhutněním</t>
  </si>
  <si>
    <t>642976240</t>
  </si>
  <si>
    <t xml:space="preserve">Poznámka k souboru cen:_x000d_
1. Ceny se zhutněním jsou určeny pro všechny míry zhutnění._x000d_
2. Ceny 10-2301, 10-2302, 20-2301 a 20-2305 jsou určeny pro urovnání nově zřizovaných ploch_x000d_
 vodorovných nebo ve sklonu do 1:5 pod zpevnění ploch jakéhokoliv druhu, pod humusování, drnování a_x000d_
 dále předepíše-li projekt urovnání pláně z jiného důvodu._x000d_
3. Cena 10-2303 je určena pro vyplnění sypaninou prohlubní zářezů v horninách 5, 6 a 7._x000d_
4. Ceny neplatí pro zhutnění podloží pod násypy; toto zhutnění se oceňuje cenou 215 90-1101_x000d_
 Zhutnění podloží pod násypy._x000d_
5. Ceny neplatí pro urovnání lavic (berem) šířky do 3 m přerušujících svahy, pro urovnání dna_x000d_
 příkopů pro jakoukoliv jejich šířku; toto urovnání se oceňuje cenami souboru cen 182 . 0-11_x000d_
 Svahování trvalých svahů do projektovaných profilů A 01 tohoto katalogu._x000d_
6. Urovnání ploch ve sklonu přes 1:5 (svahování) se oceňuje cenou 182 20-1101 Svahování trvalých_x000d_
 svahů do projektovaných profilů, části A 01 tohoto katalogu._x000d_
7. Vyplnění prohlubní v horninách tř. 5, 6, a 7 betonem nebo stabilizací se oceňuje cenami části A_x000d_
 01 Zřízení konstrukcí katalogu 822-1 Komunikace pozemní a letiště._x000d_
</t>
  </si>
  <si>
    <t>14</t>
  </si>
  <si>
    <t>174101101</t>
  </si>
  <si>
    <t>Zásyp sypaninou z jakékoliv horniny s uložením výkopku ve vrstvách se zhutněním jam, šachet, rýh nebo kolem objektů v těchto vykopávkách</t>
  </si>
  <si>
    <t>1689601514</t>
  </si>
  <si>
    <t xml:space="preserve">Poznámka k souboru cen:_x000d_
1. Ceny 174 10- . . jsou určeny pro zhutněné zásypy s mírou zhutnění:_x000d_
 a) z hornin soudržných do 100 % PS,_x000d_
 b) z hornin nesoudržných do I(d) 0,9,_x000d_
 c) z hornin kamenitých pro jakoukoliv míru zhutnění._x000d_
2. Je-li projektem předepsáno vyšší zhutnění, podle bodu a) a b) poznámky č 1., ocení se zásyp_x000d_
 individuálně._x000d_
3. Ceny nelze použít pro zásyp rýh pro drenážní trativody pro lesnicko-technické meliorace a_x000d_
 zemědělské. Zásyp těchto rýh se oceňuje cenami souboru cen 174 20-3 . části A 03 Zemní práce pro_x000d_
 objekty oborů 831 až 833. Nezhutněný zásyp odvodňovacích kanálů z betonových a železobetonových_x000d_
 trub v polních a lučních tratích se oceňuje cenou -1101 Zásyp sypaninou rýh bez ohledu na šířku_x000d_
 kanálu; cena obsahuje i náklady na ruční nezhutněný zásyp výšky do 200 mm nad vrchol potrubí._x000d_
4. V cenách 10-1101, 10-1103, 20-1101 a 20-1103 je započteno přemístění sypaniny ze vzdálenosti 10_x000d_
 m od kraje výkopu nebo zasypávaného prostoru, měřeno k těžišti skládky._x000d_
5. V ceně 10-1102 je započteno přemístění sypaniny ze vzdálenosti 15 m od hrany zasypávaného_x000d_
 prostoru, měřeno k těžišti skládky._x000d_
6. Objem zásypu je rozdíl objemu výkopu a objemu do něho vestavěných konstrukcí nebo uložených_x000d_
 vedení i s jejich obklady a podklady (tento objem se nazývá objemem horniny vytlačené konstrukcí)._x000d_
 Objem potrubí do DN 180, příp. i s obalem, se od objemu zásypu neodečítá. Pro stanovení objemu_x000d_
 zásypu se od objemu výkopu odečítá i objem obsypu potrubí oceňovaný cenami souboru cen 175 10-11_x000d_
 Obsyp potrubí, přichází-li v úvahu ._x000d_
7. Odklizení zbylého výkopku po provedení zásypu zářezů se šikmými stěnami pro podzemní vedení nebo_x000d_
 zásypu jam a rýh pro podzemní vedení se oceňuje, je-li objem zbylého výkopku:_x000d_
 a) do 1 m3 na 1 m vedení a jedná se o výkopek neulehlý - cenami souboru cen 167 10-110_x000d_
 Nakládání výkopku nebo sypaniny a 162 . 0-1 . Vodorovné přemístění výkopku. V případě, že se jedná_x000d_
 o výkopek ulehlý - rozpojení a naložení výkopku cenami souboru cen 122 . 0-1 . souboru cen 162 ._x000d_
 0-1 . Vodorovné přemístění výkopku;_x000d_
 b) přes 1 m3 na 1 m vedení, jestliže projekt předepíše, že se zbylý výkopek bude odklízet_x000d_
 zároveň s prováděním vykopávky, pouze přemístění výkopku cenami souboru cen 162 . 0-1 . Vodorovné_x000d_
 přemístění výkopku. Při zmíněném objemu zbylého výkopku se neoceňuje ani naložení ani rozpojení_x000d_
 výkopku. Jestliže se zbylý výkopek neodklízí, nýbrž rozprostírá podél výkopu a nad výkopem, platí_x000d_
 poznámka č. 8._x000d_
8. Rozprostření zbylého výkopku podél výkopu a nad výkopem po provedení zásypů zářezů se šikmými_x000d_
 stěnami pro podzemní vedení nebo zásypu jam a rýh pro podzemní vedení se oceňuje:_x000d_
 a) cenou 171 20-1101 Uložení sypaniny do nezhutněných násypů, není-li projektem předepsáno_x000d_
 zhutnění rozprostřeného zbylého výkopku,_x000d_
 b) cenou 171 10-1111 Uložení sypaniny do násypů z hornin sypkých, je-li předepsáno zhutnění_x000d_
 rozprostřeného zbylého výkopku, a to v objemu vypočteném podle poznámky č.6, příp. zmenšeném o_x000d_
 objem výkopku, který byl již odklizen._x000d_
9. Míru zhutnění předepisuje projekt._x000d_
</t>
  </si>
  <si>
    <t>M</t>
  </si>
  <si>
    <t>583806520</t>
  </si>
  <si>
    <t>kámen lomový neupravený třída I tříděný materiálová skupina I/2</t>
  </si>
  <si>
    <t>979673433</t>
  </si>
  <si>
    <t>555,1*1,8</t>
  </si>
  <si>
    <t>16</t>
  </si>
  <si>
    <t>167101101</t>
  </si>
  <si>
    <t>Nakládání, skládání a překládání neulehlého výkopku nebo sypaniny nakládání, množství do 100 m3, z hornin tř. 1 až 4</t>
  </si>
  <si>
    <t>-1410860845</t>
  </si>
  <si>
    <t xml:space="preserve">Poznámka k souboru cen:_x000d_
1. Ceny -1101, -1151, -1102, -1152, -1103, -1153, jsou určeny pro nakládání, skládání a překládání_x000d_
 na obvyklý nebo z obvyklého dopravního prostředku. Pro nakládání z lodi nebo na loď jsou určeny_x000d_
 ceny -1105 a -1155._x000d_
2. Ceny -1105 a -1155 jsou určeny pro nakládání, překládání a vykládání na vzdálenost_x000d_
 a) do 20 m vodorovně; vodorovná vzdálenost se měří od těžnice lodi k těžnici druhé lodi, nebo_x000d_
 k těžišti hromady na břehu nebo k těžišti dopravního prostředku na suchu,_x000d_
 b) do 4 m svisle; svislá vzdálenost se měří od pracovní hladiny vody k úrovni srovna- ného_x000d_
 terénu v místě hromady nebo v místě dopravní plochy pro dopravní prostředek na suchu. Uvedenou_x000d_
 svislou vzdálenost 4 m lze zvětšit, a to nejvýše do 6 m, jestliže je vodorovná vzdálenost uvedená v_x000d_
 bodu a) kratší než 20 m nejméně o trojnásobek zvětšení výšky přes 4 m._x000d_
3. Množství měrných jednotek se určí v rostlém stavu horniny._x000d_
</t>
  </si>
  <si>
    <t>ornice</t>
  </si>
  <si>
    <t>700*0,1*1,1</t>
  </si>
  <si>
    <t>17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</si>
  <si>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</si>
  <si>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</si>
  <si>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-1576172214</t>
  </si>
  <si>
    <t>18</t>
  </si>
  <si>
    <t>181301111</t>
  </si>
  <si>
    <t>Rozprostření a urovnání ornice v rovině nebo ve svahu sklonu do 1:5 při souvislé ploše přes 500 m2, tl. vrstvy do 100 mm</t>
  </si>
  <si>
    <t>-1141347011</t>
  </si>
  <si>
    <t xml:space="preserve">Poznámka k souboru cen:_x000d_
1. V ceně jsou započteny i náklady na případné nutné přemístění hromad nebo dočasných skládek na_x000d_
 místo spotřeby ze vzdálenosti do 30 m._x000d_
2. V ceně nejsou započteny náklady na získání ornice; toto získání se oceňuje cenami souboru cen_x000d_
 121 10-11 Sejmutí ornice._x000d_
3. Případné nakládání ornice, v souvislosti s pozn. č. 2 se oceňuje cenami souboru cen 167 10-11_x000d_
 Nakládání, skládání a překládání neulehlého výkopku nebo sypaniny._x000d_
4. Jsou-li hromady nebo dočasné skládky ornice umístěny podle projektu ve vzdálenosti přes 30 m od_x000d_
 místa spotřeby, oceňuje se její přemístění cenami souboru cen 162 . 0-1 . Vodorovné přemístění_x000d_
 výkopku, přičemž se vzdálenost 30 m, uvedená v popisu cen, neodečítá._x000d_
</t>
  </si>
  <si>
    <t>19</t>
  </si>
  <si>
    <t>181411131</t>
  </si>
  <si>
    <t>Založení trávníku na půdě předem připravené plochy do 1000 m2 výsevem včetně utažení parkového v rovině nebo na svahu do 1:5</t>
  </si>
  <si>
    <t>1262295850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</si>
  <si>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 a) přípravu půdy,_x000d_
 b) travní semeno, tyto náklady se oceňují ve specifikaci,_x000d_
 c) vypletí a zalévání; tyto práce se oceňují cenami části C02 souborů cen 185 80-42 Vypletí a_x000d_
 185 80-43 Zalití rostlin vodou,_x000d_
 d) srovnání terénu, tyto práce se oceňují souborem cen 181 1.-..Plošná úprava terénu._x000d_
4. V cenách o sklonu svahu přes 1:1 jsou uvažovány podmínky pro svahy běžně schůdné; bez použití_x000d_
 lezeckých technik. V případě použití lezeckých technik se tyto náklady oceňují individuálně._x000d_
</t>
  </si>
  <si>
    <t>20</t>
  </si>
  <si>
    <t>005724100</t>
  </si>
  <si>
    <t>osivo směs travní parková</t>
  </si>
  <si>
    <t>kg</t>
  </si>
  <si>
    <t>-1772012215</t>
  </si>
  <si>
    <t>700/25</t>
  </si>
  <si>
    <t>183403161</t>
  </si>
  <si>
    <t>Obdělání půdy válením v rovině nebo na svahu do 1:5</t>
  </si>
  <si>
    <t>75361542</t>
  </si>
  <si>
    <t xml:space="preserve">Poznámka k souboru cen:_x000d_
1. Každé opakované obdělání půdy se oceňuje samostatně._x000d_
2. Ceny -3114 a -3115 lze použít i pro obdělání půdy aktivními branami._x000d_
</t>
  </si>
  <si>
    <t>Zakládání</t>
  </si>
  <si>
    <t>22</t>
  </si>
  <si>
    <t>274322611</t>
  </si>
  <si>
    <t>Základy z betonu železového (bez výztuže) pasy z betonu se zvýšenými nároky na prostředí tř. C 30/37</t>
  </si>
  <si>
    <t>-1085860717</t>
  </si>
  <si>
    <t xml:space="preserve">Poznámka k souboru cen:_x000d_
1. V ceně příplatku -5911 jsou započteny náklady na technologické opatření a na ztíženou betonáž_x000d_
 pod hladinou pažící bentonitové suspenze a na průběžné odčerpání suspenze s přepouštěním na určené_x000d_
 místo do 20 m, popř. do vany nebo do kalové cisterny k odvozu. Odvoz se oceňuje cenami katalogu_x000d_
 800-2 Zvláštní zakládání objektů._x000d_
2. Hloubení s použitím bentonitové suspenze se oceňuje katalogem 800-1 Zemní práce. Bednění se_x000d_
 neoceňuje._x000d_
3. V cenách nejsou započteny náklady na výztuž, tyto se oceňují cenami souboru cen 27* 36-...._x000d_
 Výztuž základů._x000d_
</t>
  </si>
  <si>
    <t>(6,6*2+3*2)*0,3*0,8*1,05*2</t>
  </si>
  <si>
    <t>23</t>
  </si>
  <si>
    <t>274351121</t>
  </si>
  <si>
    <t>Bednění základů pasů rovné zřízení</t>
  </si>
  <si>
    <t>-777404313</t>
  </si>
  <si>
    <t xml:space="preserve">Poznámka k souboru cen:_x000d_
1. Ceny jsou určeny pro bednění ve volném prostranství, ve volných nebo zapažených jamách, rýhách a_x000d_
 šachtách._x000d_
2. Kruhové nebo obloukové bednění poloměru do 1 m se oceňuje individuálně._x000d_
</t>
  </si>
  <si>
    <t>(6,6*2+3*2)*0,8*2*2</t>
  </si>
  <si>
    <t>24</t>
  </si>
  <si>
    <t>274351122</t>
  </si>
  <si>
    <t>Bednění základů pasů rovné odstranění</t>
  </si>
  <si>
    <t>-528408427</t>
  </si>
  <si>
    <t>Vodorovné konstrukce</t>
  </si>
  <si>
    <t>25</t>
  </si>
  <si>
    <t>451311511</t>
  </si>
  <si>
    <t>Podklad pro dlažbu z betonu prostého mrazuvzdorného tř. C 25/30 vrstva tl do 100 mm</t>
  </si>
  <si>
    <t>-810898404</t>
  </si>
  <si>
    <t xml:space="preserve">Poznámka k souboru cen:_x000d_
1. Ceny lze použít i pro podklady z prostého betonu pod schody a pod prefabrikované konstrukce._x000d_
2. Ceny neplatí pro:_x000d_
 a) těsnící nebo opevňovací betonovou vrstvu; tato se oceňuje cenami souboru cen 457 31- . ._x000d_
 Těsnicí vrstva z betonu odolného proti agresivnímu prostředí_x000d_
 b) podklad z prostého betonu pod dlažbu dna vývaru; tento se oceňuje cenami souboru cen 321_x000d_
 31-11 Konstrukce z prostého betonu._x000d_
3. V cenách nejsou započteny náklady na úpravu a těsnění dilatačních spár; tyto se oceňují cenami_x000d_
 souboru cen 931 . . - . . Úprava dilatační spáry konstrukcí z prostého nebo železového betonu._x000d_
4. Plocha se stanoví v m2 dlažby, pod níž je podklad určen._x000d_
</t>
  </si>
  <si>
    <t>propustek</t>
  </si>
  <si>
    <t>2,5*1*6</t>
  </si>
  <si>
    <t>6*3*2</t>
  </si>
  <si>
    <t>26</t>
  </si>
  <si>
    <t>465513127</t>
  </si>
  <si>
    <t>Dlažba z lomového kamene lomařsky upraveného na cementovou maltu, s vyspárováním cementovou maltou, tl. kamene 200 mm</t>
  </si>
  <si>
    <t>1990922835</t>
  </si>
  <si>
    <t xml:space="preserve">Poznámka k souboru cen:_x000d_
1. Ceny neplatí pro:_x000d_
 a) dlažby o sklonu přes 1:1; tyto se oceňují příslušnými cenami souboru cen 326 21-1 . Zdivo_x000d_
 nadzákladové z lomového kamene upraveného._x000d_
2. V cenách nejsou započteny náklady na:_x000d_
 a) podkladní betonové lože; toto se oceňuje cenami souboru cen 451 31-51 Podkladní a výplňové_x000d_
 vrstvy z betonu prostého,_x000d_
 b) lože z kameniva; toto se oceňuje cenami souboru cen 451 . . - . . Lože z kameniva._x000d_
3. Plocha se stanoví v m2 rozvinuté lícní plochy dlažby._x000d_
</t>
  </si>
  <si>
    <t>27</t>
  </si>
  <si>
    <t>451573111</t>
  </si>
  <si>
    <t>Lože pod potrubí, stoky a drobné objekty v otevřeném výkopu z písku a štěrkopísku do 63 mm</t>
  </si>
  <si>
    <t>-328616153</t>
  </si>
  <si>
    <t xml:space="preserve">Poznámka k souboru cen:_x000d_
1. Ceny -1111 a -1192 lze použít i pro zřízení sběrných vrstev nad drenážními trubkami._x000d_
2. V cenách -5111 a -1192 jsou započteny i náklady na prohození výkopku získaného při zemních_x000d_
 pracích._x000d_
</t>
  </si>
  <si>
    <t>17*1*0,1</t>
  </si>
  <si>
    <t>28</t>
  </si>
  <si>
    <t>452321161</t>
  </si>
  <si>
    <t>Podkladní a zajišťovací konstrukce z betonu železového v otevřeném výkopu desky pod potrubí, stoky a drobné objekty z betonu tř. C 25/30</t>
  </si>
  <si>
    <t>-1819271881</t>
  </si>
  <si>
    <t xml:space="preserve">Poznámka k souboru cen:_x000d_
1. Ceny -1121 až -1181 a -1192 lze použít i pro ochrannou vrstvu pod železobetonové konstrukce._x000d_
2. Ceny -2121 až -2181 a -2192 jsou určeny pro jakékoliv úkosy sedel._x000d_
</t>
  </si>
  <si>
    <t>Komunikace pozemní</t>
  </si>
  <si>
    <t>29</t>
  </si>
  <si>
    <t>564831111</t>
  </si>
  <si>
    <t>Podklad ze štěrkodrti ŠD s rozprostřením a zhutněním, po zhutnění tl. 100 mm</t>
  </si>
  <si>
    <t>1831330879</t>
  </si>
  <si>
    <t>5,4*3*2</t>
  </si>
  <si>
    <t>30</t>
  </si>
  <si>
    <t>919726123</t>
  </si>
  <si>
    <t>Geotextilie netkaná pro ochranu, separaci nebo filtraci měrná hmotnost přes 300 do 500 g/m2</t>
  </si>
  <si>
    <t>1788643236</t>
  </si>
  <si>
    <t xml:space="preserve">Poznámka k souboru cen:_x000d_
1. V cenách jsou započteny i náklady na položení a dodání geotextilie včetně přesahů._x000d_
</t>
  </si>
  <si>
    <t>31</t>
  </si>
  <si>
    <t>564861111</t>
  </si>
  <si>
    <t>Podklad ze štěrkodrti ŠD s rozprostřením a zhutněním, po zhutnění tl. 200 mm</t>
  </si>
  <si>
    <t>867867009</t>
  </si>
  <si>
    <t>490</t>
  </si>
  <si>
    <t>17*0,75*2</t>
  </si>
  <si>
    <t>32</t>
  </si>
  <si>
    <t>564952114</t>
  </si>
  <si>
    <t>Podklad z mechanicky zpevněného kameniva MZK (minerální beton) s rozprostřením a s hutněním, po zhutnění tl. 180 mm</t>
  </si>
  <si>
    <t>1461673019</t>
  </si>
  <si>
    <t xml:space="preserve">Poznámka k souboru cen:_x000d_
1. ČSN 73 6126-1 připouští pro MZK max. tl. 300 mm._x000d_
2. V cenách nejsou započteny náklady na:_x000d_
 a) ochranu povrchu podkladu filtračním postřikem, který se oceňuje cenami souboru cen 573 11-11,_x000d_
 b) spojovací postřik před pokládkou asfaltových směsí, který se oceňuje cenami souboru cen 573_x000d_
 2.-11._x000d_
</t>
  </si>
  <si>
    <t>33</t>
  </si>
  <si>
    <t>-732587590</t>
  </si>
  <si>
    <t>34</t>
  </si>
  <si>
    <t>564952111</t>
  </si>
  <si>
    <t>Podklad z mechanicky zpevněného kameniva MZK (minerální beton) s rozprostřením a s hutněním, po zhutnění tl. 150 mm</t>
  </si>
  <si>
    <t>2054034944</t>
  </si>
  <si>
    <t>35</t>
  </si>
  <si>
    <t>569831111</t>
  </si>
  <si>
    <t>Zpevnění krajnic nebo komunikací pro pěší s rozprostřením a zhutněním, po zhutnění štěrkodrtí tl. 100 mm</t>
  </si>
  <si>
    <t>-231796302</t>
  </si>
  <si>
    <t xml:space="preserve">Poznámka k souboru cen:_x000d_
1. V cenách 51-11 až 55-11 jsou započteny i náklady na prohození zeminy._x000d_
2. V cenách 51-11 až 55-11 nejsou započteny náklady na:_x000d_
 a) opatření zeminy a její přemístění k místu zabudování, které se oceňují podle čl. 3111_x000d_
 Všeobecných podmínek části A 01 tohoto katalogu,_x000d_
 b) odklizení odpadu po prohození zeminy, které se oceňuje cenami části A 01 katalogu 800-1_x000d_
 Zemní práce._x000d_
</t>
  </si>
  <si>
    <t>Poznámka k položce:_x000d_
bude použit materiál vytěžený na stavbě</t>
  </si>
  <si>
    <t>700*2*0,5</t>
  </si>
  <si>
    <t>Ostatní konstrukce a práce, bourání</t>
  </si>
  <si>
    <t>36</t>
  </si>
  <si>
    <t>938902204</t>
  </si>
  <si>
    <t>Čištění příkopů komunikací s odstraněním travnatého porostu nebo nánosu s naložením na dopravní prostředek nebo s přemístěním na hromady na vzdálenost do 20 m ručně při šířce dna přes 400 mm a objemu nánosu do 0,15 m3/m</t>
  </si>
  <si>
    <t>m</t>
  </si>
  <si>
    <t>1303649073</t>
  </si>
  <si>
    <t xml:space="preserve">Poznámka k souboru cen:_x000d_
1. Ceny nelze použít pro čištění příkopů zakrytých; toto čištění se oceňuje individuálně._x000d_
2. Pro volbu ceny se objem nánosu na 1 m délky příkopu určí jako podíl celkového množství nánosu_x000d_
 všech příkopů objektu a jejich celkové délky._x000d_
3. V cenách nejsou započteny náklady na vodorovnou dopravu odstraněného materiálu, která se oceňuje_x000d_
 cenami souboru cen 997 22-15 Vodorovná doprava suti._x000d_
</t>
  </si>
  <si>
    <t>37</t>
  </si>
  <si>
    <t>966008112</t>
  </si>
  <si>
    <t>Bourání trubního propustku s odklizením a uložením vybouraného materiálu na skládku na vzdálenost do 3 m nebo s naložením na dopravní prostředek z trub DN přes 300 do 500 mm</t>
  </si>
  <si>
    <t>1080117396</t>
  </si>
  <si>
    <t xml:space="preserve">Poznámka k souboru cen:_x000d_
1. Ceny lze použít i pro bourání hospodářských přejezdů a propustků z trub obetonovaných._x000d_
2. V cenách jsou započteny i náklady na případné bourání betonového lože nebo prahů pod troubami_x000d_
 propustku._x000d_
3. V cenách nejsou započteny náklady na:_x000d_
 a) zemní práce nutné při rozebírání propustků, které se oceňují cenami části A 01 katalogu_x000d_
 800-1 Zemní práce,_x000d_
 b) bourání čel, které se oceňuje cenami části B 01 katalogu 821-1 Mosty._x000d_
4. Množství měrných jednotek se určuje délkou mezi rubovými stěnami čel (v podélné ose propustku)._x000d_
5. Přemístění vybouraného materiálu na vzdálenost přes 3 m se oceňuje cenami souborů cen 997 22-1_x000d_
 Vodorovné přemístění vybouraných hmot._x000d_
</t>
  </si>
  <si>
    <t>38</t>
  </si>
  <si>
    <t>919521013</t>
  </si>
  <si>
    <t>Zřízení propustků a hospodářských přejezdů z trub betonových a železobetonových do DN 400</t>
  </si>
  <si>
    <t>312192538</t>
  </si>
  <si>
    <t xml:space="preserve">Poznámka k souboru cen:_x000d_
1. V cenách jsou započteny i náklady na:_x000d_
 a) podkladní vrstvu tl. 100 mm z drceného kameniva,_x000d_
 b) montáž potrubí na betonové pražce nebo silniční panely včetně dodávky podkladních_x000d_
 prefabrikátů,_x000d_
 c) bednění a obetonování potrubí._x000d_
2. V cenách nejsou započteny náklady na:_x000d_
 a) zemní práce,_x000d_
 b) zhotovení čela propustku, které se oceňují cenami souboru 919 .1 -11 Čela propustku,_x000d_
 c) zhotovení podkladní a krycí vrstvy komunikace, které se oceňují cenou 936 56-1111 Podkladní_x000d_
 a krycí vrstvy._x000d_
3. Dodávka trub se oceňuje ve specifikaci. Ztratné lze dohodnout ve výši 2 %._x000d_
</t>
  </si>
  <si>
    <t>39</t>
  </si>
  <si>
    <t>592225460</t>
  </si>
  <si>
    <t xml:space="preserve">trouba hrdlová přímá železobet. s integrovaným těsněním  40 x 250 x 7,5 cm</t>
  </si>
  <si>
    <t>-976139724</t>
  </si>
  <si>
    <t>40</t>
  </si>
  <si>
    <t>8173642</t>
  </si>
  <si>
    <t>Zhotovení šikmého řezu potrubí DN400</t>
  </si>
  <si>
    <t>-422127294</t>
  </si>
  <si>
    <t>41</t>
  </si>
  <si>
    <t>919535556</t>
  </si>
  <si>
    <t>Obetonování trubního propustku betonem prostým se zvýšenými nároky na prostředí tř. C 25/30</t>
  </si>
  <si>
    <t>-34779017</t>
  </si>
  <si>
    <t xml:space="preserve">Poznámka k souboru cen:_x000d_
1. V ceně jsou započteny i náklady na popř. nutné bednění a odbednění._x000d_
2. Pro výpočet přesunu hmot se celková hmotnost položky sníží o hmotnost betonu, pokud je beton_x000d_
 dodáván přímo na místo zabudování nebo do prostoru technologické manipulace._x000d_
</t>
  </si>
  <si>
    <t>17*0,75*0,75</t>
  </si>
  <si>
    <t>-17*pi*0,275*0,275</t>
  </si>
  <si>
    <t>42</t>
  </si>
  <si>
    <t>900901010</t>
  </si>
  <si>
    <t>Zpevnění hrany kotvenou kulatinou</t>
  </si>
  <si>
    <t>609922768</t>
  </si>
  <si>
    <t>43</t>
  </si>
  <si>
    <t>900901012</t>
  </si>
  <si>
    <t>Ocelová svodnice dl.4m</t>
  </si>
  <si>
    <t>1596630510</t>
  </si>
  <si>
    <t>99</t>
  </si>
  <si>
    <t>Přesun hmot</t>
  </si>
  <si>
    <t>44</t>
  </si>
  <si>
    <t>998225111</t>
  </si>
  <si>
    <t>Přesun hmot pro pozemní komunikace a letiště s krytem živičným</t>
  </si>
  <si>
    <t>2029477402</t>
  </si>
  <si>
    <t xml:space="preserve">Poznámka k souboru cen:_x000d_
1. Ceny lze použít i pro plochy letišť s krytem monolitickým betonovým nebo živičným._x000d_
</t>
  </si>
  <si>
    <t>997</t>
  </si>
  <si>
    <t>Přesun sutě</t>
  </si>
  <si>
    <t>45</t>
  </si>
  <si>
    <t>997221551</t>
  </si>
  <si>
    <t>Vodorovná doprava suti bez naložení, ale se složením a s hrubým urovnáním ze sypkých materiálů, na vzdálenost do 1 km</t>
  </si>
  <si>
    <t>-285127777</t>
  </si>
  <si>
    <t xml:space="preserve">Poznámka k souboru cen:_x000d_
1. Ceny nelze použít pro vodorovnou dopravu suti po železnici, po vodě nebo neobvyklými dopravními_x000d_
 prostředky._x000d_
2. Je-li na dopravní dráze pro vodorovnou dopravu suti překážka, pro kterou je nutno suť překládat_x000d_
 z jednoho dopravního prostředku na druhý, oceňuje se tato doprava v každém úseku samostatně._x000d_
3. Ceny 997 22-155 jsou určeny pro sypký materiál, např. kamenivo a hmoty kamenitého charakteru_x000d_
 stmelené vápnem, cementem nebo živicí._x000d_
4. Ceny 997 22-156 jsou určeny pro drobný kusový materiál (dlažební kostky, lomový kámen)._x000d_
</t>
  </si>
  <si>
    <t>46</t>
  </si>
  <si>
    <t>997221559</t>
  </si>
  <si>
    <t>Vodorovná doprava suti bez naložení, ale se složením a s hrubým urovnáním Příplatek k ceně za každý další i započatý 1 km přes 1 km</t>
  </si>
  <si>
    <t>2120718061</t>
  </si>
  <si>
    <t>11,64*4</t>
  </si>
  <si>
    <t>47</t>
  </si>
  <si>
    <t>997221855</t>
  </si>
  <si>
    <t>Poplatek za uložení stavebního odpadu na skládce (skládkovné) z kameniva</t>
  </si>
  <si>
    <t>-1733552119</t>
  </si>
  <si>
    <t xml:space="preserve">Poznámka k souboru cen:_x000d_
1. Ceny uvedené v souboru cen lze po dohodě upravit podle místních podmínek._x000d_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stavebního_x000d_
 odpadu z katalogu 800-6 Demolice objektů._x000d_
</t>
  </si>
  <si>
    <t>48</t>
  </si>
  <si>
    <t>997221561</t>
  </si>
  <si>
    <t>Vodorovná doprava suti bez naložení, ale se složením a s hrubým urovnáním z kusových materiálů, na vzdálenost do 1 km</t>
  </si>
  <si>
    <t>2053983095</t>
  </si>
  <si>
    <t>49</t>
  </si>
  <si>
    <t>997221569</t>
  </si>
  <si>
    <t>-378175522</t>
  </si>
  <si>
    <t>997221815</t>
  </si>
  <si>
    <t>Poplatek za uložení stavebního odpadu na skládce (skládkovné) betonového</t>
  </si>
  <si>
    <t>-359764943</t>
  </si>
  <si>
    <t>02 - SO 102</t>
  </si>
  <si>
    <t>420</t>
  </si>
  <si>
    <t>690</t>
  </si>
  <si>
    <t>-760729156</t>
  </si>
  <si>
    <t>(10,6*2+3*2)*0,3*0,4</t>
  </si>
  <si>
    <t>výkop pro nový propustek</t>
  </si>
  <si>
    <t>11*0,75*0,7</t>
  </si>
  <si>
    <t>11*0,75*0,4</t>
  </si>
  <si>
    <t>"sanace" 420</t>
  </si>
  <si>
    <t>"sanace" 3,26</t>
  </si>
  <si>
    <t>"přejezd" 9,08</t>
  </si>
  <si>
    <t>"výkop" 690</t>
  </si>
  <si>
    <t>"ornice" 200-78,1</t>
  </si>
  <si>
    <t>-230</t>
  </si>
  <si>
    <t>-790746274</t>
  </si>
  <si>
    <t>1014,24*10</t>
  </si>
  <si>
    <t>1014,24*1,9</t>
  </si>
  <si>
    <t>423,3*1,8</t>
  </si>
  <si>
    <t>710*0,1*1,1</t>
  </si>
  <si>
    <t>710/25</t>
  </si>
  <si>
    <t>182101101</t>
  </si>
  <si>
    <t>Svahování trvalých svahů do projektovaných profilů s potřebným přemístěním výkopku při svahování v zářezech v hornině tř. 1 až 4</t>
  </si>
  <si>
    <t>1314645913</t>
  </si>
  <si>
    <t xml:space="preserve">Poznámka k souboru cen:_x000d_
1. Ceny jsou určeny pro svahování všech nově zřizovaných ploch výkopů nebo násypů ve sklonu přes 1_x000d_
 : 5 a pro úpravu lavic (berem) šířky do 3 m přerušujících svahy, pod jakékoliv zpevnění ploch, pod_x000d_
 humusování, drnování apod., pro úpravy dna a stěn silničních a železničních příkopů a pro úpravy_x000d_
 dna šířky do 1 m melioračních kanálů a vodotečí._x000d_
2. Ceny nelze použít pro urovnání stěn příkopů při čištění; toto urovnání se oceňuje cenami souboru_x000d_
 cen 938 90-2 . čištění příkopů komunikací v suchu nebo ve vodě A02 Zemní práce pro objekty oborů_x000d_
 821 až 828._x000d_
3. Úprava ploch vodorovných nebo ve sklonu do 1 : 5 s výjimkou ustanovení v poznámce č. 1 se_x000d_
 oceňuje cenami souboru cen 181 *0-11 Úprava pláně vyrovnáním výškových rozdílů._x000d_
</t>
  </si>
  <si>
    <t>-1261814797</t>
  </si>
  <si>
    <t>(10,6*2+3*2)*0,3*0,8*1,05</t>
  </si>
  <si>
    <t>2030071530</t>
  </si>
  <si>
    <t>(10,6*2+3*2)*0,8*2</t>
  </si>
  <si>
    <t>-1804346260</t>
  </si>
  <si>
    <t>2,5*1*4</t>
  </si>
  <si>
    <t>10*3</t>
  </si>
  <si>
    <t>11*1*0,1</t>
  </si>
  <si>
    <t>1308</t>
  </si>
  <si>
    <t>11*0,75*2</t>
  </si>
  <si>
    <t>490*2*0,5</t>
  </si>
  <si>
    <t>900901012.1</t>
  </si>
  <si>
    <t>1902445702</t>
  </si>
  <si>
    <t>11*0,75*0,75</t>
  </si>
  <si>
    <t>-11*pi*0,275*0,275</t>
  </si>
  <si>
    <t>03 - SO 103</t>
  </si>
  <si>
    <t>6*0,75*0,7</t>
  </si>
  <si>
    <t>6*0,75*0,4</t>
  </si>
  <si>
    <t>-318985495</t>
  </si>
  <si>
    <t>4,95*10</t>
  </si>
  <si>
    <t>4,95*1,9</t>
  </si>
  <si>
    <t>1,8*1,8</t>
  </si>
  <si>
    <t>2,5*1*2</t>
  </si>
  <si>
    <t>6*1*0,1</t>
  </si>
  <si>
    <t>doplnění v místě nového propustku</t>
  </si>
  <si>
    <t>6*0,75*2</t>
  </si>
  <si>
    <t>565141111</t>
  </si>
  <si>
    <t>Vyrovnání povrchu dosavadních podkladů s rozprostřením hmot a zhutněním obalovaným kamenivem ACP (OK) tl. 60 mm</t>
  </si>
  <si>
    <t>-499398051</t>
  </si>
  <si>
    <t xml:space="preserve">Poznámka k souboru cen:_x000d_
1. Ceny jsou určeny pro vyrovnání podkladů (včetně výtluků) pod obrusnou vrstvu. Pro volbu ceny je_x000d_
 rozhodující průměrná tloušťka podkladu._x000d_
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</si>
  <si>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</si>
  <si>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</si>
  <si>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-1268530464</t>
  </si>
  <si>
    <t xml:space="preserve">Poznámka k souboru cen:_x000d_
1. Ceny jsou určeny pro očištění:_x000d_
 a) povrchu stávající vozovky,_x000d_
 b) povrchu rozestavěné trvalé vozovky, předepíše-li projekt užívat nově zřizovanou vozovku po_x000d_
 dobu výstavby ještě před zřízením konečného závěrečného krytu._x000d_
2. V cenách nejsou započteny náklady na vodorovnou dopravu odstraněného materiálu, která se oceňuje_x000d_
 cenami souboru cen 997 22-15 Vodorovná doprava suti._x000d_
</t>
  </si>
  <si>
    <t>1110-110</t>
  </si>
  <si>
    <t>573231106</t>
  </si>
  <si>
    <t>Postřik spojovací PS bez posypu kamenivem ze silniční emulze, v množství 0,30 kg/m2</t>
  </si>
  <si>
    <t>707901869</t>
  </si>
  <si>
    <t>1150-110</t>
  </si>
  <si>
    <t>577144131</t>
  </si>
  <si>
    <t>Asfaltový beton vrstva obrusná ACO 11 (ABS) s rozprostřením a se zhutněním z modifikovaného asfaltu v pruhu šířky do 3 m, po zhutnění tl. 50 mm</t>
  </si>
  <si>
    <t>-644655288</t>
  </si>
  <si>
    <t xml:space="preserve">Poznámka k souboru cen:_x000d_
1. ČSN EN 13108-1 připouští pro ACO 11 pouze tl. 35 až 50 mm._x000d_
</t>
  </si>
  <si>
    <t>380*0,5*2</t>
  </si>
  <si>
    <t>914111111</t>
  </si>
  <si>
    <t>Montáž svislé dopravní značky základní velikosti do 1 m2 objímkami na sloupky nebo konzoly</t>
  </si>
  <si>
    <t>-1782262767</t>
  </si>
  <si>
    <t xml:space="preserve">Poznámka k souboru cen:_x000d_
1. V cenách jsou započteny i náklady na montáž značek včetně upevňovacího materiálu na předem_x000d_
 připravenou nosnou konstrukci (sloupek, konzolu, sloup)._x000d_
2. V cenách nejsou započteny náklady na:_x000d_
 a) dodání značek, tyto se oceňují ve specifikaci,_x000d_
 b) na montáž a dodávku ocelových nosných konstrukcí – sloupků, konzol, tyto se oceňují cenami_x000d_
 souboru cen 914 51 Montáž sloupku a 914 53 Montáž konzol a nástavců,_x000d_
 c) nátěry, tyto se oceňují jako práce PSV příslušnými cenami katalogu 800-783 Nátěry,_x000d_
 d) naložení a odklizení výkopku, tyto se oceňují cenami části A 01 katalogu 800-1 Zemní práce._x000d_
3. Ceny nelze použít pro osazení a montáž svislých dopravních značek:_x000d_
 a) světelných, tyto se oceňují cenami katalogu 800-741 Elektroinstalace - silnoproud,_x000d_
 b) upevněných na lanech nebo speciálních konstrukcích nesoucích více značek, tyto se oceňují_x000d_
 individuálně._x000d_
</t>
  </si>
  <si>
    <t>404442200</t>
  </si>
  <si>
    <t>značka dopravní svislá reflexní zákazová C AL- NK 900 mm</t>
  </si>
  <si>
    <t>1200949784</t>
  </si>
  <si>
    <t>404442310</t>
  </si>
  <si>
    <t>značka dopravní svislá reflexní AL- NK 500 x 500 mm</t>
  </si>
  <si>
    <t>-1547487837</t>
  </si>
  <si>
    <t>914511112</t>
  </si>
  <si>
    <t>Montáž sloupku dopravních značek délky do 3,5 m do hliníkové patky</t>
  </si>
  <si>
    <t>-337879829</t>
  </si>
  <si>
    <t xml:space="preserve">Poznámka k souboru cen:_x000d_
1. V cenách jsou započteny i náklady na:_x000d_
 a) vykopání jamek s odhozem výkopku na vzdálenost do 3 m,_x000d_
 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 a) dodání sloupku, tyto se oceňují ve specifikaci_x000d_
 b) naložení a odklizení výkopku, tyto se oceňují cenami části A01 katalogu 800-1 Zemní práce._x000d_
</t>
  </si>
  <si>
    <t>404452250</t>
  </si>
  <si>
    <t>sloupek Zn 60 - 350</t>
  </si>
  <si>
    <t>-981892819</t>
  </si>
  <si>
    <t>6*0,75*0,75</t>
  </si>
  <si>
    <t>-6*pi*0,275*0,275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</si>
  <si>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</si>
  <si>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</si>
  <si>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-1030692353</t>
  </si>
  <si>
    <t xml:space="preserve">Poznámka k souboru cen:_x000d_
1. V cenách nejsou započteny náklady na vodorovnou dopravu odstraněného materiálu, která se oceňuje_x000d_
 cenami souboru cen 997 22-15 Vodorovná doprava suti._x000d_
</t>
  </si>
  <si>
    <t>760*0,5</t>
  </si>
  <si>
    <t>295909350</t>
  </si>
  <si>
    <t>1366332873</t>
  </si>
  <si>
    <t>47,88*4</t>
  </si>
  <si>
    <t>997221855.1</t>
  </si>
  <si>
    <t>Poplatek za uložení stavebního odpadu na skládce (skládkovné) zeminy a kameniva</t>
  </si>
  <si>
    <t>-461230969</t>
  </si>
  <si>
    <t>03.1 - SO 103 - vjezdy a sjezdy</t>
  </si>
  <si>
    <t>05 - SO 105</t>
  </si>
  <si>
    <t>1180</t>
  </si>
  <si>
    <t>290</t>
  </si>
  <si>
    <t>"sanace" 1180</t>
  </si>
  <si>
    <t>"výkop" 290</t>
  </si>
  <si>
    <t>"ornice" 1180-138,6</t>
  </si>
  <si>
    <t>-210</t>
  </si>
  <si>
    <t>-1571219667</t>
  </si>
  <si>
    <t>2301,4*10</t>
  </si>
  <si>
    <t>2301,4*1,9</t>
  </si>
  <si>
    <t>1180*1,8</t>
  </si>
  <si>
    <t>1260*0,1*1,1</t>
  </si>
  <si>
    <t>1260/25</t>
  </si>
  <si>
    <t>564871111</t>
  </si>
  <si>
    <t>Podklad ze štěrkodrti ŠD s rozprostřením a zhutněním, po zhutnění tl. 250 mm</t>
  </si>
  <si>
    <t>565155111</t>
  </si>
  <si>
    <t>Asfaltový beton vrstva podkladní ACP 16 (obalované kamenivo střednězrnné - OKS) s rozprostřením a zhutněním v pruhu šířky do 3 m, po zhutnění tl. 70 mm</t>
  </si>
  <si>
    <t xml:space="preserve">Poznámka k souboru cen:_x000d_
1. ČSN EN 13108-1 připouští pro ACP 16 pouze tl. 50 až 80 mm._x000d_
</t>
  </si>
  <si>
    <t>577134131</t>
  </si>
  <si>
    <t>Asfaltový beton vrstva obrusná ACO 11 (ABS) s rozprostřením a se zhutněním z modifikovaného asfaltu v pruhu šířky do 3 m, po zhutnění tl. 40 mm</t>
  </si>
  <si>
    <t>840*2*0,5</t>
  </si>
  <si>
    <t>656633175</t>
  </si>
  <si>
    <t>15063030</t>
  </si>
  <si>
    <t>328502388</t>
  </si>
  <si>
    <t>-1432418856</t>
  </si>
  <si>
    <t>938902411</t>
  </si>
  <si>
    <t>Čištění propustků s odstraněním travnatého porostu nebo nánosu, s naložením na dopravní prostředek nebo s přemístěním na hromady na vzdálenost do 20 m strojně tlakovou vodou tloušťky nánosu do 25% průměru propustku do 500 mm</t>
  </si>
  <si>
    <t xml:space="preserve">Poznámka k souboru cen:_x000d_
1. V cenách nejsou započteny náklady na vodorovnou dopravu odstraněného materiálu, která se oceňuje_x000d_
 cenami souboru cen 997 22-15 Vodorovná doprava suti._x000d_
2. V cenách čištění propustků strojně tlakovou vodou nejsou započteny náklady na vodu, tyto se_x000d_
 oceňují individuálně._x000d_
3. Ceny jsou kalkulovány pro propustky do délky 8 m, pro propustky delší než 8 m se použijí položky_x000d_
 938 90-2411 až -2484 a příplatek 938 90-2499 za každý další 1 metr propustku._x000d_
</t>
  </si>
  <si>
    <t>0,52*4</t>
  </si>
  <si>
    <t>06 - SO 106</t>
  </si>
  <si>
    <t>113106292</t>
  </si>
  <si>
    <t>Rozebrání dlažeb a dílců komunikací pro pěší, vozovek a ploch s přemístěním hmot na skládku na vzdálenost do 3 m nebo s naložením na dopravní prostředek vozovek a ploch, s jakoukoliv výplní spár v ploše jednotlivě přes 50 m2 do 200 m2 ze silničních dílců jakýchkoliv rozměrů, s ložem z kameniva nebo živice cementovou maltou se spárami zalitými</t>
  </si>
  <si>
    <t>993019268</t>
  </si>
  <si>
    <t xml:space="preserve">Poznámka k souboru cen:_x000d_
1. Ceny jsou určeny pro rozebrání dlažeb a dílců včetně odstranění lože._x000d_
2. Ceny nelze použít pro rozebrání dlažeb uložených do betonového lože nebo do cementové malty,_x000d_
 které se oceňují cenami -7130, -7131, -7132, -7170, -7171, -7172, -7230, -7231 a -7232 Odstranění_x000d_
 podkladů nebo krytů z betonu prostého; pro volbu těchto cen je rozhodující tloušťka bourané dlažby_x000d_
 včetně lože nebo podkladu._x000d_
3. U komunikací pro pěší a u vozovek a ploch menších než 50 m2 jsou ceny určeny pro ruční rozebrání_x000d_
 (kromě silničních dílců), u vozovek a ploch větších než 50 m2 pro rozebrání strojní._x000d_
4. V cenách nejsou započteny náklady na popř. nutné očištění:_x000d_
 a) dlažebních nebo mozaikových kostek, které se oceňuje cenami souboru cen 979 07-11 Očištění_x000d_
 vybouraných dlažebních kostek části C01 tohoto ceníku,_x000d_
 b) betonových, kameninových nebo kamenných desek nebo dlaždic, které se oceňuje cenami souboru_x000d_
 cen 979 0 . - . . Očištění vybouraných obrubníků, krajníků, desek nebo dílců části C01 tohoto_x000d_
 ceníku._x000d_
5. Přemístění vybourané dlažby včetně materiálu z lože a spár na vzdálenost přes 3 m se oceňuje_x000d_
 cenami souborů cen 997 22-1 Vodorovná doprava suti a vybouraných hmot._x000d_
</t>
  </si>
  <si>
    <t>80</t>
  </si>
  <si>
    <t>5*0,75*0,4</t>
  </si>
  <si>
    <t>6*1,15*0,4</t>
  </si>
  <si>
    <t>"sanace" 80</t>
  </si>
  <si>
    <t>"sanace" 4,26</t>
  </si>
  <si>
    <t>1521272038</t>
  </si>
  <si>
    <t>84,26*10</t>
  </si>
  <si>
    <t>84,26*1,9</t>
  </si>
  <si>
    <t>84,26*1,8</t>
  </si>
  <si>
    <t>220*0,1*1,1</t>
  </si>
  <si>
    <t>181301101</t>
  </si>
  <si>
    <t>Rozprostření a urovnání ornice v rovině nebo ve svahu sklonu do 1:5 při souvislé ploše do 500 m2, tl. vrstvy do 100 mm</t>
  </si>
  <si>
    <t>220/25</t>
  </si>
  <si>
    <t>5*0,75*0,1</t>
  </si>
  <si>
    <t>6*1,15*0,1</t>
  </si>
  <si>
    <t>nad propostkem</t>
  </si>
  <si>
    <t>5*0,75*2</t>
  </si>
  <si>
    <t>6*1,15*2</t>
  </si>
  <si>
    <t>564851111</t>
  </si>
  <si>
    <t>Podklad ze štěrkodrti ŠD s rozprostřením a zhutněním, po zhutnění tl. 150 mm</t>
  </si>
  <si>
    <t>565145111</t>
  </si>
  <si>
    <t>Asfaltový beton vrstva podkladní ACP 16 (obalované kamenivo střednězrnné - OKS) s rozprostřením a zhutněním v pruhu šířky do 3 m, po zhutnění tl. 60 mm</t>
  </si>
  <si>
    <t>-716764892</t>
  </si>
  <si>
    <t>-1960970465</t>
  </si>
  <si>
    <t>436*2*0,5</t>
  </si>
  <si>
    <t>1313363646</t>
  </si>
  <si>
    <t>532146923</t>
  </si>
  <si>
    <t>199125733</t>
  </si>
  <si>
    <t>907915651</t>
  </si>
  <si>
    <t>160474228</t>
  </si>
  <si>
    <t>966008113</t>
  </si>
  <si>
    <t>Bourání trubního propustku s odklizením a uložením vybouraného materiálu na skládku na vzdálenost do 3 m nebo s naložením na dopravní prostředek z trub DN přes 500 do 800 mm</t>
  </si>
  <si>
    <t>-126289651</t>
  </si>
  <si>
    <t>919521017</t>
  </si>
  <si>
    <t>Zřízení propustků a hospodářských přejezdů z trub betonových a železobetonových do DN 800</t>
  </si>
  <si>
    <t>-671117343</t>
  </si>
  <si>
    <t>592224120</t>
  </si>
  <si>
    <t>trouba hrdlová přímá železobetonová s integrovaným těsněním 80 x 250 x 11,5 cm</t>
  </si>
  <si>
    <t>1921081054</t>
  </si>
  <si>
    <t>8173643</t>
  </si>
  <si>
    <t>Zhotovení šikmého řezu potrubí DN800</t>
  </si>
  <si>
    <t>2099462286</t>
  </si>
  <si>
    <t>5*0,75*0,75</t>
  </si>
  <si>
    <t>-5*pi*0,275*0,275</t>
  </si>
  <si>
    <t>6*1,15*1,15</t>
  </si>
  <si>
    <t>-6*pi*0,52*0,52</t>
  </si>
  <si>
    <t>-741307540</t>
  </si>
  <si>
    <t>-1442542819</t>
  </si>
  <si>
    <t>99*4</t>
  </si>
  <si>
    <t>1825823277</t>
  </si>
  <si>
    <t>42,5+4,9+12,33</t>
  </si>
  <si>
    <t>59,73*4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</si>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</sst>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left" vertical="center"/>
    </xf>
    <xf numFmtId="4" fontId="3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3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  <protection locked="0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17" fillId="0" borderId="0" xfId="0" applyNumberFormat="1" applyFont="1" applyAlignment="1">
      <alignment vertical="center"/>
    </xf>
    <xf numFmtId="0" fontId="6" fillId="0" borderId="4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6" fillId="0" borderId="4" xfId="0" applyFont="1" applyBorder="1" applyAlignment="1"/>
    <xf numFmtId="0" fontId="6" fillId="0" borderId="15" xfId="0" applyFont="1" applyBorder="1" applyAlignment="1" applyProtection="1"/>
    <xf numFmtId="0" fontId="6" fillId="0" borderId="0" xfId="0" applyFont="1" applyBorder="1" applyAlignment="1" applyProtection="1"/>
    <xf numFmtId="166" fontId="6" fillId="0" borderId="0" xfId="0" applyNumberFormat="1" applyFont="1" applyBorder="1" applyAlignment="1" applyProtection="1"/>
    <xf numFmtId="166" fontId="6" fillId="0" borderId="16" xfId="0" applyNumberFormat="1" applyFont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0" fillId="0" borderId="23" xfId="0" applyFont="1" applyBorder="1" applyAlignment="1" applyProtection="1">
      <alignment horizontal="center" vertical="center"/>
    </xf>
    <xf numFmtId="49" fontId="0" fillId="0" borderId="23" xfId="0" applyNumberFormat="1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center" vertical="center" wrapText="1"/>
    </xf>
    <xf numFmtId="4" fontId="0" fillId="0" borderId="23" xfId="0" applyNumberFormat="1" applyFont="1" applyBorder="1" applyAlignment="1" applyProtection="1">
      <alignment vertical="center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6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4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4" fillId="0" borderId="29" xfId="0" applyFont="1" applyBorder="1" applyAlignment="1">
      <alignment horizontal="left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7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ht="36.96" customHeight="1">
      <c r="AR2"/>
      <c r="BS2" s="15" t="s">
        <v>6</v>
      </c>
      <c r="BT2" s="15" t="s">
        <v>7</v>
      </c>
    </row>
    <row r="3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9"/>
      <c r="BS10" s="15" t="s">
        <v>6</v>
      </c>
    </row>
    <row r="1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19</v>
      </c>
      <c r="AO11" s="20"/>
      <c r="AP11" s="20"/>
      <c r="AQ11" s="20"/>
      <c r="AR11" s="18"/>
      <c r="BE11" s="29"/>
      <c r="BS11" s="15" t="s">
        <v>6</v>
      </c>
    </row>
    <row r="12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ht="18.48" customHeight="1">
      <c r="B17" s="19"/>
      <c r="C17" s="20"/>
      <c r="D17" s="20"/>
      <c r="E17" s="25" t="s">
        <v>32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33</v>
      </c>
    </row>
    <row r="18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ht="12" customHeight="1">
      <c r="B19" s="19"/>
      <c r="C19" s="20"/>
      <c r="D19" s="30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12</v>
      </c>
    </row>
    <row r="20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ht="45" customHeight="1">
      <c r="B23" s="19"/>
      <c r="C23" s="20"/>
      <c r="D23" s="20"/>
      <c r="E23" s="34" t="s">
        <v>37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1" customFormat="1" ht="25.92" customHeight="1"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ROUND(AG54,1)</f>
        <v>0</v>
      </c>
      <c r="AL26" s="39"/>
      <c r="AM26" s="39"/>
      <c r="AN26" s="39"/>
      <c r="AO26" s="39"/>
      <c r="AP26" s="37"/>
      <c r="AQ26" s="37"/>
      <c r="AR26" s="41"/>
      <c r="BE26" s="29"/>
    </row>
    <row r="27" s="1" customFormat="1" ht="6.96" customHeight="1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9"/>
    </row>
    <row r="28" s="1" customForma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41"/>
      <c r="BE28" s="29"/>
    </row>
    <row r="29" s="2" customFormat="1" ht="14.4" customHeight="1">
      <c r="B29" s="43"/>
      <c r="C29" s="44"/>
      <c r="D29" s="30" t="s">
        <v>42</v>
      </c>
      <c r="E29" s="44"/>
      <c r="F29" s="30" t="s">
        <v>43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ROUND(AZ54, 1)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ROUND(AV54, 1)</f>
        <v>0</v>
      </c>
      <c r="AL29" s="44"/>
      <c r="AM29" s="44"/>
      <c r="AN29" s="44"/>
      <c r="AO29" s="44"/>
      <c r="AP29" s="44"/>
      <c r="AQ29" s="44"/>
      <c r="AR29" s="47"/>
      <c r="BE29" s="29"/>
    </row>
    <row r="30" s="2" customFormat="1" ht="14.4" customHeight="1">
      <c r="B30" s="43"/>
      <c r="C30" s="44"/>
      <c r="D30" s="44"/>
      <c r="E30" s="44"/>
      <c r="F30" s="30" t="s">
        <v>44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ROUND(BA54, 1)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ROUND(AW54, 1)</f>
        <v>0</v>
      </c>
      <c r="AL30" s="44"/>
      <c r="AM30" s="44"/>
      <c r="AN30" s="44"/>
      <c r="AO30" s="44"/>
      <c r="AP30" s="44"/>
      <c r="AQ30" s="44"/>
      <c r="AR30" s="47"/>
      <c r="BE30" s="29"/>
    </row>
    <row r="31" hidden="1" s="2" customFormat="1" ht="14.4" customHeight="1">
      <c r="B31" s="43"/>
      <c r="C31" s="44"/>
      <c r="D31" s="44"/>
      <c r="E31" s="44"/>
      <c r="F31" s="30" t="s">
        <v>45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ROUND(BB54, 1)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29"/>
    </row>
    <row r="32" hidden="1" s="2" customFormat="1" ht="14.4" customHeight="1">
      <c r="B32" s="43"/>
      <c r="C32" s="44"/>
      <c r="D32" s="44"/>
      <c r="E32" s="44"/>
      <c r="F32" s="30" t="s">
        <v>46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ROUND(BC54, 1)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29"/>
    </row>
    <row r="33" hidden="1" s="2" customFormat="1" ht="14.4" customHeight="1">
      <c r="B33" s="43"/>
      <c r="C33" s="44"/>
      <c r="D33" s="44"/>
      <c r="E33" s="44"/>
      <c r="F33" s="30" t="s">
        <v>47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ROUND(BD54, 1)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</row>
    <row r="34" s="1" customFormat="1" ht="6.96" customHeight="1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="1" customFormat="1" ht="25.92" customHeight="1">
      <c r="B35" s="36"/>
      <c r="C35" s="48"/>
      <c r="D35" s="49" t="s">
        <v>48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49</v>
      </c>
      <c r="U35" s="50"/>
      <c r="V35" s="50"/>
      <c r="W35" s="50"/>
      <c r="X35" s="52" t="s">
        <v>50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1"/>
    </row>
    <row r="36" s="1" customFormat="1" ht="6.96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="1" customFormat="1" ht="6.96" customHeight="1"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41"/>
    </row>
    <row r="41" s="1" customFormat="1" ht="6.96" customHeight="1"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41"/>
    </row>
    <row r="42" s="1" customFormat="1" ht="24.96" customHeight="1">
      <c r="B42" s="36"/>
      <c r="C42" s="21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="1" customFormat="1" ht="6.96" customHeight="1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="1" customFormat="1" ht="12" customHeight="1">
      <c r="B44" s="36"/>
      <c r="C44" s="30" t="s">
        <v>13</v>
      </c>
      <c r="D44" s="37"/>
      <c r="E44" s="37"/>
      <c r="F44" s="37"/>
      <c r="G44" s="37"/>
      <c r="H44" s="37"/>
      <c r="I44" s="37"/>
      <c r="J44" s="37"/>
      <c r="K44" s="37"/>
      <c r="L44" s="37" t="str">
        <f>K5</f>
        <v>07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="3" customFormat="1" ht="36.96" customHeight="1">
      <c r="B45" s="59"/>
      <c r="C45" s="60" t="s">
        <v>16</v>
      </c>
      <c r="D45" s="61"/>
      <c r="E45" s="61"/>
      <c r="F45" s="61"/>
      <c r="G45" s="61"/>
      <c r="H45" s="61"/>
      <c r="I45" s="61"/>
      <c r="J45" s="61"/>
      <c r="K45" s="61"/>
      <c r="L45" s="62" t="str">
        <f>K6</f>
        <v>Cyklostezka Plzeň – Brdy, část Vlkov – Spálené Poříčí</v>
      </c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3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="1" customFormat="1" ht="12" customHeight="1"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64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65" t="str">
        <f>IF(AN8= "","",AN8)</f>
        <v>12.9.2018</v>
      </c>
      <c r="AN47" s="65"/>
      <c r="AO47" s="37"/>
      <c r="AP47" s="37"/>
      <c r="AQ47" s="37"/>
      <c r="AR47" s="41"/>
    </row>
    <row r="48" s="1" customFormat="1" ht="6.96" customHeight="1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="1" customFormat="1" ht="13.65" customHeight="1"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37" t="str">
        <f>IF(E11= "","",E11)</f>
        <v>Město Spálené Poříčí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66" t="str">
        <f>IF(E17="","",E17)</f>
        <v>DOPROFI</v>
      </c>
      <c r="AN49" s="37"/>
      <c r="AO49" s="37"/>
      <c r="AP49" s="37"/>
      <c r="AQ49" s="37"/>
      <c r="AR49" s="41"/>
      <c r="AS49" s="67" t="s">
        <v>52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</row>
    <row r="50" s="1" customFormat="1" ht="13.65" customHeight="1"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37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66" t="str">
        <f>IF(E20="","",E20)</f>
        <v>Roman Mitas</v>
      </c>
      <c r="AN50" s="37"/>
      <c r="AO50" s="37"/>
      <c r="AP50" s="37"/>
      <c r="AQ50" s="37"/>
      <c r="AR50" s="41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</row>
    <row r="51" s="1" customFormat="1" ht="10.8" customHeight="1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1"/>
      <c r="AS51" s="75"/>
      <c r="AT51" s="76"/>
      <c r="AU51" s="77"/>
      <c r="AV51" s="77"/>
      <c r="AW51" s="77"/>
      <c r="AX51" s="77"/>
      <c r="AY51" s="77"/>
      <c r="AZ51" s="77"/>
      <c r="BA51" s="77"/>
      <c r="BB51" s="77"/>
      <c r="BC51" s="77"/>
      <c r="BD51" s="78"/>
    </row>
    <row r="52" s="1" customFormat="1" ht="29.28" customHeight="1">
      <c r="B52" s="36"/>
      <c r="C52" s="79" t="s">
        <v>53</v>
      </c>
      <c r="D52" s="80"/>
      <c r="E52" s="80"/>
      <c r="F52" s="80"/>
      <c r="G52" s="80"/>
      <c r="H52" s="81"/>
      <c r="I52" s="82" t="s">
        <v>54</v>
      </c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3" t="s">
        <v>55</v>
      </c>
      <c r="AH52" s="80"/>
      <c r="AI52" s="80"/>
      <c r="AJ52" s="80"/>
      <c r="AK52" s="80"/>
      <c r="AL52" s="80"/>
      <c r="AM52" s="80"/>
      <c r="AN52" s="82" t="s">
        <v>56</v>
      </c>
      <c r="AO52" s="80"/>
      <c r="AP52" s="80"/>
      <c r="AQ52" s="84" t="s">
        <v>57</v>
      </c>
      <c r="AR52" s="41"/>
      <c r="AS52" s="85" t="s">
        <v>58</v>
      </c>
      <c r="AT52" s="86" t="s">
        <v>59</v>
      </c>
      <c r="AU52" s="86" t="s">
        <v>60</v>
      </c>
      <c r="AV52" s="86" t="s">
        <v>61</v>
      </c>
      <c r="AW52" s="86" t="s">
        <v>62</v>
      </c>
      <c r="AX52" s="86" t="s">
        <v>63</v>
      </c>
      <c r="AY52" s="86" t="s">
        <v>64</v>
      </c>
      <c r="AZ52" s="86" t="s">
        <v>65</v>
      </c>
      <c r="BA52" s="86" t="s">
        <v>66</v>
      </c>
      <c r="BB52" s="86" t="s">
        <v>67</v>
      </c>
      <c r="BC52" s="86" t="s">
        <v>68</v>
      </c>
      <c r="BD52" s="87" t="s">
        <v>69</v>
      </c>
    </row>
    <row r="53" s="1" customFormat="1" ht="10.8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1"/>
      <c r="AS53" s="88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90"/>
    </row>
    <row r="54" s="4" customFormat="1" ht="32.4" customHeight="1">
      <c r="B54" s="91"/>
      <c r="C54" s="92" t="s">
        <v>70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4">
        <f>ROUND(SUM(AG55:AG61),1)</f>
        <v>0</v>
      </c>
      <c r="AH54" s="94"/>
      <c r="AI54" s="94"/>
      <c r="AJ54" s="94"/>
      <c r="AK54" s="94"/>
      <c r="AL54" s="94"/>
      <c r="AM54" s="94"/>
      <c r="AN54" s="95">
        <f>SUM(AG54,AT54)</f>
        <v>0</v>
      </c>
      <c r="AO54" s="95"/>
      <c r="AP54" s="95"/>
      <c r="AQ54" s="96" t="s">
        <v>19</v>
      </c>
      <c r="AR54" s="97"/>
      <c r="AS54" s="98">
        <f>ROUND(SUM(AS55:AS61),1)</f>
        <v>0</v>
      </c>
      <c r="AT54" s="99">
        <f>ROUND(SUM(AV54:AW54),2)</f>
        <v>0</v>
      </c>
      <c r="AU54" s="100">
        <f>ROUND(SUM(AU55:AU61),5)</f>
        <v>0</v>
      </c>
      <c r="AV54" s="99">
        <f>ROUND(AZ54*L29,2)</f>
        <v>0</v>
      </c>
      <c r="AW54" s="99">
        <f>ROUND(BA54*L30,2)</f>
        <v>0</v>
      </c>
      <c r="AX54" s="99">
        <f>ROUND(BB54*L29,2)</f>
        <v>0</v>
      </c>
      <c r="AY54" s="99">
        <f>ROUND(BC54*L30,2)</f>
        <v>0</v>
      </c>
      <c r="AZ54" s="99">
        <f>ROUND(SUM(AZ55:AZ61),1)</f>
        <v>0</v>
      </c>
      <c r="BA54" s="99">
        <f>ROUND(SUM(BA55:BA61),1)</f>
        <v>0</v>
      </c>
      <c r="BB54" s="99">
        <f>ROUND(SUM(BB55:BB61),1)</f>
        <v>0</v>
      </c>
      <c r="BC54" s="99">
        <f>ROUND(SUM(BC55:BC61),1)</f>
        <v>0</v>
      </c>
      <c r="BD54" s="101">
        <f>ROUND(SUM(BD55:BD61),1)</f>
        <v>0</v>
      </c>
      <c r="BS54" s="102" t="s">
        <v>71</v>
      </c>
      <c r="BT54" s="102" t="s">
        <v>72</v>
      </c>
      <c r="BU54" s="103" t="s">
        <v>73</v>
      </c>
      <c r="BV54" s="102" t="s">
        <v>74</v>
      </c>
      <c r="BW54" s="102" t="s">
        <v>5</v>
      </c>
      <c r="BX54" s="102" t="s">
        <v>75</v>
      </c>
      <c r="CL54" s="102" t="s">
        <v>19</v>
      </c>
    </row>
    <row r="55" s="5" customFormat="1" ht="16.5" customHeight="1">
      <c r="A55" s="104" t="s">
        <v>76</v>
      </c>
      <c r="B55" s="105"/>
      <c r="C55" s="106"/>
      <c r="D55" s="107" t="s">
        <v>77</v>
      </c>
      <c r="E55" s="107"/>
      <c r="F55" s="107"/>
      <c r="G55" s="107"/>
      <c r="H55" s="107"/>
      <c r="I55" s="108"/>
      <c r="J55" s="107" t="s">
        <v>78</v>
      </c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9">
        <f>'00 - VEDLEJŠÍ A OSTATNÍ N...'!J30</f>
        <v>0</v>
      </c>
      <c r="AH55" s="108"/>
      <c r="AI55" s="108"/>
      <c r="AJ55" s="108"/>
      <c r="AK55" s="108"/>
      <c r="AL55" s="108"/>
      <c r="AM55" s="108"/>
      <c r="AN55" s="109">
        <f>SUM(AG55,AT55)</f>
        <v>0</v>
      </c>
      <c r="AO55" s="108"/>
      <c r="AP55" s="108"/>
      <c r="AQ55" s="110" t="s">
        <v>79</v>
      </c>
      <c r="AR55" s="111"/>
      <c r="AS55" s="112">
        <v>0</v>
      </c>
      <c r="AT55" s="113">
        <f>ROUND(SUM(AV55:AW55),2)</f>
        <v>0</v>
      </c>
      <c r="AU55" s="114">
        <f>'00 - VEDLEJŠÍ A OSTATNÍ N...'!P81</f>
        <v>0</v>
      </c>
      <c r="AV55" s="113">
        <f>'00 - VEDLEJŠÍ A OSTATNÍ N...'!J33</f>
        <v>0</v>
      </c>
      <c r="AW55" s="113">
        <f>'00 - VEDLEJŠÍ A OSTATNÍ N...'!J34</f>
        <v>0</v>
      </c>
      <c r="AX55" s="113">
        <f>'00 - VEDLEJŠÍ A OSTATNÍ N...'!J35</f>
        <v>0</v>
      </c>
      <c r="AY55" s="113">
        <f>'00 - VEDLEJŠÍ A OSTATNÍ N...'!J36</f>
        <v>0</v>
      </c>
      <c r="AZ55" s="113">
        <f>'00 - VEDLEJŠÍ A OSTATNÍ N...'!F33</f>
        <v>0</v>
      </c>
      <c r="BA55" s="113">
        <f>'00 - VEDLEJŠÍ A OSTATNÍ N...'!F34</f>
        <v>0</v>
      </c>
      <c r="BB55" s="113">
        <f>'00 - VEDLEJŠÍ A OSTATNÍ N...'!F35</f>
        <v>0</v>
      </c>
      <c r="BC55" s="113">
        <f>'00 - VEDLEJŠÍ A OSTATNÍ N...'!F36</f>
        <v>0</v>
      </c>
      <c r="BD55" s="115">
        <f>'00 - VEDLEJŠÍ A OSTATNÍ N...'!F37</f>
        <v>0</v>
      </c>
      <c r="BT55" s="116" t="s">
        <v>80</v>
      </c>
      <c r="BV55" s="116" t="s">
        <v>74</v>
      </c>
      <c r="BW55" s="116" t="s">
        <v>81</v>
      </c>
      <c r="BX55" s="116" t="s">
        <v>5</v>
      </c>
      <c r="CL55" s="116" t="s">
        <v>19</v>
      </c>
      <c r="CM55" s="116" t="s">
        <v>82</v>
      </c>
    </row>
    <row r="56" s="5" customFormat="1" ht="16.5" customHeight="1">
      <c r="A56" s="104" t="s">
        <v>76</v>
      </c>
      <c r="B56" s="105"/>
      <c r="C56" s="106"/>
      <c r="D56" s="107" t="s">
        <v>83</v>
      </c>
      <c r="E56" s="107"/>
      <c r="F56" s="107"/>
      <c r="G56" s="107"/>
      <c r="H56" s="107"/>
      <c r="I56" s="108"/>
      <c r="J56" s="107" t="s">
        <v>84</v>
      </c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9">
        <f>'01 - SO 101'!J30</f>
        <v>0</v>
      </c>
      <c r="AH56" s="108"/>
      <c r="AI56" s="108"/>
      <c r="AJ56" s="108"/>
      <c r="AK56" s="108"/>
      <c r="AL56" s="108"/>
      <c r="AM56" s="108"/>
      <c r="AN56" s="109">
        <f>SUM(AG56,AT56)</f>
        <v>0</v>
      </c>
      <c r="AO56" s="108"/>
      <c r="AP56" s="108"/>
      <c r="AQ56" s="110" t="s">
        <v>79</v>
      </c>
      <c r="AR56" s="111"/>
      <c r="AS56" s="112">
        <v>0</v>
      </c>
      <c r="AT56" s="113">
        <f>ROUND(SUM(AV56:AW56),2)</f>
        <v>0</v>
      </c>
      <c r="AU56" s="114">
        <f>'01 - SO 101'!P87</f>
        <v>0</v>
      </c>
      <c r="AV56" s="113">
        <f>'01 - SO 101'!J33</f>
        <v>0</v>
      </c>
      <c r="AW56" s="113">
        <f>'01 - SO 101'!J34</f>
        <v>0</v>
      </c>
      <c r="AX56" s="113">
        <f>'01 - SO 101'!J35</f>
        <v>0</v>
      </c>
      <c r="AY56" s="113">
        <f>'01 - SO 101'!J36</f>
        <v>0</v>
      </c>
      <c r="AZ56" s="113">
        <f>'01 - SO 101'!F33</f>
        <v>0</v>
      </c>
      <c r="BA56" s="113">
        <f>'01 - SO 101'!F34</f>
        <v>0</v>
      </c>
      <c r="BB56" s="113">
        <f>'01 - SO 101'!F35</f>
        <v>0</v>
      </c>
      <c r="BC56" s="113">
        <f>'01 - SO 101'!F36</f>
        <v>0</v>
      </c>
      <c r="BD56" s="115">
        <f>'01 - SO 101'!F37</f>
        <v>0</v>
      </c>
      <c r="BT56" s="116" t="s">
        <v>80</v>
      </c>
      <c r="BV56" s="116" t="s">
        <v>74</v>
      </c>
      <c r="BW56" s="116" t="s">
        <v>85</v>
      </c>
      <c r="BX56" s="116" t="s">
        <v>5</v>
      </c>
      <c r="CL56" s="116" t="s">
        <v>19</v>
      </c>
      <c r="CM56" s="116" t="s">
        <v>82</v>
      </c>
    </row>
    <row r="57" s="5" customFormat="1" ht="16.5" customHeight="1">
      <c r="A57" s="104" t="s">
        <v>76</v>
      </c>
      <c r="B57" s="105"/>
      <c r="C57" s="106"/>
      <c r="D57" s="107" t="s">
        <v>86</v>
      </c>
      <c r="E57" s="107"/>
      <c r="F57" s="107"/>
      <c r="G57" s="107"/>
      <c r="H57" s="107"/>
      <c r="I57" s="108"/>
      <c r="J57" s="107" t="s">
        <v>87</v>
      </c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9">
        <f>'02 - SO 102'!J30</f>
        <v>0</v>
      </c>
      <c r="AH57" s="108"/>
      <c r="AI57" s="108"/>
      <c r="AJ57" s="108"/>
      <c r="AK57" s="108"/>
      <c r="AL57" s="108"/>
      <c r="AM57" s="108"/>
      <c r="AN57" s="109">
        <f>SUM(AG57,AT57)</f>
        <v>0</v>
      </c>
      <c r="AO57" s="108"/>
      <c r="AP57" s="108"/>
      <c r="AQ57" s="110" t="s">
        <v>79</v>
      </c>
      <c r="AR57" s="111"/>
      <c r="AS57" s="112">
        <v>0</v>
      </c>
      <c r="AT57" s="113">
        <f>ROUND(SUM(AV57:AW57),2)</f>
        <v>0</v>
      </c>
      <c r="AU57" s="114">
        <f>'02 - SO 102'!P86</f>
        <v>0</v>
      </c>
      <c r="AV57" s="113">
        <f>'02 - SO 102'!J33</f>
        <v>0</v>
      </c>
      <c r="AW57" s="113">
        <f>'02 - SO 102'!J34</f>
        <v>0</v>
      </c>
      <c r="AX57" s="113">
        <f>'02 - SO 102'!J35</f>
        <v>0</v>
      </c>
      <c r="AY57" s="113">
        <f>'02 - SO 102'!J36</f>
        <v>0</v>
      </c>
      <c r="AZ57" s="113">
        <f>'02 - SO 102'!F33</f>
        <v>0</v>
      </c>
      <c r="BA57" s="113">
        <f>'02 - SO 102'!F34</f>
        <v>0</v>
      </c>
      <c r="BB57" s="113">
        <f>'02 - SO 102'!F35</f>
        <v>0</v>
      </c>
      <c r="BC57" s="113">
        <f>'02 - SO 102'!F36</f>
        <v>0</v>
      </c>
      <c r="BD57" s="115">
        <f>'02 - SO 102'!F37</f>
        <v>0</v>
      </c>
      <c r="BT57" s="116" t="s">
        <v>80</v>
      </c>
      <c r="BV57" s="116" t="s">
        <v>74</v>
      </c>
      <c r="BW57" s="116" t="s">
        <v>88</v>
      </c>
      <c r="BX57" s="116" t="s">
        <v>5</v>
      </c>
      <c r="CL57" s="116" t="s">
        <v>19</v>
      </c>
      <c r="CM57" s="116" t="s">
        <v>82</v>
      </c>
    </row>
    <row r="58" s="5" customFormat="1" ht="16.5" customHeight="1">
      <c r="A58" s="104" t="s">
        <v>76</v>
      </c>
      <c r="B58" s="105"/>
      <c r="C58" s="106"/>
      <c r="D58" s="107" t="s">
        <v>89</v>
      </c>
      <c r="E58" s="107"/>
      <c r="F58" s="107"/>
      <c r="G58" s="107"/>
      <c r="H58" s="107"/>
      <c r="I58" s="108"/>
      <c r="J58" s="107" t="s">
        <v>90</v>
      </c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9">
        <f>'03 - SO 103'!J30</f>
        <v>0</v>
      </c>
      <c r="AH58" s="108"/>
      <c r="AI58" s="108"/>
      <c r="AJ58" s="108"/>
      <c r="AK58" s="108"/>
      <c r="AL58" s="108"/>
      <c r="AM58" s="108"/>
      <c r="AN58" s="109">
        <f>SUM(AG58,AT58)</f>
        <v>0</v>
      </c>
      <c r="AO58" s="108"/>
      <c r="AP58" s="108"/>
      <c r="AQ58" s="110" t="s">
        <v>79</v>
      </c>
      <c r="AR58" s="111"/>
      <c r="AS58" s="112">
        <v>0</v>
      </c>
      <c r="AT58" s="113">
        <f>ROUND(SUM(AV58:AW58),2)</f>
        <v>0</v>
      </c>
      <c r="AU58" s="114">
        <f>'03 - SO 103'!P86</f>
        <v>0</v>
      </c>
      <c r="AV58" s="113">
        <f>'03 - SO 103'!J33</f>
        <v>0</v>
      </c>
      <c r="AW58" s="113">
        <f>'03 - SO 103'!J34</f>
        <v>0</v>
      </c>
      <c r="AX58" s="113">
        <f>'03 - SO 103'!J35</f>
        <v>0</v>
      </c>
      <c r="AY58" s="113">
        <f>'03 - SO 103'!J36</f>
        <v>0</v>
      </c>
      <c r="AZ58" s="113">
        <f>'03 - SO 103'!F33</f>
        <v>0</v>
      </c>
      <c r="BA58" s="113">
        <f>'03 - SO 103'!F34</f>
        <v>0</v>
      </c>
      <c r="BB58" s="113">
        <f>'03 - SO 103'!F35</f>
        <v>0</v>
      </c>
      <c r="BC58" s="113">
        <f>'03 - SO 103'!F36</f>
        <v>0</v>
      </c>
      <c r="BD58" s="115">
        <f>'03 - SO 103'!F37</f>
        <v>0</v>
      </c>
      <c r="BT58" s="116" t="s">
        <v>80</v>
      </c>
      <c r="BV58" s="116" t="s">
        <v>74</v>
      </c>
      <c r="BW58" s="116" t="s">
        <v>91</v>
      </c>
      <c r="BX58" s="116" t="s">
        <v>5</v>
      </c>
      <c r="CL58" s="116" t="s">
        <v>19</v>
      </c>
      <c r="CM58" s="116" t="s">
        <v>82</v>
      </c>
    </row>
    <row r="59" s="5" customFormat="1" ht="16.5" customHeight="1">
      <c r="A59" s="104" t="s">
        <v>76</v>
      </c>
      <c r="B59" s="105"/>
      <c r="C59" s="106"/>
      <c r="D59" s="107" t="s">
        <v>92</v>
      </c>
      <c r="E59" s="107"/>
      <c r="F59" s="107"/>
      <c r="G59" s="107"/>
      <c r="H59" s="107"/>
      <c r="I59" s="108"/>
      <c r="J59" s="107" t="s">
        <v>93</v>
      </c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9">
        <f>'03.1 - SO 103 - vjezdy a ...'!J30</f>
        <v>0</v>
      </c>
      <c r="AH59" s="108"/>
      <c r="AI59" s="108"/>
      <c r="AJ59" s="108"/>
      <c r="AK59" s="108"/>
      <c r="AL59" s="108"/>
      <c r="AM59" s="108"/>
      <c r="AN59" s="109">
        <f>SUM(AG59,AT59)</f>
        <v>0</v>
      </c>
      <c r="AO59" s="108"/>
      <c r="AP59" s="108"/>
      <c r="AQ59" s="110" t="s">
        <v>79</v>
      </c>
      <c r="AR59" s="111"/>
      <c r="AS59" s="112">
        <v>0</v>
      </c>
      <c r="AT59" s="113">
        <f>ROUND(SUM(AV59:AW59),2)</f>
        <v>0</v>
      </c>
      <c r="AU59" s="114">
        <f>'03.1 - SO 103 - vjezdy a ...'!P81</f>
        <v>0</v>
      </c>
      <c r="AV59" s="113">
        <f>'03.1 - SO 103 - vjezdy a ...'!J33</f>
        <v>0</v>
      </c>
      <c r="AW59" s="113">
        <f>'03.1 - SO 103 - vjezdy a ...'!J34</f>
        <v>0</v>
      </c>
      <c r="AX59" s="113">
        <f>'03.1 - SO 103 - vjezdy a ...'!J35</f>
        <v>0</v>
      </c>
      <c r="AY59" s="113">
        <f>'03.1 - SO 103 - vjezdy a ...'!J36</f>
        <v>0</v>
      </c>
      <c r="AZ59" s="113">
        <f>'03.1 - SO 103 - vjezdy a ...'!F33</f>
        <v>0</v>
      </c>
      <c r="BA59" s="113">
        <f>'03.1 - SO 103 - vjezdy a ...'!F34</f>
        <v>0</v>
      </c>
      <c r="BB59" s="113">
        <f>'03.1 - SO 103 - vjezdy a ...'!F35</f>
        <v>0</v>
      </c>
      <c r="BC59" s="113">
        <f>'03.1 - SO 103 - vjezdy a ...'!F36</f>
        <v>0</v>
      </c>
      <c r="BD59" s="115">
        <f>'03.1 - SO 103 - vjezdy a ...'!F37</f>
        <v>0</v>
      </c>
      <c r="BT59" s="116" t="s">
        <v>80</v>
      </c>
      <c r="BV59" s="116" t="s">
        <v>74</v>
      </c>
      <c r="BW59" s="116" t="s">
        <v>94</v>
      </c>
      <c r="BX59" s="116" t="s">
        <v>5</v>
      </c>
      <c r="CL59" s="116" t="s">
        <v>19</v>
      </c>
      <c r="CM59" s="116" t="s">
        <v>82</v>
      </c>
    </row>
    <row r="60" s="5" customFormat="1" ht="16.5" customHeight="1">
      <c r="A60" s="104" t="s">
        <v>76</v>
      </c>
      <c r="B60" s="105"/>
      <c r="C60" s="106"/>
      <c r="D60" s="107" t="s">
        <v>95</v>
      </c>
      <c r="E60" s="107"/>
      <c r="F60" s="107"/>
      <c r="G60" s="107"/>
      <c r="H60" s="107"/>
      <c r="I60" s="108"/>
      <c r="J60" s="107" t="s">
        <v>96</v>
      </c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9">
        <f>'05 - SO 105'!J30</f>
        <v>0</v>
      </c>
      <c r="AH60" s="108"/>
      <c r="AI60" s="108"/>
      <c r="AJ60" s="108"/>
      <c r="AK60" s="108"/>
      <c r="AL60" s="108"/>
      <c r="AM60" s="108"/>
      <c r="AN60" s="109">
        <f>SUM(AG60,AT60)</f>
        <v>0</v>
      </c>
      <c r="AO60" s="108"/>
      <c r="AP60" s="108"/>
      <c r="AQ60" s="110" t="s">
        <v>79</v>
      </c>
      <c r="AR60" s="111"/>
      <c r="AS60" s="112">
        <v>0</v>
      </c>
      <c r="AT60" s="113">
        <f>ROUND(SUM(AV60:AW60),2)</f>
        <v>0</v>
      </c>
      <c r="AU60" s="114">
        <f>'05 - SO 105'!P86</f>
        <v>0</v>
      </c>
      <c r="AV60" s="113">
        <f>'05 - SO 105'!J33</f>
        <v>0</v>
      </c>
      <c r="AW60" s="113">
        <f>'05 - SO 105'!J34</f>
        <v>0</v>
      </c>
      <c r="AX60" s="113">
        <f>'05 - SO 105'!J35</f>
        <v>0</v>
      </c>
      <c r="AY60" s="113">
        <f>'05 - SO 105'!J36</f>
        <v>0</v>
      </c>
      <c r="AZ60" s="113">
        <f>'05 - SO 105'!F33</f>
        <v>0</v>
      </c>
      <c r="BA60" s="113">
        <f>'05 - SO 105'!F34</f>
        <v>0</v>
      </c>
      <c r="BB60" s="113">
        <f>'05 - SO 105'!F35</f>
        <v>0</v>
      </c>
      <c r="BC60" s="113">
        <f>'05 - SO 105'!F36</f>
        <v>0</v>
      </c>
      <c r="BD60" s="115">
        <f>'05 - SO 105'!F37</f>
        <v>0</v>
      </c>
      <c r="BT60" s="116" t="s">
        <v>80</v>
      </c>
      <c r="BV60" s="116" t="s">
        <v>74</v>
      </c>
      <c r="BW60" s="116" t="s">
        <v>97</v>
      </c>
      <c r="BX60" s="116" t="s">
        <v>5</v>
      </c>
      <c r="CL60" s="116" t="s">
        <v>19</v>
      </c>
      <c r="CM60" s="116" t="s">
        <v>82</v>
      </c>
    </row>
    <row r="61" s="5" customFormat="1" ht="16.5" customHeight="1">
      <c r="A61" s="104" t="s">
        <v>76</v>
      </c>
      <c r="B61" s="105"/>
      <c r="C61" s="106"/>
      <c r="D61" s="107" t="s">
        <v>98</v>
      </c>
      <c r="E61" s="107"/>
      <c r="F61" s="107"/>
      <c r="G61" s="107"/>
      <c r="H61" s="107"/>
      <c r="I61" s="108"/>
      <c r="J61" s="107" t="s">
        <v>99</v>
      </c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9">
        <f>'06 - SO 106'!J30</f>
        <v>0</v>
      </c>
      <c r="AH61" s="108"/>
      <c r="AI61" s="108"/>
      <c r="AJ61" s="108"/>
      <c r="AK61" s="108"/>
      <c r="AL61" s="108"/>
      <c r="AM61" s="108"/>
      <c r="AN61" s="109">
        <f>SUM(AG61,AT61)</f>
        <v>0</v>
      </c>
      <c r="AO61" s="108"/>
      <c r="AP61" s="108"/>
      <c r="AQ61" s="110" t="s">
        <v>79</v>
      </c>
      <c r="AR61" s="111"/>
      <c r="AS61" s="117">
        <v>0</v>
      </c>
      <c r="AT61" s="118">
        <f>ROUND(SUM(AV61:AW61),2)</f>
        <v>0</v>
      </c>
      <c r="AU61" s="119">
        <f>'06 - SO 106'!P86</f>
        <v>0</v>
      </c>
      <c r="AV61" s="118">
        <f>'06 - SO 106'!J33</f>
        <v>0</v>
      </c>
      <c r="AW61" s="118">
        <f>'06 - SO 106'!J34</f>
        <v>0</v>
      </c>
      <c r="AX61" s="118">
        <f>'06 - SO 106'!J35</f>
        <v>0</v>
      </c>
      <c r="AY61" s="118">
        <f>'06 - SO 106'!J36</f>
        <v>0</v>
      </c>
      <c r="AZ61" s="118">
        <f>'06 - SO 106'!F33</f>
        <v>0</v>
      </c>
      <c r="BA61" s="118">
        <f>'06 - SO 106'!F34</f>
        <v>0</v>
      </c>
      <c r="BB61" s="118">
        <f>'06 - SO 106'!F35</f>
        <v>0</v>
      </c>
      <c r="BC61" s="118">
        <f>'06 - SO 106'!F36</f>
        <v>0</v>
      </c>
      <c r="BD61" s="120">
        <f>'06 - SO 106'!F37</f>
        <v>0</v>
      </c>
      <c r="BT61" s="116" t="s">
        <v>80</v>
      </c>
      <c r="BV61" s="116" t="s">
        <v>74</v>
      </c>
      <c r="BW61" s="116" t="s">
        <v>100</v>
      </c>
      <c r="BX61" s="116" t="s">
        <v>5</v>
      </c>
      <c r="CL61" s="116" t="s">
        <v>19</v>
      </c>
      <c r="CM61" s="116" t="s">
        <v>82</v>
      </c>
    </row>
    <row r="62" s="1" customFormat="1" ht="30" customHeight="1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="1" customFormat="1" ht="6.96" customHeight="1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41"/>
    </row>
  </sheetData>
  <sheetProtection sheet="1" formatColumns="0" formatRows="0" objects="1" scenarios="1" spinCount="100000" saltValue="idzrNPYpoPcy3ceNM/taUThpu79fpVRdFI/bnGnaQF5JlEukf/9oerdsUSofZ2jQnKJjA0ZDcCQRtWDEz5JQ7Q==" hashValue="Kdrne9FTtDtXvzGiL865/u2RwCjTUdsX4Uf45Hb91HZCTtcB+i8AGA40aUCBRqvnjaMB962DBVcn7IwsgQEy+g==" algorithmName="SHA-512" password="CC35"/>
  <mergeCells count="66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C52:G52"/>
    <mergeCell ref="I52:AF52"/>
    <mergeCell ref="D55:H55"/>
    <mergeCell ref="J55:AF55"/>
    <mergeCell ref="D56:H56"/>
    <mergeCell ref="J56:AF56"/>
    <mergeCell ref="D57:H57"/>
    <mergeCell ref="J57:AF57"/>
    <mergeCell ref="D58:H58"/>
    <mergeCell ref="J58:AF58"/>
    <mergeCell ref="D59:H59"/>
    <mergeCell ref="J59:AF59"/>
    <mergeCell ref="D60:H60"/>
    <mergeCell ref="J60:AF60"/>
    <mergeCell ref="D61:H61"/>
    <mergeCell ref="J61:AF61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54:AM54"/>
    <mergeCell ref="AN54:AP54"/>
  </mergeCells>
  <hyperlinks>
    <hyperlink ref="A55" location="'00 - VEDLEJŠÍ A OSTATNÍ N...'!C2" display="/"/>
    <hyperlink ref="A56" location="'01 - SO 101'!C2" display="/"/>
    <hyperlink ref="A57" location="'02 - SO 102'!C2" display="/"/>
    <hyperlink ref="A58" location="'03 - SO 103'!C2" display="/"/>
    <hyperlink ref="A59" location="'03.1 - SO 103 - vjezdy a ...'!C2" display="/"/>
    <hyperlink ref="A60" location="'05 - SO 105'!C2" display="/"/>
    <hyperlink ref="A61" location="'06 - SO 106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81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103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ROUND(J81,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ROUND((SUM(BE81:BE95)),  1)</f>
        <v>0</v>
      </c>
      <c r="I33" s="141">
        <v>0.20999999999999999</v>
      </c>
      <c r="J33" s="140">
        <f>ROUND(((SUM(BE81:BE95))*I33),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ROUND((SUM(BF81:BF95)),  1)</f>
        <v>0</v>
      </c>
      <c r="I34" s="141">
        <v>0.14999999999999999</v>
      </c>
      <c r="J34" s="140">
        <f>ROUND(((SUM(BF81:BF95))*I34),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ROUND((SUM(BG81:BG95)),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ROUND((SUM(BH81:BH95)),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ROUND((SUM(BI81:BI95)),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00 - VEDLEJŠÍ A OSTATNÍ NÁKLADY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J81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108</v>
      </c>
      <c r="E60" s="165"/>
      <c r="F60" s="165"/>
      <c r="G60" s="165"/>
      <c r="H60" s="165"/>
      <c r="I60" s="166"/>
      <c r="J60" s="167">
        <f>J82</f>
        <v>0</v>
      </c>
      <c r="K60" s="163"/>
      <c r="L60" s="168"/>
    </row>
    <row r="61" s="7" customFormat="1" ht="24.96" customHeight="1">
      <c r="B61" s="162"/>
      <c r="C61" s="163"/>
      <c r="D61" s="164" t="s">
        <v>109</v>
      </c>
      <c r="E61" s="165"/>
      <c r="F61" s="165"/>
      <c r="G61" s="165"/>
      <c r="H61" s="165"/>
      <c r="I61" s="166"/>
      <c r="J61" s="167">
        <f>J86</f>
        <v>0</v>
      </c>
      <c r="K61" s="163"/>
      <c r="L61" s="168"/>
    </row>
    <row r="62" s="1" customFormat="1" ht="21.84" customHeight="1">
      <c r="B62" s="36"/>
      <c r="C62" s="37"/>
      <c r="D62" s="37"/>
      <c r="E62" s="37"/>
      <c r="F62" s="37"/>
      <c r="G62" s="37"/>
      <c r="H62" s="37"/>
      <c r="I62" s="128"/>
      <c r="J62" s="37"/>
      <c r="K62" s="37"/>
      <c r="L62" s="41"/>
    </row>
    <row r="63" s="1" customFormat="1" ht="6.96" customHeight="1">
      <c r="B63" s="55"/>
      <c r="C63" s="56"/>
      <c r="D63" s="56"/>
      <c r="E63" s="56"/>
      <c r="F63" s="56"/>
      <c r="G63" s="56"/>
      <c r="H63" s="56"/>
      <c r="I63" s="152"/>
      <c r="J63" s="56"/>
      <c r="K63" s="56"/>
      <c r="L63" s="41"/>
    </row>
    <row r="67" s="1" customFormat="1" ht="6.96" customHeight="1">
      <c r="B67" s="57"/>
      <c r="C67" s="58"/>
      <c r="D67" s="58"/>
      <c r="E67" s="58"/>
      <c r="F67" s="58"/>
      <c r="G67" s="58"/>
      <c r="H67" s="58"/>
      <c r="I67" s="155"/>
      <c r="J67" s="58"/>
      <c r="K67" s="58"/>
      <c r="L67" s="41"/>
    </row>
    <row r="68" s="1" customFormat="1" ht="24.96" customHeight="1">
      <c r="B68" s="36"/>
      <c r="C68" s="21" t="s">
        <v>110</v>
      </c>
      <c r="D68" s="37"/>
      <c r="E68" s="37"/>
      <c r="F68" s="37"/>
      <c r="G68" s="37"/>
      <c r="H68" s="37"/>
      <c r="I68" s="128"/>
      <c r="J68" s="37"/>
      <c r="K68" s="37"/>
      <c r="L68" s="41"/>
    </row>
    <row r="69" s="1" customFormat="1" ht="6.96" customHeight="1">
      <c r="B69" s="36"/>
      <c r="C69" s="37"/>
      <c r="D69" s="37"/>
      <c r="E69" s="37"/>
      <c r="F69" s="37"/>
      <c r="G69" s="37"/>
      <c r="H69" s="37"/>
      <c r="I69" s="128"/>
      <c r="J69" s="37"/>
      <c r="K69" s="37"/>
      <c r="L69" s="41"/>
    </row>
    <row r="70" s="1" customFormat="1" ht="12" customHeight="1">
      <c r="B70" s="36"/>
      <c r="C70" s="30" t="s">
        <v>16</v>
      </c>
      <c r="D70" s="37"/>
      <c r="E70" s="37"/>
      <c r="F70" s="37"/>
      <c r="G70" s="37"/>
      <c r="H70" s="37"/>
      <c r="I70" s="128"/>
      <c r="J70" s="37"/>
      <c r="K70" s="37"/>
      <c r="L70" s="41"/>
    </row>
    <row r="71" s="1" customFormat="1" ht="16.5" customHeight="1">
      <c r="B71" s="36"/>
      <c r="C71" s="37"/>
      <c r="D71" s="37"/>
      <c r="E71" s="156" t="str">
        <f>E7</f>
        <v>Cyklostezka Plzeň – Brdy, část Vlkov – Spálené Poříčí</v>
      </c>
      <c r="F71" s="30"/>
      <c r="G71" s="30"/>
      <c r="H71" s="30"/>
      <c r="I71" s="128"/>
      <c r="J71" s="37"/>
      <c r="K71" s="37"/>
      <c r="L71" s="41"/>
    </row>
    <row r="72" s="1" customFormat="1" ht="12" customHeight="1">
      <c r="B72" s="36"/>
      <c r="C72" s="30" t="s">
        <v>102</v>
      </c>
      <c r="D72" s="37"/>
      <c r="E72" s="37"/>
      <c r="F72" s="37"/>
      <c r="G72" s="37"/>
      <c r="H72" s="37"/>
      <c r="I72" s="128"/>
      <c r="J72" s="37"/>
      <c r="K72" s="37"/>
      <c r="L72" s="41"/>
    </row>
    <row r="73" s="1" customFormat="1" ht="16.5" customHeight="1">
      <c r="B73" s="36"/>
      <c r="C73" s="37"/>
      <c r="D73" s="37"/>
      <c r="E73" s="62" t="str">
        <f>E9</f>
        <v>00 - VEDLEJŠÍ A OSTATNÍ NÁKLADY</v>
      </c>
      <c r="F73" s="37"/>
      <c r="G73" s="37"/>
      <c r="H73" s="37"/>
      <c r="I73" s="128"/>
      <c r="J73" s="37"/>
      <c r="K73" s="37"/>
      <c r="L73" s="41"/>
    </row>
    <row r="74" s="1" customFormat="1" ht="6.96" customHeight="1">
      <c r="B74" s="36"/>
      <c r="C74" s="37"/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12" customHeight="1">
      <c r="B75" s="36"/>
      <c r="C75" s="30" t="s">
        <v>21</v>
      </c>
      <c r="D75" s="37"/>
      <c r="E75" s="37"/>
      <c r="F75" s="25" t="str">
        <f>F12</f>
        <v xml:space="preserve"> </v>
      </c>
      <c r="G75" s="37"/>
      <c r="H75" s="37"/>
      <c r="I75" s="130" t="s">
        <v>23</v>
      </c>
      <c r="J75" s="65" t="str">
        <f>IF(J12="","",J12)</f>
        <v>12.9.2018</v>
      </c>
      <c r="K75" s="37"/>
      <c r="L75" s="41"/>
    </row>
    <row r="76" s="1" customFormat="1" ht="6.96" customHeight="1">
      <c r="B76" s="36"/>
      <c r="C76" s="37"/>
      <c r="D76" s="37"/>
      <c r="E76" s="37"/>
      <c r="F76" s="37"/>
      <c r="G76" s="37"/>
      <c r="H76" s="37"/>
      <c r="I76" s="128"/>
      <c r="J76" s="37"/>
      <c r="K76" s="37"/>
      <c r="L76" s="41"/>
    </row>
    <row r="77" s="1" customFormat="1" ht="13.65" customHeight="1">
      <c r="B77" s="36"/>
      <c r="C77" s="30" t="s">
        <v>25</v>
      </c>
      <c r="D77" s="37"/>
      <c r="E77" s="37"/>
      <c r="F77" s="25" t="str">
        <f>E15</f>
        <v>Město Spálené Poříčí</v>
      </c>
      <c r="G77" s="37"/>
      <c r="H77" s="37"/>
      <c r="I77" s="130" t="s">
        <v>31</v>
      </c>
      <c r="J77" s="34" t="str">
        <f>E21</f>
        <v>DOPROFI</v>
      </c>
      <c r="K77" s="37"/>
      <c r="L77" s="41"/>
    </row>
    <row r="78" s="1" customFormat="1" ht="13.65" customHeight="1">
      <c r="B78" s="36"/>
      <c r="C78" s="30" t="s">
        <v>29</v>
      </c>
      <c r="D78" s="37"/>
      <c r="E78" s="37"/>
      <c r="F78" s="25" t="str">
        <f>IF(E18="","",E18)</f>
        <v>Vyplň údaj</v>
      </c>
      <c r="G78" s="37"/>
      <c r="H78" s="37"/>
      <c r="I78" s="130" t="s">
        <v>34</v>
      </c>
      <c r="J78" s="34" t="str">
        <f>E24</f>
        <v>Roman Mitas</v>
      </c>
      <c r="K78" s="37"/>
      <c r="L78" s="41"/>
    </row>
    <row r="79" s="1" customFormat="1" ht="10.32" customHeight="1">
      <c r="B79" s="36"/>
      <c r="C79" s="37"/>
      <c r="D79" s="37"/>
      <c r="E79" s="37"/>
      <c r="F79" s="37"/>
      <c r="G79" s="37"/>
      <c r="H79" s="37"/>
      <c r="I79" s="128"/>
      <c r="J79" s="37"/>
      <c r="K79" s="37"/>
      <c r="L79" s="41"/>
    </row>
    <row r="80" s="8" customFormat="1" ht="29.28" customHeight="1">
      <c r="B80" s="169"/>
      <c r="C80" s="170" t="s">
        <v>111</v>
      </c>
      <c r="D80" s="171" t="s">
        <v>57</v>
      </c>
      <c r="E80" s="171" t="s">
        <v>53</v>
      </c>
      <c r="F80" s="171" t="s">
        <v>54</v>
      </c>
      <c r="G80" s="171" t="s">
        <v>112</v>
      </c>
      <c r="H80" s="171" t="s">
        <v>113</v>
      </c>
      <c r="I80" s="172" t="s">
        <v>114</v>
      </c>
      <c r="J80" s="171" t="s">
        <v>106</v>
      </c>
      <c r="K80" s="173" t="s">
        <v>115</v>
      </c>
      <c r="L80" s="174"/>
      <c r="M80" s="85" t="s">
        <v>19</v>
      </c>
      <c r="N80" s="86" t="s">
        <v>42</v>
      </c>
      <c r="O80" s="86" t="s">
        <v>116</v>
      </c>
      <c r="P80" s="86" t="s">
        <v>117</v>
      </c>
      <c r="Q80" s="86" t="s">
        <v>118</v>
      </c>
      <c r="R80" s="86" t="s">
        <v>119</v>
      </c>
      <c r="S80" s="86" t="s">
        <v>120</v>
      </c>
      <c r="T80" s="87" t="s">
        <v>121</v>
      </c>
    </row>
    <row r="81" s="1" customFormat="1" ht="22.8" customHeight="1">
      <c r="B81" s="36"/>
      <c r="C81" s="92" t="s">
        <v>122</v>
      </c>
      <c r="D81" s="37"/>
      <c r="E81" s="37"/>
      <c r="F81" s="37"/>
      <c r="G81" s="37"/>
      <c r="H81" s="37"/>
      <c r="I81" s="128"/>
      <c r="J81" s="175">
        <f>BK81</f>
        <v>0</v>
      </c>
      <c r="K81" s="37"/>
      <c r="L81" s="41"/>
      <c r="M81" s="88"/>
      <c r="N81" s="89"/>
      <c r="O81" s="89"/>
      <c r="P81" s="176">
        <f>P82+P86</f>
        <v>0</v>
      </c>
      <c r="Q81" s="89"/>
      <c r="R81" s="176">
        <f>R82+R86</f>
        <v>0</v>
      </c>
      <c r="S81" s="89"/>
      <c r="T81" s="177">
        <f>T82+T86</f>
        <v>0</v>
      </c>
      <c r="AT81" s="15" t="s">
        <v>71</v>
      </c>
      <c r="AU81" s="15" t="s">
        <v>107</v>
      </c>
      <c r="BK81" s="178">
        <f>BK82+BK86</f>
        <v>0</v>
      </c>
    </row>
    <row r="82" s="9" customFormat="1" ht="25.92" customHeight="1">
      <c r="B82" s="179"/>
      <c r="C82" s="180"/>
      <c r="D82" s="181" t="s">
        <v>71</v>
      </c>
      <c r="E82" s="182" t="s">
        <v>123</v>
      </c>
      <c r="F82" s="182" t="s">
        <v>124</v>
      </c>
      <c r="G82" s="180"/>
      <c r="H82" s="180"/>
      <c r="I82" s="183"/>
      <c r="J82" s="184">
        <f>BK82</f>
        <v>0</v>
      </c>
      <c r="K82" s="180"/>
      <c r="L82" s="185"/>
      <c r="M82" s="186"/>
      <c r="N82" s="187"/>
      <c r="O82" s="187"/>
      <c r="P82" s="188">
        <f>SUM(P83:P85)</f>
        <v>0</v>
      </c>
      <c r="Q82" s="187"/>
      <c r="R82" s="188">
        <f>SUM(R83:R85)</f>
        <v>0</v>
      </c>
      <c r="S82" s="187"/>
      <c r="T82" s="189">
        <f>SUM(T83:T85)</f>
        <v>0</v>
      </c>
      <c r="AR82" s="190" t="s">
        <v>80</v>
      </c>
      <c r="AT82" s="191" t="s">
        <v>71</v>
      </c>
      <c r="AU82" s="191" t="s">
        <v>72</v>
      </c>
      <c r="AY82" s="190" t="s">
        <v>125</v>
      </c>
      <c r="BK82" s="192">
        <f>SUM(BK83:BK85)</f>
        <v>0</v>
      </c>
    </row>
    <row r="83" s="1" customFormat="1" ht="16.5" customHeight="1">
      <c r="B83" s="36"/>
      <c r="C83" s="193" t="s">
        <v>80</v>
      </c>
      <c r="D83" s="193" t="s">
        <v>126</v>
      </c>
      <c r="E83" s="194" t="s">
        <v>127</v>
      </c>
      <c r="F83" s="195" t="s">
        <v>128</v>
      </c>
      <c r="G83" s="196" t="s">
        <v>129</v>
      </c>
      <c r="H83" s="197">
        <v>1</v>
      </c>
      <c r="I83" s="198"/>
      <c r="J83" s="197">
        <f>ROUND(I83*H83,1)</f>
        <v>0</v>
      </c>
      <c r="K83" s="195" t="s">
        <v>130</v>
      </c>
      <c r="L83" s="41"/>
      <c r="M83" s="199" t="s">
        <v>19</v>
      </c>
      <c r="N83" s="200" t="s">
        <v>43</v>
      </c>
      <c r="O83" s="77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15" t="s">
        <v>131</v>
      </c>
      <c r="AT83" s="15" t="s">
        <v>126</v>
      </c>
      <c r="AU83" s="15" t="s">
        <v>80</v>
      </c>
      <c r="AY83" s="15" t="s">
        <v>125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15" t="s">
        <v>80</v>
      </c>
      <c r="BK83" s="203">
        <f>ROUND(I83*H83,1)</f>
        <v>0</v>
      </c>
      <c r="BL83" s="15" t="s">
        <v>131</v>
      </c>
      <c r="BM83" s="15" t="s">
        <v>132</v>
      </c>
    </row>
    <row r="84" s="1" customFormat="1">
      <c r="B84" s="36"/>
      <c r="C84" s="37"/>
      <c r="D84" s="204" t="s">
        <v>133</v>
      </c>
      <c r="E84" s="37"/>
      <c r="F84" s="205" t="s">
        <v>134</v>
      </c>
      <c r="G84" s="37"/>
      <c r="H84" s="37"/>
      <c r="I84" s="128"/>
      <c r="J84" s="37"/>
      <c r="K84" s="37"/>
      <c r="L84" s="41"/>
      <c r="M84" s="206"/>
      <c r="N84" s="77"/>
      <c r="O84" s="77"/>
      <c r="P84" s="77"/>
      <c r="Q84" s="77"/>
      <c r="R84" s="77"/>
      <c r="S84" s="77"/>
      <c r="T84" s="78"/>
      <c r="AT84" s="15" t="s">
        <v>133</v>
      </c>
      <c r="AU84" s="15" t="s">
        <v>80</v>
      </c>
    </row>
    <row r="85" s="1" customFormat="1" ht="16.5" customHeight="1">
      <c r="B85" s="36"/>
      <c r="C85" s="193" t="s">
        <v>82</v>
      </c>
      <c r="D85" s="193" t="s">
        <v>126</v>
      </c>
      <c r="E85" s="194" t="s">
        <v>135</v>
      </c>
      <c r="F85" s="195" t="s">
        <v>136</v>
      </c>
      <c r="G85" s="196" t="s">
        <v>137</v>
      </c>
      <c r="H85" s="197">
        <v>2</v>
      </c>
      <c r="I85" s="198"/>
      <c r="J85" s="197">
        <f>ROUND(I85*H85,1)</f>
        <v>0</v>
      </c>
      <c r="K85" s="195" t="s">
        <v>130</v>
      </c>
      <c r="L85" s="41"/>
      <c r="M85" s="199" t="s">
        <v>19</v>
      </c>
      <c r="N85" s="200" t="s">
        <v>43</v>
      </c>
      <c r="O85" s="77"/>
      <c r="P85" s="201">
        <f>O85*H85</f>
        <v>0</v>
      </c>
      <c r="Q85" s="201">
        <v>0</v>
      </c>
      <c r="R85" s="201">
        <f>Q85*H85</f>
        <v>0</v>
      </c>
      <c r="S85" s="201">
        <v>0</v>
      </c>
      <c r="T85" s="202">
        <f>S85*H85</f>
        <v>0</v>
      </c>
      <c r="AR85" s="15" t="s">
        <v>131</v>
      </c>
      <c r="AT85" s="15" t="s">
        <v>126</v>
      </c>
      <c r="AU85" s="15" t="s">
        <v>80</v>
      </c>
      <c r="AY85" s="15" t="s">
        <v>125</v>
      </c>
      <c r="BE85" s="203">
        <f>IF(N85="základní",J85,0)</f>
        <v>0</v>
      </c>
      <c r="BF85" s="203">
        <f>IF(N85="snížená",J85,0)</f>
        <v>0</v>
      </c>
      <c r="BG85" s="203">
        <f>IF(N85="zákl. přenesená",J85,0)</f>
        <v>0</v>
      </c>
      <c r="BH85" s="203">
        <f>IF(N85="sníž. přenesená",J85,0)</f>
        <v>0</v>
      </c>
      <c r="BI85" s="203">
        <f>IF(N85="nulová",J85,0)</f>
        <v>0</v>
      </c>
      <c r="BJ85" s="15" t="s">
        <v>80</v>
      </c>
      <c r="BK85" s="203">
        <f>ROUND(I85*H85,1)</f>
        <v>0</v>
      </c>
      <c r="BL85" s="15" t="s">
        <v>131</v>
      </c>
      <c r="BM85" s="15" t="s">
        <v>138</v>
      </c>
    </row>
    <row r="86" s="9" customFormat="1" ht="25.92" customHeight="1">
      <c r="B86" s="179"/>
      <c r="C86" s="180"/>
      <c r="D86" s="181" t="s">
        <v>71</v>
      </c>
      <c r="E86" s="182" t="s">
        <v>139</v>
      </c>
      <c r="F86" s="182" t="s">
        <v>140</v>
      </c>
      <c r="G86" s="180"/>
      <c r="H86" s="180"/>
      <c r="I86" s="183"/>
      <c r="J86" s="184">
        <f>BK86</f>
        <v>0</v>
      </c>
      <c r="K86" s="180"/>
      <c r="L86" s="185"/>
      <c r="M86" s="186"/>
      <c r="N86" s="187"/>
      <c r="O86" s="187"/>
      <c r="P86" s="188">
        <f>SUM(P87:P95)</f>
        <v>0</v>
      </c>
      <c r="Q86" s="187"/>
      <c r="R86" s="188">
        <f>SUM(R87:R95)</f>
        <v>0</v>
      </c>
      <c r="S86" s="187"/>
      <c r="T86" s="189">
        <f>SUM(T87:T95)</f>
        <v>0</v>
      </c>
      <c r="AR86" s="190" t="s">
        <v>80</v>
      </c>
      <c r="AT86" s="191" t="s">
        <v>71</v>
      </c>
      <c r="AU86" s="191" t="s">
        <v>72</v>
      </c>
      <c r="AY86" s="190" t="s">
        <v>125</v>
      </c>
      <c r="BK86" s="192">
        <f>SUM(BK87:BK95)</f>
        <v>0</v>
      </c>
    </row>
    <row r="87" s="1" customFormat="1" ht="16.5" customHeight="1">
      <c r="B87" s="36"/>
      <c r="C87" s="193" t="s">
        <v>141</v>
      </c>
      <c r="D87" s="193" t="s">
        <v>126</v>
      </c>
      <c r="E87" s="194" t="s">
        <v>142</v>
      </c>
      <c r="F87" s="195" t="s">
        <v>143</v>
      </c>
      <c r="G87" s="196" t="s">
        <v>129</v>
      </c>
      <c r="H87" s="197">
        <v>1</v>
      </c>
      <c r="I87" s="198"/>
      <c r="J87" s="197">
        <f>ROUND(I87*H87,1)</f>
        <v>0</v>
      </c>
      <c r="K87" s="195" t="s">
        <v>130</v>
      </c>
      <c r="L87" s="41"/>
      <c r="M87" s="199" t="s">
        <v>19</v>
      </c>
      <c r="N87" s="200" t="s">
        <v>43</v>
      </c>
      <c r="O87" s="77"/>
      <c r="P87" s="201">
        <f>O87*H87</f>
        <v>0</v>
      </c>
      <c r="Q87" s="201">
        <v>0</v>
      </c>
      <c r="R87" s="201">
        <f>Q87*H87</f>
        <v>0</v>
      </c>
      <c r="S87" s="201">
        <v>0</v>
      </c>
      <c r="T87" s="202">
        <f>S87*H87</f>
        <v>0</v>
      </c>
      <c r="AR87" s="15" t="s">
        <v>131</v>
      </c>
      <c r="AT87" s="15" t="s">
        <v>126</v>
      </c>
      <c r="AU87" s="15" t="s">
        <v>80</v>
      </c>
      <c r="AY87" s="15" t="s">
        <v>125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15" t="s">
        <v>80</v>
      </c>
      <c r="BK87" s="203">
        <f>ROUND(I87*H87,1)</f>
        <v>0</v>
      </c>
      <c r="BL87" s="15" t="s">
        <v>131</v>
      </c>
      <c r="BM87" s="15" t="s">
        <v>144</v>
      </c>
    </row>
    <row r="88" s="1" customFormat="1">
      <c r="B88" s="36"/>
      <c r="C88" s="37"/>
      <c r="D88" s="204" t="s">
        <v>133</v>
      </c>
      <c r="E88" s="37"/>
      <c r="F88" s="205" t="s">
        <v>145</v>
      </c>
      <c r="G88" s="37"/>
      <c r="H88" s="37"/>
      <c r="I88" s="128"/>
      <c r="J88" s="37"/>
      <c r="K88" s="37"/>
      <c r="L88" s="41"/>
      <c r="M88" s="206"/>
      <c r="N88" s="77"/>
      <c r="O88" s="77"/>
      <c r="P88" s="77"/>
      <c r="Q88" s="77"/>
      <c r="R88" s="77"/>
      <c r="S88" s="77"/>
      <c r="T88" s="78"/>
      <c r="AT88" s="15" t="s">
        <v>133</v>
      </c>
      <c r="AU88" s="15" t="s">
        <v>80</v>
      </c>
    </row>
    <row r="89" s="1" customFormat="1" ht="16.5" customHeight="1">
      <c r="B89" s="36"/>
      <c r="C89" s="193" t="s">
        <v>146</v>
      </c>
      <c r="D89" s="193" t="s">
        <v>126</v>
      </c>
      <c r="E89" s="194" t="s">
        <v>147</v>
      </c>
      <c r="F89" s="195" t="s">
        <v>148</v>
      </c>
      <c r="G89" s="196" t="s">
        <v>129</v>
      </c>
      <c r="H89" s="197">
        <v>1</v>
      </c>
      <c r="I89" s="198"/>
      <c r="J89" s="197">
        <f>ROUND(I89*H89,1)</f>
        <v>0</v>
      </c>
      <c r="K89" s="195" t="s">
        <v>130</v>
      </c>
      <c r="L89" s="41"/>
      <c r="M89" s="199" t="s">
        <v>19</v>
      </c>
      <c r="N89" s="200" t="s">
        <v>43</v>
      </c>
      <c r="O89" s="77"/>
      <c r="P89" s="201">
        <f>O89*H89</f>
        <v>0</v>
      </c>
      <c r="Q89" s="201">
        <v>0</v>
      </c>
      <c r="R89" s="201">
        <f>Q89*H89</f>
        <v>0</v>
      </c>
      <c r="S89" s="201">
        <v>0</v>
      </c>
      <c r="T89" s="202">
        <f>S89*H89</f>
        <v>0</v>
      </c>
      <c r="AR89" s="15" t="s">
        <v>131</v>
      </c>
      <c r="AT89" s="15" t="s">
        <v>126</v>
      </c>
      <c r="AU89" s="15" t="s">
        <v>80</v>
      </c>
      <c r="AY89" s="15" t="s">
        <v>125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15" t="s">
        <v>80</v>
      </c>
      <c r="BK89" s="203">
        <f>ROUND(I89*H89,1)</f>
        <v>0</v>
      </c>
      <c r="BL89" s="15" t="s">
        <v>131</v>
      </c>
      <c r="BM89" s="15" t="s">
        <v>149</v>
      </c>
    </row>
    <row r="90" s="1" customFormat="1" ht="16.5" customHeight="1">
      <c r="B90" s="36"/>
      <c r="C90" s="193" t="s">
        <v>150</v>
      </c>
      <c r="D90" s="193" t="s">
        <v>126</v>
      </c>
      <c r="E90" s="194" t="s">
        <v>151</v>
      </c>
      <c r="F90" s="195" t="s">
        <v>152</v>
      </c>
      <c r="G90" s="196" t="s">
        <v>129</v>
      </c>
      <c r="H90" s="197">
        <v>1</v>
      </c>
      <c r="I90" s="198"/>
      <c r="J90" s="197">
        <f>ROUND(I90*H90,1)</f>
        <v>0</v>
      </c>
      <c r="K90" s="195" t="s">
        <v>130</v>
      </c>
      <c r="L90" s="41"/>
      <c r="M90" s="199" t="s">
        <v>19</v>
      </c>
      <c r="N90" s="200" t="s">
        <v>43</v>
      </c>
      <c r="O90" s="77"/>
      <c r="P90" s="201">
        <f>O90*H90</f>
        <v>0</v>
      </c>
      <c r="Q90" s="201">
        <v>0</v>
      </c>
      <c r="R90" s="201">
        <f>Q90*H90</f>
        <v>0</v>
      </c>
      <c r="S90" s="201">
        <v>0</v>
      </c>
      <c r="T90" s="202">
        <f>S90*H90</f>
        <v>0</v>
      </c>
      <c r="AR90" s="15" t="s">
        <v>131</v>
      </c>
      <c r="AT90" s="15" t="s">
        <v>126</v>
      </c>
      <c r="AU90" s="15" t="s">
        <v>80</v>
      </c>
      <c r="AY90" s="15" t="s">
        <v>125</v>
      </c>
      <c r="BE90" s="203">
        <f>IF(N90="základní",J90,0)</f>
        <v>0</v>
      </c>
      <c r="BF90" s="203">
        <f>IF(N90="snížená",J90,0)</f>
        <v>0</v>
      </c>
      <c r="BG90" s="203">
        <f>IF(N90="zákl. přenesená",J90,0)</f>
        <v>0</v>
      </c>
      <c r="BH90" s="203">
        <f>IF(N90="sníž. přenesená",J90,0)</f>
        <v>0</v>
      </c>
      <c r="BI90" s="203">
        <f>IF(N90="nulová",J90,0)</f>
        <v>0</v>
      </c>
      <c r="BJ90" s="15" t="s">
        <v>80</v>
      </c>
      <c r="BK90" s="203">
        <f>ROUND(I90*H90,1)</f>
        <v>0</v>
      </c>
      <c r="BL90" s="15" t="s">
        <v>131</v>
      </c>
      <c r="BM90" s="15" t="s">
        <v>153</v>
      </c>
    </row>
    <row r="91" s="1" customFormat="1">
      <c r="B91" s="36"/>
      <c r="C91" s="37"/>
      <c r="D91" s="204" t="s">
        <v>133</v>
      </c>
      <c r="E91" s="37"/>
      <c r="F91" s="205" t="s">
        <v>154</v>
      </c>
      <c r="G91" s="37"/>
      <c r="H91" s="37"/>
      <c r="I91" s="128"/>
      <c r="J91" s="37"/>
      <c r="K91" s="37"/>
      <c r="L91" s="41"/>
      <c r="M91" s="206"/>
      <c r="N91" s="77"/>
      <c r="O91" s="77"/>
      <c r="P91" s="77"/>
      <c r="Q91" s="77"/>
      <c r="R91" s="77"/>
      <c r="S91" s="77"/>
      <c r="T91" s="78"/>
      <c r="AT91" s="15" t="s">
        <v>133</v>
      </c>
      <c r="AU91" s="15" t="s">
        <v>80</v>
      </c>
    </row>
    <row r="92" s="1" customFormat="1" ht="16.5" customHeight="1">
      <c r="B92" s="36"/>
      <c r="C92" s="193" t="s">
        <v>155</v>
      </c>
      <c r="D92" s="193" t="s">
        <v>126</v>
      </c>
      <c r="E92" s="194" t="s">
        <v>156</v>
      </c>
      <c r="F92" s="195" t="s">
        <v>157</v>
      </c>
      <c r="G92" s="196" t="s">
        <v>129</v>
      </c>
      <c r="H92" s="197">
        <v>1</v>
      </c>
      <c r="I92" s="198"/>
      <c r="J92" s="197">
        <f>ROUND(I92*H92,1)</f>
        <v>0</v>
      </c>
      <c r="K92" s="195" t="s">
        <v>130</v>
      </c>
      <c r="L92" s="41"/>
      <c r="M92" s="199" t="s">
        <v>19</v>
      </c>
      <c r="N92" s="200" t="s">
        <v>43</v>
      </c>
      <c r="O92" s="77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15" t="s">
        <v>131</v>
      </c>
      <c r="AT92" s="15" t="s">
        <v>126</v>
      </c>
      <c r="AU92" s="15" t="s">
        <v>80</v>
      </c>
      <c r="AY92" s="15" t="s">
        <v>125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15" t="s">
        <v>80</v>
      </c>
      <c r="BK92" s="203">
        <f>ROUND(I92*H92,1)</f>
        <v>0</v>
      </c>
      <c r="BL92" s="15" t="s">
        <v>131</v>
      </c>
      <c r="BM92" s="15" t="s">
        <v>158</v>
      </c>
    </row>
    <row r="93" s="1" customFormat="1">
      <c r="B93" s="36"/>
      <c r="C93" s="37"/>
      <c r="D93" s="204" t="s">
        <v>133</v>
      </c>
      <c r="E93" s="37"/>
      <c r="F93" s="205" t="s">
        <v>159</v>
      </c>
      <c r="G93" s="37"/>
      <c r="H93" s="37"/>
      <c r="I93" s="128"/>
      <c r="J93" s="37"/>
      <c r="K93" s="37"/>
      <c r="L93" s="41"/>
      <c r="M93" s="206"/>
      <c r="N93" s="77"/>
      <c r="O93" s="77"/>
      <c r="P93" s="77"/>
      <c r="Q93" s="77"/>
      <c r="R93" s="77"/>
      <c r="S93" s="77"/>
      <c r="T93" s="78"/>
      <c r="AT93" s="15" t="s">
        <v>133</v>
      </c>
      <c r="AU93" s="15" t="s">
        <v>80</v>
      </c>
    </row>
    <row r="94" s="1" customFormat="1" ht="16.5" customHeight="1">
      <c r="B94" s="36"/>
      <c r="C94" s="193" t="s">
        <v>160</v>
      </c>
      <c r="D94" s="193" t="s">
        <v>126</v>
      </c>
      <c r="E94" s="194" t="s">
        <v>161</v>
      </c>
      <c r="F94" s="195" t="s">
        <v>162</v>
      </c>
      <c r="G94" s="196" t="s">
        <v>129</v>
      </c>
      <c r="H94" s="197">
        <v>1</v>
      </c>
      <c r="I94" s="198"/>
      <c r="J94" s="197">
        <f>ROUND(I94*H94,1)</f>
        <v>0</v>
      </c>
      <c r="K94" s="195" t="s">
        <v>130</v>
      </c>
      <c r="L94" s="41"/>
      <c r="M94" s="199" t="s">
        <v>19</v>
      </c>
      <c r="N94" s="200" t="s">
        <v>43</v>
      </c>
      <c r="O94" s="77"/>
      <c r="P94" s="201">
        <f>O94*H94</f>
        <v>0</v>
      </c>
      <c r="Q94" s="201">
        <v>0</v>
      </c>
      <c r="R94" s="201">
        <f>Q94*H94</f>
        <v>0</v>
      </c>
      <c r="S94" s="201">
        <v>0</v>
      </c>
      <c r="T94" s="202">
        <f>S94*H94</f>
        <v>0</v>
      </c>
      <c r="AR94" s="15" t="s">
        <v>131</v>
      </c>
      <c r="AT94" s="15" t="s">
        <v>126</v>
      </c>
      <c r="AU94" s="15" t="s">
        <v>80</v>
      </c>
      <c r="AY94" s="15" t="s">
        <v>125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15" t="s">
        <v>80</v>
      </c>
      <c r="BK94" s="203">
        <f>ROUND(I94*H94,1)</f>
        <v>0</v>
      </c>
      <c r="BL94" s="15" t="s">
        <v>131</v>
      </c>
      <c r="BM94" s="15" t="s">
        <v>163</v>
      </c>
    </row>
    <row r="95" s="1" customFormat="1">
      <c r="B95" s="36"/>
      <c r="C95" s="37"/>
      <c r="D95" s="204" t="s">
        <v>133</v>
      </c>
      <c r="E95" s="37"/>
      <c r="F95" s="205" t="s">
        <v>164</v>
      </c>
      <c r="G95" s="37"/>
      <c r="H95" s="37"/>
      <c r="I95" s="128"/>
      <c r="J95" s="37"/>
      <c r="K95" s="37"/>
      <c r="L95" s="41"/>
      <c r="M95" s="207"/>
      <c r="N95" s="208"/>
      <c r="O95" s="208"/>
      <c r="P95" s="208"/>
      <c r="Q95" s="208"/>
      <c r="R95" s="208"/>
      <c r="S95" s="208"/>
      <c r="T95" s="209"/>
      <c r="AT95" s="15" t="s">
        <v>133</v>
      </c>
      <c r="AU95" s="15" t="s">
        <v>80</v>
      </c>
    </row>
    <row r="96" s="1" customFormat="1" ht="6.96" customHeight="1">
      <c r="B96" s="55"/>
      <c r="C96" s="56"/>
      <c r="D96" s="56"/>
      <c r="E96" s="56"/>
      <c r="F96" s="56"/>
      <c r="G96" s="56"/>
      <c r="H96" s="56"/>
      <c r="I96" s="152"/>
      <c r="J96" s="56"/>
      <c r="K96" s="56"/>
      <c r="L96" s="41"/>
    </row>
  </sheetData>
  <sheetProtection sheet="1" autoFilter="0" formatColumns="0" formatRows="0" objects="1" scenarios="1" spinCount="100000" saltValue="EWk5CAxBm7aLSx5Fd04XJofH8GYHdxVwVvtBSzuu/PDTPa1J1a9JVbB4cVwT6nBDD59nI7/1bqyujHK+qdrcEw==" hashValue="tiJJdMrxtBVKj5xTuioV/+CA9DiDqT9ARNMBb0ARLZxdMFHhmPa/cAcHc62lJmnWHeaao18YZ2hgn19+FZSKIA==" algorithmName="SHA-512" password="CC35"/>
  <autoFilter ref="C80:K9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85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165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ROUND(J87,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ROUND((SUM(BE87:BE228)),  1)</f>
        <v>0</v>
      </c>
      <c r="I33" s="141">
        <v>0.20999999999999999</v>
      </c>
      <c r="J33" s="140">
        <f>ROUND(((SUM(BE87:BE228))*I33),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ROUND((SUM(BF87:BF228)),  1)</f>
        <v>0</v>
      </c>
      <c r="I34" s="141">
        <v>0.14999999999999999</v>
      </c>
      <c r="J34" s="140">
        <f>ROUND(((SUM(BF87:BF228))*I34),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ROUND((SUM(BG87:BG228)),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ROUND((SUM(BH87:BH228)),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ROUND((SUM(BI87:BI228)),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01 - SO 101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J87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166</v>
      </c>
      <c r="E60" s="165"/>
      <c r="F60" s="165"/>
      <c r="G60" s="165"/>
      <c r="H60" s="165"/>
      <c r="I60" s="166"/>
      <c r="J60" s="167">
        <f>J88</f>
        <v>0</v>
      </c>
      <c r="K60" s="163"/>
      <c r="L60" s="168"/>
    </row>
    <row r="61" s="10" customFormat="1" ht="19.92" customHeight="1">
      <c r="B61" s="210"/>
      <c r="C61" s="211"/>
      <c r="D61" s="212" t="s">
        <v>167</v>
      </c>
      <c r="E61" s="213"/>
      <c r="F61" s="213"/>
      <c r="G61" s="213"/>
      <c r="H61" s="213"/>
      <c r="I61" s="214"/>
      <c r="J61" s="215">
        <f>J89</f>
        <v>0</v>
      </c>
      <c r="K61" s="211"/>
      <c r="L61" s="216"/>
    </row>
    <row r="62" s="10" customFormat="1" ht="19.92" customHeight="1">
      <c r="B62" s="210"/>
      <c r="C62" s="211"/>
      <c r="D62" s="212" t="s">
        <v>168</v>
      </c>
      <c r="E62" s="213"/>
      <c r="F62" s="213"/>
      <c r="G62" s="213"/>
      <c r="H62" s="213"/>
      <c r="I62" s="214"/>
      <c r="J62" s="215">
        <f>J153</f>
        <v>0</v>
      </c>
      <c r="K62" s="211"/>
      <c r="L62" s="216"/>
    </row>
    <row r="63" s="10" customFormat="1" ht="19.92" customHeight="1">
      <c r="B63" s="210"/>
      <c r="C63" s="211"/>
      <c r="D63" s="212" t="s">
        <v>169</v>
      </c>
      <c r="E63" s="213"/>
      <c r="F63" s="213"/>
      <c r="G63" s="213"/>
      <c r="H63" s="213"/>
      <c r="I63" s="214"/>
      <c r="J63" s="215">
        <f>J164</f>
        <v>0</v>
      </c>
      <c r="K63" s="211"/>
      <c r="L63" s="216"/>
    </row>
    <row r="64" s="10" customFormat="1" ht="19.92" customHeight="1">
      <c r="B64" s="210"/>
      <c r="C64" s="211"/>
      <c r="D64" s="212" t="s">
        <v>170</v>
      </c>
      <c r="E64" s="213"/>
      <c r="F64" s="213"/>
      <c r="G64" s="213"/>
      <c r="H64" s="213"/>
      <c r="I64" s="214"/>
      <c r="J64" s="215">
        <f>J179</f>
        <v>0</v>
      </c>
      <c r="K64" s="211"/>
      <c r="L64" s="216"/>
    </row>
    <row r="65" s="10" customFormat="1" ht="19.92" customHeight="1">
      <c r="B65" s="210"/>
      <c r="C65" s="211"/>
      <c r="D65" s="212" t="s">
        <v>171</v>
      </c>
      <c r="E65" s="213"/>
      <c r="F65" s="213"/>
      <c r="G65" s="213"/>
      <c r="H65" s="213"/>
      <c r="I65" s="214"/>
      <c r="J65" s="215">
        <f>J197</f>
        <v>0</v>
      </c>
      <c r="K65" s="211"/>
      <c r="L65" s="216"/>
    </row>
    <row r="66" s="10" customFormat="1" ht="19.92" customHeight="1">
      <c r="B66" s="210"/>
      <c r="C66" s="211"/>
      <c r="D66" s="212" t="s">
        <v>172</v>
      </c>
      <c r="E66" s="213"/>
      <c r="F66" s="213"/>
      <c r="G66" s="213"/>
      <c r="H66" s="213"/>
      <c r="I66" s="214"/>
      <c r="J66" s="215">
        <f>J212</f>
        <v>0</v>
      </c>
      <c r="K66" s="211"/>
      <c r="L66" s="216"/>
    </row>
    <row r="67" s="10" customFormat="1" ht="19.92" customHeight="1">
      <c r="B67" s="210"/>
      <c r="C67" s="211"/>
      <c r="D67" s="212" t="s">
        <v>173</v>
      </c>
      <c r="E67" s="213"/>
      <c r="F67" s="213"/>
      <c r="G67" s="213"/>
      <c r="H67" s="213"/>
      <c r="I67" s="214"/>
      <c r="J67" s="215">
        <f>J215</f>
        <v>0</v>
      </c>
      <c r="K67" s="211"/>
      <c r="L67" s="216"/>
    </row>
    <row r="68" s="1" customFormat="1" ht="21.84" customHeight="1">
      <c r="B68" s="36"/>
      <c r="C68" s="37"/>
      <c r="D68" s="37"/>
      <c r="E68" s="37"/>
      <c r="F68" s="37"/>
      <c r="G68" s="37"/>
      <c r="H68" s="37"/>
      <c r="I68" s="128"/>
      <c r="J68" s="37"/>
      <c r="K68" s="37"/>
      <c r="L68" s="41"/>
    </row>
    <row r="69" s="1" customFormat="1" ht="6.96" customHeight="1">
      <c r="B69" s="55"/>
      <c r="C69" s="56"/>
      <c r="D69" s="56"/>
      <c r="E69" s="56"/>
      <c r="F69" s="56"/>
      <c r="G69" s="56"/>
      <c r="H69" s="56"/>
      <c r="I69" s="152"/>
      <c r="J69" s="56"/>
      <c r="K69" s="56"/>
      <c r="L69" s="41"/>
    </row>
    <row r="73" s="1" customFormat="1" ht="6.96" customHeight="1">
      <c r="B73" s="57"/>
      <c r="C73" s="58"/>
      <c r="D73" s="58"/>
      <c r="E73" s="58"/>
      <c r="F73" s="58"/>
      <c r="G73" s="58"/>
      <c r="H73" s="58"/>
      <c r="I73" s="155"/>
      <c r="J73" s="58"/>
      <c r="K73" s="58"/>
      <c r="L73" s="41"/>
    </row>
    <row r="74" s="1" customFormat="1" ht="24.96" customHeight="1">
      <c r="B74" s="36"/>
      <c r="C74" s="21" t="s">
        <v>110</v>
      </c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6.96" customHeight="1">
      <c r="B75" s="36"/>
      <c r="C75" s="37"/>
      <c r="D75" s="37"/>
      <c r="E75" s="37"/>
      <c r="F75" s="37"/>
      <c r="G75" s="37"/>
      <c r="H75" s="37"/>
      <c r="I75" s="128"/>
      <c r="J75" s="37"/>
      <c r="K75" s="37"/>
      <c r="L75" s="41"/>
    </row>
    <row r="76" s="1" customFormat="1" ht="12" customHeight="1">
      <c r="B76" s="36"/>
      <c r="C76" s="30" t="s">
        <v>16</v>
      </c>
      <c r="D76" s="37"/>
      <c r="E76" s="37"/>
      <c r="F76" s="37"/>
      <c r="G76" s="37"/>
      <c r="H76" s="37"/>
      <c r="I76" s="128"/>
      <c r="J76" s="37"/>
      <c r="K76" s="37"/>
      <c r="L76" s="41"/>
    </row>
    <row r="77" s="1" customFormat="1" ht="16.5" customHeight="1">
      <c r="B77" s="36"/>
      <c r="C77" s="37"/>
      <c r="D77" s="37"/>
      <c r="E77" s="156" t="str">
        <f>E7</f>
        <v>Cyklostezka Plzeň – Brdy, část Vlkov – Spálené Poříčí</v>
      </c>
      <c r="F77" s="30"/>
      <c r="G77" s="30"/>
      <c r="H77" s="30"/>
      <c r="I77" s="128"/>
      <c r="J77" s="37"/>
      <c r="K77" s="37"/>
      <c r="L77" s="41"/>
    </row>
    <row r="78" s="1" customFormat="1" ht="12" customHeight="1">
      <c r="B78" s="36"/>
      <c r="C78" s="30" t="s">
        <v>102</v>
      </c>
      <c r="D78" s="37"/>
      <c r="E78" s="37"/>
      <c r="F78" s="37"/>
      <c r="G78" s="37"/>
      <c r="H78" s="37"/>
      <c r="I78" s="128"/>
      <c r="J78" s="37"/>
      <c r="K78" s="37"/>
      <c r="L78" s="41"/>
    </row>
    <row r="79" s="1" customFormat="1" ht="16.5" customHeight="1">
      <c r="B79" s="36"/>
      <c r="C79" s="37"/>
      <c r="D79" s="37"/>
      <c r="E79" s="62" t="str">
        <f>E9</f>
        <v>01 - SO 101</v>
      </c>
      <c r="F79" s="37"/>
      <c r="G79" s="37"/>
      <c r="H79" s="37"/>
      <c r="I79" s="128"/>
      <c r="J79" s="37"/>
      <c r="K79" s="37"/>
      <c r="L79" s="41"/>
    </row>
    <row r="80" s="1" customFormat="1" ht="6.96" customHeight="1">
      <c r="B80" s="36"/>
      <c r="C80" s="37"/>
      <c r="D80" s="37"/>
      <c r="E80" s="37"/>
      <c r="F80" s="37"/>
      <c r="G80" s="37"/>
      <c r="H80" s="37"/>
      <c r="I80" s="128"/>
      <c r="J80" s="37"/>
      <c r="K80" s="37"/>
      <c r="L80" s="41"/>
    </row>
    <row r="81" s="1" customFormat="1" ht="12" customHeight="1">
      <c r="B81" s="36"/>
      <c r="C81" s="30" t="s">
        <v>21</v>
      </c>
      <c r="D81" s="37"/>
      <c r="E81" s="37"/>
      <c r="F81" s="25" t="str">
        <f>F12</f>
        <v xml:space="preserve"> </v>
      </c>
      <c r="G81" s="37"/>
      <c r="H81" s="37"/>
      <c r="I81" s="130" t="s">
        <v>23</v>
      </c>
      <c r="J81" s="65" t="str">
        <f>IF(J12="","",J12)</f>
        <v>12.9.2018</v>
      </c>
      <c r="K81" s="37"/>
      <c r="L81" s="41"/>
    </row>
    <row r="82" s="1" customFormat="1" ht="6.96" customHeight="1">
      <c r="B82" s="36"/>
      <c r="C82" s="37"/>
      <c r="D82" s="37"/>
      <c r="E82" s="37"/>
      <c r="F82" s="37"/>
      <c r="G82" s="37"/>
      <c r="H82" s="37"/>
      <c r="I82" s="128"/>
      <c r="J82" s="37"/>
      <c r="K82" s="37"/>
      <c r="L82" s="41"/>
    </row>
    <row r="83" s="1" customFormat="1" ht="13.65" customHeight="1">
      <c r="B83" s="36"/>
      <c r="C83" s="30" t="s">
        <v>25</v>
      </c>
      <c r="D83" s="37"/>
      <c r="E83" s="37"/>
      <c r="F83" s="25" t="str">
        <f>E15</f>
        <v>Město Spálené Poříčí</v>
      </c>
      <c r="G83" s="37"/>
      <c r="H83" s="37"/>
      <c r="I83" s="130" t="s">
        <v>31</v>
      </c>
      <c r="J83" s="34" t="str">
        <f>E21</f>
        <v>DOPROFI</v>
      </c>
      <c r="K83" s="37"/>
      <c r="L83" s="41"/>
    </row>
    <row r="84" s="1" customFormat="1" ht="13.65" customHeight="1">
      <c r="B84" s="36"/>
      <c r="C84" s="30" t="s">
        <v>29</v>
      </c>
      <c r="D84" s="37"/>
      <c r="E84" s="37"/>
      <c r="F84" s="25" t="str">
        <f>IF(E18="","",E18)</f>
        <v>Vyplň údaj</v>
      </c>
      <c r="G84" s="37"/>
      <c r="H84" s="37"/>
      <c r="I84" s="130" t="s">
        <v>34</v>
      </c>
      <c r="J84" s="34" t="str">
        <f>E24</f>
        <v>Roman Mitas</v>
      </c>
      <c r="K84" s="37"/>
      <c r="L84" s="41"/>
    </row>
    <row r="85" s="1" customFormat="1" ht="10.32" customHeight="1">
      <c r="B85" s="36"/>
      <c r="C85" s="37"/>
      <c r="D85" s="37"/>
      <c r="E85" s="37"/>
      <c r="F85" s="37"/>
      <c r="G85" s="37"/>
      <c r="H85" s="37"/>
      <c r="I85" s="128"/>
      <c r="J85" s="37"/>
      <c r="K85" s="37"/>
      <c r="L85" s="41"/>
    </row>
    <row r="86" s="8" customFormat="1" ht="29.28" customHeight="1">
      <c r="B86" s="169"/>
      <c r="C86" s="170" t="s">
        <v>111</v>
      </c>
      <c r="D86" s="171" t="s">
        <v>57</v>
      </c>
      <c r="E86" s="171" t="s">
        <v>53</v>
      </c>
      <c r="F86" s="171" t="s">
        <v>54</v>
      </c>
      <c r="G86" s="171" t="s">
        <v>112</v>
      </c>
      <c r="H86" s="171" t="s">
        <v>113</v>
      </c>
      <c r="I86" s="172" t="s">
        <v>114</v>
      </c>
      <c r="J86" s="171" t="s">
        <v>106</v>
      </c>
      <c r="K86" s="173" t="s">
        <v>115</v>
      </c>
      <c r="L86" s="174"/>
      <c r="M86" s="85" t="s">
        <v>19</v>
      </c>
      <c r="N86" s="86" t="s">
        <v>42</v>
      </c>
      <c r="O86" s="86" t="s">
        <v>116</v>
      </c>
      <c r="P86" s="86" t="s">
        <v>117</v>
      </c>
      <c r="Q86" s="86" t="s">
        <v>118</v>
      </c>
      <c r="R86" s="86" t="s">
        <v>119</v>
      </c>
      <c r="S86" s="86" t="s">
        <v>120</v>
      </c>
      <c r="T86" s="87" t="s">
        <v>121</v>
      </c>
    </row>
    <row r="87" s="1" customFormat="1" ht="22.8" customHeight="1">
      <c r="B87" s="36"/>
      <c r="C87" s="92" t="s">
        <v>122</v>
      </c>
      <c r="D87" s="37"/>
      <c r="E87" s="37"/>
      <c r="F87" s="37"/>
      <c r="G87" s="37"/>
      <c r="H87" s="37"/>
      <c r="I87" s="128"/>
      <c r="J87" s="175">
        <f>BK87</f>
        <v>0</v>
      </c>
      <c r="K87" s="37"/>
      <c r="L87" s="41"/>
      <c r="M87" s="88"/>
      <c r="N87" s="89"/>
      <c r="O87" s="89"/>
      <c r="P87" s="176">
        <f>P88</f>
        <v>0</v>
      </c>
      <c r="Q87" s="89"/>
      <c r="R87" s="176">
        <f>R88</f>
        <v>1228.7240892</v>
      </c>
      <c r="S87" s="89"/>
      <c r="T87" s="177">
        <f>T88</f>
        <v>264.12</v>
      </c>
      <c r="AT87" s="15" t="s">
        <v>71</v>
      </c>
      <c r="AU87" s="15" t="s">
        <v>107</v>
      </c>
      <c r="BK87" s="178">
        <f>BK88</f>
        <v>0</v>
      </c>
    </row>
    <row r="88" s="9" customFormat="1" ht="25.92" customHeight="1">
      <c r="B88" s="179"/>
      <c r="C88" s="180"/>
      <c r="D88" s="181" t="s">
        <v>71</v>
      </c>
      <c r="E88" s="182" t="s">
        <v>174</v>
      </c>
      <c r="F88" s="182" t="s">
        <v>175</v>
      </c>
      <c r="G88" s="180"/>
      <c r="H88" s="180"/>
      <c r="I88" s="183"/>
      <c r="J88" s="184">
        <f>BK88</f>
        <v>0</v>
      </c>
      <c r="K88" s="180"/>
      <c r="L88" s="185"/>
      <c r="M88" s="186"/>
      <c r="N88" s="187"/>
      <c r="O88" s="187"/>
      <c r="P88" s="188">
        <f>P89+P153+P164+P179+P197+P212+P215</f>
        <v>0</v>
      </c>
      <c r="Q88" s="187"/>
      <c r="R88" s="188">
        <f>R89+R153+R164+R179+R197+R212+R215</f>
        <v>1228.7240892</v>
      </c>
      <c r="S88" s="187"/>
      <c r="T88" s="189">
        <f>T89+T153+T164+T179+T197+T212+T215</f>
        <v>264.12</v>
      </c>
      <c r="AR88" s="190" t="s">
        <v>80</v>
      </c>
      <c r="AT88" s="191" t="s">
        <v>71</v>
      </c>
      <c r="AU88" s="191" t="s">
        <v>72</v>
      </c>
      <c r="AY88" s="190" t="s">
        <v>125</v>
      </c>
      <c r="BK88" s="192">
        <f>BK89+BK153+BK164+BK179+BK197+BK212+BK215</f>
        <v>0</v>
      </c>
    </row>
    <row r="89" s="9" customFormat="1" ht="22.8" customHeight="1">
      <c r="B89" s="179"/>
      <c r="C89" s="180"/>
      <c r="D89" s="181" t="s">
        <v>71</v>
      </c>
      <c r="E89" s="217" t="s">
        <v>80</v>
      </c>
      <c r="F89" s="217" t="s">
        <v>176</v>
      </c>
      <c r="G89" s="180"/>
      <c r="H89" s="180"/>
      <c r="I89" s="183"/>
      <c r="J89" s="218">
        <f>BK89</f>
        <v>0</v>
      </c>
      <c r="K89" s="180"/>
      <c r="L89" s="185"/>
      <c r="M89" s="186"/>
      <c r="N89" s="187"/>
      <c r="O89" s="187"/>
      <c r="P89" s="188">
        <f>SUM(P90:P152)</f>
        <v>0</v>
      </c>
      <c r="Q89" s="187"/>
      <c r="R89" s="188">
        <f>SUM(R90:R152)</f>
        <v>999.29079999999999</v>
      </c>
      <c r="S89" s="187"/>
      <c r="T89" s="189">
        <f>SUM(T90:T152)</f>
        <v>246.59999999999999</v>
      </c>
      <c r="AR89" s="190" t="s">
        <v>80</v>
      </c>
      <c r="AT89" s="191" t="s">
        <v>71</v>
      </c>
      <c r="AU89" s="191" t="s">
        <v>80</v>
      </c>
      <c r="AY89" s="190" t="s">
        <v>125</v>
      </c>
      <c r="BK89" s="192">
        <f>SUM(BK90:BK152)</f>
        <v>0</v>
      </c>
    </row>
    <row r="90" s="1" customFormat="1" ht="22.5" customHeight="1">
      <c r="B90" s="36"/>
      <c r="C90" s="193" t="s">
        <v>80</v>
      </c>
      <c r="D90" s="193" t="s">
        <v>126</v>
      </c>
      <c r="E90" s="194" t="s">
        <v>177</v>
      </c>
      <c r="F90" s="195" t="s">
        <v>178</v>
      </c>
      <c r="G90" s="196" t="s">
        <v>179</v>
      </c>
      <c r="H90" s="197">
        <v>460</v>
      </c>
      <c r="I90" s="198"/>
      <c r="J90" s="197">
        <f>ROUND(I90*H90,1)</f>
        <v>0</v>
      </c>
      <c r="K90" s="195" t="s">
        <v>130</v>
      </c>
      <c r="L90" s="41"/>
      <c r="M90" s="199" t="s">
        <v>19</v>
      </c>
      <c r="N90" s="200" t="s">
        <v>43</v>
      </c>
      <c r="O90" s="77"/>
      <c r="P90" s="201">
        <f>O90*H90</f>
        <v>0</v>
      </c>
      <c r="Q90" s="201">
        <v>0</v>
      </c>
      <c r="R90" s="201">
        <f>Q90*H90</f>
        <v>0</v>
      </c>
      <c r="S90" s="201">
        <v>0</v>
      </c>
      <c r="T90" s="202">
        <f>S90*H90</f>
        <v>0</v>
      </c>
      <c r="AR90" s="15" t="s">
        <v>146</v>
      </c>
      <c r="AT90" s="15" t="s">
        <v>126</v>
      </c>
      <c r="AU90" s="15" t="s">
        <v>82</v>
      </c>
      <c r="AY90" s="15" t="s">
        <v>125</v>
      </c>
      <c r="BE90" s="203">
        <f>IF(N90="základní",J90,0)</f>
        <v>0</v>
      </c>
      <c r="BF90" s="203">
        <f>IF(N90="snížená",J90,0)</f>
        <v>0</v>
      </c>
      <c r="BG90" s="203">
        <f>IF(N90="zákl. přenesená",J90,0)</f>
        <v>0</v>
      </c>
      <c r="BH90" s="203">
        <f>IF(N90="sníž. přenesená",J90,0)</f>
        <v>0</v>
      </c>
      <c r="BI90" s="203">
        <f>IF(N90="nulová",J90,0)</f>
        <v>0</v>
      </c>
      <c r="BJ90" s="15" t="s">
        <v>80</v>
      </c>
      <c r="BK90" s="203">
        <f>ROUND(I90*H90,1)</f>
        <v>0</v>
      </c>
      <c r="BL90" s="15" t="s">
        <v>146</v>
      </c>
      <c r="BM90" s="15" t="s">
        <v>180</v>
      </c>
    </row>
    <row r="91" s="1" customFormat="1">
      <c r="B91" s="36"/>
      <c r="C91" s="37"/>
      <c r="D91" s="204" t="s">
        <v>181</v>
      </c>
      <c r="E91" s="37"/>
      <c r="F91" s="205" t="s">
        <v>182</v>
      </c>
      <c r="G91" s="37"/>
      <c r="H91" s="37"/>
      <c r="I91" s="128"/>
      <c r="J91" s="37"/>
      <c r="K91" s="37"/>
      <c r="L91" s="41"/>
      <c r="M91" s="206"/>
      <c r="N91" s="77"/>
      <c r="O91" s="77"/>
      <c r="P91" s="77"/>
      <c r="Q91" s="77"/>
      <c r="R91" s="77"/>
      <c r="S91" s="77"/>
      <c r="T91" s="78"/>
      <c r="AT91" s="15" t="s">
        <v>181</v>
      </c>
      <c r="AU91" s="15" t="s">
        <v>82</v>
      </c>
    </row>
    <row r="92" s="1" customFormat="1" ht="16.5" customHeight="1">
      <c r="B92" s="36"/>
      <c r="C92" s="193" t="s">
        <v>82</v>
      </c>
      <c r="D92" s="193" t="s">
        <v>126</v>
      </c>
      <c r="E92" s="194" t="s">
        <v>183</v>
      </c>
      <c r="F92" s="195" t="s">
        <v>184</v>
      </c>
      <c r="G92" s="196" t="s">
        <v>179</v>
      </c>
      <c r="H92" s="197">
        <v>460</v>
      </c>
      <c r="I92" s="198"/>
      <c r="J92" s="197">
        <f>ROUND(I92*H92,1)</f>
        <v>0</v>
      </c>
      <c r="K92" s="195" t="s">
        <v>130</v>
      </c>
      <c r="L92" s="41"/>
      <c r="M92" s="199" t="s">
        <v>19</v>
      </c>
      <c r="N92" s="200" t="s">
        <v>43</v>
      </c>
      <c r="O92" s="77"/>
      <c r="P92" s="201">
        <f>O92*H92</f>
        <v>0</v>
      </c>
      <c r="Q92" s="201">
        <v>0.00018000000000000001</v>
      </c>
      <c r="R92" s="201">
        <f>Q92*H92</f>
        <v>0.082799999999999999</v>
      </c>
      <c r="S92" s="201">
        <v>0</v>
      </c>
      <c r="T92" s="202">
        <f>S92*H92</f>
        <v>0</v>
      </c>
      <c r="AR92" s="15" t="s">
        <v>146</v>
      </c>
      <c r="AT92" s="15" t="s">
        <v>126</v>
      </c>
      <c r="AU92" s="15" t="s">
        <v>82</v>
      </c>
      <c r="AY92" s="15" t="s">
        <v>125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15" t="s">
        <v>80</v>
      </c>
      <c r="BK92" s="203">
        <f>ROUND(I92*H92,1)</f>
        <v>0</v>
      </c>
      <c r="BL92" s="15" t="s">
        <v>146</v>
      </c>
      <c r="BM92" s="15" t="s">
        <v>185</v>
      </c>
    </row>
    <row r="93" s="1" customFormat="1">
      <c r="B93" s="36"/>
      <c r="C93" s="37"/>
      <c r="D93" s="204" t="s">
        <v>181</v>
      </c>
      <c r="E93" s="37"/>
      <c r="F93" s="205" t="s">
        <v>186</v>
      </c>
      <c r="G93" s="37"/>
      <c r="H93" s="37"/>
      <c r="I93" s="128"/>
      <c r="J93" s="37"/>
      <c r="K93" s="37"/>
      <c r="L93" s="41"/>
      <c r="M93" s="206"/>
      <c r="N93" s="77"/>
      <c r="O93" s="77"/>
      <c r="P93" s="77"/>
      <c r="Q93" s="77"/>
      <c r="R93" s="77"/>
      <c r="S93" s="77"/>
      <c r="T93" s="78"/>
      <c r="AT93" s="15" t="s">
        <v>181</v>
      </c>
      <c r="AU93" s="15" t="s">
        <v>82</v>
      </c>
    </row>
    <row r="94" s="1" customFormat="1" ht="22.5" customHeight="1">
      <c r="B94" s="36"/>
      <c r="C94" s="193" t="s">
        <v>141</v>
      </c>
      <c r="D94" s="193" t="s">
        <v>126</v>
      </c>
      <c r="E94" s="194" t="s">
        <v>187</v>
      </c>
      <c r="F94" s="195" t="s">
        <v>188</v>
      </c>
      <c r="G94" s="196" t="s">
        <v>179</v>
      </c>
      <c r="H94" s="197">
        <v>1370</v>
      </c>
      <c r="I94" s="198"/>
      <c r="J94" s="197">
        <f>ROUND(I94*H94,1)</f>
        <v>0</v>
      </c>
      <c r="K94" s="195" t="s">
        <v>130</v>
      </c>
      <c r="L94" s="41"/>
      <c r="M94" s="199" t="s">
        <v>19</v>
      </c>
      <c r="N94" s="200" t="s">
        <v>43</v>
      </c>
      <c r="O94" s="77"/>
      <c r="P94" s="201">
        <f>O94*H94</f>
        <v>0</v>
      </c>
      <c r="Q94" s="201">
        <v>0</v>
      </c>
      <c r="R94" s="201">
        <f>Q94*H94</f>
        <v>0</v>
      </c>
      <c r="S94" s="201">
        <v>0.17999999999999999</v>
      </c>
      <c r="T94" s="202">
        <f>S94*H94</f>
        <v>246.59999999999999</v>
      </c>
      <c r="AR94" s="15" t="s">
        <v>146</v>
      </c>
      <c r="AT94" s="15" t="s">
        <v>126</v>
      </c>
      <c r="AU94" s="15" t="s">
        <v>82</v>
      </c>
      <c r="AY94" s="15" t="s">
        <v>125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15" t="s">
        <v>80</v>
      </c>
      <c r="BK94" s="203">
        <f>ROUND(I94*H94,1)</f>
        <v>0</v>
      </c>
      <c r="BL94" s="15" t="s">
        <v>146</v>
      </c>
      <c r="BM94" s="15" t="s">
        <v>189</v>
      </c>
    </row>
    <row r="95" s="1" customFormat="1">
      <c r="B95" s="36"/>
      <c r="C95" s="37"/>
      <c r="D95" s="204" t="s">
        <v>181</v>
      </c>
      <c r="E95" s="37"/>
      <c r="F95" s="205" t="s">
        <v>190</v>
      </c>
      <c r="G95" s="37"/>
      <c r="H95" s="37"/>
      <c r="I95" s="128"/>
      <c r="J95" s="37"/>
      <c r="K95" s="37"/>
      <c r="L95" s="41"/>
      <c r="M95" s="206"/>
      <c r="N95" s="77"/>
      <c r="O95" s="77"/>
      <c r="P95" s="77"/>
      <c r="Q95" s="77"/>
      <c r="R95" s="77"/>
      <c r="S95" s="77"/>
      <c r="T95" s="78"/>
      <c r="AT95" s="15" t="s">
        <v>181</v>
      </c>
      <c r="AU95" s="15" t="s">
        <v>82</v>
      </c>
    </row>
    <row r="96" s="1" customFormat="1" ht="22.5" customHeight="1">
      <c r="B96" s="36"/>
      <c r="C96" s="193" t="s">
        <v>146</v>
      </c>
      <c r="D96" s="193" t="s">
        <v>126</v>
      </c>
      <c r="E96" s="194" t="s">
        <v>191</v>
      </c>
      <c r="F96" s="195" t="s">
        <v>192</v>
      </c>
      <c r="G96" s="196" t="s">
        <v>193</v>
      </c>
      <c r="H96" s="197">
        <v>240</v>
      </c>
      <c r="I96" s="198"/>
      <c r="J96" s="197">
        <f>ROUND(I96*H96,1)</f>
        <v>0</v>
      </c>
      <c r="K96" s="195" t="s">
        <v>130</v>
      </c>
      <c r="L96" s="41"/>
      <c r="M96" s="199" t="s">
        <v>19</v>
      </c>
      <c r="N96" s="200" t="s">
        <v>43</v>
      </c>
      <c r="O96" s="77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15" t="s">
        <v>146</v>
      </c>
      <c r="AT96" s="15" t="s">
        <v>126</v>
      </c>
      <c r="AU96" s="15" t="s">
        <v>82</v>
      </c>
      <c r="AY96" s="15" t="s">
        <v>125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15" t="s">
        <v>80</v>
      </c>
      <c r="BK96" s="203">
        <f>ROUND(I96*H96,1)</f>
        <v>0</v>
      </c>
      <c r="BL96" s="15" t="s">
        <v>146</v>
      </c>
      <c r="BM96" s="15" t="s">
        <v>194</v>
      </c>
    </row>
    <row r="97" s="1" customFormat="1">
      <c r="B97" s="36"/>
      <c r="C97" s="37"/>
      <c r="D97" s="204" t="s">
        <v>181</v>
      </c>
      <c r="E97" s="37"/>
      <c r="F97" s="205" t="s">
        <v>195</v>
      </c>
      <c r="G97" s="37"/>
      <c r="H97" s="37"/>
      <c r="I97" s="128"/>
      <c r="J97" s="37"/>
      <c r="K97" s="37"/>
      <c r="L97" s="41"/>
      <c r="M97" s="206"/>
      <c r="N97" s="77"/>
      <c r="O97" s="77"/>
      <c r="P97" s="77"/>
      <c r="Q97" s="77"/>
      <c r="R97" s="77"/>
      <c r="S97" s="77"/>
      <c r="T97" s="78"/>
      <c r="AT97" s="15" t="s">
        <v>181</v>
      </c>
      <c r="AU97" s="15" t="s">
        <v>82</v>
      </c>
    </row>
    <row r="98" s="1" customFormat="1" ht="16.5" customHeight="1">
      <c r="B98" s="36"/>
      <c r="C98" s="193" t="s">
        <v>150</v>
      </c>
      <c r="D98" s="193" t="s">
        <v>126</v>
      </c>
      <c r="E98" s="194" t="s">
        <v>196</v>
      </c>
      <c r="F98" s="195" t="s">
        <v>197</v>
      </c>
      <c r="G98" s="196" t="s">
        <v>193</v>
      </c>
      <c r="H98" s="197">
        <v>600</v>
      </c>
      <c r="I98" s="198"/>
      <c r="J98" s="197">
        <f>ROUND(I98*H98,1)</f>
        <v>0</v>
      </c>
      <c r="K98" s="195" t="s">
        <v>130</v>
      </c>
      <c r="L98" s="41"/>
      <c r="M98" s="199" t="s">
        <v>19</v>
      </c>
      <c r="N98" s="200" t="s">
        <v>43</v>
      </c>
      <c r="O98" s="77"/>
      <c r="P98" s="201">
        <f>O98*H98</f>
        <v>0</v>
      </c>
      <c r="Q98" s="201">
        <v>0</v>
      </c>
      <c r="R98" s="201">
        <f>Q98*H98</f>
        <v>0</v>
      </c>
      <c r="S98" s="201">
        <v>0</v>
      </c>
      <c r="T98" s="202">
        <f>S98*H98</f>
        <v>0</v>
      </c>
      <c r="AR98" s="15" t="s">
        <v>146</v>
      </c>
      <c r="AT98" s="15" t="s">
        <v>126</v>
      </c>
      <c r="AU98" s="15" t="s">
        <v>82</v>
      </c>
      <c r="AY98" s="15" t="s">
        <v>125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15" t="s">
        <v>80</v>
      </c>
      <c r="BK98" s="203">
        <f>ROUND(I98*H98,1)</f>
        <v>0</v>
      </c>
      <c r="BL98" s="15" t="s">
        <v>146</v>
      </c>
      <c r="BM98" s="15" t="s">
        <v>198</v>
      </c>
    </row>
    <row r="99" s="1" customFormat="1">
      <c r="B99" s="36"/>
      <c r="C99" s="37"/>
      <c r="D99" s="204" t="s">
        <v>181</v>
      </c>
      <c r="E99" s="37"/>
      <c r="F99" s="205" t="s">
        <v>199</v>
      </c>
      <c r="G99" s="37"/>
      <c r="H99" s="37"/>
      <c r="I99" s="128"/>
      <c r="J99" s="37"/>
      <c r="K99" s="37"/>
      <c r="L99" s="41"/>
      <c r="M99" s="206"/>
      <c r="N99" s="77"/>
      <c r="O99" s="77"/>
      <c r="P99" s="77"/>
      <c r="Q99" s="77"/>
      <c r="R99" s="77"/>
      <c r="S99" s="77"/>
      <c r="T99" s="78"/>
      <c r="AT99" s="15" t="s">
        <v>181</v>
      </c>
      <c r="AU99" s="15" t="s">
        <v>82</v>
      </c>
    </row>
    <row r="100" s="11" customFormat="1">
      <c r="B100" s="219"/>
      <c r="C100" s="220"/>
      <c r="D100" s="204" t="s">
        <v>200</v>
      </c>
      <c r="E100" s="221" t="s">
        <v>19</v>
      </c>
      <c r="F100" s="222" t="s">
        <v>201</v>
      </c>
      <c r="G100" s="220"/>
      <c r="H100" s="221" t="s">
        <v>19</v>
      </c>
      <c r="I100" s="223"/>
      <c r="J100" s="220"/>
      <c r="K100" s="220"/>
      <c r="L100" s="224"/>
      <c r="M100" s="225"/>
      <c r="N100" s="226"/>
      <c r="O100" s="226"/>
      <c r="P100" s="226"/>
      <c r="Q100" s="226"/>
      <c r="R100" s="226"/>
      <c r="S100" s="226"/>
      <c r="T100" s="227"/>
      <c r="AT100" s="228" t="s">
        <v>200</v>
      </c>
      <c r="AU100" s="228" t="s">
        <v>82</v>
      </c>
      <c r="AV100" s="11" t="s">
        <v>80</v>
      </c>
      <c r="AW100" s="11" t="s">
        <v>33</v>
      </c>
      <c r="AX100" s="11" t="s">
        <v>72</v>
      </c>
      <c r="AY100" s="228" t="s">
        <v>125</v>
      </c>
    </row>
    <row r="101" s="12" customFormat="1">
      <c r="B101" s="229"/>
      <c r="C101" s="230"/>
      <c r="D101" s="204" t="s">
        <v>200</v>
      </c>
      <c r="E101" s="231" t="s">
        <v>19</v>
      </c>
      <c r="F101" s="232" t="s">
        <v>202</v>
      </c>
      <c r="G101" s="230"/>
      <c r="H101" s="233">
        <v>550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AT101" s="239" t="s">
        <v>200</v>
      </c>
      <c r="AU101" s="239" t="s">
        <v>82</v>
      </c>
      <c r="AV101" s="12" t="s">
        <v>82</v>
      </c>
      <c r="AW101" s="12" t="s">
        <v>33</v>
      </c>
      <c r="AX101" s="12" t="s">
        <v>72</v>
      </c>
      <c r="AY101" s="239" t="s">
        <v>125</v>
      </c>
    </row>
    <row r="102" s="11" customFormat="1">
      <c r="B102" s="219"/>
      <c r="C102" s="220"/>
      <c r="D102" s="204" t="s">
        <v>200</v>
      </c>
      <c r="E102" s="221" t="s">
        <v>19</v>
      </c>
      <c r="F102" s="222" t="s">
        <v>203</v>
      </c>
      <c r="G102" s="220"/>
      <c r="H102" s="221" t="s">
        <v>19</v>
      </c>
      <c r="I102" s="223"/>
      <c r="J102" s="220"/>
      <c r="K102" s="220"/>
      <c r="L102" s="224"/>
      <c r="M102" s="225"/>
      <c r="N102" s="226"/>
      <c r="O102" s="226"/>
      <c r="P102" s="226"/>
      <c r="Q102" s="226"/>
      <c r="R102" s="226"/>
      <c r="S102" s="226"/>
      <c r="T102" s="227"/>
      <c r="AT102" s="228" t="s">
        <v>200</v>
      </c>
      <c r="AU102" s="228" t="s">
        <v>82</v>
      </c>
      <c r="AV102" s="11" t="s">
        <v>80</v>
      </c>
      <c r="AW102" s="11" t="s">
        <v>33</v>
      </c>
      <c r="AX102" s="11" t="s">
        <v>72</v>
      </c>
      <c r="AY102" s="228" t="s">
        <v>125</v>
      </c>
    </row>
    <row r="103" s="12" customFormat="1">
      <c r="B103" s="229"/>
      <c r="C103" s="230"/>
      <c r="D103" s="204" t="s">
        <v>200</v>
      </c>
      <c r="E103" s="231" t="s">
        <v>19</v>
      </c>
      <c r="F103" s="232" t="s">
        <v>204</v>
      </c>
      <c r="G103" s="230"/>
      <c r="H103" s="233">
        <v>50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AT103" s="239" t="s">
        <v>200</v>
      </c>
      <c r="AU103" s="239" t="s">
        <v>82</v>
      </c>
      <c r="AV103" s="12" t="s">
        <v>82</v>
      </c>
      <c r="AW103" s="12" t="s">
        <v>33</v>
      </c>
      <c r="AX103" s="12" t="s">
        <v>72</v>
      </c>
      <c r="AY103" s="239" t="s">
        <v>125</v>
      </c>
    </row>
    <row r="104" s="1" customFormat="1" ht="22.5" customHeight="1">
      <c r="B104" s="36"/>
      <c r="C104" s="193" t="s">
        <v>155</v>
      </c>
      <c r="D104" s="193" t="s">
        <v>126</v>
      </c>
      <c r="E104" s="194" t="s">
        <v>205</v>
      </c>
      <c r="F104" s="195" t="s">
        <v>206</v>
      </c>
      <c r="G104" s="196" t="s">
        <v>193</v>
      </c>
      <c r="H104" s="197">
        <v>4.6100000000000003</v>
      </c>
      <c r="I104" s="198"/>
      <c r="J104" s="197">
        <f>ROUND(I104*H104,1)</f>
        <v>0</v>
      </c>
      <c r="K104" s="195" t="s">
        <v>130</v>
      </c>
      <c r="L104" s="41"/>
      <c r="M104" s="199" t="s">
        <v>19</v>
      </c>
      <c r="N104" s="200" t="s">
        <v>43</v>
      </c>
      <c r="O104" s="77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15" t="s">
        <v>146</v>
      </c>
      <c r="AT104" s="15" t="s">
        <v>126</v>
      </c>
      <c r="AU104" s="15" t="s">
        <v>82</v>
      </c>
      <c r="AY104" s="15" t="s">
        <v>125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15" t="s">
        <v>80</v>
      </c>
      <c r="BK104" s="203">
        <f>ROUND(I104*H104,1)</f>
        <v>0</v>
      </c>
      <c r="BL104" s="15" t="s">
        <v>146</v>
      </c>
      <c r="BM104" s="15" t="s">
        <v>207</v>
      </c>
    </row>
    <row r="105" s="1" customFormat="1">
      <c r="B105" s="36"/>
      <c r="C105" s="37"/>
      <c r="D105" s="204" t="s">
        <v>181</v>
      </c>
      <c r="E105" s="37"/>
      <c r="F105" s="205" t="s">
        <v>208</v>
      </c>
      <c r="G105" s="37"/>
      <c r="H105" s="37"/>
      <c r="I105" s="128"/>
      <c r="J105" s="37"/>
      <c r="K105" s="37"/>
      <c r="L105" s="41"/>
      <c r="M105" s="206"/>
      <c r="N105" s="77"/>
      <c r="O105" s="77"/>
      <c r="P105" s="77"/>
      <c r="Q105" s="77"/>
      <c r="R105" s="77"/>
      <c r="S105" s="77"/>
      <c r="T105" s="78"/>
      <c r="AT105" s="15" t="s">
        <v>181</v>
      </c>
      <c r="AU105" s="15" t="s">
        <v>82</v>
      </c>
    </row>
    <row r="106" s="11" customFormat="1">
      <c r="B106" s="219"/>
      <c r="C106" s="220"/>
      <c r="D106" s="204" t="s">
        <v>200</v>
      </c>
      <c r="E106" s="221" t="s">
        <v>19</v>
      </c>
      <c r="F106" s="222" t="s">
        <v>209</v>
      </c>
      <c r="G106" s="220"/>
      <c r="H106" s="221" t="s">
        <v>19</v>
      </c>
      <c r="I106" s="223"/>
      <c r="J106" s="220"/>
      <c r="K106" s="220"/>
      <c r="L106" s="224"/>
      <c r="M106" s="225"/>
      <c r="N106" s="226"/>
      <c r="O106" s="226"/>
      <c r="P106" s="226"/>
      <c r="Q106" s="226"/>
      <c r="R106" s="226"/>
      <c r="S106" s="226"/>
      <c r="T106" s="227"/>
      <c r="AT106" s="228" t="s">
        <v>200</v>
      </c>
      <c r="AU106" s="228" t="s">
        <v>82</v>
      </c>
      <c r="AV106" s="11" t="s">
        <v>80</v>
      </c>
      <c r="AW106" s="11" t="s">
        <v>33</v>
      </c>
      <c r="AX106" s="11" t="s">
        <v>72</v>
      </c>
      <c r="AY106" s="228" t="s">
        <v>125</v>
      </c>
    </row>
    <row r="107" s="12" customFormat="1">
      <c r="B107" s="229"/>
      <c r="C107" s="230"/>
      <c r="D107" s="204" t="s">
        <v>200</v>
      </c>
      <c r="E107" s="231" t="s">
        <v>19</v>
      </c>
      <c r="F107" s="232" t="s">
        <v>210</v>
      </c>
      <c r="G107" s="230"/>
      <c r="H107" s="233">
        <v>4.6100000000000003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AT107" s="239" t="s">
        <v>200</v>
      </c>
      <c r="AU107" s="239" t="s">
        <v>82</v>
      </c>
      <c r="AV107" s="12" t="s">
        <v>82</v>
      </c>
      <c r="AW107" s="12" t="s">
        <v>33</v>
      </c>
      <c r="AX107" s="12" t="s">
        <v>72</v>
      </c>
      <c r="AY107" s="239" t="s">
        <v>125</v>
      </c>
    </row>
    <row r="108" s="1" customFormat="1" ht="22.5" customHeight="1">
      <c r="B108" s="36"/>
      <c r="C108" s="193" t="s">
        <v>160</v>
      </c>
      <c r="D108" s="193" t="s">
        <v>126</v>
      </c>
      <c r="E108" s="194" t="s">
        <v>211</v>
      </c>
      <c r="F108" s="195" t="s">
        <v>212</v>
      </c>
      <c r="G108" s="196" t="s">
        <v>193</v>
      </c>
      <c r="H108" s="197">
        <v>5.0999999999999996</v>
      </c>
      <c r="I108" s="198"/>
      <c r="J108" s="197">
        <f>ROUND(I108*H108,1)</f>
        <v>0</v>
      </c>
      <c r="K108" s="195" t="s">
        <v>130</v>
      </c>
      <c r="L108" s="41"/>
      <c r="M108" s="199" t="s">
        <v>19</v>
      </c>
      <c r="N108" s="200" t="s">
        <v>43</v>
      </c>
      <c r="O108" s="77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15" t="s">
        <v>146</v>
      </c>
      <c r="AT108" s="15" t="s">
        <v>126</v>
      </c>
      <c r="AU108" s="15" t="s">
        <v>82</v>
      </c>
      <c r="AY108" s="15" t="s">
        <v>125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15" t="s">
        <v>80</v>
      </c>
      <c r="BK108" s="203">
        <f>ROUND(I108*H108,1)</f>
        <v>0</v>
      </c>
      <c r="BL108" s="15" t="s">
        <v>146</v>
      </c>
      <c r="BM108" s="15" t="s">
        <v>213</v>
      </c>
    </row>
    <row r="109" s="1" customFormat="1">
      <c r="B109" s="36"/>
      <c r="C109" s="37"/>
      <c r="D109" s="204" t="s">
        <v>181</v>
      </c>
      <c r="E109" s="37"/>
      <c r="F109" s="205" t="s">
        <v>214</v>
      </c>
      <c r="G109" s="37"/>
      <c r="H109" s="37"/>
      <c r="I109" s="128"/>
      <c r="J109" s="37"/>
      <c r="K109" s="37"/>
      <c r="L109" s="41"/>
      <c r="M109" s="206"/>
      <c r="N109" s="77"/>
      <c r="O109" s="77"/>
      <c r="P109" s="77"/>
      <c r="Q109" s="77"/>
      <c r="R109" s="77"/>
      <c r="S109" s="77"/>
      <c r="T109" s="78"/>
      <c r="AT109" s="15" t="s">
        <v>181</v>
      </c>
      <c r="AU109" s="15" t="s">
        <v>82</v>
      </c>
    </row>
    <row r="110" s="11" customFormat="1">
      <c r="B110" s="219"/>
      <c r="C110" s="220"/>
      <c r="D110" s="204" t="s">
        <v>200</v>
      </c>
      <c r="E110" s="221" t="s">
        <v>19</v>
      </c>
      <c r="F110" s="222" t="s">
        <v>215</v>
      </c>
      <c r="G110" s="220"/>
      <c r="H110" s="221" t="s">
        <v>19</v>
      </c>
      <c r="I110" s="223"/>
      <c r="J110" s="220"/>
      <c r="K110" s="220"/>
      <c r="L110" s="224"/>
      <c r="M110" s="225"/>
      <c r="N110" s="226"/>
      <c r="O110" s="226"/>
      <c r="P110" s="226"/>
      <c r="Q110" s="226"/>
      <c r="R110" s="226"/>
      <c r="S110" s="226"/>
      <c r="T110" s="227"/>
      <c r="AT110" s="228" t="s">
        <v>200</v>
      </c>
      <c r="AU110" s="228" t="s">
        <v>82</v>
      </c>
      <c r="AV110" s="11" t="s">
        <v>80</v>
      </c>
      <c r="AW110" s="11" t="s">
        <v>33</v>
      </c>
      <c r="AX110" s="11" t="s">
        <v>72</v>
      </c>
      <c r="AY110" s="228" t="s">
        <v>125</v>
      </c>
    </row>
    <row r="111" s="12" customFormat="1">
      <c r="B111" s="229"/>
      <c r="C111" s="230"/>
      <c r="D111" s="204" t="s">
        <v>200</v>
      </c>
      <c r="E111" s="231" t="s">
        <v>19</v>
      </c>
      <c r="F111" s="232" t="s">
        <v>216</v>
      </c>
      <c r="G111" s="230"/>
      <c r="H111" s="233">
        <v>5.0999999999999996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AT111" s="239" t="s">
        <v>200</v>
      </c>
      <c r="AU111" s="239" t="s">
        <v>82</v>
      </c>
      <c r="AV111" s="12" t="s">
        <v>82</v>
      </c>
      <c r="AW111" s="12" t="s">
        <v>33</v>
      </c>
      <c r="AX111" s="12" t="s">
        <v>72</v>
      </c>
      <c r="AY111" s="239" t="s">
        <v>125</v>
      </c>
    </row>
    <row r="112" s="1" customFormat="1" ht="22.5" customHeight="1">
      <c r="B112" s="36"/>
      <c r="C112" s="193" t="s">
        <v>217</v>
      </c>
      <c r="D112" s="193" t="s">
        <v>126</v>
      </c>
      <c r="E112" s="194" t="s">
        <v>218</v>
      </c>
      <c r="F112" s="195" t="s">
        <v>219</v>
      </c>
      <c r="G112" s="196" t="s">
        <v>193</v>
      </c>
      <c r="H112" s="197">
        <v>80</v>
      </c>
      <c r="I112" s="198"/>
      <c r="J112" s="197">
        <f>ROUND(I112*H112,1)</f>
        <v>0</v>
      </c>
      <c r="K112" s="195" t="s">
        <v>130</v>
      </c>
      <c r="L112" s="41"/>
      <c r="M112" s="199" t="s">
        <v>19</v>
      </c>
      <c r="N112" s="200" t="s">
        <v>43</v>
      </c>
      <c r="O112" s="77"/>
      <c r="P112" s="201">
        <f>O112*H112</f>
        <v>0</v>
      </c>
      <c r="Q112" s="201">
        <v>0</v>
      </c>
      <c r="R112" s="201">
        <f>Q112*H112</f>
        <v>0</v>
      </c>
      <c r="S112" s="201">
        <v>0</v>
      </c>
      <c r="T112" s="202">
        <f>S112*H112</f>
        <v>0</v>
      </c>
      <c r="AR112" s="15" t="s">
        <v>146</v>
      </c>
      <c r="AT112" s="15" t="s">
        <v>126</v>
      </c>
      <c r="AU112" s="15" t="s">
        <v>82</v>
      </c>
      <c r="AY112" s="15" t="s">
        <v>125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5" t="s">
        <v>80</v>
      </c>
      <c r="BK112" s="203">
        <f>ROUND(I112*H112,1)</f>
        <v>0</v>
      </c>
      <c r="BL112" s="15" t="s">
        <v>146</v>
      </c>
      <c r="BM112" s="15" t="s">
        <v>220</v>
      </c>
    </row>
    <row r="113" s="1" customFormat="1">
      <c r="B113" s="36"/>
      <c r="C113" s="37"/>
      <c r="D113" s="204" t="s">
        <v>181</v>
      </c>
      <c r="E113" s="37"/>
      <c r="F113" s="205" t="s">
        <v>221</v>
      </c>
      <c r="G113" s="37"/>
      <c r="H113" s="37"/>
      <c r="I113" s="128"/>
      <c r="J113" s="37"/>
      <c r="K113" s="37"/>
      <c r="L113" s="41"/>
      <c r="M113" s="206"/>
      <c r="N113" s="77"/>
      <c r="O113" s="77"/>
      <c r="P113" s="77"/>
      <c r="Q113" s="77"/>
      <c r="R113" s="77"/>
      <c r="S113" s="77"/>
      <c r="T113" s="78"/>
      <c r="AT113" s="15" t="s">
        <v>181</v>
      </c>
      <c r="AU113" s="15" t="s">
        <v>82</v>
      </c>
    </row>
    <row r="114" s="1" customFormat="1" ht="22.5" customHeight="1">
      <c r="B114" s="36"/>
      <c r="C114" s="193" t="s">
        <v>222</v>
      </c>
      <c r="D114" s="193" t="s">
        <v>126</v>
      </c>
      <c r="E114" s="194" t="s">
        <v>223</v>
      </c>
      <c r="F114" s="195" t="s">
        <v>224</v>
      </c>
      <c r="G114" s="196" t="s">
        <v>193</v>
      </c>
      <c r="H114" s="197">
        <v>692.71000000000004</v>
      </c>
      <c r="I114" s="198"/>
      <c r="J114" s="197">
        <f>ROUND(I114*H114,1)</f>
        <v>0</v>
      </c>
      <c r="K114" s="195" t="s">
        <v>130</v>
      </c>
      <c r="L114" s="41"/>
      <c r="M114" s="199" t="s">
        <v>19</v>
      </c>
      <c r="N114" s="200" t="s">
        <v>43</v>
      </c>
      <c r="O114" s="77"/>
      <c r="P114" s="201">
        <f>O114*H114</f>
        <v>0</v>
      </c>
      <c r="Q114" s="201">
        <v>0</v>
      </c>
      <c r="R114" s="201">
        <f>Q114*H114</f>
        <v>0</v>
      </c>
      <c r="S114" s="201">
        <v>0</v>
      </c>
      <c r="T114" s="202">
        <f>S114*H114</f>
        <v>0</v>
      </c>
      <c r="AR114" s="15" t="s">
        <v>146</v>
      </c>
      <c r="AT114" s="15" t="s">
        <v>126</v>
      </c>
      <c r="AU114" s="15" t="s">
        <v>82</v>
      </c>
      <c r="AY114" s="15" t="s">
        <v>125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5" t="s">
        <v>80</v>
      </c>
      <c r="BK114" s="203">
        <f>ROUND(I114*H114,1)</f>
        <v>0</v>
      </c>
      <c r="BL114" s="15" t="s">
        <v>146</v>
      </c>
      <c r="BM114" s="15" t="s">
        <v>225</v>
      </c>
    </row>
    <row r="115" s="1" customFormat="1">
      <c r="B115" s="36"/>
      <c r="C115" s="37"/>
      <c r="D115" s="204" t="s">
        <v>181</v>
      </c>
      <c r="E115" s="37"/>
      <c r="F115" s="205" t="s">
        <v>221</v>
      </c>
      <c r="G115" s="37"/>
      <c r="H115" s="37"/>
      <c r="I115" s="128"/>
      <c r="J115" s="37"/>
      <c r="K115" s="37"/>
      <c r="L115" s="41"/>
      <c r="M115" s="206"/>
      <c r="N115" s="77"/>
      <c r="O115" s="77"/>
      <c r="P115" s="77"/>
      <c r="Q115" s="77"/>
      <c r="R115" s="77"/>
      <c r="S115" s="77"/>
      <c r="T115" s="78"/>
      <c r="AT115" s="15" t="s">
        <v>181</v>
      </c>
      <c r="AU115" s="15" t="s">
        <v>82</v>
      </c>
    </row>
    <row r="116" s="12" customFormat="1">
      <c r="B116" s="229"/>
      <c r="C116" s="230"/>
      <c r="D116" s="204" t="s">
        <v>200</v>
      </c>
      <c r="E116" s="231" t="s">
        <v>19</v>
      </c>
      <c r="F116" s="232" t="s">
        <v>226</v>
      </c>
      <c r="G116" s="230"/>
      <c r="H116" s="233">
        <v>550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AT116" s="239" t="s">
        <v>200</v>
      </c>
      <c r="AU116" s="239" t="s">
        <v>82</v>
      </c>
      <c r="AV116" s="12" t="s">
        <v>82</v>
      </c>
      <c r="AW116" s="12" t="s">
        <v>33</v>
      </c>
      <c r="AX116" s="12" t="s">
        <v>72</v>
      </c>
      <c r="AY116" s="239" t="s">
        <v>125</v>
      </c>
    </row>
    <row r="117" s="12" customFormat="1">
      <c r="B117" s="229"/>
      <c r="C117" s="230"/>
      <c r="D117" s="204" t="s">
        <v>200</v>
      </c>
      <c r="E117" s="231" t="s">
        <v>19</v>
      </c>
      <c r="F117" s="232" t="s">
        <v>227</v>
      </c>
      <c r="G117" s="230"/>
      <c r="H117" s="233">
        <v>5.0999999999999996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AT117" s="239" t="s">
        <v>200</v>
      </c>
      <c r="AU117" s="239" t="s">
        <v>82</v>
      </c>
      <c r="AV117" s="12" t="s">
        <v>82</v>
      </c>
      <c r="AW117" s="12" t="s">
        <v>33</v>
      </c>
      <c r="AX117" s="12" t="s">
        <v>72</v>
      </c>
      <c r="AY117" s="239" t="s">
        <v>125</v>
      </c>
    </row>
    <row r="118" s="12" customFormat="1">
      <c r="B118" s="229"/>
      <c r="C118" s="230"/>
      <c r="D118" s="204" t="s">
        <v>200</v>
      </c>
      <c r="E118" s="231" t="s">
        <v>19</v>
      </c>
      <c r="F118" s="232" t="s">
        <v>228</v>
      </c>
      <c r="G118" s="230"/>
      <c r="H118" s="233">
        <v>4.6100000000000003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AT118" s="239" t="s">
        <v>200</v>
      </c>
      <c r="AU118" s="239" t="s">
        <v>82</v>
      </c>
      <c r="AV118" s="12" t="s">
        <v>82</v>
      </c>
      <c r="AW118" s="12" t="s">
        <v>33</v>
      </c>
      <c r="AX118" s="12" t="s">
        <v>72</v>
      </c>
      <c r="AY118" s="239" t="s">
        <v>125</v>
      </c>
    </row>
    <row r="119" s="12" customFormat="1">
      <c r="B119" s="229"/>
      <c r="C119" s="230"/>
      <c r="D119" s="204" t="s">
        <v>200</v>
      </c>
      <c r="E119" s="231" t="s">
        <v>19</v>
      </c>
      <c r="F119" s="232" t="s">
        <v>229</v>
      </c>
      <c r="G119" s="230"/>
      <c r="H119" s="233">
        <v>50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AT119" s="239" t="s">
        <v>200</v>
      </c>
      <c r="AU119" s="239" t="s">
        <v>82</v>
      </c>
      <c r="AV119" s="12" t="s">
        <v>82</v>
      </c>
      <c r="AW119" s="12" t="s">
        <v>33</v>
      </c>
      <c r="AX119" s="12" t="s">
        <v>72</v>
      </c>
      <c r="AY119" s="239" t="s">
        <v>125</v>
      </c>
    </row>
    <row r="120" s="12" customFormat="1">
      <c r="B120" s="229"/>
      <c r="C120" s="230"/>
      <c r="D120" s="204" t="s">
        <v>200</v>
      </c>
      <c r="E120" s="231" t="s">
        <v>19</v>
      </c>
      <c r="F120" s="232" t="s">
        <v>230</v>
      </c>
      <c r="G120" s="230"/>
      <c r="H120" s="233">
        <v>163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AT120" s="239" t="s">
        <v>200</v>
      </c>
      <c r="AU120" s="239" t="s">
        <v>82</v>
      </c>
      <c r="AV120" s="12" t="s">
        <v>82</v>
      </c>
      <c r="AW120" s="12" t="s">
        <v>33</v>
      </c>
      <c r="AX120" s="12" t="s">
        <v>72</v>
      </c>
      <c r="AY120" s="239" t="s">
        <v>125</v>
      </c>
    </row>
    <row r="121" s="12" customFormat="1">
      <c r="B121" s="229"/>
      <c r="C121" s="230"/>
      <c r="D121" s="204" t="s">
        <v>200</v>
      </c>
      <c r="E121" s="231" t="s">
        <v>19</v>
      </c>
      <c r="F121" s="232" t="s">
        <v>231</v>
      </c>
      <c r="G121" s="230"/>
      <c r="H121" s="233">
        <v>-80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AT121" s="239" t="s">
        <v>200</v>
      </c>
      <c r="AU121" s="239" t="s">
        <v>82</v>
      </c>
      <c r="AV121" s="12" t="s">
        <v>82</v>
      </c>
      <c r="AW121" s="12" t="s">
        <v>33</v>
      </c>
      <c r="AX121" s="12" t="s">
        <v>72</v>
      </c>
      <c r="AY121" s="239" t="s">
        <v>125</v>
      </c>
    </row>
    <row r="122" s="1" customFormat="1" ht="22.5" customHeight="1">
      <c r="B122" s="36"/>
      <c r="C122" s="193" t="s">
        <v>232</v>
      </c>
      <c r="D122" s="193" t="s">
        <v>126</v>
      </c>
      <c r="E122" s="194" t="s">
        <v>233</v>
      </c>
      <c r="F122" s="195" t="s">
        <v>234</v>
      </c>
      <c r="G122" s="196" t="s">
        <v>193</v>
      </c>
      <c r="H122" s="197">
        <v>6927.1000000000004</v>
      </c>
      <c r="I122" s="198"/>
      <c r="J122" s="197">
        <f>ROUND(I122*H122,1)</f>
        <v>0</v>
      </c>
      <c r="K122" s="195" t="s">
        <v>130</v>
      </c>
      <c r="L122" s="41"/>
      <c r="M122" s="199" t="s">
        <v>19</v>
      </c>
      <c r="N122" s="200" t="s">
        <v>43</v>
      </c>
      <c r="O122" s="77"/>
      <c r="P122" s="201">
        <f>O122*H122</f>
        <v>0</v>
      </c>
      <c r="Q122" s="201">
        <v>0</v>
      </c>
      <c r="R122" s="201">
        <f>Q122*H122</f>
        <v>0</v>
      </c>
      <c r="S122" s="201">
        <v>0</v>
      </c>
      <c r="T122" s="202">
        <f>S122*H122</f>
        <v>0</v>
      </c>
      <c r="AR122" s="15" t="s">
        <v>146</v>
      </c>
      <c r="AT122" s="15" t="s">
        <v>126</v>
      </c>
      <c r="AU122" s="15" t="s">
        <v>82</v>
      </c>
      <c r="AY122" s="15" t="s">
        <v>125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5" t="s">
        <v>80</v>
      </c>
      <c r="BK122" s="203">
        <f>ROUND(I122*H122,1)</f>
        <v>0</v>
      </c>
      <c r="BL122" s="15" t="s">
        <v>146</v>
      </c>
      <c r="BM122" s="15" t="s">
        <v>235</v>
      </c>
    </row>
    <row r="123" s="1" customFormat="1">
      <c r="B123" s="36"/>
      <c r="C123" s="37"/>
      <c r="D123" s="204" t="s">
        <v>181</v>
      </c>
      <c r="E123" s="37"/>
      <c r="F123" s="205" t="s">
        <v>221</v>
      </c>
      <c r="G123" s="37"/>
      <c r="H123" s="37"/>
      <c r="I123" s="128"/>
      <c r="J123" s="37"/>
      <c r="K123" s="37"/>
      <c r="L123" s="41"/>
      <c r="M123" s="206"/>
      <c r="N123" s="77"/>
      <c r="O123" s="77"/>
      <c r="P123" s="77"/>
      <c r="Q123" s="77"/>
      <c r="R123" s="77"/>
      <c r="S123" s="77"/>
      <c r="T123" s="78"/>
      <c r="AT123" s="15" t="s">
        <v>181</v>
      </c>
      <c r="AU123" s="15" t="s">
        <v>82</v>
      </c>
    </row>
    <row r="124" s="12" customFormat="1">
      <c r="B124" s="229"/>
      <c r="C124" s="230"/>
      <c r="D124" s="204" t="s">
        <v>200</v>
      </c>
      <c r="E124" s="231" t="s">
        <v>19</v>
      </c>
      <c r="F124" s="232" t="s">
        <v>236</v>
      </c>
      <c r="G124" s="230"/>
      <c r="H124" s="233">
        <v>6927.1000000000004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AT124" s="239" t="s">
        <v>200</v>
      </c>
      <c r="AU124" s="239" t="s">
        <v>82</v>
      </c>
      <c r="AV124" s="12" t="s">
        <v>82</v>
      </c>
      <c r="AW124" s="12" t="s">
        <v>33</v>
      </c>
      <c r="AX124" s="12" t="s">
        <v>72</v>
      </c>
      <c r="AY124" s="239" t="s">
        <v>125</v>
      </c>
    </row>
    <row r="125" s="1" customFormat="1" ht="16.5" customHeight="1">
      <c r="B125" s="36"/>
      <c r="C125" s="193" t="s">
        <v>237</v>
      </c>
      <c r="D125" s="193" t="s">
        <v>126</v>
      </c>
      <c r="E125" s="194" t="s">
        <v>238</v>
      </c>
      <c r="F125" s="195" t="s">
        <v>239</v>
      </c>
      <c r="G125" s="196" t="s">
        <v>240</v>
      </c>
      <c r="H125" s="197">
        <v>1316.1500000000001</v>
      </c>
      <c r="I125" s="198"/>
      <c r="J125" s="197">
        <f>ROUND(I125*H125,1)</f>
        <v>0</v>
      </c>
      <c r="K125" s="195" t="s">
        <v>130</v>
      </c>
      <c r="L125" s="41"/>
      <c r="M125" s="199" t="s">
        <v>19</v>
      </c>
      <c r="N125" s="200" t="s">
        <v>43</v>
      </c>
      <c r="O125" s="77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AR125" s="15" t="s">
        <v>146</v>
      </c>
      <c r="AT125" s="15" t="s">
        <v>126</v>
      </c>
      <c r="AU125" s="15" t="s">
        <v>82</v>
      </c>
      <c r="AY125" s="15" t="s">
        <v>125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5" t="s">
        <v>80</v>
      </c>
      <c r="BK125" s="203">
        <f>ROUND(I125*H125,1)</f>
        <v>0</v>
      </c>
      <c r="BL125" s="15" t="s">
        <v>146</v>
      </c>
      <c r="BM125" s="15" t="s">
        <v>241</v>
      </c>
    </row>
    <row r="126" s="1" customFormat="1">
      <c r="B126" s="36"/>
      <c r="C126" s="37"/>
      <c r="D126" s="204" t="s">
        <v>181</v>
      </c>
      <c r="E126" s="37"/>
      <c r="F126" s="205" t="s">
        <v>242</v>
      </c>
      <c r="G126" s="37"/>
      <c r="H126" s="37"/>
      <c r="I126" s="128"/>
      <c r="J126" s="37"/>
      <c r="K126" s="37"/>
      <c r="L126" s="41"/>
      <c r="M126" s="206"/>
      <c r="N126" s="77"/>
      <c r="O126" s="77"/>
      <c r="P126" s="77"/>
      <c r="Q126" s="77"/>
      <c r="R126" s="77"/>
      <c r="S126" s="77"/>
      <c r="T126" s="78"/>
      <c r="AT126" s="15" t="s">
        <v>181</v>
      </c>
      <c r="AU126" s="15" t="s">
        <v>82</v>
      </c>
    </row>
    <row r="127" s="12" customFormat="1">
      <c r="B127" s="229"/>
      <c r="C127" s="230"/>
      <c r="D127" s="204" t="s">
        <v>200</v>
      </c>
      <c r="E127" s="231" t="s">
        <v>19</v>
      </c>
      <c r="F127" s="232" t="s">
        <v>243</v>
      </c>
      <c r="G127" s="230"/>
      <c r="H127" s="233">
        <v>1316.1500000000001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AT127" s="239" t="s">
        <v>200</v>
      </c>
      <c r="AU127" s="239" t="s">
        <v>82</v>
      </c>
      <c r="AV127" s="12" t="s">
        <v>82</v>
      </c>
      <c r="AW127" s="12" t="s">
        <v>33</v>
      </c>
      <c r="AX127" s="12" t="s">
        <v>72</v>
      </c>
      <c r="AY127" s="239" t="s">
        <v>125</v>
      </c>
    </row>
    <row r="128" s="1" customFormat="1" ht="33.75" customHeight="1">
      <c r="B128" s="36"/>
      <c r="C128" s="193" t="s">
        <v>244</v>
      </c>
      <c r="D128" s="193" t="s">
        <v>126</v>
      </c>
      <c r="E128" s="194" t="s">
        <v>245</v>
      </c>
      <c r="F128" s="195" t="s">
        <v>246</v>
      </c>
      <c r="G128" s="196" t="s">
        <v>193</v>
      </c>
      <c r="H128" s="197">
        <v>80</v>
      </c>
      <c r="I128" s="198"/>
      <c r="J128" s="197">
        <f>ROUND(I128*H128,1)</f>
        <v>0</v>
      </c>
      <c r="K128" s="195" t="s">
        <v>130</v>
      </c>
      <c r="L128" s="41"/>
      <c r="M128" s="199" t="s">
        <v>19</v>
      </c>
      <c r="N128" s="200" t="s">
        <v>43</v>
      </c>
      <c r="O128" s="77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AR128" s="15" t="s">
        <v>146</v>
      </c>
      <c r="AT128" s="15" t="s">
        <v>126</v>
      </c>
      <c r="AU128" s="15" t="s">
        <v>82</v>
      </c>
      <c r="AY128" s="15" t="s">
        <v>125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5" t="s">
        <v>80</v>
      </c>
      <c r="BK128" s="203">
        <f>ROUND(I128*H128,1)</f>
        <v>0</v>
      </c>
      <c r="BL128" s="15" t="s">
        <v>146</v>
      </c>
      <c r="BM128" s="15" t="s">
        <v>247</v>
      </c>
    </row>
    <row r="129" s="1" customFormat="1">
      <c r="B129" s="36"/>
      <c r="C129" s="37"/>
      <c r="D129" s="204" t="s">
        <v>181</v>
      </c>
      <c r="E129" s="37"/>
      <c r="F129" s="205" t="s">
        <v>248</v>
      </c>
      <c r="G129" s="37"/>
      <c r="H129" s="37"/>
      <c r="I129" s="128"/>
      <c r="J129" s="37"/>
      <c r="K129" s="37"/>
      <c r="L129" s="41"/>
      <c r="M129" s="206"/>
      <c r="N129" s="77"/>
      <c r="O129" s="77"/>
      <c r="P129" s="77"/>
      <c r="Q129" s="77"/>
      <c r="R129" s="77"/>
      <c r="S129" s="77"/>
      <c r="T129" s="78"/>
      <c r="AT129" s="15" t="s">
        <v>181</v>
      </c>
      <c r="AU129" s="15" t="s">
        <v>82</v>
      </c>
    </row>
    <row r="130" s="1" customFormat="1" ht="16.5" customHeight="1">
      <c r="B130" s="36"/>
      <c r="C130" s="193" t="s">
        <v>249</v>
      </c>
      <c r="D130" s="193" t="s">
        <v>126</v>
      </c>
      <c r="E130" s="194" t="s">
        <v>250</v>
      </c>
      <c r="F130" s="195" t="s">
        <v>251</v>
      </c>
      <c r="G130" s="196" t="s">
        <v>179</v>
      </c>
      <c r="H130" s="197">
        <v>1860</v>
      </c>
      <c r="I130" s="198"/>
      <c r="J130" s="197">
        <f>ROUND(I130*H130,1)</f>
        <v>0</v>
      </c>
      <c r="K130" s="195" t="s">
        <v>130</v>
      </c>
      <c r="L130" s="41"/>
      <c r="M130" s="199" t="s">
        <v>19</v>
      </c>
      <c r="N130" s="200" t="s">
        <v>43</v>
      </c>
      <c r="O130" s="77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AR130" s="15" t="s">
        <v>146</v>
      </c>
      <c r="AT130" s="15" t="s">
        <v>126</v>
      </c>
      <c r="AU130" s="15" t="s">
        <v>82</v>
      </c>
      <c r="AY130" s="15" t="s">
        <v>125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5" t="s">
        <v>80</v>
      </c>
      <c r="BK130" s="203">
        <f>ROUND(I130*H130,1)</f>
        <v>0</v>
      </c>
      <c r="BL130" s="15" t="s">
        <v>146</v>
      </c>
      <c r="BM130" s="15" t="s">
        <v>252</v>
      </c>
    </row>
    <row r="131" s="1" customFormat="1">
      <c r="B131" s="36"/>
      <c r="C131" s="37"/>
      <c r="D131" s="204" t="s">
        <v>181</v>
      </c>
      <c r="E131" s="37"/>
      <c r="F131" s="205" t="s">
        <v>253</v>
      </c>
      <c r="G131" s="37"/>
      <c r="H131" s="37"/>
      <c r="I131" s="128"/>
      <c r="J131" s="37"/>
      <c r="K131" s="37"/>
      <c r="L131" s="41"/>
      <c r="M131" s="206"/>
      <c r="N131" s="77"/>
      <c r="O131" s="77"/>
      <c r="P131" s="77"/>
      <c r="Q131" s="77"/>
      <c r="R131" s="77"/>
      <c r="S131" s="77"/>
      <c r="T131" s="78"/>
      <c r="AT131" s="15" t="s">
        <v>181</v>
      </c>
      <c r="AU131" s="15" t="s">
        <v>82</v>
      </c>
    </row>
    <row r="132" s="1" customFormat="1" ht="22.5" customHeight="1">
      <c r="B132" s="36"/>
      <c r="C132" s="193" t="s">
        <v>254</v>
      </c>
      <c r="D132" s="193" t="s">
        <v>126</v>
      </c>
      <c r="E132" s="194" t="s">
        <v>255</v>
      </c>
      <c r="F132" s="195" t="s">
        <v>256</v>
      </c>
      <c r="G132" s="196" t="s">
        <v>193</v>
      </c>
      <c r="H132" s="197">
        <v>555.10000000000002</v>
      </c>
      <c r="I132" s="198"/>
      <c r="J132" s="197">
        <f>ROUND(I132*H132,1)</f>
        <v>0</v>
      </c>
      <c r="K132" s="195" t="s">
        <v>130</v>
      </c>
      <c r="L132" s="41"/>
      <c r="M132" s="199" t="s">
        <v>19</v>
      </c>
      <c r="N132" s="200" t="s">
        <v>43</v>
      </c>
      <c r="O132" s="77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AR132" s="15" t="s">
        <v>146</v>
      </c>
      <c r="AT132" s="15" t="s">
        <v>126</v>
      </c>
      <c r="AU132" s="15" t="s">
        <v>82</v>
      </c>
      <c r="AY132" s="15" t="s">
        <v>125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5" t="s">
        <v>80</v>
      </c>
      <c r="BK132" s="203">
        <f>ROUND(I132*H132,1)</f>
        <v>0</v>
      </c>
      <c r="BL132" s="15" t="s">
        <v>146</v>
      </c>
      <c r="BM132" s="15" t="s">
        <v>257</v>
      </c>
    </row>
    <row r="133" s="1" customFormat="1">
      <c r="B133" s="36"/>
      <c r="C133" s="37"/>
      <c r="D133" s="204" t="s">
        <v>181</v>
      </c>
      <c r="E133" s="37"/>
      <c r="F133" s="205" t="s">
        <v>258</v>
      </c>
      <c r="G133" s="37"/>
      <c r="H133" s="37"/>
      <c r="I133" s="128"/>
      <c r="J133" s="37"/>
      <c r="K133" s="37"/>
      <c r="L133" s="41"/>
      <c r="M133" s="206"/>
      <c r="N133" s="77"/>
      <c r="O133" s="77"/>
      <c r="P133" s="77"/>
      <c r="Q133" s="77"/>
      <c r="R133" s="77"/>
      <c r="S133" s="77"/>
      <c r="T133" s="78"/>
      <c r="AT133" s="15" t="s">
        <v>181</v>
      </c>
      <c r="AU133" s="15" t="s">
        <v>82</v>
      </c>
    </row>
    <row r="134" s="11" customFormat="1">
      <c r="B134" s="219"/>
      <c r="C134" s="220"/>
      <c r="D134" s="204" t="s">
        <v>200</v>
      </c>
      <c r="E134" s="221" t="s">
        <v>19</v>
      </c>
      <c r="F134" s="222" t="s">
        <v>201</v>
      </c>
      <c r="G134" s="220"/>
      <c r="H134" s="221" t="s">
        <v>19</v>
      </c>
      <c r="I134" s="223"/>
      <c r="J134" s="220"/>
      <c r="K134" s="220"/>
      <c r="L134" s="224"/>
      <c r="M134" s="225"/>
      <c r="N134" s="226"/>
      <c r="O134" s="226"/>
      <c r="P134" s="226"/>
      <c r="Q134" s="226"/>
      <c r="R134" s="226"/>
      <c r="S134" s="226"/>
      <c r="T134" s="227"/>
      <c r="AT134" s="228" t="s">
        <v>200</v>
      </c>
      <c r="AU134" s="228" t="s">
        <v>82</v>
      </c>
      <c r="AV134" s="11" t="s">
        <v>80</v>
      </c>
      <c r="AW134" s="11" t="s">
        <v>33</v>
      </c>
      <c r="AX134" s="11" t="s">
        <v>72</v>
      </c>
      <c r="AY134" s="228" t="s">
        <v>125</v>
      </c>
    </row>
    <row r="135" s="12" customFormat="1">
      <c r="B135" s="229"/>
      <c r="C135" s="230"/>
      <c r="D135" s="204" t="s">
        <v>200</v>
      </c>
      <c r="E135" s="231" t="s">
        <v>19</v>
      </c>
      <c r="F135" s="232" t="s">
        <v>202</v>
      </c>
      <c r="G135" s="230"/>
      <c r="H135" s="233">
        <v>550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AT135" s="239" t="s">
        <v>200</v>
      </c>
      <c r="AU135" s="239" t="s">
        <v>82</v>
      </c>
      <c r="AV135" s="12" t="s">
        <v>82</v>
      </c>
      <c r="AW135" s="12" t="s">
        <v>33</v>
      </c>
      <c r="AX135" s="12" t="s">
        <v>72</v>
      </c>
      <c r="AY135" s="239" t="s">
        <v>125</v>
      </c>
    </row>
    <row r="136" s="12" customFormat="1">
      <c r="B136" s="229"/>
      <c r="C136" s="230"/>
      <c r="D136" s="204" t="s">
        <v>200</v>
      </c>
      <c r="E136" s="231" t="s">
        <v>19</v>
      </c>
      <c r="F136" s="232" t="s">
        <v>216</v>
      </c>
      <c r="G136" s="230"/>
      <c r="H136" s="233">
        <v>5.0999999999999996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AT136" s="239" t="s">
        <v>200</v>
      </c>
      <c r="AU136" s="239" t="s">
        <v>82</v>
      </c>
      <c r="AV136" s="12" t="s">
        <v>82</v>
      </c>
      <c r="AW136" s="12" t="s">
        <v>33</v>
      </c>
      <c r="AX136" s="12" t="s">
        <v>72</v>
      </c>
      <c r="AY136" s="239" t="s">
        <v>125</v>
      </c>
    </row>
    <row r="137" s="1" customFormat="1" ht="16.5" customHeight="1">
      <c r="B137" s="36"/>
      <c r="C137" s="240" t="s">
        <v>8</v>
      </c>
      <c r="D137" s="240" t="s">
        <v>259</v>
      </c>
      <c r="E137" s="241" t="s">
        <v>260</v>
      </c>
      <c r="F137" s="242" t="s">
        <v>261</v>
      </c>
      <c r="G137" s="243" t="s">
        <v>240</v>
      </c>
      <c r="H137" s="244">
        <v>999.17999999999995</v>
      </c>
      <c r="I137" s="245"/>
      <c r="J137" s="244">
        <f>ROUND(I137*H137,1)</f>
        <v>0</v>
      </c>
      <c r="K137" s="242" t="s">
        <v>130</v>
      </c>
      <c r="L137" s="246"/>
      <c r="M137" s="247" t="s">
        <v>19</v>
      </c>
      <c r="N137" s="248" t="s">
        <v>43</v>
      </c>
      <c r="O137" s="77"/>
      <c r="P137" s="201">
        <f>O137*H137</f>
        <v>0</v>
      </c>
      <c r="Q137" s="201">
        <v>1</v>
      </c>
      <c r="R137" s="201">
        <f>Q137*H137</f>
        <v>999.17999999999995</v>
      </c>
      <c r="S137" s="201">
        <v>0</v>
      </c>
      <c r="T137" s="202">
        <f>S137*H137</f>
        <v>0</v>
      </c>
      <c r="AR137" s="15" t="s">
        <v>217</v>
      </c>
      <c r="AT137" s="15" t="s">
        <v>259</v>
      </c>
      <c r="AU137" s="15" t="s">
        <v>82</v>
      </c>
      <c r="AY137" s="15" t="s">
        <v>125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5" t="s">
        <v>80</v>
      </c>
      <c r="BK137" s="203">
        <f>ROUND(I137*H137,1)</f>
        <v>0</v>
      </c>
      <c r="BL137" s="15" t="s">
        <v>146</v>
      </c>
      <c r="BM137" s="15" t="s">
        <v>262</v>
      </c>
    </row>
    <row r="138" s="12" customFormat="1">
      <c r="B138" s="229"/>
      <c r="C138" s="230"/>
      <c r="D138" s="204" t="s">
        <v>200</v>
      </c>
      <c r="E138" s="231" t="s">
        <v>19</v>
      </c>
      <c r="F138" s="232" t="s">
        <v>263</v>
      </c>
      <c r="G138" s="230"/>
      <c r="H138" s="233">
        <v>999.17999999999995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AT138" s="239" t="s">
        <v>200</v>
      </c>
      <c r="AU138" s="239" t="s">
        <v>82</v>
      </c>
      <c r="AV138" s="12" t="s">
        <v>82</v>
      </c>
      <c r="AW138" s="12" t="s">
        <v>33</v>
      </c>
      <c r="AX138" s="12" t="s">
        <v>72</v>
      </c>
      <c r="AY138" s="239" t="s">
        <v>125</v>
      </c>
    </row>
    <row r="139" s="1" customFormat="1" ht="16.5" customHeight="1">
      <c r="B139" s="36"/>
      <c r="C139" s="193" t="s">
        <v>264</v>
      </c>
      <c r="D139" s="193" t="s">
        <v>126</v>
      </c>
      <c r="E139" s="194" t="s">
        <v>265</v>
      </c>
      <c r="F139" s="195" t="s">
        <v>266</v>
      </c>
      <c r="G139" s="196" t="s">
        <v>193</v>
      </c>
      <c r="H139" s="197">
        <v>77</v>
      </c>
      <c r="I139" s="198"/>
      <c r="J139" s="197">
        <f>ROUND(I139*H139,1)</f>
        <v>0</v>
      </c>
      <c r="K139" s="195" t="s">
        <v>130</v>
      </c>
      <c r="L139" s="41"/>
      <c r="M139" s="199" t="s">
        <v>19</v>
      </c>
      <c r="N139" s="200" t="s">
        <v>43</v>
      </c>
      <c r="O139" s="77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AR139" s="15" t="s">
        <v>146</v>
      </c>
      <c r="AT139" s="15" t="s">
        <v>126</v>
      </c>
      <c r="AU139" s="15" t="s">
        <v>82</v>
      </c>
      <c r="AY139" s="15" t="s">
        <v>125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5" t="s">
        <v>80</v>
      </c>
      <c r="BK139" s="203">
        <f>ROUND(I139*H139,1)</f>
        <v>0</v>
      </c>
      <c r="BL139" s="15" t="s">
        <v>146</v>
      </c>
      <c r="BM139" s="15" t="s">
        <v>267</v>
      </c>
    </row>
    <row r="140" s="1" customFormat="1">
      <c r="B140" s="36"/>
      <c r="C140" s="37"/>
      <c r="D140" s="204" t="s">
        <v>181</v>
      </c>
      <c r="E140" s="37"/>
      <c r="F140" s="205" t="s">
        <v>268</v>
      </c>
      <c r="G140" s="37"/>
      <c r="H140" s="37"/>
      <c r="I140" s="128"/>
      <c r="J140" s="37"/>
      <c r="K140" s="37"/>
      <c r="L140" s="41"/>
      <c r="M140" s="206"/>
      <c r="N140" s="77"/>
      <c r="O140" s="77"/>
      <c r="P140" s="77"/>
      <c r="Q140" s="77"/>
      <c r="R140" s="77"/>
      <c r="S140" s="77"/>
      <c r="T140" s="78"/>
      <c r="AT140" s="15" t="s">
        <v>181</v>
      </c>
      <c r="AU140" s="15" t="s">
        <v>82</v>
      </c>
    </row>
    <row r="141" s="11" customFormat="1">
      <c r="B141" s="219"/>
      <c r="C141" s="220"/>
      <c r="D141" s="204" t="s">
        <v>200</v>
      </c>
      <c r="E141" s="221" t="s">
        <v>19</v>
      </c>
      <c r="F141" s="222" t="s">
        <v>269</v>
      </c>
      <c r="G141" s="220"/>
      <c r="H141" s="221" t="s">
        <v>19</v>
      </c>
      <c r="I141" s="223"/>
      <c r="J141" s="220"/>
      <c r="K141" s="220"/>
      <c r="L141" s="224"/>
      <c r="M141" s="225"/>
      <c r="N141" s="226"/>
      <c r="O141" s="226"/>
      <c r="P141" s="226"/>
      <c r="Q141" s="226"/>
      <c r="R141" s="226"/>
      <c r="S141" s="226"/>
      <c r="T141" s="227"/>
      <c r="AT141" s="228" t="s">
        <v>200</v>
      </c>
      <c r="AU141" s="228" t="s">
        <v>82</v>
      </c>
      <c r="AV141" s="11" t="s">
        <v>80</v>
      </c>
      <c r="AW141" s="11" t="s">
        <v>33</v>
      </c>
      <c r="AX141" s="11" t="s">
        <v>72</v>
      </c>
      <c r="AY141" s="228" t="s">
        <v>125</v>
      </c>
    </row>
    <row r="142" s="12" customFormat="1">
      <c r="B142" s="229"/>
      <c r="C142" s="230"/>
      <c r="D142" s="204" t="s">
        <v>200</v>
      </c>
      <c r="E142" s="231" t="s">
        <v>19</v>
      </c>
      <c r="F142" s="232" t="s">
        <v>270</v>
      </c>
      <c r="G142" s="230"/>
      <c r="H142" s="233">
        <v>77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AT142" s="239" t="s">
        <v>200</v>
      </c>
      <c r="AU142" s="239" t="s">
        <v>82</v>
      </c>
      <c r="AV142" s="12" t="s">
        <v>82</v>
      </c>
      <c r="AW142" s="12" t="s">
        <v>33</v>
      </c>
      <c r="AX142" s="12" t="s">
        <v>72</v>
      </c>
      <c r="AY142" s="239" t="s">
        <v>125</v>
      </c>
    </row>
    <row r="143" s="1" customFormat="1" ht="22.5" customHeight="1">
      <c r="B143" s="36"/>
      <c r="C143" s="193" t="s">
        <v>271</v>
      </c>
      <c r="D143" s="193" t="s">
        <v>126</v>
      </c>
      <c r="E143" s="194" t="s">
        <v>272</v>
      </c>
      <c r="F143" s="195" t="s">
        <v>273</v>
      </c>
      <c r="G143" s="196" t="s">
        <v>193</v>
      </c>
      <c r="H143" s="197">
        <v>77</v>
      </c>
      <c r="I143" s="198"/>
      <c r="J143" s="197">
        <f>ROUND(I143*H143,1)</f>
        <v>0</v>
      </c>
      <c r="K143" s="195" t="s">
        <v>130</v>
      </c>
      <c r="L143" s="41"/>
      <c r="M143" s="199" t="s">
        <v>19</v>
      </c>
      <c r="N143" s="200" t="s">
        <v>43</v>
      </c>
      <c r="O143" s="77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AR143" s="15" t="s">
        <v>146</v>
      </c>
      <c r="AT143" s="15" t="s">
        <v>126</v>
      </c>
      <c r="AU143" s="15" t="s">
        <v>82</v>
      </c>
      <c r="AY143" s="15" t="s">
        <v>125</v>
      </c>
      <c r="BE143" s="203">
        <f>IF(N143="základní",J143,0)</f>
        <v>0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5" t="s">
        <v>80</v>
      </c>
      <c r="BK143" s="203">
        <f>ROUND(I143*H143,1)</f>
        <v>0</v>
      </c>
      <c r="BL143" s="15" t="s">
        <v>146</v>
      </c>
      <c r="BM143" s="15" t="s">
        <v>274</v>
      </c>
    </row>
    <row r="144" s="1" customFormat="1">
      <c r="B144" s="36"/>
      <c r="C144" s="37"/>
      <c r="D144" s="204" t="s">
        <v>181</v>
      </c>
      <c r="E144" s="37"/>
      <c r="F144" s="205" t="s">
        <v>221</v>
      </c>
      <c r="G144" s="37"/>
      <c r="H144" s="37"/>
      <c r="I144" s="128"/>
      <c r="J144" s="37"/>
      <c r="K144" s="37"/>
      <c r="L144" s="41"/>
      <c r="M144" s="206"/>
      <c r="N144" s="77"/>
      <c r="O144" s="77"/>
      <c r="P144" s="77"/>
      <c r="Q144" s="77"/>
      <c r="R144" s="77"/>
      <c r="S144" s="77"/>
      <c r="T144" s="78"/>
      <c r="AT144" s="15" t="s">
        <v>181</v>
      </c>
      <c r="AU144" s="15" t="s">
        <v>82</v>
      </c>
    </row>
    <row r="145" s="1" customFormat="1" ht="16.5" customHeight="1">
      <c r="B145" s="36"/>
      <c r="C145" s="193" t="s">
        <v>275</v>
      </c>
      <c r="D145" s="193" t="s">
        <v>126</v>
      </c>
      <c r="E145" s="194" t="s">
        <v>276</v>
      </c>
      <c r="F145" s="195" t="s">
        <v>277</v>
      </c>
      <c r="G145" s="196" t="s">
        <v>179</v>
      </c>
      <c r="H145" s="197">
        <v>700</v>
      </c>
      <c r="I145" s="198"/>
      <c r="J145" s="197">
        <f>ROUND(I145*H145,1)</f>
        <v>0</v>
      </c>
      <c r="K145" s="195" t="s">
        <v>130</v>
      </c>
      <c r="L145" s="41"/>
      <c r="M145" s="199" t="s">
        <v>19</v>
      </c>
      <c r="N145" s="200" t="s">
        <v>43</v>
      </c>
      <c r="O145" s="77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AR145" s="15" t="s">
        <v>146</v>
      </c>
      <c r="AT145" s="15" t="s">
        <v>126</v>
      </c>
      <c r="AU145" s="15" t="s">
        <v>82</v>
      </c>
      <c r="AY145" s="15" t="s">
        <v>125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5" t="s">
        <v>80</v>
      </c>
      <c r="BK145" s="203">
        <f>ROUND(I145*H145,1)</f>
        <v>0</v>
      </c>
      <c r="BL145" s="15" t="s">
        <v>146</v>
      </c>
      <c r="BM145" s="15" t="s">
        <v>278</v>
      </c>
    </row>
    <row r="146" s="1" customFormat="1">
      <c r="B146" s="36"/>
      <c r="C146" s="37"/>
      <c r="D146" s="204" t="s">
        <v>181</v>
      </c>
      <c r="E146" s="37"/>
      <c r="F146" s="205" t="s">
        <v>279</v>
      </c>
      <c r="G146" s="37"/>
      <c r="H146" s="37"/>
      <c r="I146" s="128"/>
      <c r="J146" s="37"/>
      <c r="K146" s="37"/>
      <c r="L146" s="41"/>
      <c r="M146" s="206"/>
      <c r="N146" s="77"/>
      <c r="O146" s="77"/>
      <c r="P146" s="77"/>
      <c r="Q146" s="77"/>
      <c r="R146" s="77"/>
      <c r="S146" s="77"/>
      <c r="T146" s="78"/>
      <c r="AT146" s="15" t="s">
        <v>181</v>
      </c>
      <c r="AU146" s="15" t="s">
        <v>82</v>
      </c>
    </row>
    <row r="147" s="1" customFormat="1" ht="22.5" customHeight="1">
      <c r="B147" s="36"/>
      <c r="C147" s="193" t="s">
        <v>280</v>
      </c>
      <c r="D147" s="193" t="s">
        <v>126</v>
      </c>
      <c r="E147" s="194" t="s">
        <v>281</v>
      </c>
      <c r="F147" s="195" t="s">
        <v>282</v>
      </c>
      <c r="G147" s="196" t="s">
        <v>179</v>
      </c>
      <c r="H147" s="197">
        <v>700</v>
      </c>
      <c r="I147" s="198"/>
      <c r="J147" s="197">
        <f>ROUND(I147*H147,1)</f>
        <v>0</v>
      </c>
      <c r="K147" s="195" t="s">
        <v>130</v>
      </c>
      <c r="L147" s="41"/>
      <c r="M147" s="199" t="s">
        <v>19</v>
      </c>
      <c r="N147" s="200" t="s">
        <v>43</v>
      </c>
      <c r="O147" s="77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AR147" s="15" t="s">
        <v>146</v>
      </c>
      <c r="AT147" s="15" t="s">
        <v>126</v>
      </c>
      <c r="AU147" s="15" t="s">
        <v>82</v>
      </c>
      <c r="AY147" s="15" t="s">
        <v>125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5" t="s">
        <v>80</v>
      </c>
      <c r="BK147" s="203">
        <f>ROUND(I147*H147,1)</f>
        <v>0</v>
      </c>
      <c r="BL147" s="15" t="s">
        <v>146</v>
      </c>
      <c r="BM147" s="15" t="s">
        <v>283</v>
      </c>
    </row>
    <row r="148" s="1" customFormat="1">
      <c r="B148" s="36"/>
      <c r="C148" s="37"/>
      <c r="D148" s="204" t="s">
        <v>181</v>
      </c>
      <c r="E148" s="37"/>
      <c r="F148" s="205" t="s">
        <v>284</v>
      </c>
      <c r="G148" s="37"/>
      <c r="H148" s="37"/>
      <c r="I148" s="128"/>
      <c r="J148" s="37"/>
      <c r="K148" s="37"/>
      <c r="L148" s="41"/>
      <c r="M148" s="206"/>
      <c r="N148" s="77"/>
      <c r="O148" s="77"/>
      <c r="P148" s="77"/>
      <c r="Q148" s="77"/>
      <c r="R148" s="77"/>
      <c r="S148" s="77"/>
      <c r="T148" s="78"/>
      <c r="AT148" s="15" t="s">
        <v>181</v>
      </c>
      <c r="AU148" s="15" t="s">
        <v>82</v>
      </c>
    </row>
    <row r="149" s="1" customFormat="1" ht="16.5" customHeight="1">
      <c r="B149" s="36"/>
      <c r="C149" s="240" t="s">
        <v>285</v>
      </c>
      <c r="D149" s="240" t="s">
        <v>259</v>
      </c>
      <c r="E149" s="241" t="s">
        <v>286</v>
      </c>
      <c r="F149" s="242" t="s">
        <v>287</v>
      </c>
      <c r="G149" s="243" t="s">
        <v>288</v>
      </c>
      <c r="H149" s="244">
        <v>28</v>
      </c>
      <c r="I149" s="245"/>
      <c r="J149" s="244">
        <f>ROUND(I149*H149,1)</f>
        <v>0</v>
      </c>
      <c r="K149" s="242" t="s">
        <v>130</v>
      </c>
      <c r="L149" s="246"/>
      <c r="M149" s="247" t="s">
        <v>19</v>
      </c>
      <c r="N149" s="248" t="s">
        <v>43</v>
      </c>
      <c r="O149" s="77"/>
      <c r="P149" s="201">
        <f>O149*H149</f>
        <v>0</v>
      </c>
      <c r="Q149" s="201">
        <v>0.001</v>
      </c>
      <c r="R149" s="201">
        <f>Q149*H149</f>
        <v>0.028000000000000001</v>
      </c>
      <c r="S149" s="201">
        <v>0</v>
      </c>
      <c r="T149" s="202">
        <f>S149*H149</f>
        <v>0</v>
      </c>
      <c r="AR149" s="15" t="s">
        <v>217</v>
      </c>
      <c r="AT149" s="15" t="s">
        <v>259</v>
      </c>
      <c r="AU149" s="15" t="s">
        <v>82</v>
      </c>
      <c r="AY149" s="15" t="s">
        <v>125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5" t="s">
        <v>80</v>
      </c>
      <c r="BK149" s="203">
        <f>ROUND(I149*H149,1)</f>
        <v>0</v>
      </c>
      <c r="BL149" s="15" t="s">
        <v>146</v>
      </c>
      <c r="BM149" s="15" t="s">
        <v>289</v>
      </c>
    </row>
    <row r="150" s="12" customFormat="1">
      <c r="B150" s="229"/>
      <c r="C150" s="230"/>
      <c r="D150" s="204" t="s">
        <v>200</v>
      </c>
      <c r="E150" s="231" t="s">
        <v>19</v>
      </c>
      <c r="F150" s="232" t="s">
        <v>290</v>
      </c>
      <c r="G150" s="230"/>
      <c r="H150" s="233">
        <v>28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AT150" s="239" t="s">
        <v>200</v>
      </c>
      <c r="AU150" s="239" t="s">
        <v>82</v>
      </c>
      <c r="AV150" s="12" t="s">
        <v>82</v>
      </c>
      <c r="AW150" s="12" t="s">
        <v>33</v>
      </c>
      <c r="AX150" s="12" t="s">
        <v>72</v>
      </c>
      <c r="AY150" s="239" t="s">
        <v>125</v>
      </c>
    </row>
    <row r="151" s="1" customFormat="1" ht="16.5" customHeight="1">
      <c r="B151" s="36"/>
      <c r="C151" s="193" t="s">
        <v>7</v>
      </c>
      <c r="D151" s="193" t="s">
        <v>126</v>
      </c>
      <c r="E151" s="194" t="s">
        <v>291</v>
      </c>
      <c r="F151" s="195" t="s">
        <v>292</v>
      </c>
      <c r="G151" s="196" t="s">
        <v>179</v>
      </c>
      <c r="H151" s="197">
        <v>700</v>
      </c>
      <c r="I151" s="198"/>
      <c r="J151" s="197">
        <f>ROUND(I151*H151,1)</f>
        <v>0</v>
      </c>
      <c r="K151" s="195" t="s">
        <v>130</v>
      </c>
      <c r="L151" s="41"/>
      <c r="M151" s="199" t="s">
        <v>19</v>
      </c>
      <c r="N151" s="200" t="s">
        <v>43</v>
      </c>
      <c r="O151" s="77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AR151" s="15" t="s">
        <v>146</v>
      </c>
      <c r="AT151" s="15" t="s">
        <v>126</v>
      </c>
      <c r="AU151" s="15" t="s">
        <v>82</v>
      </c>
      <c r="AY151" s="15" t="s">
        <v>125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5" t="s">
        <v>80</v>
      </c>
      <c r="BK151" s="203">
        <f>ROUND(I151*H151,1)</f>
        <v>0</v>
      </c>
      <c r="BL151" s="15" t="s">
        <v>146</v>
      </c>
      <c r="BM151" s="15" t="s">
        <v>293</v>
      </c>
    </row>
    <row r="152" s="1" customFormat="1">
      <c r="B152" s="36"/>
      <c r="C152" s="37"/>
      <c r="D152" s="204" t="s">
        <v>181</v>
      </c>
      <c r="E152" s="37"/>
      <c r="F152" s="205" t="s">
        <v>294</v>
      </c>
      <c r="G152" s="37"/>
      <c r="H152" s="37"/>
      <c r="I152" s="128"/>
      <c r="J152" s="37"/>
      <c r="K152" s="37"/>
      <c r="L152" s="41"/>
      <c r="M152" s="206"/>
      <c r="N152" s="77"/>
      <c r="O152" s="77"/>
      <c r="P152" s="77"/>
      <c r="Q152" s="77"/>
      <c r="R152" s="77"/>
      <c r="S152" s="77"/>
      <c r="T152" s="78"/>
      <c r="AT152" s="15" t="s">
        <v>181</v>
      </c>
      <c r="AU152" s="15" t="s">
        <v>82</v>
      </c>
    </row>
    <row r="153" s="9" customFormat="1" ht="22.8" customHeight="1">
      <c r="B153" s="179"/>
      <c r="C153" s="180"/>
      <c r="D153" s="181" t="s">
        <v>71</v>
      </c>
      <c r="E153" s="217" t="s">
        <v>82</v>
      </c>
      <c r="F153" s="217" t="s">
        <v>295</v>
      </c>
      <c r="G153" s="180"/>
      <c r="H153" s="180"/>
      <c r="I153" s="183"/>
      <c r="J153" s="218">
        <f>BK153</f>
        <v>0</v>
      </c>
      <c r="K153" s="180"/>
      <c r="L153" s="185"/>
      <c r="M153" s="186"/>
      <c r="N153" s="187"/>
      <c r="O153" s="187"/>
      <c r="P153" s="188">
        <f>SUM(P154:P163)</f>
        <v>0</v>
      </c>
      <c r="Q153" s="187"/>
      <c r="R153" s="188">
        <f>SUM(R154:R163)</f>
        <v>23.913120799999998</v>
      </c>
      <c r="S153" s="187"/>
      <c r="T153" s="189">
        <f>SUM(T154:T163)</f>
        <v>0</v>
      </c>
      <c r="AR153" s="190" t="s">
        <v>80</v>
      </c>
      <c r="AT153" s="191" t="s">
        <v>71</v>
      </c>
      <c r="AU153" s="191" t="s">
        <v>80</v>
      </c>
      <c r="AY153" s="190" t="s">
        <v>125</v>
      </c>
      <c r="BK153" s="192">
        <f>SUM(BK154:BK163)</f>
        <v>0</v>
      </c>
    </row>
    <row r="154" s="1" customFormat="1" ht="16.5" customHeight="1">
      <c r="B154" s="36"/>
      <c r="C154" s="193" t="s">
        <v>296</v>
      </c>
      <c r="D154" s="193" t="s">
        <v>126</v>
      </c>
      <c r="E154" s="194" t="s">
        <v>297</v>
      </c>
      <c r="F154" s="195" t="s">
        <v>298</v>
      </c>
      <c r="G154" s="196" t="s">
        <v>193</v>
      </c>
      <c r="H154" s="197">
        <v>9.6799999999999997</v>
      </c>
      <c r="I154" s="198"/>
      <c r="J154" s="197">
        <f>ROUND(I154*H154,1)</f>
        <v>0</v>
      </c>
      <c r="K154" s="195" t="s">
        <v>130</v>
      </c>
      <c r="L154" s="41"/>
      <c r="M154" s="199" t="s">
        <v>19</v>
      </c>
      <c r="N154" s="200" t="s">
        <v>43</v>
      </c>
      <c r="O154" s="77"/>
      <c r="P154" s="201">
        <f>O154*H154</f>
        <v>0</v>
      </c>
      <c r="Q154" s="201">
        <v>2.45329</v>
      </c>
      <c r="R154" s="201">
        <f>Q154*H154</f>
        <v>23.747847199999999</v>
      </c>
      <c r="S154" s="201">
        <v>0</v>
      </c>
      <c r="T154" s="202">
        <f>S154*H154</f>
        <v>0</v>
      </c>
      <c r="AR154" s="15" t="s">
        <v>146</v>
      </c>
      <c r="AT154" s="15" t="s">
        <v>126</v>
      </c>
      <c r="AU154" s="15" t="s">
        <v>82</v>
      </c>
      <c r="AY154" s="15" t="s">
        <v>125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5" t="s">
        <v>80</v>
      </c>
      <c r="BK154" s="203">
        <f>ROUND(I154*H154,1)</f>
        <v>0</v>
      </c>
      <c r="BL154" s="15" t="s">
        <v>146</v>
      </c>
      <c r="BM154" s="15" t="s">
        <v>299</v>
      </c>
    </row>
    <row r="155" s="1" customFormat="1">
      <c r="B155" s="36"/>
      <c r="C155" s="37"/>
      <c r="D155" s="204" t="s">
        <v>181</v>
      </c>
      <c r="E155" s="37"/>
      <c r="F155" s="205" t="s">
        <v>300</v>
      </c>
      <c r="G155" s="37"/>
      <c r="H155" s="37"/>
      <c r="I155" s="128"/>
      <c r="J155" s="37"/>
      <c r="K155" s="37"/>
      <c r="L155" s="41"/>
      <c r="M155" s="206"/>
      <c r="N155" s="77"/>
      <c r="O155" s="77"/>
      <c r="P155" s="77"/>
      <c r="Q155" s="77"/>
      <c r="R155" s="77"/>
      <c r="S155" s="77"/>
      <c r="T155" s="78"/>
      <c r="AT155" s="15" t="s">
        <v>181</v>
      </c>
      <c r="AU155" s="15" t="s">
        <v>82</v>
      </c>
    </row>
    <row r="156" s="11" customFormat="1">
      <c r="B156" s="219"/>
      <c r="C156" s="220"/>
      <c r="D156" s="204" t="s">
        <v>200</v>
      </c>
      <c r="E156" s="221" t="s">
        <v>19</v>
      </c>
      <c r="F156" s="222" t="s">
        <v>209</v>
      </c>
      <c r="G156" s="220"/>
      <c r="H156" s="221" t="s">
        <v>19</v>
      </c>
      <c r="I156" s="223"/>
      <c r="J156" s="220"/>
      <c r="K156" s="220"/>
      <c r="L156" s="224"/>
      <c r="M156" s="225"/>
      <c r="N156" s="226"/>
      <c r="O156" s="226"/>
      <c r="P156" s="226"/>
      <c r="Q156" s="226"/>
      <c r="R156" s="226"/>
      <c r="S156" s="226"/>
      <c r="T156" s="227"/>
      <c r="AT156" s="228" t="s">
        <v>200</v>
      </c>
      <c r="AU156" s="228" t="s">
        <v>82</v>
      </c>
      <c r="AV156" s="11" t="s">
        <v>80</v>
      </c>
      <c r="AW156" s="11" t="s">
        <v>33</v>
      </c>
      <c r="AX156" s="11" t="s">
        <v>72</v>
      </c>
      <c r="AY156" s="228" t="s">
        <v>125</v>
      </c>
    </row>
    <row r="157" s="12" customFormat="1">
      <c r="B157" s="229"/>
      <c r="C157" s="230"/>
      <c r="D157" s="204" t="s">
        <v>200</v>
      </c>
      <c r="E157" s="231" t="s">
        <v>19</v>
      </c>
      <c r="F157" s="232" t="s">
        <v>301</v>
      </c>
      <c r="G157" s="230"/>
      <c r="H157" s="233">
        <v>9.6799999999999997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AT157" s="239" t="s">
        <v>200</v>
      </c>
      <c r="AU157" s="239" t="s">
        <v>82</v>
      </c>
      <c r="AV157" s="12" t="s">
        <v>82</v>
      </c>
      <c r="AW157" s="12" t="s">
        <v>33</v>
      </c>
      <c r="AX157" s="12" t="s">
        <v>72</v>
      </c>
      <c r="AY157" s="239" t="s">
        <v>125</v>
      </c>
    </row>
    <row r="158" s="1" customFormat="1" ht="16.5" customHeight="1">
      <c r="B158" s="36"/>
      <c r="C158" s="193" t="s">
        <v>302</v>
      </c>
      <c r="D158" s="193" t="s">
        <v>126</v>
      </c>
      <c r="E158" s="194" t="s">
        <v>303</v>
      </c>
      <c r="F158" s="195" t="s">
        <v>304</v>
      </c>
      <c r="G158" s="196" t="s">
        <v>179</v>
      </c>
      <c r="H158" s="197">
        <v>61.439999999999998</v>
      </c>
      <c r="I158" s="198"/>
      <c r="J158" s="197">
        <f>ROUND(I158*H158,1)</f>
        <v>0</v>
      </c>
      <c r="K158" s="195" t="s">
        <v>130</v>
      </c>
      <c r="L158" s="41"/>
      <c r="M158" s="199" t="s">
        <v>19</v>
      </c>
      <c r="N158" s="200" t="s">
        <v>43</v>
      </c>
      <c r="O158" s="77"/>
      <c r="P158" s="201">
        <f>O158*H158</f>
        <v>0</v>
      </c>
      <c r="Q158" s="201">
        <v>0.0026900000000000001</v>
      </c>
      <c r="R158" s="201">
        <f>Q158*H158</f>
        <v>0.16527359999999999</v>
      </c>
      <c r="S158" s="201">
        <v>0</v>
      </c>
      <c r="T158" s="202">
        <f>S158*H158</f>
        <v>0</v>
      </c>
      <c r="AR158" s="15" t="s">
        <v>146</v>
      </c>
      <c r="AT158" s="15" t="s">
        <v>126</v>
      </c>
      <c r="AU158" s="15" t="s">
        <v>82</v>
      </c>
      <c r="AY158" s="15" t="s">
        <v>125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5" t="s">
        <v>80</v>
      </c>
      <c r="BK158" s="203">
        <f>ROUND(I158*H158,1)</f>
        <v>0</v>
      </c>
      <c r="BL158" s="15" t="s">
        <v>146</v>
      </c>
      <c r="BM158" s="15" t="s">
        <v>305</v>
      </c>
    </row>
    <row r="159" s="1" customFormat="1">
      <c r="B159" s="36"/>
      <c r="C159" s="37"/>
      <c r="D159" s="204" t="s">
        <v>181</v>
      </c>
      <c r="E159" s="37"/>
      <c r="F159" s="205" t="s">
        <v>306</v>
      </c>
      <c r="G159" s="37"/>
      <c r="H159" s="37"/>
      <c r="I159" s="128"/>
      <c r="J159" s="37"/>
      <c r="K159" s="37"/>
      <c r="L159" s="41"/>
      <c r="M159" s="206"/>
      <c r="N159" s="77"/>
      <c r="O159" s="77"/>
      <c r="P159" s="77"/>
      <c r="Q159" s="77"/>
      <c r="R159" s="77"/>
      <c r="S159" s="77"/>
      <c r="T159" s="78"/>
      <c r="AT159" s="15" t="s">
        <v>181</v>
      </c>
      <c r="AU159" s="15" t="s">
        <v>82</v>
      </c>
    </row>
    <row r="160" s="11" customFormat="1">
      <c r="B160" s="219"/>
      <c r="C160" s="220"/>
      <c r="D160" s="204" t="s">
        <v>200</v>
      </c>
      <c r="E160" s="221" t="s">
        <v>19</v>
      </c>
      <c r="F160" s="222" t="s">
        <v>209</v>
      </c>
      <c r="G160" s="220"/>
      <c r="H160" s="221" t="s">
        <v>19</v>
      </c>
      <c r="I160" s="223"/>
      <c r="J160" s="220"/>
      <c r="K160" s="220"/>
      <c r="L160" s="224"/>
      <c r="M160" s="225"/>
      <c r="N160" s="226"/>
      <c r="O160" s="226"/>
      <c r="P160" s="226"/>
      <c r="Q160" s="226"/>
      <c r="R160" s="226"/>
      <c r="S160" s="226"/>
      <c r="T160" s="227"/>
      <c r="AT160" s="228" t="s">
        <v>200</v>
      </c>
      <c r="AU160" s="228" t="s">
        <v>82</v>
      </c>
      <c r="AV160" s="11" t="s">
        <v>80</v>
      </c>
      <c r="AW160" s="11" t="s">
        <v>33</v>
      </c>
      <c r="AX160" s="11" t="s">
        <v>72</v>
      </c>
      <c r="AY160" s="228" t="s">
        <v>125</v>
      </c>
    </row>
    <row r="161" s="12" customFormat="1">
      <c r="B161" s="229"/>
      <c r="C161" s="230"/>
      <c r="D161" s="204" t="s">
        <v>200</v>
      </c>
      <c r="E161" s="231" t="s">
        <v>19</v>
      </c>
      <c r="F161" s="232" t="s">
        <v>307</v>
      </c>
      <c r="G161" s="230"/>
      <c r="H161" s="233">
        <v>61.439999999999998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AT161" s="239" t="s">
        <v>200</v>
      </c>
      <c r="AU161" s="239" t="s">
        <v>82</v>
      </c>
      <c r="AV161" s="12" t="s">
        <v>82</v>
      </c>
      <c r="AW161" s="12" t="s">
        <v>33</v>
      </c>
      <c r="AX161" s="12" t="s">
        <v>72</v>
      </c>
      <c r="AY161" s="239" t="s">
        <v>125</v>
      </c>
    </row>
    <row r="162" s="1" customFormat="1" ht="16.5" customHeight="1">
      <c r="B162" s="36"/>
      <c r="C162" s="193" t="s">
        <v>308</v>
      </c>
      <c r="D162" s="193" t="s">
        <v>126</v>
      </c>
      <c r="E162" s="194" t="s">
        <v>309</v>
      </c>
      <c r="F162" s="195" t="s">
        <v>310</v>
      </c>
      <c r="G162" s="196" t="s">
        <v>179</v>
      </c>
      <c r="H162" s="197">
        <v>61.439999999999998</v>
      </c>
      <c r="I162" s="198"/>
      <c r="J162" s="197">
        <f>ROUND(I162*H162,1)</f>
        <v>0</v>
      </c>
      <c r="K162" s="195" t="s">
        <v>130</v>
      </c>
      <c r="L162" s="41"/>
      <c r="M162" s="199" t="s">
        <v>19</v>
      </c>
      <c r="N162" s="200" t="s">
        <v>43</v>
      </c>
      <c r="O162" s="77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AR162" s="15" t="s">
        <v>146</v>
      </c>
      <c r="AT162" s="15" t="s">
        <v>126</v>
      </c>
      <c r="AU162" s="15" t="s">
        <v>82</v>
      </c>
      <c r="AY162" s="15" t="s">
        <v>125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5" t="s">
        <v>80</v>
      </c>
      <c r="BK162" s="203">
        <f>ROUND(I162*H162,1)</f>
        <v>0</v>
      </c>
      <c r="BL162" s="15" t="s">
        <v>146</v>
      </c>
      <c r="BM162" s="15" t="s">
        <v>311</v>
      </c>
    </row>
    <row r="163" s="1" customFormat="1">
      <c r="B163" s="36"/>
      <c r="C163" s="37"/>
      <c r="D163" s="204" t="s">
        <v>181</v>
      </c>
      <c r="E163" s="37"/>
      <c r="F163" s="205" t="s">
        <v>306</v>
      </c>
      <c r="G163" s="37"/>
      <c r="H163" s="37"/>
      <c r="I163" s="128"/>
      <c r="J163" s="37"/>
      <c r="K163" s="37"/>
      <c r="L163" s="41"/>
      <c r="M163" s="206"/>
      <c r="N163" s="77"/>
      <c r="O163" s="77"/>
      <c r="P163" s="77"/>
      <c r="Q163" s="77"/>
      <c r="R163" s="77"/>
      <c r="S163" s="77"/>
      <c r="T163" s="78"/>
      <c r="AT163" s="15" t="s">
        <v>181</v>
      </c>
      <c r="AU163" s="15" t="s">
        <v>82</v>
      </c>
    </row>
    <row r="164" s="9" customFormat="1" ht="22.8" customHeight="1">
      <c r="B164" s="179"/>
      <c r="C164" s="180"/>
      <c r="D164" s="181" t="s">
        <v>71</v>
      </c>
      <c r="E164" s="217" t="s">
        <v>146</v>
      </c>
      <c r="F164" s="217" t="s">
        <v>312</v>
      </c>
      <c r="G164" s="180"/>
      <c r="H164" s="180"/>
      <c r="I164" s="183"/>
      <c r="J164" s="218">
        <f>BK164</f>
        <v>0</v>
      </c>
      <c r="K164" s="180"/>
      <c r="L164" s="185"/>
      <c r="M164" s="186"/>
      <c r="N164" s="187"/>
      <c r="O164" s="187"/>
      <c r="P164" s="188">
        <f>SUM(P165:P178)</f>
        <v>0</v>
      </c>
      <c r="Q164" s="187"/>
      <c r="R164" s="188">
        <f>SUM(R165:R178)</f>
        <v>37.906770000000002</v>
      </c>
      <c r="S164" s="187"/>
      <c r="T164" s="189">
        <f>SUM(T165:T178)</f>
        <v>0</v>
      </c>
      <c r="AR164" s="190" t="s">
        <v>80</v>
      </c>
      <c r="AT164" s="191" t="s">
        <v>71</v>
      </c>
      <c r="AU164" s="191" t="s">
        <v>80</v>
      </c>
      <c r="AY164" s="190" t="s">
        <v>125</v>
      </c>
      <c r="BK164" s="192">
        <f>SUM(BK165:BK178)</f>
        <v>0</v>
      </c>
    </row>
    <row r="165" s="1" customFormat="1" ht="16.5" customHeight="1">
      <c r="B165" s="36"/>
      <c r="C165" s="193" t="s">
        <v>313</v>
      </c>
      <c r="D165" s="193" t="s">
        <v>126</v>
      </c>
      <c r="E165" s="194" t="s">
        <v>314</v>
      </c>
      <c r="F165" s="195" t="s">
        <v>315</v>
      </c>
      <c r="G165" s="196" t="s">
        <v>179</v>
      </c>
      <c r="H165" s="197">
        <v>51</v>
      </c>
      <c r="I165" s="198"/>
      <c r="J165" s="197">
        <f>ROUND(I165*H165,1)</f>
        <v>0</v>
      </c>
      <c r="K165" s="195" t="s">
        <v>130</v>
      </c>
      <c r="L165" s="41"/>
      <c r="M165" s="199" t="s">
        <v>19</v>
      </c>
      <c r="N165" s="200" t="s">
        <v>43</v>
      </c>
      <c r="O165" s="77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AR165" s="15" t="s">
        <v>146</v>
      </c>
      <c r="AT165" s="15" t="s">
        <v>126</v>
      </c>
      <c r="AU165" s="15" t="s">
        <v>82</v>
      </c>
      <c r="AY165" s="15" t="s">
        <v>125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5" t="s">
        <v>80</v>
      </c>
      <c r="BK165" s="203">
        <f>ROUND(I165*H165,1)</f>
        <v>0</v>
      </c>
      <c r="BL165" s="15" t="s">
        <v>146</v>
      </c>
      <c r="BM165" s="15" t="s">
        <v>316</v>
      </c>
    </row>
    <row r="166" s="1" customFormat="1">
      <c r="B166" s="36"/>
      <c r="C166" s="37"/>
      <c r="D166" s="204" t="s">
        <v>181</v>
      </c>
      <c r="E166" s="37"/>
      <c r="F166" s="205" t="s">
        <v>317</v>
      </c>
      <c r="G166" s="37"/>
      <c r="H166" s="37"/>
      <c r="I166" s="128"/>
      <c r="J166" s="37"/>
      <c r="K166" s="37"/>
      <c r="L166" s="41"/>
      <c r="M166" s="206"/>
      <c r="N166" s="77"/>
      <c r="O166" s="77"/>
      <c r="P166" s="77"/>
      <c r="Q166" s="77"/>
      <c r="R166" s="77"/>
      <c r="S166" s="77"/>
      <c r="T166" s="78"/>
      <c r="AT166" s="15" t="s">
        <v>181</v>
      </c>
      <c r="AU166" s="15" t="s">
        <v>82</v>
      </c>
    </row>
    <row r="167" s="11" customFormat="1">
      <c r="B167" s="219"/>
      <c r="C167" s="220"/>
      <c r="D167" s="204" t="s">
        <v>200</v>
      </c>
      <c r="E167" s="221" t="s">
        <v>19</v>
      </c>
      <c r="F167" s="222" t="s">
        <v>318</v>
      </c>
      <c r="G167" s="220"/>
      <c r="H167" s="221" t="s">
        <v>19</v>
      </c>
      <c r="I167" s="223"/>
      <c r="J167" s="220"/>
      <c r="K167" s="220"/>
      <c r="L167" s="224"/>
      <c r="M167" s="225"/>
      <c r="N167" s="226"/>
      <c r="O167" s="226"/>
      <c r="P167" s="226"/>
      <c r="Q167" s="226"/>
      <c r="R167" s="226"/>
      <c r="S167" s="226"/>
      <c r="T167" s="227"/>
      <c r="AT167" s="228" t="s">
        <v>200</v>
      </c>
      <c r="AU167" s="228" t="s">
        <v>82</v>
      </c>
      <c r="AV167" s="11" t="s">
        <v>80</v>
      </c>
      <c r="AW167" s="11" t="s">
        <v>33</v>
      </c>
      <c r="AX167" s="11" t="s">
        <v>72</v>
      </c>
      <c r="AY167" s="228" t="s">
        <v>125</v>
      </c>
    </row>
    <row r="168" s="12" customFormat="1">
      <c r="B168" s="229"/>
      <c r="C168" s="230"/>
      <c r="D168" s="204" t="s">
        <v>200</v>
      </c>
      <c r="E168" s="231" t="s">
        <v>19</v>
      </c>
      <c r="F168" s="232" t="s">
        <v>319</v>
      </c>
      <c r="G168" s="230"/>
      <c r="H168" s="233">
        <v>15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AT168" s="239" t="s">
        <v>200</v>
      </c>
      <c r="AU168" s="239" t="s">
        <v>82</v>
      </c>
      <c r="AV168" s="12" t="s">
        <v>82</v>
      </c>
      <c r="AW168" s="12" t="s">
        <v>33</v>
      </c>
      <c r="AX168" s="12" t="s">
        <v>72</v>
      </c>
      <c r="AY168" s="239" t="s">
        <v>125</v>
      </c>
    </row>
    <row r="169" s="11" customFormat="1">
      <c r="B169" s="219"/>
      <c r="C169" s="220"/>
      <c r="D169" s="204" t="s">
        <v>200</v>
      </c>
      <c r="E169" s="221" t="s">
        <v>19</v>
      </c>
      <c r="F169" s="222" t="s">
        <v>209</v>
      </c>
      <c r="G169" s="220"/>
      <c r="H169" s="221" t="s">
        <v>19</v>
      </c>
      <c r="I169" s="223"/>
      <c r="J169" s="220"/>
      <c r="K169" s="220"/>
      <c r="L169" s="224"/>
      <c r="M169" s="225"/>
      <c r="N169" s="226"/>
      <c r="O169" s="226"/>
      <c r="P169" s="226"/>
      <c r="Q169" s="226"/>
      <c r="R169" s="226"/>
      <c r="S169" s="226"/>
      <c r="T169" s="227"/>
      <c r="AT169" s="228" t="s">
        <v>200</v>
      </c>
      <c r="AU169" s="228" t="s">
        <v>82</v>
      </c>
      <c r="AV169" s="11" t="s">
        <v>80</v>
      </c>
      <c r="AW169" s="11" t="s">
        <v>33</v>
      </c>
      <c r="AX169" s="11" t="s">
        <v>72</v>
      </c>
      <c r="AY169" s="228" t="s">
        <v>125</v>
      </c>
    </row>
    <row r="170" s="12" customFormat="1">
      <c r="B170" s="229"/>
      <c r="C170" s="230"/>
      <c r="D170" s="204" t="s">
        <v>200</v>
      </c>
      <c r="E170" s="231" t="s">
        <v>19</v>
      </c>
      <c r="F170" s="232" t="s">
        <v>320</v>
      </c>
      <c r="G170" s="230"/>
      <c r="H170" s="233">
        <v>36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AT170" s="239" t="s">
        <v>200</v>
      </c>
      <c r="AU170" s="239" t="s">
        <v>82</v>
      </c>
      <c r="AV170" s="12" t="s">
        <v>82</v>
      </c>
      <c r="AW170" s="12" t="s">
        <v>33</v>
      </c>
      <c r="AX170" s="12" t="s">
        <v>72</v>
      </c>
      <c r="AY170" s="239" t="s">
        <v>125</v>
      </c>
    </row>
    <row r="171" s="1" customFormat="1" ht="22.5" customHeight="1">
      <c r="B171" s="36"/>
      <c r="C171" s="193" t="s">
        <v>321</v>
      </c>
      <c r="D171" s="193" t="s">
        <v>126</v>
      </c>
      <c r="E171" s="194" t="s">
        <v>322</v>
      </c>
      <c r="F171" s="195" t="s">
        <v>323</v>
      </c>
      <c r="G171" s="196" t="s">
        <v>179</v>
      </c>
      <c r="H171" s="197">
        <v>51</v>
      </c>
      <c r="I171" s="198"/>
      <c r="J171" s="197">
        <f>ROUND(I171*H171,1)</f>
        <v>0</v>
      </c>
      <c r="K171" s="195" t="s">
        <v>130</v>
      </c>
      <c r="L171" s="41"/>
      <c r="M171" s="199" t="s">
        <v>19</v>
      </c>
      <c r="N171" s="200" t="s">
        <v>43</v>
      </c>
      <c r="O171" s="77"/>
      <c r="P171" s="201">
        <f>O171*H171</f>
        <v>0</v>
      </c>
      <c r="Q171" s="201">
        <v>0.74326999999999999</v>
      </c>
      <c r="R171" s="201">
        <f>Q171*H171</f>
        <v>37.906770000000002</v>
      </c>
      <c r="S171" s="201">
        <v>0</v>
      </c>
      <c r="T171" s="202">
        <f>S171*H171</f>
        <v>0</v>
      </c>
      <c r="AR171" s="15" t="s">
        <v>146</v>
      </c>
      <c r="AT171" s="15" t="s">
        <v>126</v>
      </c>
      <c r="AU171" s="15" t="s">
        <v>82</v>
      </c>
      <c r="AY171" s="15" t="s">
        <v>125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5" t="s">
        <v>80</v>
      </c>
      <c r="BK171" s="203">
        <f>ROUND(I171*H171,1)</f>
        <v>0</v>
      </c>
      <c r="BL171" s="15" t="s">
        <v>146</v>
      </c>
      <c r="BM171" s="15" t="s">
        <v>324</v>
      </c>
    </row>
    <row r="172" s="1" customFormat="1">
      <c r="B172" s="36"/>
      <c r="C172" s="37"/>
      <c r="D172" s="204" t="s">
        <v>181</v>
      </c>
      <c r="E172" s="37"/>
      <c r="F172" s="205" t="s">
        <v>325</v>
      </c>
      <c r="G172" s="37"/>
      <c r="H172" s="37"/>
      <c r="I172" s="128"/>
      <c r="J172" s="37"/>
      <c r="K172" s="37"/>
      <c r="L172" s="41"/>
      <c r="M172" s="206"/>
      <c r="N172" s="77"/>
      <c r="O172" s="77"/>
      <c r="P172" s="77"/>
      <c r="Q172" s="77"/>
      <c r="R172" s="77"/>
      <c r="S172" s="77"/>
      <c r="T172" s="78"/>
      <c r="AT172" s="15" t="s">
        <v>181</v>
      </c>
      <c r="AU172" s="15" t="s">
        <v>82</v>
      </c>
    </row>
    <row r="173" s="1" customFormat="1" ht="16.5" customHeight="1">
      <c r="B173" s="36"/>
      <c r="C173" s="193" t="s">
        <v>326</v>
      </c>
      <c r="D173" s="193" t="s">
        <v>126</v>
      </c>
      <c r="E173" s="194" t="s">
        <v>327</v>
      </c>
      <c r="F173" s="195" t="s">
        <v>328</v>
      </c>
      <c r="G173" s="196" t="s">
        <v>193</v>
      </c>
      <c r="H173" s="197">
        <v>1.7</v>
      </c>
      <c r="I173" s="198"/>
      <c r="J173" s="197">
        <f>ROUND(I173*H173,1)</f>
        <v>0</v>
      </c>
      <c r="K173" s="195" t="s">
        <v>130</v>
      </c>
      <c r="L173" s="41"/>
      <c r="M173" s="199" t="s">
        <v>19</v>
      </c>
      <c r="N173" s="200" t="s">
        <v>43</v>
      </c>
      <c r="O173" s="77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AR173" s="15" t="s">
        <v>146</v>
      </c>
      <c r="AT173" s="15" t="s">
        <v>126</v>
      </c>
      <c r="AU173" s="15" t="s">
        <v>82</v>
      </c>
      <c r="AY173" s="15" t="s">
        <v>125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5" t="s">
        <v>80</v>
      </c>
      <c r="BK173" s="203">
        <f>ROUND(I173*H173,1)</f>
        <v>0</v>
      </c>
      <c r="BL173" s="15" t="s">
        <v>146</v>
      </c>
      <c r="BM173" s="15" t="s">
        <v>329</v>
      </c>
    </row>
    <row r="174" s="1" customFormat="1">
      <c r="B174" s="36"/>
      <c r="C174" s="37"/>
      <c r="D174" s="204" t="s">
        <v>181</v>
      </c>
      <c r="E174" s="37"/>
      <c r="F174" s="205" t="s">
        <v>330</v>
      </c>
      <c r="G174" s="37"/>
      <c r="H174" s="37"/>
      <c r="I174" s="128"/>
      <c r="J174" s="37"/>
      <c r="K174" s="37"/>
      <c r="L174" s="41"/>
      <c r="M174" s="206"/>
      <c r="N174" s="77"/>
      <c r="O174" s="77"/>
      <c r="P174" s="77"/>
      <c r="Q174" s="77"/>
      <c r="R174" s="77"/>
      <c r="S174" s="77"/>
      <c r="T174" s="78"/>
      <c r="AT174" s="15" t="s">
        <v>181</v>
      </c>
      <c r="AU174" s="15" t="s">
        <v>82</v>
      </c>
    </row>
    <row r="175" s="12" customFormat="1">
      <c r="B175" s="229"/>
      <c r="C175" s="230"/>
      <c r="D175" s="204" t="s">
        <v>200</v>
      </c>
      <c r="E175" s="231" t="s">
        <v>19</v>
      </c>
      <c r="F175" s="232" t="s">
        <v>331</v>
      </c>
      <c r="G175" s="230"/>
      <c r="H175" s="233">
        <v>1.7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AT175" s="239" t="s">
        <v>200</v>
      </c>
      <c r="AU175" s="239" t="s">
        <v>82</v>
      </c>
      <c r="AV175" s="12" t="s">
        <v>82</v>
      </c>
      <c r="AW175" s="12" t="s">
        <v>33</v>
      </c>
      <c r="AX175" s="12" t="s">
        <v>72</v>
      </c>
      <c r="AY175" s="239" t="s">
        <v>125</v>
      </c>
    </row>
    <row r="176" s="1" customFormat="1" ht="22.5" customHeight="1">
      <c r="B176" s="36"/>
      <c r="C176" s="193" t="s">
        <v>332</v>
      </c>
      <c r="D176" s="193" t="s">
        <v>126</v>
      </c>
      <c r="E176" s="194" t="s">
        <v>333</v>
      </c>
      <c r="F176" s="195" t="s">
        <v>334</v>
      </c>
      <c r="G176" s="196" t="s">
        <v>193</v>
      </c>
      <c r="H176" s="197">
        <v>1.7</v>
      </c>
      <c r="I176" s="198"/>
      <c r="J176" s="197">
        <f>ROUND(I176*H176,1)</f>
        <v>0</v>
      </c>
      <c r="K176" s="195" t="s">
        <v>130</v>
      </c>
      <c r="L176" s="41"/>
      <c r="M176" s="199" t="s">
        <v>19</v>
      </c>
      <c r="N176" s="200" t="s">
        <v>43</v>
      </c>
      <c r="O176" s="77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AR176" s="15" t="s">
        <v>146</v>
      </c>
      <c r="AT176" s="15" t="s">
        <v>126</v>
      </c>
      <c r="AU176" s="15" t="s">
        <v>82</v>
      </c>
      <c r="AY176" s="15" t="s">
        <v>125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5" t="s">
        <v>80</v>
      </c>
      <c r="BK176" s="203">
        <f>ROUND(I176*H176,1)</f>
        <v>0</v>
      </c>
      <c r="BL176" s="15" t="s">
        <v>146</v>
      </c>
      <c r="BM176" s="15" t="s">
        <v>335</v>
      </c>
    </row>
    <row r="177" s="1" customFormat="1">
      <c r="B177" s="36"/>
      <c r="C177" s="37"/>
      <c r="D177" s="204" t="s">
        <v>181</v>
      </c>
      <c r="E177" s="37"/>
      <c r="F177" s="205" t="s">
        <v>336</v>
      </c>
      <c r="G177" s="37"/>
      <c r="H177" s="37"/>
      <c r="I177" s="128"/>
      <c r="J177" s="37"/>
      <c r="K177" s="37"/>
      <c r="L177" s="41"/>
      <c r="M177" s="206"/>
      <c r="N177" s="77"/>
      <c r="O177" s="77"/>
      <c r="P177" s="77"/>
      <c r="Q177" s="77"/>
      <c r="R177" s="77"/>
      <c r="S177" s="77"/>
      <c r="T177" s="78"/>
      <c r="AT177" s="15" t="s">
        <v>181</v>
      </c>
      <c r="AU177" s="15" t="s">
        <v>82</v>
      </c>
    </row>
    <row r="178" s="12" customFormat="1">
      <c r="B178" s="229"/>
      <c r="C178" s="230"/>
      <c r="D178" s="204" t="s">
        <v>200</v>
      </c>
      <c r="E178" s="231" t="s">
        <v>19</v>
      </c>
      <c r="F178" s="232" t="s">
        <v>331</v>
      </c>
      <c r="G178" s="230"/>
      <c r="H178" s="233">
        <v>1.7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AT178" s="239" t="s">
        <v>200</v>
      </c>
      <c r="AU178" s="239" t="s">
        <v>82</v>
      </c>
      <c r="AV178" s="12" t="s">
        <v>82</v>
      </c>
      <c r="AW178" s="12" t="s">
        <v>33</v>
      </c>
      <c r="AX178" s="12" t="s">
        <v>72</v>
      </c>
      <c r="AY178" s="239" t="s">
        <v>125</v>
      </c>
    </row>
    <row r="179" s="9" customFormat="1" ht="22.8" customHeight="1">
      <c r="B179" s="179"/>
      <c r="C179" s="180"/>
      <c r="D179" s="181" t="s">
        <v>71</v>
      </c>
      <c r="E179" s="217" t="s">
        <v>150</v>
      </c>
      <c r="F179" s="217" t="s">
        <v>337</v>
      </c>
      <c r="G179" s="180"/>
      <c r="H179" s="180"/>
      <c r="I179" s="183"/>
      <c r="J179" s="218">
        <f>BK179</f>
        <v>0</v>
      </c>
      <c r="K179" s="180"/>
      <c r="L179" s="185"/>
      <c r="M179" s="186"/>
      <c r="N179" s="187"/>
      <c r="O179" s="187"/>
      <c r="P179" s="188">
        <f>SUM(P180:P196)</f>
        <v>0</v>
      </c>
      <c r="Q179" s="187"/>
      <c r="R179" s="188">
        <f>SUM(R180:R196)</f>
        <v>131.77010000000001</v>
      </c>
      <c r="S179" s="187"/>
      <c r="T179" s="189">
        <f>SUM(T180:T196)</f>
        <v>0</v>
      </c>
      <c r="AR179" s="190" t="s">
        <v>80</v>
      </c>
      <c r="AT179" s="191" t="s">
        <v>71</v>
      </c>
      <c r="AU179" s="191" t="s">
        <v>80</v>
      </c>
      <c r="AY179" s="190" t="s">
        <v>125</v>
      </c>
      <c r="BK179" s="192">
        <f>SUM(BK180:BK196)</f>
        <v>0</v>
      </c>
    </row>
    <row r="180" s="1" customFormat="1" ht="16.5" customHeight="1">
      <c r="B180" s="36"/>
      <c r="C180" s="193" t="s">
        <v>338</v>
      </c>
      <c r="D180" s="193" t="s">
        <v>126</v>
      </c>
      <c r="E180" s="194" t="s">
        <v>339</v>
      </c>
      <c r="F180" s="195" t="s">
        <v>340</v>
      </c>
      <c r="G180" s="196" t="s">
        <v>179</v>
      </c>
      <c r="H180" s="197">
        <v>32.399999999999999</v>
      </c>
      <c r="I180" s="198"/>
      <c r="J180" s="197">
        <f>ROUND(I180*H180,1)</f>
        <v>0</v>
      </c>
      <c r="K180" s="195" t="s">
        <v>130</v>
      </c>
      <c r="L180" s="41"/>
      <c r="M180" s="199" t="s">
        <v>19</v>
      </c>
      <c r="N180" s="200" t="s">
        <v>43</v>
      </c>
      <c r="O180" s="77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AR180" s="15" t="s">
        <v>146</v>
      </c>
      <c r="AT180" s="15" t="s">
        <v>126</v>
      </c>
      <c r="AU180" s="15" t="s">
        <v>82</v>
      </c>
      <c r="AY180" s="15" t="s">
        <v>125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5" t="s">
        <v>80</v>
      </c>
      <c r="BK180" s="203">
        <f>ROUND(I180*H180,1)</f>
        <v>0</v>
      </c>
      <c r="BL180" s="15" t="s">
        <v>146</v>
      </c>
      <c r="BM180" s="15" t="s">
        <v>341</v>
      </c>
    </row>
    <row r="181" s="11" customFormat="1">
      <c r="B181" s="219"/>
      <c r="C181" s="220"/>
      <c r="D181" s="204" t="s">
        <v>200</v>
      </c>
      <c r="E181" s="221" t="s">
        <v>19</v>
      </c>
      <c r="F181" s="222" t="s">
        <v>209</v>
      </c>
      <c r="G181" s="220"/>
      <c r="H181" s="221" t="s">
        <v>19</v>
      </c>
      <c r="I181" s="223"/>
      <c r="J181" s="220"/>
      <c r="K181" s="220"/>
      <c r="L181" s="224"/>
      <c r="M181" s="225"/>
      <c r="N181" s="226"/>
      <c r="O181" s="226"/>
      <c r="P181" s="226"/>
      <c r="Q181" s="226"/>
      <c r="R181" s="226"/>
      <c r="S181" s="226"/>
      <c r="T181" s="227"/>
      <c r="AT181" s="228" t="s">
        <v>200</v>
      </c>
      <c r="AU181" s="228" t="s">
        <v>82</v>
      </c>
      <c r="AV181" s="11" t="s">
        <v>80</v>
      </c>
      <c r="AW181" s="11" t="s">
        <v>33</v>
      </c>
      <c r="AX181" s="11" t="s">
        <v>72</v>
      </c>
      <c r="AY181" s="228" t="s">
        <v>125</v>
      </c>
    </row>
    <row r="182" s="12" customFormat="1">
      <c r="B182" s="229"/>
      <c r="C182" s="230"/>
      <c r="D182" s="204" t="s">
        <v>200</v>
      </c>
      <c r="E182" s="231" t="s">
        <v>19</v>
      </c>
      <c r="F182" s="232" t="s">
        <v>342</v>
      </c>
      <c r="G182" s="230"/>
      <c r="H182" s="233">
        <v>32.399999999999999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AT182" s="239" t="s">
        <v>200</v>
      </c>
      <c r="AU182" s="239" t="s">
        <v>82</v>
      </c>
      <c r="AV182" s="12" t="s">
        <v>82</v>
      </c>
      <c r="AW182" s="12" t="s">
        <v>33</v>
      </c>
      <c r="AX182" s="12" t="s">
        <v>72</v>
      </c>
      <c r="AY182" s="239" t="s">
        <v>125</v>
      </c>
    </row>
    <row r="183" s="1" customFormat="1" ht="16.5" customHeight="1">
      <c r="B183" s="36"/>
      <c r="C183" s="193" t="s">
        <v>343</v>
      </c>
      <c r="D183" s="193" t="s">
        <v>126</v>
      </c>
      <c r="E183" s="194" t="s">
        <v>344</v>
      </c>
      <c r="F183" s="195" t="s">
        <v>345</v>
      </c>
      <c r="G183" s="196" t="s">
        <v>179</v>
      </c>
      <c r="H183" s="197">
        <v>490</v>
      </c>
      <c r="I183" s="198"/>
      <c r="J183" s="197">
        <f>ROUND(I183*H183,1)</f>
        <v>0</v>
      </c>
      <c r="K183" s="195" t="s">
        <v>130</v>
      </c>
      <c r="L183" s="41"/>
      <c r="M183" s="199" t="s">
        <v>19</v>
      </c>
      <c r="N183" s="200" t="s">
        <v>43</v>
      </c>
      <c r="O183" s="77"/>
      <c r="P183" s="201">
        <f>O183*H183</f>
        <v>0</v>
      </c>
      <c r="Q183" s="201">
        <v>0.00068999999999999997</v>
      </c>
      <c r="R183" s="201">
        <f>Q183*H183</f>
        <v>0.33809999999999996</v>
      </c>
      <c r="S183" s="201">
        <v>0</v>
      </c>
      <c r="T183" s="202">
        <f>S183*H183</f>
        <v>0</v>
      </c>
      <c r="AR183" s="15" t="s">
        <v>146</v>
      </c>
      <c r="AT183" s="15" t="s">
        <v>126</v>
      </c>
      <c r="AU183" s="15" t="s">
        <v>82</v>
      </c>
      <c r="AY183" s="15" t="s">
        <v>125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5" t="s">
        <v>80</v>
      </c>
      <c r="BK183" s="203">
        <f>ROUND(I183*H183,1)</f>
        <v>0</v>
      </c>
      <c r="BL183" s="15" t="s">
        <v>146</v>
      </c>
      <c r="BM183" s="15" t="s">
        <v>346</v>
      </c>
    </row>
    <row r="184" s="1" customFormat="1">
      <c r="B184" s="36"/>
      <c r="C184" s="37"/>
      <c r="D184" s="204" t="s">
        <v>181</v>
      </c>
      <c r="E184" s="37"/>
      <c r="F184" s="205" t="s">
        <v>347</v>
      </c>
      <c r="G184" s="37"/>
      <c r="H184" s="37"/>
      <c r="I184" s="128"/>
      <c r="J184" s="37"/>
      <c r="K184" s="37"/>
      <c r="L184" s="41"/>
      <c r="M184" s="206"/>
      <c r="N184" s="77"/>
      <c r="O184" s="77"/>
      <c r="P184" s="77"/>
      <c r="Q184" s="77"/>
      <c r="R184" s="77"/>
      <c r="S184" s="77"/>
      <c r="T184" s="78"/>
      <c r="AT184" s="15" t="s">
        <v>181</v>
      </c>
      <c r="AU184" s="15" t="s">
        <v>82</v>
      </c>
    </row>
    <row r="185" s="1" customFormat="1" ht="16.5" customHeight="1">
      <c r="B185" s="36"/>
      <c r="C185" s="193" t="s">
        <v>348</v>
      </c>
      <c r="D185" s="193" t="s">
        <v>126</v>
      </c>
      <c r="E185" s="194" t="s">
        <v>349</v>
      </c>
      <c r="F185" s="195" t="s">
        <v>350</v>
      </c>
      <c r="G185" s="196" t="s">
        <v>179</v>
      </c>
      <c r="H185" s="197">
        <v>515.5</v>
      </c>
      <c r="I185" s="198"/>
      <c r="J185" s="197">
        <f>ROUND(I185*H185,1)</f>
        <v>0</v>
      </c>
      <c r="K185" s="195" t="s">
        <v>130</v>
      </c>
      <c r="L185" s="41"/>
      <c r="M185" s="199" t="s">
        <v>19</v>
      </c>
      <c r="N185" s="200" t="s">
        <v>43</v>
      </c>
      <c r="O185" s="77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AR185" s="15" t="s">
        <v>146</v>
      </c>
      <c r="AT185" s="15" t="s">
        <v>126</v>
      </c>
      <c r="AU185" s="15" t="s">
        <v>82</v>
      </c>
      <c r="AY185" s="15" t="s">
        <v>125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5" t="s">
        <v>80</v>
      </c>
      <c r="BK185" s="203">
        <f>ROUND(I185*H185,1)</f>
        <v>0</v>
      </c>
      <c r="BL185" s="15" t="s">
        <v>146</v>
      </c>
      <c r="BM185" s="15" t="s">
        <v>351</v>
      </c>
    </row>
    <row r="186" s="12" customFormat="1">
      <c r="B186" s="229"/>
      <c r="C186" s="230"/>
      <c r="D186" s="204" t="s">
        <v>200</v>
      </c>
      <c r="E186" s="231" t="s">
        <v>19</v>
      </c>
      <c r="F186" s="232" t="s">
        <v>352</v>
      </c>
      <c r="G186" s="230"/>
      <c r="H186" s="233">
        <v>490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AT186" s="239" t="s">
        <v>200</v>
      </c>
      <c r="AU186" s="239" t="s">
        <v>82</v>
      </c>
      <c r="AV186" s="12" t="s">
        <v>82</v>
      </c>
      <c r="AW186" s="12" t="s">
        <v>33</v>
      </c>
      <c r="AX186" s="12" t="s">
        <v>72</v>
      </c>
      <c r="AY186" s="239" t="s">
        <v>125</v>
      </c>
    </row>
    <row r="187" s="12" customFormat="1">
      <c r="B187" s="229"/>
      <c r="C187" s="230"/>
      <c r="D187" s="204" t="s">
        <v>200</v>
      </c>
      <c r="E187" s="231" t="s">
        <v>19</v>
      </c>
      <c r="F187" s="232" t="s">
        <v>353</v>
      </c>
      <c r="G187" s="230"/>
      <c r="H187" s="233">
        <v>25.5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AT187" s="239" t="s">
        <v>200</v>
      </c>
      <c r="AU187" s="239" t="s">
        <v>82</v>
      </c>
      <c r="AV187" s="12" t="s">
        <v>82</v>
      </c>
      <c r="AW187" s="12" t="s">
        <v>33</v>
      </c>
      <c r="AX187" s="12" t="s">
        <v>72</v>
      </c>
      <c r="AY187" s="239" t="s">
        <v>125</v>
      </c>
    </row>
    <row r="188" s="1" customFormat="1" ht="16.5" customHeight="1">
      <c r="B188" s="36"/>
      <c r="C188" s="193" t="s">
        <v>354</v>
      </c>
      <c r="D188" s="193" t="s">
        <v>126</v>
      </c>
      <c r="E188" s="194" t="s">
        <v>355</v>
      </c>
      <c r="F188" s="195" t="s">
        <v>356</v>
      </c>
      <c r="G188" s="196" t="s">
        <v>179</v>
      </c>
      <c r="H188" s="197">
        <v>450</v>
      </c>
      <c r="I188" s="198"/>
      <c r="J188" s="197">
        <f>ROUND(I188*H188,1)</f>
        <v>0</v>
      </c>
      <c r="K188" s="195" t="s">
        <v>130</v>
      </c>
      <c r="L188" s="41"/>
      <c r="M188" s="199" t="s">
        <v>19</v>
      </c>
      <c r="N188" s="200" t="s">
        <v>43</v>
      </c>
      <c r="O188" s="77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AR188" s="15" t="s">
        <v>146</v>
      </c>
      <c r="AT188" s="15" t="s">
        <v>126</v>
      </c>
      <c r="AU188" s="15" t="s">
        <v>82</v>
      </c>
      <c r="AY188" s="15" t="s">
        <v>125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5" t="s">
        <v>80</v>
      </c>
      <c r="BK188" s="203">
        <f>ROUND(I188*H188,1)</f>
        <v>0</v>
      </c>
      <c r="BL188" s="15" t="s">
        <v>146</v>
      </c>
      <c r="BM188" s="15" t="s">
        <v>357</v>
      </c>
    </row>
    <row r="189" s="1" customFormat="1">
      <c r="B189" s="36"/>
      <c r="C189" s="37"/>
      <c r="D189" s="204" t="s">
        <v>181</v>
      </c>
      <c r="E189" s="37"/>
      <c r="F189" s="205" t="s">
        <v>358</v>
      </c>
      <c r="G189" s="37"/>
      <c r="H189" s="37"/>
      <c r="I189" s="128"/>
      <c r="J189" s="37"/>
      <c r="K189" s="37"/>
      <c r="L189" s="41"/>
      <c r="M189" s="206"/>
      <c r="N189" s="77"/>
      <c r="O189" s="77"/>
      <c r="P189" s="77"/>
      <c r="Q189" s="77"/>
      <c r="R189" s="77"/>
      <c r="S189" s="77"/>
      <c r="T189" s="78"/>
      <c r="AT189" s="15" t="s">
        <v>181</v>
      </c>
      <c r="AU189" s="15" t="s">
        <v>82</v>
      </c>
    </row>
    <row r="190" s="1" customFormat="1" ht="16.5" customHeight="1">
      <c r="B190" s="36"/>
      <c r="C190" s="193" t="s">
        <v>359</v>
      </c>
      <c r="D190" s="193" t="s">
        <v>126</v>
      </c>
      <c r="E190" s="194" t="s">
        <v>339</v>
      </c>
      <c r="F190" s="195" t="s">
        <v>340</v>
      </c>
      <c r="G190" s="196" t="s">
        <v>179</v>
      </c>
      <c r="H190" s="197">
        <v>1370</v>
      </c>
      <c r="I190" s="198"/>
      <c r="J190" s="197">
        <f>ROUND(I190*H190,1)</f>
        <v>0</v>
      </c>
      <c r="K190" s="195" t="s">
        <v>130</v>
      </c>
      <c r="L190" s="41"/>
      <c r="M190" s="199" t="s">
        <v>19</v>
      </c>
      <c r="N190" s="200" t="s">
        <v>43</v>
      </c>
      <c r="O190" s="77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AR190" s="15" t="s">
        <v>146</v>
      </c>
      <c r="AT190" s="15" t="s">
        <v>126</v>
      </c>
      <c r="AU190" s="15" t="s">
        <v>82</v>
      </c>
      <c r="AY190" s="15" t="s">
        <v>125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5" t="s">
        <v>80</v>
      </c>
      <c r="BK190" s="203">
        <f>ROUND(I190*H190,1)</f>
        <v>0</v>
      </c>
      <c r="BL190" s="15" t="s">
        <v>146</v>
      </c>
      <c r="BM190" s="15" t="s">
        <v>360</v>
      </c>
    </row>
    <row r="191" s="1" customFormat="1" ht="16.5" customHeight="1">
      <c r="B191" s="36"/>
      <c r="C191" s="193" t="s">
        <v>361</v>
      </c>
      <c r="D191" s="193" t="s">
        <v>126</v>
      </c>
      <c r="E191" s="194" t="s">
        <v>362</v>
      </c>
      <c r="F191" s="195" t="s">
        <v>363</v>
      </c>
      <c r="G191" s="196" t="s">
        <v>179</v>
      </c>
      <c r="H191" s="197">
        <v>1260</v>
      </c>
      <c r="I191" s="198"/>
      <c r="J191" s="197">
        <f>ROUND(I191*H191,1)</f>
        <v>0</v>
      </c>
      <c r="K191" s="195" t="s">
        <v>130</v>
      </c>
      <c r="L191" s="41"/>
      <c r="M191" s="199" t="s">
        <v>19</v>
      </c>
      <c r="N191" s="200" t="s">
        <v>43</v>
      </c>
      <c r="O191" s="77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AR191" s="15" t="s">
        <v>146</v>
      </c>
      <c r="AT191" s="15" t="s">
        <v>126</v>
      </c>
      <c r="AU191" s="15" t="s">
        <v>82</v>
      </c>
      <c r="AY191" s="15" t="s">
        <v>125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5" t="s">
        <v>80</v>
      </c>
      <c r="BK191" s="203">
        <f>ROUND(I191*H191,1)</f>
        <v>0</v>
      </c>
      <c r="BL191" s="15" t="s">
        <v>146</v>
      </c>
      <c r="BM191" s="15" t="s">
        <v>364</v>
      </c>
    </row>
    <row r="192" s="1" customFormat="1">
      <c r="B192" s="36"/>
      <c r="C192" s="37"/>
      <c r="D192" s="204" t="s">
        <v>181</v>
      </c>
      <c r="E192" s="37"/>
      <c r="F192" s="205" t="s">
        <v>358</v>
      </c>
      <c r="G192" s="37"/>
      <c r="H192" s="37"/>
      <c r="I192" s="128"/>
      <c r="J192" s="37"/>
      <c r="K192" s="37"/>
      <c r="L192" s="41"/>
      <c r="M192" s="206"/>
      <c r="N192" s="77"/>
      <c r="O192" s="77"/>
      <c r="P192" s="77"/>
      <c r="Q192" s="77"/>
      <c r="R192" s="77"/>
      <c r="S192" s="77"/>
      <c r="T192" s="78"/>
      <c r="AT192" s="15" t="s">
        <v>181</v>
      </c>
      <c r="AU192" s="15" t="s">
        <v>82</v>
      </c>
    </row>
    <row r="193" s="1" customFormat="1" ht="16.5" customHeight="1">
      <c r="B193" s="36"/>
      <c r="C193" s="193" t="s">
        <v>365</v>
      </c>
      <c r="D193" s="193" t="s">
        <v>126</v>
      </c>
      <c r="E193" s="194" t="s">
        <v>366</v>
      </c>
      <c r="F193" s="195" t="s">
        <v>367</v>
      </c>
      <c r="G193" s="196" t="s">
        <v>179</v>
      </c>
      <c r="H193" s="197">
        <v>700</v>
      </c>
      <c r="I193" s="198"/>
      <c r="J193" s="197">
        <f>ROUND(I193*H193,1)</f>
        <v>0</v>
      </c>
      <c r="K193" s="195" t="s">
        <v>130</v>
      </c>
      <c r="L193" s="41"/>
      <c r="M193" s="199" t="s">
        <v>19</v>
      </c>
      <c r="N193" s="200" t="s">
        <v>43</v>
      </c>
      <c r="O193" s="77"/>
      <c r="P193" s="201">
        <f>O193*H193</f>
        <v>0</v>
      </c>
      <c r="Q193" s="201">
        <v>0.18776000000000001</v>
      </c>
      <c r="R193" s="201">
        <f>Q193*H193</f>
        <v>131.43200000000002</v>
      </c>
      <c r="S193" s="201">
        <v>0</v>
      </c>
      <c r="T193" s="202">
        <f>S193*H193</f>
        <v>0</v>
      </c>
      <c r="AR193" s="15" t="s">
        <v>146</v>
      </c>
      <c r="AT193" s="15" t="s">
        <v>126</v>
      </c>
      <c r="AU193" s="15" t="s">
        <v>82</v>
      </c>
      <c r="AY193" s="15" t="s">
        <v>125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5" t="s">
        <v>80</v>
      </c>
      <c r="BK193" s="203">
        <f>ROUND(I193*H193,1)</f>
        <v>0</v>
      </c>
      <c r="BL193" s="15" t="s">
        <v>146</v>
      </c>
      <c r="BM193" s="15" t="s">
        <v>368</v>
      </c>
    </row>
    <row r="194" s="1" customFormat="1">
      <c r="B194" s="36"/>
      <c r="C194" s="37"/>
      <c r="D194" s="204" t="s">
        <v>181</v>
      </c>
      <c r="E194" s="37"/>
      <c r="F194" s="205" t="s">
        <v>369</v>
      </c>
      <c r="G194" s="37"/>
      <c r="H194" s="37"/>
      <c r="I194" s="128"/>
      <c r="J194" s="37"/>
      <c r="K194" s="37"/>
      <c r="L194" s="41"/>
      <c r="M194" s="206"/>
      <c r="N194" s="77"/>
      <c r="O194" s="77"/>
      <c r="P194" s="77"/>
      <c r="Q194" s="77"/>
      <c r="R194" s="77"/>
      <c r="S194" s="77"/>
      <c r="T194" s="78"/>
      <c r="AT194" s="15" t="s">
        <v>181</v>
      </c>
      <c r="AU194" s="15" t="s">
        <v>82</v>
      </c>
    </row>
    <row r="195" s="1" customFormat="1">
      <c r="B195" s="36"/>
      <c r="C195" s="37"/>
      <c r="D195" s="204" t="s">
        <v>133</v>
      </c>
      <c r="E195" s="37"/>
      <c r="F195" s="205" t="s">
        <v>370</v>
      </c>
      <c r="G195" s="37"/>
      <c r="H195" s="37"/>
      <c r="I195" s="128"/>
      <c r="J195" s="37"/>
      <c r="K195" s="37"/>
      <c r="L195" s="41"/>
      <c r="M195" s="206"/>
      <c r="N195" s="77"/>
      <c r="O195" s="77"/>
      <c r="P195" s="77"/>
      <c r="Q195" s="77"/>
      <c r="R195" s="77"/>
      <c r="S195" s="77"/>
      <c r="T195" s="78"/>
      <c r="AT195" s="15" t="s">
        <v>133</v>
      </c>
      <c r="AU195" s="15" t="s">
        <v>82</v>
      </c>
    </row>
    <row r="196" s="12" customFormat="1">
      <c r="B196" s="229"/>
      <c r="C196" s="230"/>
      <c r="D196" s="204" t="s">
        <v>200</v>
      </c>
      <c r="E196" s="231" t="s">
        <v>19</v>
      </c>
      <c r="F196" s="232" t="s">
        <v>371</v>
      </c>
      <c r="G196" s="230"/>
      <c r="H196" s="233">
        <v>700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AT196" s="239" t="s">
        <v>200</v>
      </c>
      <c r="AU196" s="239" t="s">
        <v>82</v>
      </c>
      <c r="AV196" s="12" t="s">
        <v>82</v>
      </c>
      <c r="AW196" s="12" t="s">
        <v>33</v>
      </c>
      <c r="AX196" s="12" t="s">
        <v>72</v>
      </c>
      <c r="AY196" s="239" t="s">
        <v>125</v>
      </c>
    </row>
    <row r="197" s="9" customFormat="1" ht="22.8" customHeight="1">
      <c r="B197" s="179"/>
      <c r="C197" s="180"/>
      <c r="D197" s="181" t="s">
        <v>71</v>
      </c>
      <c r="E197" s="217" t="s">
        <v>222</v>
      </c>
      <c r="F197" s="217" t="s">
        <v>372</v>
      </c>
      <c r="G197" s="180"/>
      <c r="H197" s="180"/>
      <c r="I197" s="183"/>
      <c r="J197" s="218">
        <f>BK197</f>
        <v>0</v>
      </c>
      <c r="K197" s="180"/>
      <c r="L197" s="185"/>
      <c r="M197" s="186"/>
      <c r="N197" s="187"/>
      <c r="O197" s="187"/>
      <c r="P197" s="188">
        <f>SUM(P198:P211)</f>
        <v>0</v>
      </c>
      <c r="Q197" s="187"/>
      <c r="R197" s="188">
        <f>SUM(R198:R211)</f>
        <v>35.843298400000002</v>
      </c>
      <c r="S197" s="187"/>
      <c r="T197" s="189">
        <f>SUM(T198:T211)</f>
        <v>17.52</v>
      </c>
      <c r="AR197" s="190" t="s">
        <v>80</v>
      </c>
      <c r="AT197" s="191" t="s">
        <v>71</v>
      </c>
      <c r="AU197" s="191" t="s">
        <v>80</v>
      </c>
      <c r="AY197" s="190" t="s">
        <v>125</v>
      </c>
      <c r="BK197" s="192">
        <f>SUM(BK198:BK211)</f>
        <v>0</v>
      </c>
    </row>
    <row r="198" s="1" customFormat="1" ht="22.5" customHeight="1">
      <c r="B198" s="36"/>
      <c r="C198" s="193" t="s">
        <v>373</v>
      </c>
      <c r="D198" s="193" t="s">
        <v>126</v>
      </c>
      <c r="E198" s="194" t="s">
        <v>374</v>
      </c>
      <c r="F198" s="195" t="s">
        <v>375</v>
      </c>
      <c r="G198" s="196" t="s">
        <v>376</v>
      </c>
      <c r="H198" s="197">
        <v>120</v>
      </c>
      <c r="I198" s="198"/>
      <c r="J198" s="197">
        <f>ROUND(I198*H198,1)</f>
        <v>0</v>
      </c>
      <c r="K198" s="195" t="s">
        <v>130</v>
      </c>
      <c r="L198" s="41"/>
      <c r="M198" s="199" t="s">
        <v>19</v>
      </c>
      <c r="N198" s="200" t="s">
        <v>43</v>
      </c>
      <c r="O198" s="77"/>
      <c r="P198" s="201">
        <f>O198*H198</f>
        <v>0</v>
      </c>
      <c r="Q198" s="201">
        <v>0</v>
      </c>
      <c r="R198" s="201">
        <f>Q198*H198</f>
        <v>0</v>
      </c>
      <c r="S198" s="201">
        <v>0.097000000000000003</v>
      </c>
      <c r="T198" s="202">
        <f>S198*H198</f>
        <v>11.640000000000001</v>
      </c>
      <c r="AR198" s="15" t="s">
        <v>146</v>
      </c>
      <c r="AT198" s="15" t="s">
        <v>126</v>
      </c>
      <c r="AU198" s="15" t="s">
        <v>82</v>
      </c>
      <c r="AY198" s="15" t="s">
        <v>125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5" t="s">
        <v>80</v>
      </c>
      <c r="BK198" s="203">
        <f>ROUND(I198*H198,1)</f>
        <v>0</v>
      </c>
      <c r="BL198" s="15" t="s">
        <v>146</v>
      </c>
      <c r="BM198" s="15" t="s">
        <v>377</v>
      </c>
    </row>
    <row r="199" s="1" customFormat="1">
      <c r="B199" s="36"/>
      <c r="C199" s="37"/>
      <c r="D199" s="204" t="s">
        <v>181</v>
      </c>
      <c r="E199" s="37"/>
      <c r="F199" s="205" t="s">
        <v>378</v>
      </c>
      <c r="G199" s="37"/>
      <c r="H199" s="37"/>
      <c r="I199" s="128"/>
      <c r="J199" s="37"/>
      <c r="K199" s="37"/>
      <c r="L199" s="41"/>
      <c r="M199" s="206"/>
      <c r="N199" s="77"/>
      <c r="O199" s="77"/>
      <c r="P199" s="77"/>
      <c r="Q199" s="77"/>
      <c r="R199" s="77"/>
      <c r="S199" s="77"/>
      <c r="T199" s="78"/>
      <c r="AT199" s="15" t="s">
        <v>181</v>
      </c>
      <c r="AU199" s="15" t="s">
        <v>82</v>
      </c>
    </row>
    <row r="200" s="1" customFormat="1" ht="22.5" customHeight="1">
      <c r="B200" s="36"/>
      <c r="C200" s="193" t="s">
        <v>379</v>
      </c>
      <c r="D200" s="193" t="s">
        <v>126</v>
      </c>
      <c r="E200" s="194" t="s">
        <v>380</v>
      </c>
      <c r="F200" s="195" t="s">
        <v>381</v>
      </c>
      <c r="G200" s="196" t="s">
        <v>376</v>
      </c>
      <c r="H200" s="197">
        <v>6</v>
      </c>
      <c r="I200" s="198"/>
      <c r="J200" s="197">
        <f>ROUND(I200*H200,1)</f>
        <v>0</v>
      </c>
      <c r="K200" s="195" t="s">
        <v>130</v>
      </c>
      <c r="L200" s="41"/>
      <c r="M200" s="199" t="s">
        <v>19</v>
      </c>
      <c r="N200" s="200" t="s">
        <v>43</v>
      </c>
      <c r="O200" s="77"/>
      <c r="P200" s="201">
        <f>O200*H200</f>
        <v>0</v>
      </c>
      <c r="Q200" s="201">
        <v>0</v>
      </c>
      <c r="R200" s="201">
        <f>Q200*H200</f>
        <v>0</v>
      </c>
      <c r="S200" s="201">
        <v>0.97999999999999998</v>
      </c>
      <c r="T200" s="202">
        <f>S200*H200</f>
        <v>5.8799999999999999</v>
      </c>
      <c r="AR200" s="15" t="s">
        <v>146</v>
      </c>
      <c r="AT200" s="15" t="s">
        <v>126</v>
      </c>
      <c r="AU200" s="15" t="s">
        <v>82</v>
      </c>
      <c r="AY200" s="15" t="s">
        <v>125</v>
      </c>
      <c r="BE200" s="203">
        <f>IF(N200="základní",J200,0)</f>
        <v>0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5" t="s">
        <v>80</v>
      </c>
      <c r="BK200" s="203">
        <f>ROUND(I200*H200,1)</f>
        <v>0</v>
      </c>
      <c r="BL200" s="15" t="s">
        <v>146</v>
      </c>
      <c r="BM200" s="15" t="s">
        <v>382</v>
      </c>
    </row>
    <row r="201" s="1" customFormat="1">
      <c r="B201" s="36"/>
      <c r="C201" s="37"/>
      <c r="D201" s="204" t="s">
        <v>181</v>
      </c>
      <c r="E201" s="37"/>
      <c r="F201" s="205" t="s">
        <v>383</v>
      </c>
      <c r="G201" s="37"/>
      <c r="H201" s="37"/>
      <c r="I201" s="128"/>
      <c r="J201" s="37"/>
      <c r="K201" s="37"/>
      <c r="L201" s="41"/>
      <c r="M201" s="206"/>
      <c r="N201" s="77"/>
      <c r="O201" s="77"/>
      <c r="P201" s="77"/>
      <c r="Q201" s="77"/>
      <c r="R201" s="77"/>
      <c r="S201" s="77"/>
      <c r="T201" s="78"/>
      <c r="AT201" s="15" t="s">
        <v>181</v>
      </c>
      <c r="AU201" s="15" t="s">
        <v>82</v>
      </c>
    </row>
    <row r="202" s="1" customFormat="1" ht="16.5" customHeight="1">
      <c r="B202" s="36"/>
      <c r="C202" s="193" t="s">
        <v>384</v>
      </c>
      <c r="D202" s="193" t="s">
        <v>126</v>
      </c>
      <c r="E202" s="194" t="s">
        <v>385</v>
      </c>
      <c r="F202" s="195" t="s">
        <v>386</v>
      </c>
      <c r="G202" s="196" t="s">
        <v>376</v>
      </c>
      <c r="H202" s="197">
        <v>17</v>
      </c>
      <c r="I202" s="198"/>
      <c r="J202" s="197">
        <f>ROUND(I202*H202,1)</f>
        <v>0</v>
      </c>
      <c r="K202" s="195" t="s">
        <v>130</v>
      </c>
      <c r="L202" s="41"/>
      <c r="M202" s="199" t="s">
        <v>19</v>
      </c>
      <c r="N202" s="200" t="s">
        <v>43</v>
      </c>
      <c r="O202" s="77"/>
      <c r="P202" s="201">
        <f>O202*H202</f>
        <v>0</v>
      </c>
      <c r="Q202" s="201">
        <v>0.95352000000000003</v>
      </c>
      <c r="R202" s="201">
        <f>Q202*H202</f>
        <v>16.20984</v>
      </c>
      <c r="S202" s="201">
        <v>0</v>
      </c>
      <c r="T202" s="202">
        <f>S202*H202</f>
        <v>0</v>
      </c>
      <c r="AR202" s="15" t="s">
        <v>146</v>
      </c>
      <c r="AT202" s="15" t="s">
        <v>126</v>
      </c>
      <c r="AU202" s="15" t="s">
        <v>82</v>
      </c>
      <c r="AY202" s="15" t="s">
        <v>125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5" t="s">
        <v>80</v>
      </c>
      <c r="BK202" s="203">
        <f>ROUND(I202*H202,1)</f>
        <v>0</v>
      </c>
      <c r="BL202" s="15" t="s">
        <v>146</v>
      </c>
      <c r="BM202" s="15" t="s">
        <v>387</v>
      </c>
    </row>
    <row r="203" s="1" customFormat="1">
      <c r="B203" s="36"/>
      <c r="C203" s="37"/>
      <c r="D203" s="204" t="s">
        <v>181</v>
      </c>
      <c r="E203" s="37"/>
      <c r="F203" s="205" t="s">
        <v>388</v>
      </c>
      <c r="G203" s="37"/>
      <c r="H203" s="37"/>
      <c r="I203" s="128"/>
      <c r="J203" s="37"/>
      <c r="K203" s="37"/>
      <c r="L203" s="41"/>
      <c r="M203" s="206"/>
      <c r="N203" s="77"/>
      <c r="O203" s="77"/>
      <c r="P203" s="77"/>
      <c r="Q203" s="77"/>
      <c r="R203" s="77"/>
      <c r="S203" s="77"/>
      <c r="T203" s="78"/>
      <c r="AT203" s="15" t="s">
        <v>181</v>
      </c>
      <c r="AU203" s="15" t="s">
        <v>82</v>
      </c>
    </row>
    <row r="204" s="1" customFormat="1" ht="16.5" customHeight="1">
      <c r="B204" s="36"/>
      <c r="C204" s="240" t="s">
        <v>389</v>
      </c>
      <c r="D204" s="240" t="s">
        <v>259</v>
      </c>
      <c r="E204" s="241" t="s">
        <v>390</v>
      </c>
      <c r="F204" s="242" t="s">
        <v>391</v>
      </c>
      <c r="G204" s="243" t="s">
        <v>137</v>
      </c>
      <c r="H204" s="244">
        <v>8</v>
      </c>
      <c r="I204" s="245"/>
      <c r="J204" s="244">
        <f>ROUND(I204*H204,1)</f>
        <v>0</v>
      </c>
      <c r="K204" s="242" t="s">
        <v>130</v>
      </c>
      <c r="L204" s="246"/>
      <c r="M204" s="247" t="s">
        <v>19</v>
      </c>
      <c r="N204" s="248" t="s">
        <v>43</v>
      </c>
      <c r="O204" s="77"/>
      <c r="P204" s="201">
        <f>O204*H204</f>
        <v>0</v>
      </c>
      <c r="Q204" s="201">
        <v>0.749</v>
      </c>
      <c r="R204" s="201">
        <f>Q204*H204</f>
        <v>5.992</v>
      </c>
      <c r="S204" s="201">
        <v>0</v>
      </c>
      <c r="T204" s="202">
        <f>S204*H204</f>
        <v>0</v>
      </c>
      <c r="AR204" s="15" t="s">
        <v>217</v>
      </c>
      <c r="AT204" s="15" t="s">
        <v>259</v>
      </c>
      <c r="AU204" s="15" t="s">
        <v>82</v>
      </c>
      <c r="AY204" s="15" t="s">
        <v>125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5" t="s">
        <v>80</v>
      </c>
      <c r="BK204" s="203">
        <f>ROUND(I204*H204,1)</f>
        <v>0</v>
      </c>
      <c r="BL204" s="15" t="s">
        <v>146</v>
      </c>
      <c r="BM204" s="15" t="s">
        <v>392</v>
      </c>
    </row>
    <row r="205" s="1" customFormat="1" ht="16.5" customHeight="1">
      <c r="B205" s="36"/>
      <c r="C205" s="193" t="s">
        <v>393</v>
      </c>
      <c r="D205" s="193" t="s">
        <v>126</v>
      </c>
      <c r="E205" s="194" t="s">
        <v>394</v>
      </c>
      <c r="F205" s="195" t="s">
        <v>395</v>
      </c>
      <c r="G205" s="196" t="s">
        <v>137</v>
      </c>
      <c r="H205" s="197">
        <v>6</v>
      </c>
      <c r="I205" s="198"/>
      <c r="J205" s="197">
        <f>ROUND(I205*H205,1)</f>
        <v>0</v>
      </c>
      <c r="K205" s="195" t="s">
        <v>19</v>
      </c>
      <c r="L205" s="41"/>
      <c r="M205" s="199" t="s">
        <v>19</v>
      </c>
      <c r="N205" s="200" t="s">
        <v>43</v>
      </c>
      <c r="O205" s="77"/>
      <c r="P205" s="201">
        <f>O205*H205</f>
        <v>0</v>
      </c>
      <c r="Q205" s="201">
        <v>0.0070000000000000001</v>
      </c>
      <c r="R205" s="201">
        <f>Q205*H205</f>
        <v>0.042000000000000003</v>
      </c>
      <c r="S205" s="201">
        <v>0</v>
      </c>
      <c r="T205" s="202">
        <f>S205*H205</f>
        <v>0</v>
      </c>
      <c r="AR205" s="15" t="s">
        <v>146</v>
      </c>
      <c r="AT205" s="15" t="s">
        <v>126</v>
      </c>
      <c r="AU205" s="15" t="s">
        <v>82</v>
      </c>
      <c r="AY205" s="15" t="s">
        <v>125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5" t="s">
        <v>80</v>
      </c>
      <c r="BK205" s="203">
        <f>ROUND(I205*H205,1)</f>
        <v>0</v>
      </c>
      <c r="BL205" s="15" t="s">
        <v>146</v>
      </c>
      <c r="BM205" s="15" t="s">
        <v>396</v>
      </c>
    </row>
    <row r="206" s="1" customFormat="1" ht="16.5" customHeight="1">
      <c r="B206" s="36"/>
      <c r="C206" s="193" t="s">
        <v>397</v>
      </c>
      <c r="D206" s="193" t="s">
        <v>126</v>
      </c>
      <c r="E206" s="194" t="s">
        <v>398</v>
      </c>
      <c r="F206" s="195" t="s">
        <v>399</v>
      </c>
      <c r="G206" s="196" t="s">
        <v>193</v>
      </c>
      <c r="H206" s="197">
        <v>5.5199999999999996</v>
      </c>
      <c r="I206" s="198"/>
      <c r="J206" s="197">
        <f>ROUND(I206*H206,1)</f>
        <v>0</v>
      </c>
      <c r="K206" s="195" t="s">
        <v>130</v>
      </c>
      <c r="L206" s="41"/>
      <c r="M206" s="199" t="s">
        <v>19</v>
      </c>
      <c r="N206" s="200" t="s">
        <v>43</v>
      </c>
      <c r="O206" s="77"/>
      <c r="P206" s="201">
        <f>O206*H206</f>
        <v>0</v>
      </c>
      <c r="Q206" s="201">
        <v>2.46367</v>
      </c>
      <c r="R206" s="201">
        <f>Q206*H206</f>
        <v>13.5994584</v>
      </c>
      <c r="S206" s="201">
        <v>0</v>
      </c>
      <c r="T206" s="202">
        <f>S206*H206</f>
        <v>0</v>
      </c>
      <c r="AR206" s="15" t="s">
        <v>146</v>
      </c>
      <c r="AT206" s="15" t="s">
        <v>126</v>
      </c>
      <c r="AU206" s="15" t="s">
        <v>82</v>
      </c>
      <c r="AY206" s="15" t="s">
        <v>125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5" t="s">
        <v>80</v>
      </c>
      <c r="BK206" s="203">
        <f>ROUND(I206*H206,1)</f>
        <v>0</v>
      </c>
      <c r="BL206" s="15" t="s">
        <v>146</v>
      </c>
      <c r="BM206" s="15" t="s">
        <v>400</v>
      </c>
    </row>
    <row r="207" s="1" customFormat="1">
      <c r="B207" s="36"/>
      <c r="C207" s="37"/>
      <c r="D207" s="204" t="s">
        <v>181</v>
      </c>
      <c r="E207" s="37"/>
      <c r="F207" s="205" t="s">
        <v>401</v>
      </c>
      <c r="G207" s="37"/>
      <c r="H207" s="37"/>
      <c r="I207" s="128"/>
      <c r="J207" s="37"/>
      <c r="K207" s="37"/>
      <c r="L207" s="41"/>
      <c r="M207" s="206"/>
      <c r="N207" s="77"/>
      <c r="O207" s="77"/>
      <c r="P207" s="77"/>
      <c r="Q207" s="77"/>
      <c r="R207" s="77"/>
      <c r="S207" s="77"/>
      <c r="T207" s="78"/>
      <c r="AT207" s="15" t="s">
        <v>181</v>
      </c>
      <c r="AU207" s="15" t="s">
        <v>82</v>
      </c>
    </row>
    <row r="208" s="12" customFormat="1">
      <c r="B208" s="229"/>
      <c r="C208" s="230"/>
      <c r="D208" s="204" t="s">
        <v>200</v>
      </c>
      <c r="E208" s="231" t="s">
        <v>19</v>
      </c>
      <c r="F208" s="232" t="s">
        <v>402</v>
      </c>
      <c r="G208" s="230"/>
      <c r="H208" s="233">
        <v>9.5600000000000005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AT208" s="239" t="s">
        <v>200</v>
      </c>
      <c r="AU208" s="239" t="s">
        <v>82</v>
      </c>
      <c r="AV208" s="12" t="s">
        <v>82</v>
      </c>
      <c r="AW208" s="12" t="s">
        <v>33</v>
      </c>
      <c r="AX208" s="12" t="s">
        <v>72</v>
      </c>
      <c r="AY208" s="239" t="s">
        <v>125</v>
      </c>
    </row>
    <row r="209" s="12" customFormat="1">
      <c r="B209" s="229"/>
      <c r="C209" s="230"/>
      <c r="D209" s="204" t="s">
        <v>200</v>
      </c>
      <c r="E209" s="231" t="s">
        <v>19</v>
      </c>
      <c r="F209" s="232" t="s">
        <v>403</v>
      </c>
      <c r="G209" s="230"/>
      <c r="H209" s="233">
        <v>-4.04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AT209" s="239" t="s">
        <v>200</v>
      </c>
      <c r="AU209" s="239" t="s">
        <v>82</v>
      </c>
      <c r="AV209" s="12" t="s">
        <v>82</v>
      </c>
      <c r="AW209" s="12" t="s">
        <v>33</v>
      </c>
      <c r="AX209" s="12" t="s">
        <v>72</v>
      </c>
      <c r="AY209" s="239" t="s">
        <v>125</v>
      </c>
    </row>
    <row r="210" s="1" customFormat="1" ht="16.5" customHeight="1">
      <c r="B210" s="36"/>
      <c r="C210" s="193" t="s">
        <v>404</v>
      </c>
      <c r="D210" s="193" t="s">
        <v>126</v>
      </c>
      <c r="E210" s="194" t="s">
        <v>405</v>
      </c>
      <c r="F210" s="195" t="s">
        <v>406</v>
      </c>
      <c r="G210" s="196" t="s">
        <v>376</v>
      </c>
      <c r="H210" s="197">
        <v>60</v>
      </c>
      <c r="I210" s="198"/>
      <c r="J210" s="197">
        <f>ROUND(I210*H210,1)</f>
        <v>0</v>
      </c>
      <c r="K210" s="195" t="s">
        <v>19</v>
      </c>
      <c r="L210" s="41"/>
      <c r="M210" s="199" t="s">
        <v>19</v>
      </c>
      <c r="N210" s="200" t="s">
        <v>43</v>
      </c>
      <c r="O210" s="77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AR210" s="15" t="s">
        <v>146</v>
      </c>
      <c r="AT210" s="15" t="s">
        <v>126</v>
      </c>
      <c r="AU210" s="15" t="s">
        <v>82</v>
      </c>
      <c r="AY210" s="15" t="s">
        <v>125</v>
      </c>
      <c r="BE210" s="203">
        <f>IF(N210="základní",J210,0)</f>
        <v>0</v>
      </c>
      <c r="BF210" s="203">
        <f>IF(N210="snížená",J210,0)</f>
        <v>0</v>
      </c>
      <c r="BG210" s="203">
        <f>IF(N210="zákl. přenesená",J210,0)</f>
        <v>0</v>
      </c>
      <c r="BH210" s="203">
        <f>IF(N210="sníž. přenesená",J210,0)</f>
        <v>0</v>
      </c>
      <c r="BI210" s="203">
        <f>IF(N210="nulová",J210,0)</f>
        <v>0</v>
      </c>
      <c r="BJ210" s="15" t="s">
        <v>80</v>
      </c>
      <c r="BK210" s="203">
        <f>ROUND(I210*H210,1)</f>
        <v>0</v>
      </c>
      <c r="BL210" s="15" t="s">
        <v>146</v>
      </c>
      <c r="BM210" s="15" t="s">
        <v>407</v>
      </c>
    </row>
    <row r="211" s="1" customFormat="1" ht="16.5" customHeight="1">
      <c r="B211" s="36"/>
      <c r="C211" s="193" t="s">
        <v>408</v>
      </c>
      <c r="D211" s="193" t="s">
        <v>126</v>
      </c>
      <c r="E211" s="194" t="s">
        <v>409</v>
      </c>
      <c r="F211" s="195" t="s">
        <v>410</v>
      </c>
      <c r="G211" s="196" t="s">
        <v>137</v>
      </c>
      <c r="H211" s="197">
        <v>5</v>
      </c>
      <c r="I211" s="198"/>
      <c r="J211" s="197">
        <f>ROUND(I211*H211,1)</f>
        <v>0</v>
      </c>
      <c r="K211" s="195" t="s">
        <v>19</v>
      </c>
      <c r="L211" s="41"/>
      <c r="M211" s="199" t="s">
        <v>19</v>
      </c>
      <c r="N211" s="200" t="s">
        <v>43</v>
      </c>
      <c r="O211" s="77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AR211" s="15" t="s">
        <v>146</v>
      </c>
      <c r="AT211" s="15" t="s">
        <v>126</v>
      </c>
      <c r="AU211" s="15" t="s">
        <v>82</v>
      </c>
      <c r="AY211" s="15" t="s">
        <v>125</v>
      </c>
      <c r="BE211" s="203">
        <f>IF(N211="základní",J211,0)</f>
        <v>0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5" t="s">
        <v>80</v>
      </c>
      <c r="BK211" s="203">
        <f>ROUND(I211*H211,1)</f>
        <v>0</v>
      </c>
      <c r="BL211" s="15" t="s">
        <v>146</v>
      </c>
      <c r="BM211" s="15" t="s">
        <v>411</v>
      </c>
    </row>
    <row r="212" s="9" customFormat="1" ht="22.8" customHeight="1">
      <c r="B212" s="179"/>
      <c r="C212" s="180"/>
      <c r="D212" s="181" t="s">
        <v>71</v>
      </c>
      <c r="E212" s="217" t="s">
        <v>412</v>
      </c>
      <c r="F212" s="217" t="s">
        <v>413</v>
      </c>
      <c r="G212" s="180"/>
      <c r="H212" s="180"/>
      <c r="I212" s="183"/>
      <c r="J212" s="218">
        <f>BK212</f>
        <v>0</v>
      </c>
      <c r="K212" s="180"/>
      <c r="L212" s="185"/>
      <c r="M212" s="186"/>
      <c r="N212" s="187"/>
      <c r="O212" s="187"/>
      <c r="P212" s="188">
        <f>SUM(P213:P214)</f>
        <v>0</v>
      </c>
      <c r="Q212" s="187"/>
      <c r="R212" s="188">
        <f>SUM(R213:R214)</f>
        <v>0</v>
      </c>
      <c r="S212" s="187"/>
      <c r="T212" s="189">
        <f>SUM(T213:T214)</f>
        <v>0</v>
      </c>
      <c r="AR212" s="190" t="s">
        <v>80</v>
      </c>
      <c r="AT212" s="191" t="s">
        <v>71</v>
      </c>
      <c r="AU212" s="191" t="s">
        <v>80</v>
      </c>
      <c r="AY212" s="190" t="s">
        <v>125</v>
      </c>
      <c r="BK212" s="192">
        <f>SUM(BK213:BK214)</f>
        <v>0</v>
      </c>
    </row>
    <row r="213" s="1" customFormat="1" ht="16.5" customHeight="1">
      <c r="B213" s="36"/>
      <c r="C213" s="193" t="s">
        <v>414</v>
      </c>
      <c r="D213" s="193" t="s">
        <v>126</v>
      </c>
      <c r="E213" s="194" t="s">
        <v>415</v>
      </c>
      <c r="F213" s="195" t="s">
        <v>416</v>
      </c>
      <c r="G213" s="196" t="s">
        <v>240</v>
      </c>
      <c r="H213" s="197">
        <v>1228.72</v>
      </c>
      <c r="I213" s="198"/>
      <c r="J213" s="197">
        <f>ROUND(I213*H213,1)</f>
        <v>0</v>
      </c>
      <c r="K213" s="195" t="s">
        <v>130</v>
      </c>
      <c r="L213" s="41"/>
      <c r="M213" s="199" t="s">
        <v>19</v>
      </c>
      <c r="N213" s="200" t="s">
        <v>43</v>
      </c>
      <c r="O213" s="77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AR213" s="15" t="s">
        <v>146</v>
      </c>
      <c r="AT213" s="15" t="s">
        <v>126</v>
      </c>
      <c r="AU213" s="15" t="s">
        <v>82</v>
      </c>
      <c r="AY213" s="15" t="s">
        <v>125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15" t="s">
        <v>80</v>
      </c>
      <c r="BK213" s="203">
        <f>ROUND(I213*H213,1)</f>
        <v>0</v>
      </c>
      <c r="BL213" s="15" t="s">
        <v>146</v>
      </c>
      <c r="BM213" s="15" t="s">
        <v>417</v>
      </c>
    </row>
    <row r="214" s="1" customFormat="1">
      <c r="B214" s="36"/>
      <c r="C214" s="37"/>
      <c r="D214" s="204" t="s">
        <v>181</v>
      </c>
      <c r="E214" s="37"/>
      <c r="F214" s="205" t="s">
        <v>418</v>
      </c>
      <c r="G214" s="37"/>
      <c r="H214" s="37"/>
      <c r="I214" s="128"/>
      <c r="J214" s="37"/>
      <c r="K214" s="37"/>
      <c r="L214" s="41"/>
      <c r="M214" s="206"/>
      <c r="N214" s="77"/>
      <c r="O214" s="77"/>
      <c r="P214" s="77"/>
      <c r="Q214" s="77"/>
      <c r="R214" s="77"/>
      <c r="S214" s="77"/>
      <c r="T214" s="78"/>
      <c r="AT214" s="15" t="s">
        <v>181</v>
      </c>
      <c r="AU214" s="15" t="s">
        <v>82</v>
      </c>
    </row>
    <row r="215" s="9" customFormat="1" ht="22.8" customHeight="1">
      <c r="B215" s="179"/>
      <c r="C215" s="180"/>
      <c r="D215" s="181" t="s">
        <v>71</v>
      </c>
      <c r="E215" s="217" t="s">
        <v>419</v>
      </c>
      <c r="F215" s="217" t="s">
        <v>420</v>
      </c>
      <c r="G215" s="180"/>
      <c r="H215" s="180"/>
      <c r="I215" s="183"/>
      <c r="J215" s="218">
        <f>BK215</f>
        <v>0</v>
      </c>
      <c r="K215" s="180"/>
      <c r="L215" s="185"/>
      <c r="M215" s="186"/>
      <c r="N215" s="187"/>
      <c r="O215" s="187"/>
      <c r="P215" s="188">
        <f>SUM(P216:P228)</f>
        <v>0</v>
      </c>
      <c r="Q215" s="187"/>
      <c r="R215" s="188">
        <f>SUM(R216:R228)</f>
        <v>0</v>
      </c>
      <c r="S215" s="187"/>
      <c r="T215" s="189">
        <f>SUM(T216:T228)</f>
        <v>0</v>
      </c>
      <c r="AR215" s="190" t="s">
        <v>80</v>
      </c>
      <c r="AT215" s="191" t="s">
        <v>71</v>
      </c>
      <c r="AU215" s="191" t="s">
        <v>80</v>
      </c>
      <c r="AY215" s="190" t="s">
        <v>125</v>
      </c>
      <c r="BK215" s="192">
        <f>SUM(BK216:BK228)</f>
        <v>0</v>
      </c>
    </row>
    <row r="216" s="1" customFormat="1" ht="16.5" customHeight="1">
      <c r="B216" s="36"/>
      <c r="C216" s="193" t="s">
        <v>421</v>
      </c>
      <c r="D216" s="193" t="s">
        <v>126</v>
      </c>
      <c r="E216" s="194" t="s">
        <v>422</v>
      </c>
      <c r="F216" s="195" t="s">
        <v>423</v>
      </c>
      <c r="G216" s="196" t="s">
        <v>240</v>
      </c>
      <c r="H216" s="197">
        <v>11.640000000000001</v>
      </c>
      <c r="I216" s="198"/>
      <c r="J216" s="197">
        <f>ROUND(I216*H216,1)</f>
        <v>0</v>
      </c>
      <c r="K216" s="195" t="s">
        <v>130</v>
      </c>
      <c r="L216" s="41"/>
      <c r="M216" s="199" t="s">
        <v>19</v>
      </c>
      <c r="N216" s="200" t="s">
        <v>43</v>
      </c>
      <c r="O216" s="77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AR216" s="15" t="s">
        <v>146</v>
      </c>
      <c r="AT216" s="15" t="s">
        <v>126</v>
      </c>
      <c r="AU216" s="15" t="s">
        <v>82</v>
      </c>
      <c r="AY216" s="15" t="s">
        <v>125</v>
      </c>
      <c r="BE216" s="203">
        <f>IF(N216="základní",J216,0)</f>
        <v>0</v>
      </c>
      <c r="BF216" s="203">
        <f>IF(N216="snížená",J216,0)</f>
        <v>0</v>
      </c>
      <c r="BG216" s="203">
        <f>IF(N216="zákl. přenesená",J216,0)</f>
        <v>0</v>
      </c>
      <c r="BH216" s="203">
        <f>IF(N216="sníž. přenesená",J216,0)</f>
        <v>0</v>
      </c>
      <c r="BI216" s="203">
        <f>IF(N216="nulová",J216,0)</f>
        <v>0</v>
      </c>
      <c r="BJ216" s="15" t="s">
        <v>80</v>
      </c>
      <c r="BK216" s="203">
        <f>ROUND(I216*H216,1)</f>
        <v>0</v>
      </c>
      <c r="BL216" s="15" t="s">
        <v>146</v>
      </c>
      <c r="BM216" s="15" t="s">
        <v>424</v>
      </c>
    </row>
    <row r="217" s="1" customFormat="1">
      <c r="B217" s="36"/>
      <c r="C217" s="37"/>
      <c r="D217" s="204" t="s">
        <v>181</v>
      </c>
      <c r="E217" s="37"/>
      <c r="F217" s="205" t="s">
        <v>425</v>
      </c>
      <c r="G217" s="37"/>
      <c r="H217" s="37"/>
      <c r="I217" s="128"/>
      <c r="J217" s="37"/>
      <c r="K217" s="37"/>
      <c r="L217" s="41"/>
      <c r="M217" s="206"/>
      <c r="N217" s="77"/>
      <c r="O217" s="77"/>
      <c r="P217" s="77"/>
      <c r="Q217" s="77"/>
      <c r="R217" s="77"/>
      <c r="S217" s="77"/>
      <c r="T217" s="78"/>
      <c r="AT217" s="15" t="s">
        <v>181</v>
      </c>
      <c r="AU217" s="15" t="s">
        <v>82</v>
      </c>
    </row>
    <row r="218" s="1" customFormat="1" ht="22.5" customHeight="1">
      <c r="B218" s="36"/>
      <c r="C218" s="193" t="s">
        <v>426</v>
      </c>
      <c r="D218" s="193" t="s">
        <v>126</v>
      </c>
      <c r="E218" s="194" t="s">
        <v>427</v>
      </c>
      <c r="F218" s="195" t="s">
        <v>428</v>
      </c>
      <c r="G218" s="196" t="s">
        <v>240</v>
      </c>
      <c r="H218" s="197">
        <v>46.560000000000002</v>
      </c>
      <c r="I218" s="198"/>
      <c r="J218" s="197">
        <f>ROUND(I218*H218,1)</f>
        <v>0</v>
      </c>
      <c r="K218" s="195" t="s">
        <v>130</v>
      </c>
      <c r="L218" s="41"/>
      <c r="M218" s="199" t="s">
        <v>19</v>
      </c>
      <c r="N218" s="200" t="s">
        <v>43</v>
      </c>
      <c r="O218" s="77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AR218" s="15" t="s">
        <v>146</v>
      </c>
      <c r="AT218" s="15" t="s">
        <v>126</v>
      </c>
      <c r="AU218" s="15" t="s">
        <v>82</v>
      </c>
      <c r="AY218" s="15" t="s">
        <v>125</v>
      </c>
      <c r="BE218" s="203">
        <f>IF(N218="základní",J218,0)</f>
        <v>0</v>
      </c>
      <c r="BF218" s="203">
        <f>IF(N218="snížená",J218,0)</f>
        <v>0</v>
      </c>
      <c r="BG218" s="203">
        <f>IF(N218="zákl. přenesená",J218,0)</f>
        <v>0</v>
      </c>
      <c r="BH218" s="203">
        <f>IF(N218="sníž. přenesená",J218,0)</f>
        <v>0</v>
      </c>
      <c r="BI218" s="203">
        <f>IF(N218="nulová",J218,0)</f>
        <v>0</v>
      </c>
      <c r="BJ218" s="15" t="s">
        <v>80</v>
      </c>
      <c r="BK218" s="203">
        <f>ROUND(I218*H218,1)</f>
        <v>0</v>
      </c>
      <c r="BL218" s="15" t="s">
        <v>146</v>
      </c>
      <c r="BM218" s="15" t="s">
        <v>429</v>
      </c>
    </row>
    <row r="219" s="1" customFormat="1">
      <c r="B219" s="36"/>
      <c r="C219" s="37"/>
      <c r="D219" s="204" t="s">
        <v>181</v>
      </c>
      <c r="E219" s="37"/>
      <c r="F219" s="205" t="s">
        <v>425</v>
      </c>
      <c r="G219" s="37"/>
      <c r="H219" s="37"/>
      <c r="I219" s="128"/>
      <c r="J219" s="37"/>
      <c r="K219" s="37"/>
      <c r="L219" s="41"/>
      <c r="M219" s="206"/>
      <c r="N219" s="77"/>
      <c r="O219" s="77"/>
      <c r="P219" s="77"/>
      <c r="Q219" s="77"/>
      <c r="R219" s="77"/>
      <c r="S219" s="77"/>
      <c r="T219" s="78"/>
      <c r="AT219" s="15" t="s">
        <v>181</v>
      </c>
      <c r="AU219" s="15" t="s">
        <v>82</v>
      </c>
    </row>
    <row r="220" s="12" customFormat="1">
      <c r="B220" s="229"/>
      <c r="C220" s="230"/>
      <c r="D220" s="204" t="s">
        <v>200</v>
      </c>
      <c r="E220" s="231" t="s">
        <v>19</v>
      </c>
      <c r="F220" s="232" t="s">
        <v>430</v>
      </c>
      <c r="G220" s="230"/>
      <c r="H220" s="233">
        <v>46.560000000000002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AT220" s="239" t="s">
        <v>200</v>
      </c>
      <c r="AU220" s="239" t="s">
        <v>82</v>
      </c>
      <c r="AV220" s="12" t="s">
        <v>82</v>
      </c>
      <c r="AW220" s="12" t="s">
        <v>33</v>
      </c>
      <c r="AX220" s="12" t="s">
        <v>72</v>
      </c>
      <c r="AY220" s="239" t="s">
        <v>125</v>
      </c>
    </row>
    <row r="221" s="1" customFormat="1" ht="16.5" customHeight="1">
      <c r="B221" s="36"/>
      <c r="C221" s="193" t="s">
        <v>431</v>
      </c>
      <c r="D221" s="193" t="s">
        <v>126</v>
      </c>
      <c r="E221" s="194" t="s">
        <v>432</v>
      </c>
      <c r="F221" s="195" t="s">
        <v>433</v>
      </c>
      <c r="G221" s="196" t="s">
        <v>240</v>
      </c>
      <c r="H221" s="197">
        <v>11.640000000000001</v>
      </c>
      <c r="I221" s="198"/>
      <c r="J221" s="197">
        <f>ROUND(I221*H221,1)</f>
        <v>0</v>
      </c>
      <c r="K221" s="195" t="s">
        <v>130</v>
      </c>
      <c r="L221" s="41"/>
      <c r="M221" s="199" t="s">
        <v>19</v>
      </c>
      <c r="N221" s="200" t="s">
        <v>43</v>
      </c>
      <c r="O221" s="77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AR221" s="15" t="s">
        <v>146</v>
      </c>
      <c r="AT221" s="15" t="s">
        <v>126</v>
      </c>
      <c r="AU221" s="15" t="s">
        <v>82</v>
      </c>
      <c r="AY221" s="15" t="s">
        <v>125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5" t="s">
        <v>80</v>
      </c>
      <c r="BK221" s="203">
        <f>ROUND(I221*H221,1)</f>
        <v>0</v>
      </c>
      <c r="BL221" s="15" t="s">
        <v>146</v>
      </c>
      <c r="BM221" s="15" t="s">
        <v>434</v>
      </c>
    </row>
    <row r="222" s="1" customFormat="1">
      <c r="B222" s="36"/>
      <c r="C222" s="37"/>
      <c r="D222" s="204" t="s">
        <v>181</v>
      </c>
      <c r="E222" s="37"/>
      <c r="F222" s="205" t="s">
        <v>435</v>
      </c>
      <c r="G222" s="37"/>
      <c r="H222" s="37"/>
      <c r="I222" s="128"/>
      <c r="J222" s="37"/>
      <c r="K222" s="37"/>
      <c r="L222" s="41"/>
      <c r="M222" s="206"/>
      <c r="N222" s="77"/>
      <c r="O222" s="77"/>
      <c r="P222" s="77"/>
      <c r="Q222" s="77"/>
      <c r="R222" s="77"/>
      <c r="S222" s="77"/>
      <c r="T222" s="78"/>
      <c r="AT222" s="15" t="s">
        <v>181</v>
      </c>
      <c r="AU222" s="15" t="s">
        <v>82</v>
      </c>
    </row>
    <row r="223" s="1" customFormat="1" ht="16.5" customHeight="1">
      <c r="B223" s="36"/>
      <c r="C223" s="193" t="s">
        <v>436</v>
      </c>
      <c r="D223" s="193" t="s">
        <v>126</v>
      </c>
      <c r="E223" s="194" t="s">
        <v>437</v>
      </c>
      <c r="F223" s="195" t="s">
        <v>438</v>
      </c>
      <c r="G223" s="196" t="s">
        <v>240</v>
      </c>
      <c r="H223" s="197">
        <v>5.8799999999999999</v>
      </c>
      <c r="I223" s="198"/>
      <c r="J223" s="197">
        <f>ROUND(I223*H223,1)</f>
        <v>0</v>
      </c>
      <c r="K223" s="195" t="s">
        <v>130</v>
      </c>
      <c r="L223" s="41"/>
      <c r="M223" s="199" t="s">
        <v>19</v>
      </c>
      <c r="N223" s="200" t="s">
        <v>43</v>
      </c>
      <c r="O223" s="77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AR223" s="15" t="s">
        <v>146</v>
      </c>
      <c r="AT223" s="15" t="s">
        <v>126</v>
      </c>
      <c r="AU223" s="15" t="s">
        <v>82</v>
      </c>
      <c r="AY223" s="15" t="s">
        <v>125</v>
      </c>
      <c r="BE223" s="203">
        <f>IF(N223="základní",J223,0)</f>
        <v>0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15" t="s">
        <v>80</v>
      </c>
      <c r="BK223" s="203">
        <f>ROUND(I223*H223,1)</f>
        <v>0</v>
      </c>
      <c r="BL223" s="15" t="s">
        <v>146</v>
      </c>
      <c r="BM223" s="15" t="s">
        <v>439</v>
      </c>
    </row>
    <row r="224" s="1" customFormat="1">
      <c r="B224" s="36"/>
      <c r="C224" s="37"/>
      <c r="D224" s="204" t="s">
        <v>181</v>
      </c>
      <c r="E224" s="37"/>
      <c r="F224" s="205" t="s">
        <v>425</v>
      </c>
      <c r="G224" s="37"/>
      <c r="H224" s="37"/>
      <c r="I224" s="128"/>
      <c r="J224" s="37"/>
      <c r="K224" s="37"/>
      <c r="L224" s="41"/>
      <c r="M224" s="206"/>
      <c r="N224" s="77"/>
      <c r="O224" s="77"/>
      <c r="P224" s="77"/>
      <c r="Q224" s="77"/>
      <c r="R224" s="77"/>
      <c r="S224" s="77"/>
      <c r="T224" s="78"/>
      <c r="AT224" s="15" t="s">
        <v>181</v>
      </c>
      <c r="AU224" s="15" t="s">
        <v>82</v>
      </c>
    </row>
    <row r="225" s="1" customFormat="1" ht="22.5" customHeight="1">
      <c r="B225" s="36"/>
      <c r="C225" s="193" t="s">
        <v>440</v>
      </c>
      <c r="D225" s="193" t="s">
        <v>126</v>
      </c>
      <c r="E225" s="194" t="s">
        <v>441</v>
      </c>
      <c r="F225" s="195" t="s">
        <v>428</v>
      </c>
      <c r="G225" s="196" t="s">
        <v>240</v>
      </c>
      <c r="H225" s="197">
        <v>5.8799999999999999</v>
      </c>
      <c r="I225" s="198"/>
      <c r="J225" s="197">
        <f>ROUND(I225*H225,1)</f>
        <v>0</v>
      </c>
      <c r="K225" s="195" t="s">
        <v>130</v>
      </c>
      <c r="L225" s="41"/>
      <c r="M225" s="199" t="s">
        <v>19</v>
      </c>
      <c r="N225" s="200" t="s">
        <v>43</v>
      </c>
      <c r="O225" s="77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AR225" s="15" t="s">
        <v>146</v>
      </c>
      <c r="AT225" s="15" t="s">
        <v>126</v>
      </c>
      <c r="AU225" s="15" t="s">
        <v>82</v>
      </c>
      <c r="AY225" s="15" t="s">
        <v>125</v>
      </c>
      <c r="BE225" s="203">
        <f>IF(N225="základní",J225,0)</f>
        <v>0</v>
      </c>
      <c r="BF225" s="203">
        <f>IF(N225="snížená",J225,0)</f>
        <v>0</v>
      </c>
      <c r="BG225" s="203">
        <f>IF(N225="zákl. přenesená",J225,0)</f>
        <v>0</v>
      </c>
      <c r="BH225" s="203">
        <f>IF(N225="sníž. přenesená",J225,0)</f>
        <v>0</v>
      </c>
      <c r="BI225" s="203">
        <f>IF(N225="nulová",J225,0)</f>
        <v>0</v>
      </c>
      <c r="BJ225" s="15" t="s">
        <v>80</v>
      </c>
      <c r="BK225" s="203">
        <f>ROUND(I225*H225,1)</f>
        <v>0</v>
      </c>
      <c r="BL225" s="15" t="s">
        <v>146</v>
      </c>
      <c r="BM225" s="15" t="s">
        <v>442</v>
      </c>
    </row>
    <row r="226" s="1" customFormat="1">
      <c r="B226" s="36"/>
      <c r="C226" s="37"/>
      <c r="D226" s="204" t="s">
        <v>181</v>
      </c>
      <c r="E226" s="37"/>
      <c r="F226" s="205" t="s">
        <v>425</v>
      </c>
      <c r="G226" s="37"/>
      <c r="H226" s="37"/>
      <c r="I226" s="128"/>
      <c r="J226" s="37"/>
      <c r="K226" s="37"/>
      <c r="L226" s="41"/>
      <c r="M226" s="206"/>
      <c r="N226" s="77"/>
      <c r="O226" s="77"/>
      <c r="P226" s="77"/>
      <c r="Q226" s="77"/>
      <c r="R226" s="77"/>
      <c r="S226" s="77"/>
      <c r="T226" s="78"/>
      <c r="AT226" s="15" t="s">
        <v>181</v>
      </c>
      <c r="AU226" s="15" t="s">
        <v>82</v>
      </c>
    </row>
    <row r="227" s="1" customFormat="1" ht="16.5" customHeight="1">
      <c r="B227" s="36"/>
      <c r="C227" s="193" t="s">
        <v>204</v>
      </c>
      <c r="D227" s="193" t="s">
        <v>126</v>
      </c>
      <c r="E227" s="194" t="s">
        <v>443</v>
      </c>
      <c r="F227" s="195" t="s">
        <v>444</v>
      </c>
      <c r="G227" s="196" t="s">
        <v>240</v>
      </c>
      <c r="H227" s="197">
        <v>5.8799999999999999</v>
      </c>
      <c r="I227" s="198"/>
      <c r="J227" s="197">
        <f>ROUND(I227*H227,1)</f>
        <v>0</v>
      </c>
      <c r="K227" s="195" t="s">
        <v>130</v>
      </c>
      <c r="L227" s="41"/>
      <c r="M227" s="199" t="s">
        <v>19</v>
      </c>
      <c r="N227" s="200" t="s">
        <v>43</v>
      </c>
      <c r="O227" s="77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AR227" s="15" t="s">
        <v>146</v>
      </c>
      <c r="AT227" s="15" t="s">
        <v>126</v>
      </c>
      <c r="AU227" s="15" t="s">
        <v>82</v>
      </c>
      <c r="AY227" s="15" t="s">
        <v>125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5" t="s">
        <v>80</v>
      </c>
      <c r="BK227" s="203">
        <f>ROUND(I227*H227,1)</f>
        <v>0</v>
      </c>
      <c r="BL227" s="15" t="s">
        <v>146</v>
      </c>
      <c r="BM227" s="15" t="s">
        <v>445</v>
      </c>
    </row>
    <row r="228" s="1" customFormat="1">
      <c r="B228" s="36"/>
      <c r="C228" s="37"/>
      <c r="D228" s="204" t="s">
        <v>181</v>
      </c>
      <c r="E228" s="37"/>
      <c r="F228" s="205" t="s">
        <v>435</v>
      </c>
      <c r="G228" s="37"/>
      <c r="H228" s="37"/>
      <c r="I228" s="128"/>
      <c r="J228" s="37"/>
      <c r="K228" s="37"/>
      <c r="L228" s="41"/>
      <c r="M228" s="207"/>
      <c r="N228" s="208"/>
      <c r="O228" s="208"/>
      <c r="P228" s="208"/>
      <c r="Q228" s="208"/>
      <c r="R228" s="208"/>
      <c r="S228" s="208"/>
      <c r="T228" s="209"/>
      <c r="AT228" s="15" t="s">
        <v>181</v>
      </c>
      <c r="AU228" s="15" t="s">
        <v>82</v>
      </c>
    </row>
    <row r="229" s="1" customFormat="1" ht="6.96" customHeight="1">
      <c r="B229" s="55"/>
      <c r="C229" s="56"/>
      <c r="D229" s="56"/>
      <c r="E229" s="56"/>
      <c r="F229" s="56"/>
      <c r="G229" s="56"/>
      <c r="H229" s="56"/>
      <c r="I229" s="152"/>
      <c r="J229" s="56"/>
      <c r="K229" s="56"/>
      <c r="L229" s="41"/>
    </row>
  </sheetData>
  <sheetProtection sheet="1" autoFilter="0" formatColumns="0" formatRows="0" objects="1" scenarios="1" spinCount="100000" saltValue="zbA2GM3IrgseJ+bhj3w3fWzbioJeIJxFVvIxzQ4uo5WY/1J+C3nAzZJ1fn8pPbclWz0OuZtqXMkNzKXJr/8KpA==" hashValue="SQJobn2nqASWnS5By8bTA1oRS5TC53nN6F1Z7BCY6BExmRGr1eZU/NhRun8xE1/zlOg/xCiVIvigLyd9kQLBZQ==" algorithmName="SHA-512" password="CC35"/>
  <autoFilter ref="C86:K22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88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446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ROUND(J86,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ROUND((SUM(BE86:BE203)),  1)</f>
        <v>0</v>
      </c>
      <c r="I33" s="141">
        <v>0.20999999999999999</v>
      </c>
      <c r="J33" s="140">
        <f>ROUND(((SUM(BE86:BE203))*I33),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ROUND((SUM(BF86:BF203)),  1)</f>
        <v>0</v>
      </c>
      <c r="I34" s="141">
        <v>0.14999999999999999</v>
      </c>
      <c r="J34" s="140">
        <f>ROUND(((SUM(BF86:BF203))*I34),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ROUND((SUM(BG86:BG203)),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ROUND((SUM(BH86:BH203)),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ROUND((SUM(BI86:BI203)),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02 - SO 102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J86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166</v>
      </c>
      <c r="E60" s="165"/>
      <c r="F60" s="165"/>
      <c r="G60" s="165"/>
      <c r="H60" s="165"/>
      <c r="I60" s="166"/>
      <c r="J60" s="167">
        <f>J87</f>
        <v>0</v>
      </c>
      <c r="K60" s="163"/>
      <c r="L60" s="168"/>
    </row>
    <row r="61" s="10" customFormat="1" ht="19.92" customHeight="1">
      <c r="B61" s="210"/>
      <c r="C61" s="211"/>
      <c r="D61" s="212" t="s">
        <v>167</v>
      </c>
      <c r="E61" s="213"/>
      <c r="F61" s="213"/>
      <c r="G61" s="213"/>
      <c r="H61" s="213"/>
      <c r="I61" s="214"/>
      <c r="J61" s="215">
        <f>J88</f>
        <v>0</v>
      </c>
      <c r="K61" s="211"/>
      <c r="L61" s="216"/>
    </row>
    <row r="62" s="10" customFormat="1" ht="19.92" customHeight="1">
      <c r="B62" s="210"/>
      <c r="C62" s="211"/>
      <c r="D62" s="212" t="s">
        <v>168</v>
      </c>
      <c r="E62" s="213"/>
      <c r="F62" s="213"/>
      <c r="G62" s="213"/>
      <c r="H62" s="213"/>
      <c r="I62" s="214"/>
      <c r="J62" s="215">
        <f>J150</f>
        <v>0</v>
      </c>
      <c r="K62" s="211"/>
      <c r="L62" s="216"/>
    </row>
    <row r="63" s="10" customFormat="1" ht="19.92" customHeight="1">
      <c r="B63" s="210"/>
      <c r="C63" s="211"/>
      <c r="D63" s="212" t="s">
        <v>169</v>
      </c>
      <c r="E63" s="213"/>
      <c r="F63" s="213"/>
      <c r="G63" s="213"/>
      <c r="H63" s="213"/>
      <c r="I63" s="214"/>
      <c r="J63" s="215">
        <f>J161</f>
        <v>0</v>
      </c>
      <c r="K63" s="211"/>
      <c r="L63" s="216"/>
    </row>
    <row r="64" s="10" customFormat="1" ht="19.92" customHeight="1">
      <c r="B64" s="210"/>
      <c r="C64" s="211"/>
      <c r="D64" s="212" t="s">
        <v>170</v>
      </c>
      <c r="E64" s="213"/>
      <c r="F64" s="213"/>
      <c r="G64" s="213"/>
      <c r="H64" s="213"/>
      <c r="I64" s="214"/>
      <c r="J64" s="215">
        <f>J176</f>
        <v>0</v>
      </c>
      <c r="K64" s="211"/>
      <c r="L64" s="216"/>
    </row>
    <row r="65" s="10" customFormat="1" ht="19.92" customHeight="1">
      <c r="B65" s="210"/>
      <c r="C65" s="211"/>
      <c r="D65" s="212" t="s">
        <v>171</v>
      </c>
      <c r="E65" s="213"/>
      <c r="F65" s="213"/>
      <c r="G65" s="213"/>
      <c r="H65" s="213"/>
      <c r="I65" s="214"/>
      <c r="J65" s="215">
        <f>J191</f>
        <v>0</v>
      </c>
      <c r="K65" s="211"/>
      <c r="L65" s="216"/>
    </row>
    <row r="66" s="10" customFormat="1" ht="19.92" customHeight="1">
      <c r="B66" s="210"/>
      <c r="C66" s="211"/>
      <c r="D66" s="212" t="s">
        <v>172</v>
      </c>
      <c r="E66" s="213"/>
      <c r="F66" s="213"/>
      <c r="G66" s="213"/>
      <c r="H66" s="213"/>
      <c r="I66" s="214"/>
      <c r="J66" s="215">
        <f>J201</f>
        <v>0</v>
      </c>
      <c r="K66" s="211"/>
      <c r="L66" s="216"/>
    </row>
    <row r="67" s="1" customFormat="1" ht="21.84" customHeight="1">
      <c r="B67" s="36"/>
      <c r="C67" s="37"/>
      <c r="D67" s="37"/>
      <c r="E67" s="37"/>
      <c r="F67" s="37"/>
      <c r="G67" s="37"/>
      <c r="H67" s="37"/>
      <c r="I67" s="128"/>
      <c r="J67" s="37"/>
      <c r="K67" s="37"/>
      <c r="L67" s="41"/>
    </row>
    <row r="68" s="1" customFormat="1" ht="6.96" customHeight="1">
      <c r="B68" s="55"/>
      <c r="C68" s="56"/>
      <c r="D68" s="56"/>
      <c r="E68" s="56"/>
      <c r="F68" s="56"/>
      <c r="G68" s="56"/>
      <c r="H68" s="56"/>
      <c r="I68" s="152"/>
      <c r="J68" s="56"/>
      <c r="K68" s="56"/>
      <c r="L68" s="41"/>
    </row>
    <row r="72" s="1" customFormat="1" ht="6.96" customHeight="1">
      <c r="B72" s="57"/>
      <c r="C72" s="58"/>
      <c r="D72" s="58"/>
      <c r="E72" s="58"/>
      <c r="F72" s="58"/>
      <c r="G72" s="58"/>
      <c r="H72" s="58"/>
      <c r="I72" s="155"/>
      <c r="J72" s="58"/>
      <c r="K72" s="58"/>
      <c r="L72" s="41"/>
    </row>
    <row r="73" s="1" customFormat="1" ht="24.96" customHeight="1">
      <c r="B73" s="36"/>
      <c r="C73" s="21" t="s">
        <v>110</v>
      </c>
      <c r="D73" s="37"/>
      <c r="E73" s="37"/>
      <c r="F73" s="37"/>
      <c r="G73" s="37"/>
      <c r="H73" s="37"/>
      <c r="I73" s="128"/>
      <c r="J73" s="37"/>
      <c r="K73" s="37"/>
      <c r="L73" s="41"/>
    </row>
    <row r="74" s="1" customFormat="1" ht="6.96" customHeight="1">
      <c r="B74" s="36"/>
      <c r="C74" s="37"/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12" customHeight="1">
      <c r="B75" s="36"/>
      <c r="C75" s="30" t="s">
        <v>16</v>
      </c>
      <c r="D75" s="37"/>
      <c r="E75" s="37"/>
      <c r="F75" s="37"/>
      <c r="G75" s="37"/>
      <c r="H75" s="37"/>
      <c r="I75" s="128"/>
      <c r="J75" s="37"/>
      <c r="K75" s="37"/>
      <c r="L75" s="41"/>
    </row>
    <row r="76" s="1" customFormat="1" ht="16.5" customHeight="1">
      <c r="B76" s="36"/>
      <c r="C76" s="37"/>
      <c r="D76" s="37"/>
      <c r="E76" s="156" t="str">
        <f>E7</f>
        <v>Cyklostezka Plzeň – Brdy, část Vlkov – Spálené Poříčí</v>
      </c>
      <c r="F76" s="30"/>
      <c r="G76" s="30"/>
      <c r="H76" s="30"/>
      <c r="I76" s="128"/>
      <c r="J76" s="37"/>
      <c r="K76" s="37"/>
      <c r="L76" s="41"/>
    </row>
    <row r="77" s="1" customFormat="1" ht="12" customHeight="1">
      <c r="B77" s="36"/>
      <c r="C77" s="30" t="s">
        <v>102</v>
      </c>
      <c r="D77" s="37"/>
      <c r="E77" s="37"/>
      <c r="F77" s="37"/>
      <c r="G77" s="37"/>
      <c r="H77" s="37"/>
      <c r="I77" s="128"/>
      <c r="J77" s="37"/>
      <c r="K77" s="37"/>
      <c r="L77" s="41"/>
    </row>
    <row r="78" s="1" customFormat="1" ht="16.5" customHeight="1">
      <c r="B78" s="36"/>
      <c r="C78" s="37"/>
      <c r="D78" s="37"/>
      <c r="E78" s="62" t="str">
        <f>E9</f>
        <v>02 - SO 102</v>
      </c>
      <c r="F78" s="37"/>
      <c r="G78" s="37"/>
      <c r="H78" s="37"/>
      <c r="I78" s="128"/>
      <c r="J78" s="37"/>
      <c r="K78" s="37"/>
      <c r="L78" s="41"/>
    </row>
    <row r="79" s="1" customFormat="1" ht="6.96" customHeight="1">
      <c r="B79" s="36"/>
      <c r="C79" s="37"/>
      <c r="D79" s="37"/>
      <c r="E79" s="37"/>
      <c r="F79" s="37"/>
      <c r="G79" s="37"/>
      <c r="H79" s="37"/>
      <c r="I79" s="128"/>
      <c r="J79" s="37"/>
      <c r="K79" s="37"/>
      <c r="L79" s="41"/>
    </row>
    <row r="80" s="1" customFormat="1" ht="12" customHeight="1">
      <c r="B80" s="36"/>
      <c r="C80" s="30" t="s">
        <v>21</v>
      </c>
      <c r="D80" s="37"/>
      <c r="E80" s="37"/>
      <c r="F80" s="25" t="str">
        <f>F12</f>
        <v xml:space="preserve"> </v>
      </c>
      <c r="G80" s="37"/>
      <c r="H80" s="37"/>
      <c r="I80" s="130" t="s">
        <v>23</v>
      </c>
      <c r="J80" s="65" t="str">
        <f>IF(J12="","",J12)</f>
        <v>12.9.2018</v>
      </c>
      <c r="K80" s="37"/>
      <c r="L80" s="41"/>
    </row>
    <row r="81" s="1" customFormat="1" ht="6.96" customHeight="1">
      <c r="B81" s="36"/>
      <c r="C81" s="37"/>
      <c r="D81" s="37"/>
      <c r="E81" s="37"/>
      <c r="F81" s="37"/>
      <c r="G81" s="37"/>
      <c r="H81" s="37"/>
      <c r="I81" s="128"/>
      <c r="J81" s="37"/>
      <c r="K81" s="37"/>
      <c r="L81" s="41"/>
    </row>
    <row r="82" s="1" customFormat="1" ht="13.65" customHeight="1">
      <c r="B82" s="36"/>
      <c r="C82" s="30" t="s">
        <v>25</v>
      </c>
      <c r="D82" s="37"/>
      <c r="E82" s="37"/>
      <c r="F82" s="25" t="str">
        <f>E15</f>
        <v>Město Spálené Poříčí</v>
      </c>
      <c r="G82" s="37"/>
      <c r="H82" s="37"/>
      <c r="I82" s="130" t="s">
        <v>31</v>
      </c>
      <c r="J82" s="34" t="str">
        <f>E21</f>
        <v>DOPROFI</v>
      </c>
      <c r="K82" s="37"/>
      <c r="L82" s="41"/>
    </row>
    <row r="83" s="1" customFormat="1" ht="13.65" customHeight="1">
      <c r="B83" s="36"/>
      <c r="C83" s="30" t="s">
        <v>29</v>
      </c>
      <c r="D83" s="37"/>
      <c r="E83" s="37"/>
      <c r="F83" s="25" t="str">
        <f>IF(E18="","",E18)</f>
        <v>Vyplň údaj</v>
      </c>
      <c r="G83" s="37"/>
      <c r="H83" s="37"/>
      <c r="I83" s="130" t="s">
        <v>34</v>
      </c>
      <c r="J83" s="34" t="str">
        <f>E24</f>
        <v>Roman Mitas</v>
      </c>
      <c r="K83" s="37"/>
      <c r="L83" s="41"/>
    </row>
    <row r="84" s="1" customFormat="1" ht="10.32" customHeight="1">
      <c r="B84" s="36"/>
      <c r="C84" s="37"/>
      <c r="D84" s="37"/>
      <c r="E84" s="37"/>
      <c r="F84" s="37"/>
      <c r="G84" s="37"/>
      <c r="H84" s="37"/>
      <c r="I84" s="128"/>
      <c r="J84" s="37"/>
      <c r="K84" s="37"/>
      <c r="L84" s="41"/>
    </row>
    <row r="85" s="8" customFormat="1" ht="29.28" customHeight="1">
      <c r="B85" s="169"/>
      <c r="C85" s="170" t="s">
        <v>111</v>
      </c>
      <c r="D85" s="171" t="s">
        <v>57</v>
      </c>
      <c r="E85" s="171" t="s">
        <v>53</v>
      </c>
      <c r="F85" s="171" t="s">
        <v>54</v>
      </c>
      <c r="G85" s="171" t="s">
        <v>112</v>
      </c>
      <c r="H85" s="171" t="s">
        <v>113</v>
      </c>
      <c r="I85" s="172" t="s">
        <v>114</v>
      </c>
      <c r="J85" s="171" t="s">
        <v>106</v>
      </c>
      <c r="K85" s="173" t="s">
        <v>115</v>
      </c>
      <c r="L85" s="174"/>
      <c r="M85" s="85" t="s">
        <v>19</v>
      </c>
      <c r="N85" s="86" t="s">
        <v>42</v>
      </c>
      <c r="O85" s="86" t="s">
        <v>116</v>
      </c>
      <c r="P85" s="86" t="s">
        <v>117</v>
      </c>
      <c r="Q85" s="86" t="s">
        <v>118</v>
      </c>
      <c r="R85" s="86" t="s">
        <v>119</v>
      </c>
      <c r="S85" s="86" t="s">
        <v>120</v>
      </c>
      <c r="T85" s="87" t="s">
        <v>121</v>
      </c>
    </row>
    <row r="86" s="1" customFormat="1" ht="22.8" customHeight="1">
      <c r="B86" s="36"/>
      <c r="C86" s="92" t="s">
        <v>122</v>
      </c>
      <c r="D86" s="37"/>
      <c r="E86" s="37"/>
      <c r="F86" s="37"/>
      <c r="G86" s="37"/>
      <c r="H86" s="37"/>
      <c r="I86" s="128"/>
      <c r="J86" s="175">
        <f>BK86</f>
        <v>0</v>
      </c>
      <c r="K86" s="37"/>
      <c r="L86" s="41"/>
      <c r="M86" s="88"/>
      <c r="N86" s="89"/>
      <c r="O86" s="89"/>
      <c r="P86" s="176">
        <f>P87</f>
        <v>0</v>
      </c>
      <c r="Q86" s="89"/>
      <c r="R86" s="176">
        <f>R87</f>
        <v>924.67550390000008</v>
      </c>
      <c r="S86" s="89"/>
      <c r="T86" s="177">
        <f>T87</f>
        <v>0</v>
      </c>
      <c r="AT86" s="15" t="s">
        <v>71</v>
      </c>
      <c r="AU86" s="15" t="s">
        <v>107</v>
      </c>
      <c r="BK86" s="178">
        <f>BK87</f>
        <v>0</v>
      </c>
    </row>
    <row r="87" s="9" customFormat="1" ht="25.92" customHeight="1">
      <c r="B87" s="179"/>
      <c r="C87" s="180"/>
      <c r="D87" s="181" t="s">
        <v>71</v>
      </c>
      <c r="E87" s="182" t="s">
        <v>174</v>
      </c>
      <c r="F87" s="182" t="s">
        <v>175</v>
      </c>
      <c r="G87" s="180"/>
      <c r="H87" s="180"/>
      <c r="I87" s="183"/>
      <c r="J87" s="184">
        <f>BK87</f>
        <v>0</v>
      </c>
      <c r="K87" s="180"/>
      <c r="L87" s="185"/>
      <c r="M87" s="186"/>
      <c r="N87" s="187"/>
      <c r="O87" s="187"/>
      <c r="P87" s="188">
        <f>P88+P150+P161+P176+P191+P201</f>
        <v>0</v>
      </c>
      <c r="Q87" s="187"/>
      <c r="R87" s="188">
        <f>R88+R150+R161+R176+R191+R201</f>
        <v>924.67550390000008</v>
      </c>
      <c r="S87" s="187"/>
      <c r="T87" s="189">
        <f>T88+T150+T161+T176+T191+T201</f>
        <v>0</v>
      </c>
      <c r="AR87" s="190" t="s">
        <v>80</v>
      </c>
      <c r="AT87" s="191" t="s">
        <v>71</v>
      </c>
      <c r="AU87" s="191" t="s">
        <v>72</v>
      </c>
      <c r="AY87" s="190" t="s">
        <v>125</v>
      </c>
      <c r="BK87" s="192">
        <f>BK88+BK150+BK161+BK176+BK191+BK201</f>
        <v>0</v>
      </c>
    </row>
    <row r="88" s="9" customFormat="1" ht="22.8" customHeight="1">
      <c r="B88" s="179"/>
      <c r="C88" s="180"/>
      <c r="D88" s="181" t="s">
        <v>71</v>
      </c>
      <c r="E88" s="217" t="s">
        <v>80</v>
      </c>
      <c r="F88" s="217" t="s">
        <v>176</v>
      </c>
      <c r="G88" s="180"/>
      <c r="H88" s="180"/>
      <c r="I88" s="183"/>
      <c r="J88" s="218">
        <f>BK88</f>
        <v>0</v>
      </c>
      <c r="K88" s="180"/>
      <c r="L88" s="185"/>
      <c r="M88" s="186"/>
      <c r="N88" s="187"/>
      <c r="O88" s="187"/>
      <c r="P88" s="188">
        <f>SUM(P89:P149)</f>
        <v>0</v>
      </c>
      <c r="Q88" s="187"/>
      <c r="R88" s="188">
        <f>SUM(R89:R149)</f>
        <v>761.96840000000009</v>
      </c>
      <c r="S88" s="187"/>
      <c r="T88" s="189">
        <f>SUM(T89:T149)</f>
        <v>0</v>
      </c>
      <c r="AR88" s="190" t="s">
        <v>80</v>
      </c>
      <c r="AT88" s="191" t="s">
        <v>71</v>
      </c>
      <c r="AU88" s="191" t="s">
        <v>80</v>
      </c>
      <c r="AY88" s="190" t="s">
        <v>125</v>
      </c>
      <c r="BK88" s="192">
        <f>SUM(BK89:BK149)</f>
        <v>0</v>
      </c>
    </row>
    <row r="89" s="1" customFormat="1" ht="22.5" customHeight="1">
      <c r="B89" s="36"/>
      <c r="C89" s="193" t="s">
        <v>80</v>
      </c>
      <c r="D89" s="193" t="s">
        <v>126</v>
      </c>
      <c r="E89" s="194" t="s">
        <v>191</v>
      </c>
      <c r="F89" s="195" t="s">
        <v>192</v>
      </c>
      <c r="G89" s="196" t="s">
        <v>193</v>
      </c>
      <c r="H89" s="197">
        <v>200</v>
      </c>
      <c r="I89" s="198"/>
      <c r="J89" s="197">
        <f>ROUND(I89*H89,1)</f>
        <v>0</v>
      </c>
      <c r="K89" s="195" t="s">
        <v>130</v>
      </c>
      <c r="L89" s="41"/>
      <c r="M89" s="199" t="s">
        <v>19</v>
      </c>
      <c r="N89" s="200" t="s">
        <v>43</v>
      </c>
      <c r="O89" s="77"/>
      <c r="P89" s="201">
        <f>O89*H89</f>
        <v>0</v>
      </c>
      <c r="Q89" s="201">
        <v>0</v>
      </c>
      <c r="R89" s="201">
        <f>Q89*H89</f>
        <v>0</v>
      </c>
      <c r="S89" s="201">
        <v>0</v>
      </c>
      <c r="T89" s="202">
        <f>S89*H89</f>
        <v>0</v>
      </c>
      <c r="AR89" s="15" t="s">
        <v>146</v>
      </c>
      <c r="AT89" s="15" t="s">
        <v>126</v>
      </c>
      <c r="AU89" s="15" t="s">
        <v>82</v>
      </c>
      <c r="AY89" s="15" t="s">
        <v>125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15" t="s">
        <v>80</v>
      </c>
      <c r="BK89" s="203">
        <f>ROUND(I89*H89,1)</f>
        <v>0</v>
      </c>
      <c r="BL89" s="15" t="s">
        <v>146</v>
      </c>
      <c r="BM89" s="15" t="s">
        <v>194</v>
      </c>
    </row>
    <row r="90" s="1" customFormat="1">
      <c r="B90" s="36"/>
      <c r="C90" s="37"/>
      <c r="D90" s="204" t="s">
        <v>181</v>
      </c>
      <c r="E90" s="37"/>
      <c r="F90" s="205" t="s">
        <v>195</v>
      </c>
      <c r="G90" s="37"/>
      <c r="H90" s="37"/>
      <c r="I90" s="128"/>
      <c r="J90" s="37"/>
      <c r="K90" s="37"/>
      <c r="L90" s="41"/>
      <c r="M90" s="206"/>
      <c r="N90" s="77"/>
      <c r="O90" s="77"/>
      <c r="P90" s="77"/>
      <c r="Q90" s="77"/>
      <c r="R90" s="77"/>
      <c r="S90" s="77"/>
      <c r="T90" s="78"/>
      <c r="AT90" s="15" t="s">
        <v>181</v>
      </c>
      <c r="AU90" s="15" t="s">
        <v>82</v>
      </c>
    </row>
    <row r="91" s="1" customFormat="1" ht="16.5" customHeight="1">
      <c r="B91" s="36"/>
      <c r="C91" s="193" t="s">
        <v>82</v>
      </c>
      <c r="D91" s="193" t="s">
        <v>126</v>
      </c>
      <c r="E91" s="194" t="s">
        <v>196</v>
      </c>
      <c r="F91" s="195" t="s">
        <v>197</v>
      </c>
      <c r="G91" s="196" t="s">
        <v>193</v>
      </c>
      <c r="H91" s="197">
        <v>1110</v>
      </c>
      <c r="I91" s="198"/>
      <c r="J91" s="197">
        <f>ROUND(I91*H91,1)</f>
        <v>0</v>
      </c>
      <c r="K91" s="195" t="s">
        <v>130</v>
      </c>
      <c r="L91" s="41"/>
      <c r="M91" s="199" t="s">
        <v>19</v>
      </c>
      <c r="N91" s="200" t="s">
        <v>43</v>
      </c>
      <c r="O91" s="77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15" t="s">
        <v>146</v>
      </c>
      <c r="AT91" s="15" t="s">
        <v>126</v>
      </c>
      <c r="AU91" s="15" t="s">
        <v>82</v>
      </c>
      <c r="AY91" s="15" t="s">
        <v>125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15" t="s">
        <v>80</v>
      </c>
      <c r="BK91" s="203">
        <f>ROUND(I91*H91,1)</f>
        <v>0</v>
      </c>
      <c r="BL91" s="15" t="s">
        <v>146</v>
      </c>
      <c r="BM91" s="15" t="s">
        <v>198</v>
      </c>
    </row>
    <row r="92" s="1" customFormat="1">
      <c r="B92" s="36"/>
      <c r="C92" s="37"/>
      <c r="D92" s="204" t="s">
        <v>181</v>
      </c>
      <c r="E92" s="37"/>
      <c r="F92" s="205" t="s">
        <v>199</v>
      </c>
      <c r="G92" s="37"/>
      <c r="H92" s="37"/>
      <c r="I92" s="128"/>
      <c r="J92" s="37"/>
      <c r="K92" s="37"/>
      <c r="L92" s="41"/>
      <c r="M92" s="206"/>
      <c r="N92" s="77"/>
      <c r="O92" s="77"/>
      <c r="P92" s="77"/>
      <c r="Q92" s="77"/>
      <c r="R92" s="77"/>
      <c r="S92" s="77"/>
      <c r="T92" s="78"/>
      <c r="AT92" s="15" t="s">
        <v>181</v>
      </c>
      <c r="AU92" s="15" t="s">
        <v>82</v>
      </c>
    </row>
    <row r="93" s="11" customFormat="1">
      <c r="B93" s="219"/>
      <c r="C93" s="220"/>
      <c r="D93" s="204" t="s">
        <v>200</v>
      </c>
      <c r="E93" s="221" t="s">
        <v>19</v>
      </c>
      <c r="F93" s="222" t="s">
        <v>201</v>
      </c>
      <c r="G93" s="220"/>
      <c r="H93" s="221" t="s">
        <v>19</v>
      </c>
      <c r="I93" s="223"/>
      <c r="J93" s="220"/>
      <c r="K93" s="220"/>
      <c r="L93" s="224"/>
      <c r="M93" s="225"/>
      <c r="N93" s="226"/>
      <c r="O93" s="226"/>
      <c r="P93" s="226"/>
      <c r="Q93" s="226"/>
      <c r="R93" s="226"/>
      <c r="S93" s="226"/>
      <c r="T93" s="227"/>
      <c r="AT93" s="228" t="s">
        <v>200</v>
      </c>
      <c r="AU93" s="228" t="s">
        <v>82</v>
      </c>
      <c r="AV93" s="11" t="s">
        <v>80</v>
      </c>
      <c r="AW93" s="11" t="s">
        <v>33</v>
      </c>
      <c r="AX93" s="11" t="s">
        <v>72</v>
      </c>
      <c r="AY93" s="228" t="s">
        <v>125</v>
      </c>
    </row>
    <row r="94" s="12" customFormat="1">
      <c r="B94" s="229"/>
      <c r="C94" s="230"/>
      <c r="D94" s="204" t="s">
        <v>200</v>
      </c>
      <c r="E94" s="231" t="s">
        <v>19</v>
      </c>
      <c r="F94" s="232" t="s">
        <v>447</v>
      </c>
      <c r="G94" s="230"/>
      <c r="H94" s="233">
        <v>420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AT94" s="239" t="s">
        <v>200</v>
      </c>
      <c r="AU94" s="239" t="s">
        <v>82</v>
      </c>
      <c r="AV94" s="12" t="s">
        <v>82</v>
      </c>
      <c r="AW94" s="12" t="s">
        <v>33</v>
      </c>
      <c r="AX94" s="12" t="s">
        <v>72</v>
      </c>
      <c r="AY94" s="239" t="s">
        <v>125</v>
      </c>
    </row>
    <row r="95" s="11" customFormat="1">
      <c r="B95" s="219"/>
      <c r="C95" s="220"/>
      <c r="D95" s="204" t="s">
        <v>200</v>
      </c>
      <c r="E95" s="221" t="s">
        <v>19</v>
      </c>
      <c r="F95" s="222" t="s">
        <v>203</v>
      </c>
      <c r="G95" s="220"/>
      <c r="H95" s="221" t="s">
        <v>19</v>
      </c>
      <c r="I95" s="223"/>
      <c r="J95" s="220"/>
      <c r="K95" s="220"/>
      <c r="L95" s="224"/>
      <c r="M95" s="225"/>
      <c r="N95" s="226"/>
      <c r="O95" s="226"/>
      <c r="P95" s="226"/>
      <c r="Q95" s="226"/>
      <c r="R95" s="226"/>
      <c r="S95" s="226"/>
      <c r="T95" s="227"/>
      <c r="AT95" s="228" t="s">
        <v>200</v>
      </c>
      <c r="AU95" s="228" t="s">
        <v>82</v>
      </c>
      <c r="AV95" s="11" t="s">
        <v>80</v>
      </c>
      <c r="AW95" s="11" t="s">
        <v>33</v>
      </c>
      <c r="AX95" s="11" t="s">
        <v>72</v>
      </c>
      <c r="AY95" s="228" t="s">
        <v>125</v>
      </c>
    </row>
    <row r="96" s="12" customFormat="1">
      <c r="B96" s="229"/>
      <c r="C96" s="230"/>
      <c r="D96" s="204" t="s">
        <v>200</v>
      </c>
      <c r="E96" s="231" t="s">
        <v>19</v>
      </c>
      <c r="F96" s="232" t="s">
        <v>448</v>
      </c>
      <c r="G96" s="230"/>
      <c r="H96" s="233">
        <v>690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AT96" s="239" t="s">
        <v>200</v>
      </c>
      <c r="AU96" s="239" t="s">
        <v>82</v>
      </c>
      <c r="AV96" s="12" t="s">
        <v>82</v>
      </c>
      <c r="AW96" s="12" t="s">
        <v>33</v>
      </c>
      <c r="AX96" s="12" t="s">
        <v>72</v>
      </c>
      <c r="AY96" s="239" t="s">
        <v>125</v>
      </c>
    </row>
    <row r="97" s="1" customFormat="1" ht="22.5" customHeight="1">
      <c r="B97" s="36"/>
      <c r="C97" s="193" t="s">
        <v>141</v>
      </c>
      <c r="D97" s="193" t="s">
        <v>126</v>
      </c>
      <c r="E97" s="194" t="s">
        <v>205</v>
      </c>
      <c r="F97" s="195" t="s">
        <v>206</v>
      </c>
      <c r="G97" s="196" t="s">
        <v>193</v>
      </c>
      <c r="H97" s="197">
        <v>3.2599999999999998</v>
      </c>
      <c r="I97" s="198"/>
      <c r="J97" s="197">
        <f>ROUND(I97*H97,1)</f>
        <v>0</v>
      </c>
      <c r="K97" s="195" t="s">
        <v>130</v>
      </c>
      <c r="L97" s="41"/>
      <c r="M97" s="199" t="s">
        <v>19</v>
      </c>
      <c r="N97" s="200" t="s">
        <v>43</v>
      </c>
      <c r="O97" s="77"/>
      <c r="P97" s="201">
        <f>O97*H97</f>
        <v>0</v>
      </c>
      <c r="Q97" s="201">
        <v>0</v>
      </c>
      <c r="R97" s="201">
        <f>Q97*H97</f>
        <v>0</v>
      </c>
      <c r="S97" s="201">
        <v>0</v>
      </c>
      <c r="T97" s="202">
        <f>S97*H97</f>
        <v>0</v>
      </c>
      <c r="AR97" s="15" t="s">
        <v>146</v>
      </c>
      <c r="AT97" s="15" t="s">
        <v>126</v>
      </c>
      <c r="AU97" s="15" t="s">
        <v>82</v>
      </c>
      <c r="AY97" s="15" t="s">
        <v>125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15" t="s">
        <v>80</v>
      </c>
      <c r="BK97" s="203">
        <f>ROUND(I97*H97,1)</f>
        <v>0</v>
      </c>
      <c r="BL97" s="15" t="s">
        <v>146</v>
      </c>
      <c r="BM97" s="15" t="s">
        <v>449</v>
      </c>
    </row>
    <row r="98" s="1" customFormat="1">
      <c r="B98" s="36"/>
      <c r="C98" s="37"/>
      <c r="D98" s="204" t="s">
        <v>181</v>
      </c>
      <c r="E98" s="37"/>
      <c r="F98" s="205" t="s">
        <v>208</v>
      </c>
      <c r="G98" s="37"/>
      <c r="H98" s="37"/>
      <c r="I98" s="128"/>
      <c r="J98" s="37"/>
      <c r="K98" s="37"/>
      <c r="L98" s="41"/>
      <c r="M98" s="206"/>
      <c r="N98" s="77"/>
      <c r="O98" s="77"/>
      <c r="P98" s="77"/>
      <c r="Q98" s="77"/>
      <c r="R98" s="77"/>
      <c r="S98" s="77"/>
      <c r="T98" s="78"/>
      <c r="AT98" s="15" t="s">
        <v>181</v>
      </c>
      <c r="AU98" s="15" t="s">
        <v>82</v>
      </c>
    </row>
    <row r="99" s="11" customFormat="1">
      <c r="B99" s="219"/>
      <c r="C99" s="220"/>
      <c r="D99" s="204" t="s">
        <v>200</v>
      </c>
      <c r="E99" s="221" t="s">
        <v>19</v>
      </c>
      <c r="F99" s="222" t="s">
        <v>209</v>
      </c>
      <c r="G99" s="220"/>
      <c r="H99" s="221" t="s">
        <v>19</v>
      </c>
      <c r="I99" s="223"/>
      <c r="J99" s="220"/>
      <c r="K99" s="220"/>
      <c r="L99" s="224"/>
      <c r="M99" s="225"/>
      <c r="N99" s="226"/>
      <c r="O99" s="226"/>
      <c r="P99" s="226"/>
      <c r="Q99" s="226"/>
      <c r="R99" s="226"/>
      <c r="S99" s="226"/>
      <c r="T99" s="227"/>
      <c r="AT99" s="228" t="s">
        <v>200</v>
      </c>
      <c r="AU99" s="228" t="s">
        <v>82</v>
      </c>
      <c r="AV99" s="11" t="s">
        <v>80</v>
      </c>
      <c r="AW99" s="11" t="s">
        <v>33</v>
      </c>
      <c r="AX99" s="11" t="s">
        <v>72</v>
      </c>
      <c r="AY99" s="228" t="s">
        <v>125</v>
      </c>
    </row>
    <row r="100" s="12" customFormat="1">
      <c r="B100" s="229"/>
      <c r="C100" s="230"/>
      <c r="D100" s="204" t="s">
        <v>200</v>
      </c>
      <c r="E100" s="231" t="s">
        <v>19</v>
      </c>
      <c r="F100" s="232" t="s">
        <v>450</v>
      </c>
      <c r="G100" s="230"/>
      <c r="H100" s="233">
        <v>3.2599999999999998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AT100" s="239" t="s">
        <v>200</v>
      </c>
      <c r="AU100" s="239" t="s">
        <v>82</v>
      </c>
      <c r="AV100" s="12" t="s">
        <v>82</v>
      </c>
      <c r="AW100" s="12" t="s">
        <v>33</v>
      </c>
      <c r="AX100" s="12" t="s">
        <v>72</v>
      </c>
      <c r="AY100" s="239" t="s">
        <v>125</v>
      </c>
    </row>
    <row r="101" s="1" customFormat="1" ht="22.5" customHeight="1">
      <c r="B101" s="36"/>
      <c r="C101" s="193" t="s">
        <v>146</v>
      </c>
      <c r="D101" s="193" t="s">
        <v>126</v>
      </c>
      <c r="E101" s="194" t="s">
        <v>211</v>
      </c>
      <c r="F101" s="195" t="s">
        <v>212</v>
      </c>
      <c r="G101" s="196" t="s">
        <v>193</v>
      </c>
      <c r="H101" s="197">
        <v>9.0800000000000001</v>
      </c>
      <c r="I101" s="198"/>
      <c r="J101" s="197">
        <f>ROUND(I101*H101,1)</f>
        <v>0</v>
      </c>
      <c r="K101" s="195" t="s">
        <v>130</v>
      </c>
      <c r="L101" s="41"/>
      <c r="M101" s="199" t="s">
        <v>19</v>
      </c>
      <c r="N101" s="200" t="s">
        <v>43</v>
      </c>
      <c r="O101" s="77"/>
      <c r="P101" s="201">
        <f>O101*H101</f>
        <v>0</v>
      </c>
      <c r="Q101" s="201">
        <v>0</v>
      </c>
      <c r="R101" s="201">
        <f>Q101*H101</f>
        <v>0</v>
      </c>
      <c r="S101" s="201">
        <v>0</v>
      </c>
      <c r="T101" s="202">
        <f>S101*H101</f>
        <v>0</v>
      </c>
      <c r="AR101" s="15" t="s">
        <v>146</v>
      </c>
      <c r="AT101" s="15" t="s">
        <v>126</v>
      </c>
      <c r="AU101" s="15" t="s">
        <v>82</v>
      </c>
      <c r="AY101" s="15" t="s">
        <v>125</v>
      </c>
      <c r="BE101" s="203">
        <f>IF(N101="základní",J101,0)</f>
        <v>0</v>
      </c>
      <c r="BF101" s="203">
        <f>IF(N101="snížená",J101,0)</f>
        <v>0</v>
      </c>
      <c r="BG101" s="203">
        <f>IF(N101="zákl. přenesená",J101,0)</f>
        <v>0</v>
      </c>
      <c r="BH101" s="203">
        <f>IF(N101="sníž. přenesená",J101,0)</f>
        <v>0</v>
      </c>
      <c r="BI101" s="203">
        <f>IF(N101="nulová",J101,0)</f>
        <v>0</v>
      </c>
      <c r="BJ101" s="15" t="s">
        <v>80</v>
      </c>
      <c r="BK101" s="203">
        <f>ROUND(I101*H101,1)</f>
        <v>0</v>
      </c>
      <c r="BL101" s="15" t="s">
        <v>146</v>
      </c>
      <c r="BM101" s="15" t="s">
        <v>213</v>
      </c>
    </row>
    <row r="102" s="1" customFormat="1">
      <c r="B102" s="36"/>
      <c r="C102" s="37"/>
      <c r="D102" s="204" t="s">
        <v>181</v>
      </c>
      <c r="E102" s="37"/>
      <c r="F102" s="205" t="s">
        <v>214</v>
      </c>
      <c r="G102" s="37"/>
      <c r="H102" s="37"/>
      <c r="I102" s="128"/>
      <c r="J102" s="37"/>
      <c r="K102" s="37"/>
      <c r="L102" s="41"/>
      <c r="M102" s="206"/>
      <c r="N102" s="77"/>
      <c r="O102" s="77"/>
      <c r="P102" s="77"/>
      <c r="Q102" s="77"/>
      <c r="R102" s="77"/>
      <c r="S102" s="77"/>
      <c r="T102" s="78"/>
      <c r="AT102" s="15" t="s">
        <v>181</v>
      </c>
      <c r="AU102" s="15" t="s">
        <v>82</v>
      </c>
    </row>
    <row r="103" s="11" customFormat="1">
      <c r="B103" s="219"/>
      <c r="C103" s="220"/>
      <c r="D103" s="204" t="s">
        <v>200</v>
      </c>
      <c r="E103" s="221" t="s">
        <v>19</v>
      </c>
      <c r="F103" s="222" t="s">
        <v>451</v>
      </c>
      <c r="G103" s="220"/>
      <c r="H103" s="221" t="s">
        <v>19</v>
      </c>
      <c r="I103" s="223"/>
      <c r="J103" s="220"/>
      <c r="K103" s="220"/>
      <c r="L103" s="224"/>
      <c r="M103" s="225"/>
      <c r="N103" s="226"/>
      <c r="O103" s="226"/>
      <c r="P103" s="226"/>
      <c r="Q103" s="226"/>
      <c r="R103" s="226"/>
      <c r="S103" s="226"/>
      <c r="T103" s="227"/>
      <c r="AT103" s="228" t="s">
        <v>200</v>
      </c>
      <c r="AU103" s="228" t="s">
        <v>82</v>
      </c>
      <c r="AV103" s="11" t="s">
        <v>80</v>
      </c>
      <c r="AW103" s="11" t="s">
        <v>33</v>
      </c>
      <c r="AX103" s="11" t="s">
        <v>72</v>
      </c>
      <c r="AY103" s="228" t="s">
        <v>125</v>
      </c>
    </row>
    <row r="104" s="12" customFormat="1">
      <c r="B104" s="229"/>
      <c r="C104" s="230"/>
      <c r="D104" s="204" t="s">
        <v>200</v>
      </c>
      <c r="E104" s="231" t="s">
        <v>19</v>
      </c>
      <c r="F104" s="232" t="s">
        <v>452</v>
      </c>
      <c r="G104" s="230"/>
      <c r="H104" s="233">
        <v>5.7800000000000002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AT104" s="239" t="s">
        <v>200</v>
      </c>
      <c r="AU104" s="239" t="s">
        <v>82</v>
      </c>
      <c r="AV104" s="12" t="s">
        <v>82</v>
      </c>
      <c r="AW104" s="12" t="s">
        <v>33</v>
      </c>
      <c r="AX104" s="12" t="s">
        <v>72</v>
      </c>
      <c r="AY104" s="239" t="s">
        <v>125</v>
      </c>
    </row>
    <row r="105" s="11" customFormat="1">
      <c r="B105" s="219"/>
      <c r="C105" s="220"/>
      <c r="D105" s="204" t="s">
        <v>200</v>
      </c>
      <c r="E105" s="221" t="s">
        <v>19</v>
      </c>
      <c r="F105" s="222" t="s">
        <v>215</v>
      </c>
      <c r="G105" s="220"/>
      <c r="H105" s="221" t="s">
        <v>19</v>
      </c>
      <c r="I105" s="223"/>
      <c r="J105" s="220"/>
      <c r="K105" s="220"/>
      <c r="L105" s="224"/>
      <c r="M105" s="225"/>
      <c r="N105" s="226"/>
      <c r="O105" s="226"/>
      <c r="P105" s="226"/>
      <c r="Q105" s="226"/>
      <c r="R105" s="226"/>
      <c r="S105" s="226"/>
      <c r="T105" s="227"/>
      <c r="AT105" s="228" t="s">
        <v>200</v>
      </c>
      <c r="AU105" s="228" t="s">
        <v>82</v>
      </c>
      <c r="AV105" s="11" t="s">
        <v>80</v>
      </c>
      <c r="AW105" s="11" t="s">
        <v>33</v>
      </c>
      <c r="AX105" s="11" t="s">
        <v>72</v>
      </c>
      <c r="AY105" s="228" t="s">
        <v>125</v>
      </c>
    </row>
    <row r="106" s="12" customFormat="1">
      <c r="B106" s="229"/>
      <c r="C106" s="230"/>
      <c r="D106" s="204" t="s">
        <v>200</v>
      </c>
      <c r="E106" s="231" t="s">
        <v>19</v>
      </c>
      <c r="F106" s="232" t="s">
        <v>453</v>
      </c>
      <c r="G106" s="230"/>
      <c r="H106" s="233">
        <v>3.2999999999999998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AT106" s="239" t="s">
        <v>200</v>
      </c>
      <c r="AU106" s="239" t="s">
        <v>82</v>
      </c>
      <c r="AV106" s="12" t="s">
        <v>82</v>
      </c>
      <c r="AW106" s="12" t="s">
        <v>33</v>
      </c>
      <c r="AX106" s="12" t="s">
        <v>72</v>
      </c>
      <c r="AY106" s="239" t="s">
        <v>125</v>
      </c>
    </row>
    <row r="107" s="1" customFormat="1" ht="22.5" customHeight="1">
      <c r="B107" s="36"/>
      <c r="C107" s="193" t="s">
        <v>150</v>
      </c>
      <c r="D107" s="193" t="s">
        <v>126</v>
      </c>
      <c r="E107" s="194" t="s">
        <v>218</v>
      </c>
      <c r="F107" s="195" t="s">
        <v>219</v>
      </c>
      <c r="G107" s="196" t="s">
        <v>193</v>
      </c>
      <c r="H107" s="197">
        <v>230</v>
      </c>
      <c r="I107" s="198"/>
      <c r="J107" s="197">
        <f>ROUND(I107*H107,1)</f>
        <v>0</v>
      </c>
      <c r="K107" s="195" t="s">
        <v>130</v>
      </c>
      <c r="L107" s="41"/>
      <c r="M107" s="199" t="s">
        <v>19</v>
      </c>
      <c r="N107" s="200" t="s">
        <v>43</v>
      </c>
      <c r="O107" s="77"/>
      <c r="P107" s="201">
        <f>O107*H107</f>
        <v>0</v>
      </c>
      <c r="Q107" s="201">
        <v>0</v>
      </c>
      <c r="R107" s="201">
        <f>Q107*H107</f>
        <v>0</v>
      </c>
      <c r="S107" s="201">
        <v>0</v>
      </c>
      <c r="T107" s="202">
        <f>S107*H107</f>
        <v>0</v>
      </c>
      <c r="AR107" s="15" t="s">
        <v>146</v>
      </c>
      <c r="AT107" s="15" t="s">
        <v>126</v>
      </c>
      <c r="AU107" s="15" t="s">
        <v>82</v>
      </c>
      <c r="AY107" s="15" t="s">
        <v>125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15" t="s">
        <v>80</v>
      </c>
      <c r="BK107" s="203">
        <f>ROUND(I107*H107,1)</f>
        <v>0</v>
      </c>
      <c r="BL107" s="15" t="s">
        <v>146</v>
      </c>
      <c r="BM107" s="15" t="s">
        <v>220</v>
      </c>
    </row>
    <row r="108" s="1" customFormat="1">
      <c r="B108" s="36"/>
      <c r="C108" s="37"/>
      <c r="D108" s="204" t="s">
        <v>181</v>
      </c>
      <c r="E108" s="37"/>
      <c r="F108" s="205" t="s">
        <v>221</v>
      </c>
      <c r="G108" s="37"/>
      <c r="H108" s="37"/>
      <c r="I108" s="128"/>
      <c r="J108" s="37"/>
      <c r="K108" s="37"/>
      <c r="L108" s="41"/>
      <c r="M108" s="206"/>
      <c r="N108" s="77"/>
      <c r="O108" s="77"/>
      <c r="P108" s="77"/>
      <c r="Q108" s="77"/>
      <c r="R108" s="77"/>
      <c r="S108" s="77"/>
      <c r="T108" s="78"/>
      <c r="AT108" s="15" t="s">
        <v>181</v>
      </c>
      <c r="AU108" s="15" t="s">
        <v>82</v>
      </c>
    </row>
    <row r="109" s="1" customFormat="1" ht="22.5" customHeight="1">
      <c r="B109" s="36"/>
      <c r="C109" s="193" t="s">
        <v>155</v>
      </c>
      <c r="D109" s="193" t="s">
        <v>126</v>
      </c>
      <c r="E109" s="194" t="s">
        <v>223</v>
      </c>
      <c r="F109" s="195" t="s">
        <v>224</v>
      </c>
      <c r="G109" s="196" t="s">
        <v>193</v>
      </c>
      <c r="H109" s="197">
        <v>1014.24</v>
      </c>
      <c r="I109" s="198"/>
      <c r="J109" s="197">
        <f>ROUND(I109*H109,1)</f>
        <v>0</v>
      </c>
      <c r="K109" s="195" t="s">
        <v>130</v>
      </c>
      <c r="L109" s="41"/>
      <c r="M109" s="199" t="s">
        <v>19</v>
      </c>
      <c r="N109" s="200" t="s">
        <v>43</v>
      </c>
      <c r="O109" s="77"/>
      <c r="P109" s="201">
        <f>O109*H109</f>
        <v>0</v>
      </c>
      <c r="Q109" s="201">
        <v>0</v>
      </c>
      <c r="R109" s="201">
        <f>Q109*H109</f>
        <v>0</v>
      </c>
      <c r="S109" s="201">
        <v>0</v>
      </c>
      <c r="T109" s="202">
        <f>S109*H109</f>
        <v>0</v>
      </c>
      <c r="AR109" s="15" t="s">
        <v>146</v>
      </c>
      <c r="AT109" s="15" t="s">
        <v>126</v>
      </c>
      <c r="AU109" s="15" t="s">
        <v>82</v>
      </c>
      <c r="AY109" s="15" t="s">
        <v>125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5" t="s">
        <v>80</v>
      </c>
      <c r="BK109" s="203">
        <f>ROUND(I109*H109,1)</f>
        <v>0</v>
      </c>
      <c r="BL109" s="15" t="s">
        <v>146</v>
      </c>
      <c r="BM109" s="15" t="s">
        <v>225</v>
      </c>
    </row>
    <row r="110" s="1" customFormat="1">
      <c r="B110" s="36"/>
      <c r="C110" s="37"/>
      <c r="D110" s="204" t="s">
        <v>181</v>
      </c>
      <c r="E110" s="37"/>
      <c r="F110" s="205" t="s">
        <v>221</v>
      </c>
      <c r="G110" s="37"/>
      <c r="H110" s="37"/>
      <c r="I110" s="128"/>
      <c r="J110" s="37"/>
      <c r="K110" s="37"/>
      <c r="L110" s="41"/>
      <c r="M110" s="206"/>
      <c r="N110" s="77"/>
      <c r="O110" s="77"/>
      <c r="P110" s="77"/>
      <c r="Q110" s="77"/>
      <c r="R110" s="77"/>
      <c r="S110" s="77"/>
      <c r="T110" s="78"/>
      <c r="AT110" s="15" t="s">
        <v>181</v>
      </c>
      <c r="AU110" s="15" t="s">
        <v>82</v>
      </c>
    </row>
    <row r="111" s="12" customFormat="1">
      <c r="B111" s="229"/>
      <c r="C111" s="230"/>
      <c r="D111" s="204" t="s">
        <v>200</v>
      </c>
      <c r="E111" s="231" t="s">
        <v>19</v>
      </c>
      <c r="F111" s="232" t="s">
        <v>454</v>
      </c>
      <c r="G111" s="230"/>
      <c r="H111" s="233">
        <v>420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AT111" s="239" t="s">
        <v>200</v>
      </c>
      <c r="AU111" s="239" t="s">
        <v>82</v>
      </c>
      <c r="AV111" s="12" t="s">
        <v>82</v>
      </c>
      <c r="AW111" s="12" t="s">
        <v>33</v>
      </c>
      <c r="AX111" s="12" t="s">
        <v>72</v>
      </c>
      <c r="AY111" s="239" t="s">
        <v>125</v>
      </c>
    </row>
    <row r="112" s="12" customFormat="1">
      <c r="B112" s="229"/>
      <c r="C112" s="230"/>
      <c r="D112" s="204" t="s">
        <v>200</v>
      </c>
      <c r="E112" s="231" t="s">
        <v>19</v>
      </c>
      <c r="F112" s="232" t="s">
        <v>455</v>
      </c>
      <c r="G112" s="230"/>
      <c r="H112" s="233">
        <v>3.2599999999999998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AT112" s="239" t="s">
        <v>200</v>
      </c>
      <c r="AU112" s="239" t="s">
        <v>82</v>
      </c>
      <c r="AV112" s="12" t="s">
        <v>82</v>
      </c>
      <c r="AW112" s="12" t="s">
        <v>33</v>
      </c>
      <c r="AX112" s="12" t="s">
        <v>72</v>
      </c>
      <c r="AY112" s="239" t="s">
        <v>125</v>
      </c>
    </row>
    <row r="113" s="12" customFormat="1">
      <c r="B113" s="229"/>
      <c r="C113" s="230"/>
      <c r="D113" s="204" t="s">
        <v>200</v>
      </c>
      <c r="E113" s="231" t="s">
        <v>19</v>
      </c>
      <c r="F113" s="232" t="s">
        <v>456</v>
      </c>
      <c r="G113" s="230"/>
      <c r="H113" s="233">
        <v>9.0800000000000001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AT113" s="239" t="s">
        <v>200</v>
      </c>
      <c r="AU113" s="239" t="s">
        <v>82</v>
      </c>
      <c r="AV113" s="12" t="s">
        <v>82</v>
      </c>
      <c r="AW113" s="12" t="s">
        <v>33</v>
      </c>
      <c r="AX113" s="12" t="s">
        <v>72</v>
      </c>
      <c r="AY113" s="239" t="s">
        <v>125</v>
      </c>
    </row>
    <row r="114" s="12" customFormat="1">
      <c r="B114" s="229"/>
      <c r="C114" s="230"/>
      <c r="D114" s="204" t="s">
        <v>200</v>
      </c>
      <c r="E114" s="231" t="s">
        <v>19</v>
      </c>
      <c r="F114" s="232" t="s">
        <v>457</v>
      </c>
      <c r="G114" s="230"/>
      <c r="H114" s="233">
        <v>690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AT114" s="239" t="s">
        <v>200</v>
      </c>
      <c r="AU114" s="239" t="s">
        <v>82</v>
      </c>
      <c r="AV114" s="12" t="s">
        <v>82</v>
      </c>
      <c r="AW114" s="12" t="s">
        <v>33</v>
      </c>
      <c r="AX114" s="12" t="s">
        <v>72</v>
      </c>
      <c r="AY114" s="239" t="s">
        <v>125</v>
      </c>
    </row>
    <row r="115" s="12" customFormat="1">
      <c r="B115" s="229"/>
      <c r="C115" s="230"/>
      <c r="D115" s="204" t="s">
        <v>200</v>
      </c>
      <c r="E115" s="231" t="s">
        <v>19</v>
      </c>
      <c r="F115" s="232" t="s">
        <v>458</v>
      </c>
      <c r="G115" s="230"/>
      <c r="H115" s="233">
        <v>121.90000000000001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AT115" s="239" t="s">
        <v>200</v>
      </c>
      <c r="AU115" s="239" t="s">
        <v>82</v>
      </c>
      <c r="AV115" s="12" t="s">
        <v>82</v>
      </c>
      <c r="AW115" s="12" t="s">
        <v>33</v>
      </c>
      <c r="AX115" s="12" t="s">
        <v>72</v>
      </c>
      <c r="AY115" s="239" t="s">
        <v>125</v>
      </c>
    </row>
    <row r="116" s="12" customFormat="1">
      <c r="B116" s="229"/>
      <c r="C116" s="230"/>
      <c r="D116" s="204" t="s">
        <v>200</v>
      </c>
      <c r="E116" s="231" t="s">
        <v>19</v>
      </c>
      <c r="F116" s="232" t="s">
        <v>459</v>
      </c>
      <c r="G116" s="230"/>
      <c r="H116" s="233">
        <v>-230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AT116" s="239" t="s">
        <v>200</v>
      </c>
      <c r="AU116" s="239" t="s">
        <v>82</v>
      </c>
      <c r="AV116" s="12" t="s">
        <v>82</v>
      </c>
      <c r="AW116" s="12" t="s">
        <v>33</v>
      </c>
      <c r="AX116" s="12" t="s">
        <v>72</v>
      </c>
      <c r="AY116" s="239" t="s">
        <v>125</v>
      </c>
    </row>
    <row r="117" s="1" customFormat="1" ht="22.5" customHeight="1">
      <c r="B117" s="36"/>
      <c r="C117" s="193" t="s">
        <v>160</v>
      </c>
      <c r="D117" s="193" t="s">
        <v>126</v>
      </c>
      <c r="E117" s="194" t="s">
        <v>233</v>
      </c>
      <c r="F117" s="195" t="s">
        <v>234</v>
      </c>
      <c r="G117" s="196" t="s">
        <v>193</v>
      </c>
      <c r="H117" s="197">
        <v>10142.4</v>
      </c>
      <c r="I117" s="198"/>
      <c r="J117" s="197">
        <f>ROUND(I117*H117,1)</f>
        <v>0</v>
      </c>
      <c r="K117" s="195" t="s">
        <v>130</v>
      </c>
      <c r="L117" s="41"/>
      <c r="M117" s="199" t="s">
        <v>19</v>
      </c>
      <c r="N117" s="200" t="s">
        <v>43</v>
      </c>
      <c r="O117" s="77"/>
      <c r="P117" s="201">
        <f>O117*H117</f>
        <v>0</v>
      </c>
      <c r="Q117" s="201">
        <v>0</v>
      </c>
      <c r="R117" s="201">
        <f>Q117*H117</f>
        <v>0</v>
      </c>
      <c r="S117" s="201">
        <v>0</v>
      </c>
      <c r="T117" s="202">
        <f>S117*H117</f>
        <v>0</v>
      </c>
      <c r="AR117" s="15" t="s">
        <v>146</v>
      </c>
      <c r="AT117" s="15" t="s">
        <v>126</v>
      </c>
      <c r="AU117" s="15" t="s">
        <v>82</v>
      </c>
      <c r="AY117" s="15" t="s">
        <v>125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5" t="s">
        <v>80</v>
      </c>
      <c r="BK117" s="203">
        <f>ROUND(I117*H117,1)</f>
        <v>0</v>
      </c>
      <c r="BL117" s="15" t="s">
        <v>146</v>
      </c>
      <c r="BM117" s="15" t="s">
        <v>460</v>
      </c>
    </row>
    <row r="118" s="1" customFormat="1">
      <c r="B118" s="36"/>
      <c r="C118" s="37"/>
      <c r="D118" s="204" t="s">
        <v>181</v>
      </c>
      <c r="E118" s="37"/>
      <c r="F118" s="205" t="s">
        <v>221</v>
      </c>
      <c r="G118" s="37"/>
      <c r="H118" s="37"/>
      <c r="I118" s="128"/>
      <c r="J118" s="37"/>
      <c r="K118" s="37"/>
      <c r="L118" s="41"/>
      <c r="M118" s="206"/>
      <c r="N118" s="77"/>
      <c r="O118" s="77"/>
      <c r="P118" s="77"/>
      <c r="Q118" s="77"/>
      <c r="R118" s="77"/>
      <c r="S118" s="77"/>
      <c r="T118" s="78"/>
      <c r="AT118" s="15" t="s">
        <v>181</v>
      </c>
      <c r="AU118" s="15" t="s">
        <v>82</v>
      </c>
    </row>
    <row r="119" s="12" customFormat="1">
      <c r="B119" s="229"/>
      <c r="C119" s="230"/>
      <c r="D119" s="204" t="s">
        <v>200</v>
      </c>
      <c r="E119" s="231" t="s">
        <v>19</v>
      </c>
      <c r="F119" s="232" t="s">
        <v>461</v>
      </c>
      <c r="G119" s="230"/>
      <c r="H119" s="233">
        <v>10142.4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AT119" s="239" t="s">
        <v>200</v>
      </c>
      <c r="AU119" s="239" t="s">
        <v>82</v>
      </c>
      <c r="AV119" s="12" t="s">
        <v>82</v>
      </c>
      <c r="AW119" s="12" t="s">
        <v>33</v>
      </c>
      <c r="AX119" s="12" t="s">
        <v>72</v>
      </c>
      <c r="AY119" s="239" t="s">
        <v>125</v>
      </c>
    </row>
    <row r="120" s="1" customFormat="1" ht="16.5" customHeight="1">
      <c r="B120" s="36"/>
      <c r="C120" s="193" t="s">
        <v>217</v>
      </c>
      <c r="D120" s="193" t="s">
        <v>126</v>
      </c>
      <c r="E120" s="194" t="s">
        <v>238</v>
      </c>
      <c r="F120" s="195" t="s">
        <v>239</v>
      </c>
      <c r="G120" s="196" t="s">
        <v>240</v>
      </c>
      <c r="H120" s="197">
        <v>1927.06</v>
      </c>
      <c r="I120" s="198"/>
      <c r="J120" s="197">
        <f>ROUND(I120*H120,1)</f>
        <v>0</v>
      </c>
      <c r="K120" s="195" t="s">
        <v>130</v>
      </c>
      <c r="L120" s="41"/>
      <c r="M120" s="199" t="s">
        <v>19</v>
      </c>
      <c r="N120" s="200" t="s">
        <v>43</v>
      </c>
      <c r="O120" s="77"/>
      <c r="P120" s="201">
        <f>O120*H120</f>
        <v>0</v>
      </c>
      <c r="Q120" s="201">
        <v>0</v>
      </c>
      <c r="R120" s="201">
        <f>Q120*H120</f>
        <v>0</v>
      </c>
      <c r="S120" s="201">
        <v>0</v>
      </c>
      <c r="T120" s="202">
        <f>S120*H120</f>
        <v>0</v>
      </c>
      <c r="AR120" s="15" t="s">
        <v>146</v>
      </c>
      <c r="AT120" s="15" t="s">
        <v>126</v>
      </c>
      <c r="AU120" s="15" t="s">
        <v>82</v>
      </c>
      <c r="AY120" s="15" t="s">
        <v>125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15" t="s">
        <v>80</v>
      </c>
      <c r="BK120" s="203">
        <f>ROUND(I120*H120,1)</f>
        <v>0</v>
      </c>
      <c r="BL120" s="15" t="s">
        <v>146</v>
      </c>
      <c r="BM120" s="15" t="s">
        <v>241</v>
      </c>
    </row>
    <row r="121" s="1" customFormat="1">
      <c r="B121" s="36"/>
      <c r="C121" s="37"/>
      <c r="D121" s="204" t="s">
        <v>181</v>
      </c>
      <c r="E121" s="37"/>
      <c r="F121" s="205" t="s">
        <v>242</v>
      </c>
      <c r="G121" s="37"/>
      <c r="H121" s="37"/>
      <c r="I121" s="128"/>
      <c r="J121" s="37"/>
      <c r="K121" s="37"/>
      <c r="L121" s="41"/>
      <c r="M121" s="206"/>
      <c r="N121" s="77"/>
      <c r="O121" s="77"/>
      <c r="P121" s="77"/>
      <c r="Q121" s="77"/>
      <c r="R121" s="77"/>
      <c r="S121" s="77"/>
      <c r="T121" s="78"/>
      <c r="AT121" s="15" t="s">
        <v>181</v>
      </c>
      <c r="AU121" s="15" t="s">
        <v>82</v>
      </c>
    </row>
    <row r="122" s="12" customFormat="1">
      <c r="B122" s="229"/>
      <c r="C122" s="230"/>
      <c r="D122" s="204" t="s">
        <v>200</v>
      </c>
      <c r="E122" s="231" t="s">
        <v>19</v>
      </c>
      <c r="F122" s="232" t="s">
        <v>462</v>
      </c>
      <c r="G122" s="230"/>
      <c r="H122" s="233">
        <v>1927.06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AT122" s="239" t="s">
        <v>200</v>
      </c>
      <c r="AU122" s="239" t="s">
        <v>82</v>
      </c>
      <c r="AV122" s="12" t="s">
        <v>82</v>
      </c>
      <c r="AW122" s="12" t="s">
        <v>33</v>
      </c>
      <c r="AX122" s="12" t="s">
        <v>72</v>
      </c>
      <c r="AY122" s="239" t="s">
        <v>125</v>
      </c>
    </row>
    <row r="123" s="1" customFormat="1" ht="33.75" customHeight="1">
      <c r="B123" s="36"/>
      <c r="C123" s="193" t="s">
        <v>222</v>
      </c>
      <c r="D123" s="193" t="s">
        <v>126</v>
      </c>
      <c r="E123" s="194" t="s">
        <v>245</v>
      </c>
      <c r="F123" s="195" t="s">
        <v>246</v>
      </c>
      <c r="G123" s="196" t="s">
        <v>193</v>
      </c>
      <c r="H123" s="197">
        <v>230</v>
      </c>
      <c r="I123" s="198"/>
      <c r="J123" s="197">
        <f>ROUND(I123*H123,1)</f>
        <v>0</v>
      </c>
      <c r="K123" s="195" t="s">
        <v>130</v>
      </c>
      <c r="L123" s="41"/>
      <c r="M123" s="199" t="s">
        <v>19</v>
      </c>
      <c r="N123" s="200" t="s">
        <v>43</v>
      </c>
      <c r="O123" s="77"/>
      <c r="P123" s="201">
        <f>O123*H123</f>
        <v>0</v>
      </c>
      <c r="Q123" s="201">
        <v>0</v>
      </c>
      <c r="R123" s="201">
        <f>Q123*H123</f>
        <v>0</v>
      </c>
      <c r="S123" s="201">
        <v>0</v>
      </c>
      <c r="T123" s="202">
        <f>S123*H123</f>
        <v>0</v>
      </c>
      <c r="AR123" s="15" t="s">
        <v>146</v>
      </c>
      <c r="AT123" s="15" t="s">
        <v>126</v>
      </c>
      <c r="AU123" s="15" t="s">
        <v>82</v>
      </c>
      <c r="AY123" s="15" t="s">
        <v>125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5" t="s">
        <v>80</v>
      </c>
      <c r="BK123" s="203">
        <f>ROUND(I123*H123,1)</f>
        <v>0</v>
      </c>
      <c r="BL123" s="15" t="s">
        <v>146</v>
      </c>
      <c r="BM123" s="15" t="s">
        <v>247</v>
      </c>
    </row>
    <row r="124" s="1" customFormat="1">
      <c r="B124" s="36"/>
      <c r="C124" s="37"/>
      <c r="D124" s="204" t="s">
        <v>181</v>
      </c>
      <c r="E124" s="37"/>
      <c r="F124" s="205" t="s">
        <v>248</v>
      </c>
      <c r="G124" s="37"/>
      <c r="H124" s="37"/>
      <c r="I124" s="128"/>
      <c r="J124" s="37"/>
      <c r="K124" s="37"/>
      <c r="L124" s="41"/>
      <c r="M124" s="206"/>
      <c r="N124" s="77"/>
      <c r="O124" s="77"/>
      <c r="P124" s="77"/>
      <c r="Q124" s="77"/>
      <c r="R124" s="77"/>
      <c r="S124" s="77"/>
      <c r="T124" s="78"/>
      <c r="AT124" s="15" t="s">
        <v>181</v>
      </c>
      <c r="AU124" s="15" t="s">
        <v>82</v>
      </c>
    </row>
    <row r="125" s="1" customFormat="1" ht="16.5" customHeight="1">
      <c r="B125" s="36"/>
      <c r="C125" s="193" t="s">
        <v>232</v>
      </c>
      <c r="D125" s="193" t="s">
        <v>126</v>
      </c>
      <c r="E125" s="194" t="s">
        <v>250</v>
      </c>
      <c r="F125" s="195" t="s">
        <v>251</v>
      </c>
      <c r="G125" s="196" t="s">
        <v>179</v>
      </c>
      <c r="H125" s="197">
        <v>1715</v>
      </c>
      <c r="I125" s="198"/>
      <c r="J125" s="197">
        <f>ROUND(I125*H125,1)</f>
        <v>0</v>
      </c>
      <c r="K125" s="195" t="s">
        <v>130</v>
      </c>
      <c r="L125" s="41"/>
      <c r="M125" s="199" t="s">
        <v>19</v>
      </c>
      <c r="N125" s="200" t="s">
        <v>43</v>
      </c>
      <c r="O125" s="77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AR125" s="15" t="s">
        <v>146</v>
      </c>
      <c r="AT125" s="15" t="s">
        <v>126</v>
      </c>
      <c r="AU125" s="15" t="s">
        <v>82</v>
      </c>
      <c r="AY125" s="15" t="s">
        <v>125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5" t="s">
        <v>80</v>
      </c>
      <c r="BK125" s="203">
        <f>ROUND(I125*H125,1)</f>
        <v>0</v>
      </c>
      <c r="BL125" s="15" t="s">
        <v>146</v>
      </c>
      <c r="BM125" s="15" t="s">
        <v>252</v>
      </c>
    </row>
    <row r="126" s="1" customFormat="1">
      <c r="B126" s="36"/>
      <c r="C126" s="37"/>
      <c r="D126" s="204" t="s">
        <v>181</v>
      </c>
      <c r="E126" s="37"/>
      <c r="F126" s="205" t="s">
        <v>253</v>
      </c>
      <c r="G126" s="37"/>
      <c r="H126" s="37"/>
      <c r="I126" s="128"/>
      <c r="J126" s="37"/>
      <c r="K126" s="37"/>
      <c r="L126" s="41"/>
      <c r="M126" s="206"/>
      <c r="N126" s="77"/>
      <c r="O126" s="77"/>
      <c r="P126" s="77"/>
      <c r="Q126" s="77"/>
      <c r="R126" s="77"/>
      <c r="S126" s="77"/>
      <c r="T126" s="78"/>
      <c r="AT126" s="15" t="s">
        <v>181</v>
      </c>
      <c r="AU126" s="15" t="s">
        <v>82</v>
      </c>
    </row>
    <row r="127" s="1" customFormat="1" ht="22.5" customHeight="1">
      <c r="B127" s="36"/>
      <c r="C127" s="193" t="s">
        <v>237</v>
      </c>
      <c r="D127" s="193" t="s">
        <v>126</v>
      </c>
      <c r="E127" s="194" t="s">
        <v>255</v>
      </c>
      <c r="F127" s="195" t="s">
        <v>256</v>
      </c>
      <c r="G127" s="196" t="s">
        <v>193</v>
      </c>
      <c r="H127" s="197">
        <v>423.30000000000001</v>
      </c>
      <c r="I127" s="198"/>
      <c r="J127" s="197">
        <f>ROUND(I127*H127,1)</f>
        <v>0</v>
      </c>
      <c r="K127" s="195" t="s">
        <v>130</v>
      </c>
      <c r="L127" s="41"/>
      <c r="M127" s="199" t="s">
        <v>19</v>
      </c>
      <c r="N127" s="200" t="s">
        <v>43</v>
      </c>
      <c r="O127" s="77"/>
      <c r="P127" s="201">
        <f>O127*H127</f>
        <v>0</v>
      </c>
      <c r="Q127" s="201">
        <v>0</v>
      </c>
      <c r="R127" s="201">
        <f>Q127*H127</f>
        <v>0</v>
      </c>
      <c r="S127" s="201">
        <v>0</v>
      </c>
      <c r="T127" s="202">
        <f>S127*H127</f>
        <v>0</v>
      </c>
      <c r="AR127" s="15" t="s">
        <v>146</v>
      </c>
      <c r="AT127" s="15" t="s">
        <v>126</v>
      </c>
      <c r="AU127" s="15" t="s">
        <v>82</v>
      </c>
      <c r="AY127" s="15" t="s">
        <v>125</v>
      </c>
      <c r="BE127" s="203">
        <f>IF(N127="základní",J127,0)</f>
        <v>0</v>
      </c>
      <c r="BF127" s="203">
        <f>IF(N127="snížená",J127,0)</f>
        <v>0</v>
      </c>
      <c r="BG127" s="203">
        <f>IF(N127="zákl. přenesená",J127,0)</f>
        <v>0</v>
      </c>
      <c r="BH127" s="203">
        <f>IF(N127="sníž. přenesená",J127,0)</f>
        <v>0</v>
      </c>
      <c r="BI127" s="203">
        <f>IF(N127="nulová",J127,0)</f>
        <v>0</v>
      </c>
      <c r="BJ127" s="15" t="s">
        <v>80</v>
      </c>
      <c r="BK127" s="203">
        <f>ROUND(I127*H127,1)</f>
        <v>0</v>
      </c>
      <c r="BL127" s="15" t="s">
        <v>146</v>
      </c>
      <c r="BM127" s="15" t="s">
        <v>257</v>
      </c>
    </row>
    <row r="128" s="1" customFormat="1">
      <c r="B128" s="36"/>
      <c r="C128" s="37"/>
      <c r="D128" s="204" t="s">
        <v>181</v>
      </c>
      <c r="E128" s="37"/>
      <c r="F128" s="205" t="s">
        <v>258</v>
      </c>
      <c r="G128" s="37"/>
      <c r="H128" s="37"/>
      <c r="I128" s="128"/>
      <c r="J128" s="37"/>
      <c r="K128" s="37"/>
      <c r="L128" s="41"/>
      <c r="M128" s="206"/>
      <c r="N128" s="77"/>
      <c r="O128" s="77"/>
      <c r="P128" s="77"/>
      <c r="Q128" s="77"/>
      <c r="R128" s="77"/>
      <c r="S128" s="77"/>
      <c r="T128" s="78"/>
      <c r="AT128" s="15" t="s">
        <v>181</v>
      </c>
      <c r="AU128" s="15" t="s">
        <v>82</v>
      </c>
    </row>
    <row r="129" s="11" customFormat="1">
      <c r="B129" s="219"/>
      <c r="C129" s="220"/>
      <c r="D129" s="204" t="s">
        <v>200</v>
      </c>
      <c r="E129" s="221" t="s">
        <v>19</v>
      </c>
      <c r="F129" s="222" t="s">
        <v>201</v>
      </c>
      <c r="G129" s="220"/>
      <c r="H129" s="221" t="s">
        <v>19</v>
      </c>
      <c r="I129" s="223"/>
      <c r="J129" s="220"/>
      <c r="K129" s="220"/>
      <c r="L129" s="224"/>
      <c r="M129" s="225"/>
      <c r="N129" s="226"/>
      <c r="O129" s="226"/>
      <c r="P129" s="226"/>
      <c r="Q129" s="226"/>
      <c r="R129" s="226"/>
      <c r="S129" s="226"/>
      <c r="T129" s="227"/>
      <c r="AT129" s="228" t="s">
        <v>200</v>
      </c>
      <c r="AU129" s="228" t="s">
        <v>82</v>
      </c>
      <c r="AV129" s="11" t="s">
        <v>80</v>
      </c>
      <c r="AW129" s="11" t="s">
        <v>33</v>
      </c>
      <c r="AX129" s="11" t="s">
        <v>72</v>
      </c>
      <c r="AY129" s="228" t="s">
        <v>125</v>
      </c>
    </row>
    <row r="130" s="12" customFormat="1">
      <c r="B130" s="229"/>
      <c r="C130" s="230"/>
      <c r="D130" s="204" t="s">
        <v>200</v>
      </c>
      <c r="E130" s="231" t="s">
        <v>19</v>
      </c>
      <c r="F130" s="232" t="s">
        <v>447</v>
      </c>
      <c r="G130" s="230"/>
      <c r="H130" s="233">
        <v>420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AT130" s="239" t="s">
        <v>200</v>
      </c>
      <c r="AU130" s="239" t="s">
        <v>82</v>
      </c>
      <c r="AV130" s="12" t="s">
        <v>82</v>
      </c>
      <c r="AW130" s="12" t="s">
        <v>33</v>
      </c>
      <c r="AX130" s="12" t="s">
        <v>72</v>
      </c>
      <c r="AY130" s="239" t="s">
        <v>125</v>
      </c>
    </row>
    <row r="131" s="12" customFormat="1">
      <c r="B131" s="229"/>
      <c r="C131" s="230"/>
      <c r="D131" s="204" t="s">
        <v>200</v>
      </c>
      <c r="E131" s="231" t="s">
        <v>19</v>
      </c>
      <c r="F131" s="232" t="s">
        <v>453</v>
      </c>
      <c r="G131" s="230"/>
      <c r="H131" s="233">
        <v>3.2999999999999998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AT131" s="239" t="s">
        <v>200</v>
      </c>
      <c r="AU131" s="239" t="s">
        <v>82</v>
      </c>
      <c r="AV131" s="12" t="s">
        <v>82</v>
      </c>
      <c r="AW131" s="12" t="s">
        <v>33</v>
      </c>
      <c r="AX131" s="12" t="s">
        <v>72</v>
      </c>
      <c r="AY131" s="239" t="s">
        <v>125</v>
      </c>
    </row>
    <row r="132" s="1" customFormat="1" ht="16.5" customHeight="1">
      <c r="B132" s="36"/>
      <c r="C132" s="240" t="s">
        <v>244</v>
      </c>
      <c r="D132" s="240" t="s">
        <v>259</v>
      </c>
      <c r="E132" s="241" t="s">
        <v>260</v>
      </c>
      <c r="F132" s="242" t="s">
        <v>261</v>
      </c>
      <c r="G132" s="243" t="s">
        <v>240</v>
      </c>
      <c r="H132" s="244">
        <v>761.94000000000005</v>
      </c>
      <c r="I132" s="245"/>
      <c r="J132" s="244">
        <f>ROUND(I132*H132,1)</f>
        <v>0</v>
      </c>
      <c r="K132" s="242" t="s">
        <v>130</v>
      </c>
      <c r="L132" s="246"/>
      <c r="M132" s="247" t="s">
        <v>19</v>
      </c>
      <c r="N132" s="248" t="s">
        <v>43</v>
      </c>
      <c r="O132" s="77"/>
      <c r="P132" s="201">
        <f>O132*H132</f>
        <v>0</v>
      </c>
      <c r="Q132" s="201">
        <v>1</v>
      </c>
      <c r="R132" s="201">
        <f>Q132*H132</f>
        <v>761.94000000000005</v>
      </c>
      <c r="S132" s="201">
        <v>0</v>
      </c>
      <c r="T132" s="202">
        <f>S132*H132</f>
        <v>0</v>
      </c>
      <c r="AR132" s="15" t="s">
        <v>217</v>
      </c>
      <c r="AT132" s="15" t="s">
        <v>259</v>
      </c>
      <c r="AU132" s="15" t="s">
        <v>82</v>
      </c>
      <c r="AY132" s="15" t="s">
        <v>125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5" t="s">
        <v>80</v>
      </c>
      <c r="BK132" s="203">
        <f>ROUND(I132*H132,1)</f>
        <v>0</v>
      </c>
      <c r="BL132" s="15" t="s">
        <v>146</v>
      </c>
      <c r="BM132" s="15" t="s">
        <v>262</v>
      </c>
    </row>
    <row r="133" s="12" customFormat="1">
      <c r="B133" s="229"/>
      <c r="C133" s="230"/>
      <c r="D133" s="204" t="s">
        <v>200</v>
      </c>
      <c r="E133" s="231" t="s">
        <v>19</v>
      </c>
      <c r="F133" s="232" t="s">
        <v>463</v>
      </c>
      <c r="G133" s="230"/>
      <c r="H133" s="233">
        <v>761.94000000000005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AT133" s="239" t="s">
        <v>200</v>
      </c>
      <c r="AU133" s="239" t="s">
        <v>82</v>
      </c>
      <c r="AV133" s="12" t="s">
        <v>82</v>
      </c>
      <c r="AW133" s="12" t="s">
        <v>33</v>
      </c>
      <c r="AX133" s="12" t="s">
        <v>72</v>
      </c>
      <c r="AY133" s="239" t="s">
        <v>125</v>
      </c>
    </row>
    <row r="134" s="1" customFormat="1" ht="16.5" customHeight="1">
      <c r="B134" s="36"/>
      <c r="C134" s="193" t="s">
        <v>249</v>
      </c>
      <c r="D134" s="193" t="s">
        <v>126</v>
      </c>
      <c r="E134" s="194" t="s">
        <v>265</v>
      </c>
      <c r="F134" s="195" t="s">
        <v>266</v>
      </c>
      <c r="G134" s="196" t="s">
        <v>193</v>
      </c>
      <c r="H134" s="197">
        <v>78.099999999999994</v>
      </c>
      <c r="I134" s="198"/>
      <c r="J134" s="197">
        <f>ROUND(I134*H134,1)</f>
        <v>0</v>
      </c>
      <c r="K134" s="195" t="s">
        <v>130</v>
      </c>
      <c r="L134" s="41"/>
      <c r="M134" s="199" t="s">
        <v>19</v>
      </c>
      <c r="N134" s="200" t="s">
        <v>43</v>
      </c>
      <c r="O134" s="77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AR134" s="15" t="s">
        <v>146</v>
      </c>
      <c r="AT134" s="15" t="s">
        <v>126</v>
      </c>
      <c r="AU134" s="15" t="s">
        <v>82</v>
      </c>
      <c r="AY134" s="15" t="s">
        <v>125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5" t="s">
        <v>80</v>
      </c>
      <c r="BK134" s="203">
        <f>ROUND(I134*H134,1)</f>
        <v>0</v>
      </c>
      <c r="BL134" s="15" t="s">
        <v>146</v>
      </c>
      <c r="BM134" s="15" t="s">
        <v>267</v>
      </c>
    </row>
    <row r="135" s="1" customFormat="1">
      <c r="B135" s="36"/>
      <c r="C135" s="37"/>
      <c r="D135" s="204" t="s">
        <v>181</v>
      </c>
      <c r="E135" s="37"/>
      <c r="F135" s="205" t="s">
        <v>268</v>
      </c>
      <c r="G135" s="37"/>
      <c r="H135" s="37"/>
      <c r="I135" s="128"/>
      <c r="J135" s="37"/>
      <c r="K135" s="37"/>
      <c r="L135" s="41"/>
      <c r="M135" s="206"/>
      <c r="N135" s="77"/>
      <c r="O135" s="77"/>
      <c r="P135" s="77"/>
      <c r="Q135" s="77"/>
      <c r="R135" s="77"/>
      <c r="S135" s="77"/>
      <c r="T135" s="78"/>
      <c r="AT135" s="15" t="s">
        <v>181</v>
      </c>
      <c r="AU135" s="15" t="s">
        <v>82</v>
      </c>
    </row>
    <row r="136" s="11" customFormat="1">
      <c r="B136" s="219"/>
      <c r="C136" s="220"/>
      <c r="D136" s="204" t="s">
        <v>200</v>
      </c>
      <c r="E136" s="221" t="s">
        <v>19</v>
      </c>
      <c r="F136" s="222" t="s">
        <v>269</v>
      </c>
      <c r="G136" s="220"/>
      <c r="H136" s="221" t="s">
        <v>19</v>
      </c>
      <c r="I136" s="223"/>
      <c r="J136" s="220"/>
      <c r="K136" s="220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200</v>
      </c>
      <c r="AU136" s="228" t="s">
        <v>82</v>
      </c>
      <c r="AV136" s="11" t="s">
        <v>80</v>
      </c>
      <c r="AW136" s="11" t="s">
        <v>33</v>
      </c>
      <c r="AX136" s="11" t="s">
        <v>72</v>
      </c>
      <c r="AY136" s="228" t="s">
        <v>125</v>
      </c>
    </row>
    <row r="137" s="12" customFormat="1">
      <c r="B137" s="229"/>
      <c r="C137" s="230"/>
      <c r="D137" s="204" t="s">
        <v>200</v>
      </c>
      <c r="E137" s="231" t="s">
        <v>19</v>
      </c>
      <c r="F137" s="232" t="s">
        <v>464</v>
      </c>
      <c r="G137" s="230"/>
      <c r="H137" s="233">
        <v>78.099999999999994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AT137" s="239" t="s">
        <v>200</v>
      </c>
      <c r="AU137" s="239" t="s">
        <v>82</v>
      </c>
      <c r="AV137" s="12" t="s">
        <v>82</v>
      </c>
      <c r="AW137" s="12" t="s">
        <v>33</v>
      </c>
      <c r="AX137" s="12" t="s">
        <v>72</v>
      </c>
      <c r="AY137" s="239" t="s">
        <v>125</v>
      </c>
    </row>
    <row r="138" s="1" customFormat="1" ht="22.5" customHeight="1">
      <c r="B138" s="36"/>
      <c r="C138" s="193" t="s">
        <v>254</v>
      </c>
      <c r="D138" s="193" t="s">
        <v>126</v>
      </c>
      <c r="E138" s="194" t="s">
        <v>272</v>
      </c>
      <c r="F138" s="195" t="s">
        <v>273</v>
      </c>
      <c r="G138" s="196" t="s">
        <v>193</v>
      </c>
      <c r="H138" s="197">
        <v>78.099999999999994</v>
      </c>
      <c r="I138" s="198"/>
      <c r="J138" s="197">
        <f>ROUND(I138*H138,1)</f>
        <v>0</v>
      </c>
      <c r="K138" s="195" t="s">
        <v>130</v>
      </c>
      <c r="L138" s="41"/>
      <c r="M138" s="199" t="s">
        <v>19</v>
      </c>
      <c r="N138" s="200" t="s">
        <v>43</v>
      </c>
      <c r="O138" s="77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AR138" s="15" t="s">
        <v>146</v>
      </c>
      <c r="AT138" s="15" t="s">
        <v>126</v>
      </c>
      <c r="AU138" s="15" t="s">
        <v>82</v>
      </c>
      <c r="AY138" s="15" t="s">
        <v>125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5" t="s">
        <v>80</v>
      </c>
      <c r="BK138" s="203">
        <f>ROUND(I138*H138,1)</f>
        <v>0</v>
      </c>
      <c r="BL138" s="15" t="s">
        <v>146</v>
      </c>
      <c r="BM138" s="15" t="s">
        <v>274</v>
      </c>
    </row>
    <row r="139" s="1" customFormat="1">
      <c r="B139" s="36"/>
      <c r="C139" s="37"/>
      <c r="D139" s="204" t="s">
        <v>181</v>
      </c>
      <c r="E139" s="37"/>
      <c r="F139" s="205" t="s">
        <v>221</v>
      </c>
      <c r="G139" s="37"/>
      <c r="H139" s="37"/>
      <c r="I139" s="128"/>
      <c r="J139" s="37"/>
      <c r="K139" s="37"/>
      <c r="L139" s="41"/>
      <c r="M139" s="206"/>
      <c r="N139" s="77"/>
      <c r="O139" s="77"/>
      <c r="P139" s="77"/>
      <c r="Q139" s="77"/>
      <c r="R139" s="77"/>
      <c r="S139" s="77"/>
      <c r="T139" s="78"/>
      <c r="AT139" s="15" t="s">
        <v>181</v>
      </c>
      <c r="AU139" s="15" t="s">
        <v>82</v>
      </c>
    </row>
    <row r="140" s="1" customFormat="1" ht="16.5" customHeight="1">
      <c r="B140" s="36"/>
      <c r="C140" s="193" t="s">
        <v>8</v>
      </c>
      <c r="D140" s="193" t="s">
        <v>126</v>
      </c>
      <c r="E140" s="194" t="s">
        <v>276</v>
      </c>
      <c r="F140" s="195" t="s">
        <v>277</v>
      </c>
      <c r="G140" s="196" t="s">
        <v>179</v>
      </c>
      <c r="H140" s="197">
        <v>710</v>
      </c>
      <c r="I140" s="198"/>
      <c r="J140" s="197">
        <f>ROUND(I140*H140,1)</f>
        <v>0</v>
      </c>
      <c r="K140" s="195" t="s">
        <v>130</v>
      </c>
      <c r="L140" s="41"/>
      <c r="M140" s="199" t="s">
        <v>19</v>
      </c>
      <c r="N140" s="200" t="s">
        <v>43</v>
      </c>
      <c r="O140" s="77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AR140" s="15" t="s">
        <v>146</v>
      </c>
      <c r="AT140" s="15" t="s">
        <v>126</v>
      </c>
      <c r="AU140" s="15" t="s">
        <v>82</v>
      </c>
      <c r="AY140" s="15" t="s">
        <v>125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5" t="s">
        <v>80</v>
      </c>
      <c r="BK140" s="203">
        <f>ROUND(I140*H140,1)</f>
        <v>0</v>
      </c>
      <c r="BL140" s="15" t="s">
        <v>146</v>
      </c>
      <c r="BM140" s="15" t="s">
        <v>278</v>
      </c>
    </row>
    <row r="141" s="1" customFormat="1">
      <c r="B141" s="36"/>
      <c r="C141" s="37"/>
      <c r="D141" s="204" t="s">
        <v>181</v>
      </c>
      <c r="E141" s="37"/>
      <c r="F141" s="205" t="s">
        <v>279</v>
      </c>
      <c r="G141" s="37"/>
      <c r="H141" s="37"/>
      <c r="I141" s="128"/>
      <c r="J141" s="37"/>
      <c r="K141" s="37"/>
      <c r="L141" s="41"/>
      <c r="M141" s="206"/>
      <c r="N141" s="77"/>
      <c r="O141" s="77"/>
      <c r="P141" s="77"/>
      <c r="Q141" s="77"/>
      <c r="R141" s="77"/>
      <c r="S141" s="77"/>
      <c r="T141" s="78"/>
      <c r="AT141" s="15" t="s">
        <v>181</v>
      </c>
      <c r="AU141" s="15" t="s">
        <v>82</v>
      </c>
    </row>
    <row r="142" s="1" customFormat="1" ht="22.5" customHeight="1">
      <c r="B142" s="36"/>
      <c r="C142" s="193" t="s">
        <v>264</v>
      </c>
      <c r="D142" s="193" t="s">
        <v>126</v>
      </c>
      <c r="E142" s="194" t="s">
        <v>281</v>
      </c>
      <c r="F142" s="195" t="s">
        <v>282</v>
      </c>
      <c r="G142" s="196" t="s">
        <v>179</v>
      </c>
      <c r="H142" s="197">
        <v>710</v>
      </c>
      <c r="I142" s="198"/>
      <c r="J142" s="197">
        <f>ROUND(I142*H142,1)</f>
        <v>0</v>
      </c>
      <c r="K142" s="195" t="s">
        <v>130</v>
      </c>
      <c r="L142" s="41"/>
      <c r="M142" s="199" t="s">
        <v>19</v>
      </c>
      <c r="N142" s="200" t="s">
        <v>43</v>
      </c>
      <c r="O142" s="77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AR142" s="15" t="s">
        <v>146</v>
      </c>
      <c r="AT142" s="15" t="s">
        <v>126</v>
      </c>
      <c r="AU142" s="15" t="s">
        <v>82</v>
      </c>
      <c r="AY142" s="15" t="s">
        <v>125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5" t="s">
        <v>80</v>
      </c>
      <c r="BK142" s="203">
        <f>ROUND(I142*H142,1)</f>
        <v>0</v>
      </c>
      <c r="BL142" s="15" t="s">
        <v>146</v>
      </c>
      <c r="BM142" s="15" t="s">
        <v>283</v>
      </c>
    </row>
    <row r="143" s="1" customFormat="1">
      <c r="B143" s="36"/>
      <c r="C143" s="37"/>
      <c r="D143" s="204" t="s">
        <v>181</v>
      </c>
      <c r="E143" s="37"/>
      <c r="F143" s="205" t="s">
        <v>284</v>
      </c>
      <c r="G143" s="37"/>
      <c r="H143" s="37"/>
      <c r="I143" s="128"/>
      <c r="J143" s="37"/>
      <c r="K143" s="37"/>
      <c r="L143" s="41"/>
      <c r="M143" s="206"/>
      <c r="N143" s="77"/>
      <c r="O143" s="77"/>
      <c r="P143" s="77"/>
      <c r="Q143" s="77"/>
      <c r="R143" s="77"/>
      <c r="S143" s="77"/>
      <c r="T143" s="78"/>
      <c r="AT143" s="15" t="s">
        <v>181</v>
      </c>
      <c r="AU143" s="15" t="s">
        <v>82</v>
      </c>
    </row>
    <row r="144" s="1" customFormat="1" ht="16.5" customHeight="1">
      <c r="B144" s="36"/>
      <c r="C144" s="240" t="s">
        <v>271</v>
      </c>
      <c r="D144" s="240" t="s">
        <v>259</v>
      </c>
      <c r="E144" s="241" t="s">
        <v>286</v>
      </c>
      <c r="F144" s="242" t="s">
        <v>287</v>
      </c>
      <c r="G144" s="243" t="s">
        <v>288</v>
      </c>
      <c r="H144" s="244">
        <v>28.399999999999999</v>
      </c>
      <c r="I144" s="245"/>
      <c r="J144" s="244">
        <f>ROUND(I144*H144,1)</f>
        <v>0</v>
      </c>
      <c r="K144" s="242" t="s">
        <v>130</v>
      </c>
      <c r="L144" s="246"/>
      <c r="M144" s="247" t="s">
        <v>19</v>
      </c>
      <c r="N144" s="248" t="s">
        <v>43</v>
      </c>
      <c r="O144" s="77"/>
      <c r="P144" s="201">
        <f>O144*H144</f>
        <v>0</v>
      </c>
      <c r="Q144" s="201">
        <v>0.001</v>
      </c>
      <c r="R144" s="201">
        <f>Q144*H144</f>
        <v>0.028399999999999998</v>
      </c>
      <c r="S144" s="201">
        <v>0</v>
      </c>
      <c r="T144" s="202">
        <f>S144*H144</f>
        <v>0</v>
      </c>
      <c r="AR144" s="15" t="s">
        <v>217</v>
      </c>
      <c r="AT144" s="15" t="s">
        <v>259</v>
      </c>
      <c r="AU144" s="15" t="s">
        <v>82</v>
      </c>
      <c r="AY144" s="15" t="s">
        <v>125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5" t="s">
        <v>80</v>
      </c>
      <c r="BK144" s="203">
        <f>ROUND(I144*H144,1)</f>
        <v>0</v>
      </c>
      <c r="BL144" s="15" t="s">
        <v>146</v>
      </c>
      <c r="BM144" s="15" t="s">
        <v>289</v>
      </c>
    </row>
    <row r="145" s="12" customFormat="1">
      <c r="B145" s="229"/>
      <c r="C145" s="230"/>
      <c r="D145" s="204" t="s">
        <v>200</v>
      </c>
      <c r="E145" s="231" t="s">
        <v>19</v>
      </c>
      <c r="F145" s="232" t="s">
        <v>465</v>
      </c>
      <c r="G145" s="230"/>
      <c r="H145" s="233">
        <v>28.399999999999999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AT145" s="239" t="s">
        <v>200</v>
      </c>
      <c r="AU145" s="239" t="s">
        <v>82</v>
      </c>
      <c r="AV145" s="12" t="s">
        <v>82</v>
      </c>
      <c r="AW145" s="12" t="s">
        <v>33</v>
      </c>
      <c r="AX145" s="12" t="s">
        <v>72</v>
      </c>
      <c r="AY145" s="239" t="s">
        <v>125</v>
      </c>
    </row>
    <row r="146" s="1" customFormat="1" ht="16.5" customHeight="1">
      <c r="B146" s="36"/>
      <c r="C146" s="193" t="s">
        <v>275</v>
      </c>
      <c r="D146" s="193" t="s">
        <v>126</v>
      </c>
      <c r="E146" s="194" t="s">
        <v>291</v>
      </c>
      <c r="F146" s="195" t="s">
        <v>292</v>
      </c>
      <c r="G146" s="196" t="s">
        <v>179</v>
      </c>
      <c r="H146" s="197">
        <v>710</v>
      </c>
      <c r="I146" s="198"/>
      <c r="J146" s="197">
        <f>ROUND(I146*H146,1)</f>
        <v>0</v>
      </c>
      <c r="K146" s="195" t="s">
        <v>130</v>
      </c>
      <c r="L146" s="41"/>
      <c r="M146" s="199" t="s">
        <v>19</v>
      </c>
      <c r="N146" s="200" t="s">
        <v>43</v>
      </c>
      <c r="O146" s="77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AR146" s="15" t="s">
        <v>146</v>
      </c>
      <c r="AT146" s="15" t="s">
        <v>126</v>
      </c>
      <c r="AU146" s="15" t="s">
        <v>82</v>
      </c>
      <c r="AY146" s="15" t="s">
        <v>125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5" t="s">
        <v>80</v>
      </c>
      <c r="BK146" s="203">
        <f>ROUND(I146*H146,1)</f>
        <v>0</v>
      </c>
      <c r="BL146" s="15" t="s">
        <v>146</v>
      </c>
      <c r="BM146" s="15" t="s">
        <v>293</v>
      </c>
    </row>
    <row r="147" s="1" customFormat="1">
      <c r="B147" s="36"/>
      <c r="C147" s="37"/>
      <c r="D147" s="204" t="s">
        <v>181</v>
      </c>
      <c r="E147" s="37"/>
      <c r="F147" s="205" t="s">
        <v>294</v>
      </c>
      <c r="G147" s="37"/>
      <c r="H147" s="37"/>
      <c r="I147" s="128"/>
      <c r="J147" s="37"/>
      <c r="K147" s="37"/>
      <c r="L147" s="41"/>
      <c r="M147" s="206"/>
      <c r="N147" s="77"/>
      <c r="O147" s="77"/>
      <c r="P147" s="77"/>
      <c r="Q147" s="77"/>
      <c r="R147" s="77"/>
      <c r="S147" s="77"/>
      <c r="T147" s="78"/>
      <c r="AT147" s="15" t="s">
        <v>181</v>
      </c>
      <c r="AU147" s="15" t="s">
        <v>82</v>
      </c>
    </row>
    <row r="148" s="1" customFormat="1" ht="22.5" customHeight="1">
      <c r="B148" s="36"/>
      <c r="C148" s="193" t="s">
        <v>280</v>
      </c>
      <c r="D148" s="193" t="s">
        <v>126</v>
      </c>
      <c r="E148" s="194" t="s">
        <v>466</v>
      </c>
      <c r="F148" s="195" t="s">
        <v>467</v>
      </c>
      <c r="G148" s="196" t="s">
        <v>179</v>
      </c>
      <c r="H148" s="197">
        <v>250</v>
      </c>
      <c r="I148" s="198"/>
      <c r="J148" s="197">
        <f>ROUND(I148*H148,1)</f>
        <v>0</v>
      </c>
      <c r="K148" s="195" t="s">
        <v>130</v>
      </c>
      <c r="L148" s="41"/>
      <c r="M148" s="199" t="s">
        <v>19</v>
      </c>
      <c r="N148" s="200" t="s">
        <v>43</v>
      </c>
      <c r="O148" s="77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AR148" s="15" t="s">
        <v>146</v>
      </c>
      <c r="AT148" s="15" t="s">
        <v>126</v>
      </c>
      <c r="AU148" s="15" t="s">
        <v>82</v>
      </c>
      <c r="AY148" s="15" t="s">
        <v>125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5" t="s">
        <v>80</v>
      </c>
      <c r="BK148" s="203">
        <f>ROUND(I148*H148,1)</f>
        <v>0</v>
      </c>
      <c r="BL148" s="15" t="s">
        <v>146</v>
      </c>
      <c r="BM148" s="15" t="s">
        <v>468</v>
      </c>
    </row>
    <row r="149" s="1" customFormat="1">
      <c r="B149" s="36"/>
      <c r="C149" s="37"/>
      <c r="D149" s="204" t="s">
        <v>181</v>
      </c>
      <c r="E149" s="37"/>
      <c r="F149" s="205" t="s">
        <v>469</v>
      </c>
      <c r="G149" s="37"/>
      <c r="H149" s="37"/>
      <c r="I149" s="128"/>
      <c r="J149" s="37"/>
      <c r="K149" s="37"/>
      <c r="L149" s="41"/>
      <c r="M149" s="206"/>
      <c r="N149" s="77"/>
      <c r="O149" s="77"/>
      <c r="P149" s="77"/>
      <c r="Q149" s="77"/>
      <c r="R149" s="77"/>
      <c r="S149" s="77"/>
      <c r="T149" s="78"/>
      <c r="AT149" s="15" t="s">
        <v>181</v>
      </c>
      <c r="AU149" s="15" t="s">
        <v>82</v>
      </c>
    </row>
    <row r="150" s="9" customFormat="1" ht="22.8" customHeight="1">
      <c r="B150" s="179"/>
      <c r="C150" s="180"/>
      <c r="D150" s="181" t="s">
        <v>71</v>
      </c>
      <c r="E150" s="217" t="s">
        <v>82</v>
      </c>
      <c r="F150" s="217" t="s">
        <v>295</v>
      </c>
      <c r="G150" s="180"/>
      <c r="H150" s="180"/>
      <c r="I150" s="183"/>
      <c r="J150" s="218">
        <f>BK150</f>
        <v>0</v>
      </c>
      <c r="K150" s="180"/>
      <c r="L150" s="185"/>
      <c r="M150" s="186"/>
      <c r="N150" s="187"/>
      <c r="O150" s="187"/>
      <c r="P150" s="188">
        <f>SUM(P151:P160)</f>
        <v>0</v>
      </c>
      <c r="Q150" s="187"/>
      <c r="R150" s="188">
        <f>SUM(R151:R160)</f>
        <v>16.922105299999998</v>
      </c>
      <c r="S150" s="187"/>
      <c r="T150" s="189">
        <f>SUM(T151:T160)</f>
        <v>0</v>
      </c>
      <c r="AR150" s="190" t="s">
        <v>80</v>
      </c>
      <c r="AT150" s="191" t="s">
        <v>71</v>
      </c>
      <c r="AU150" s="191" t="s">
        <v>80</v>
      </c>
      <c r="AY150" s="190" t="s">
        <v>125</v>
      </c>
      <c r="BK150" s="192">
        <f>SUM(BK151:BK160)</f>
        <v>0</v>
      </c>
    </row>
    <row r="151" s="1" customFormat="1" ht="16.5" customHeight="1">
      <c r="B151" s="36"/>
      <c r="C151" s="193" t="s">
        <v>285</v>
      </c>
      <c r="D151" s="193" t="s">
        <v>126</v>
      </c>
      <c r="E151" s="194" t="s">
        <v>297</v>
      </c>
      <c r="F151" s="195" t="s">
        <v>298</v>
      </c>
      <c r="G151" s="196" t="s">
        <v>193</v>
      </c>
      <c r="H151" s="197">
        <v>6.8499999999999996</v>
      </c>
      <c r="I151" s="198"/>
      <c r="J151" s="197">
        <f>ROUND(I151*H151,1)</f>
        <v>0</v>
      </c>
      <c r="K151" s="195" t="s">
        <v>130</v>
      </c>
      <c r="L151" s="41"/>
      <c r="M151" s="199" t="s">
        <v>19</v>
      </c>
      <c r="N151" s="200" t="s">
        <v>43</v>
      </c>
      <c r="O151" s="77"/>
      <c r="P151" s="201">
        <f>O151*H151</f>
        <v>0</v>
      </c>
      <c r="Q151" s="201">
        <v>2.45329</v>
      </c>
      <c r="R151" s="201">
        <f>Q151*H151</f>
        <v>16.8050365</v>
      </c>
      <c r="S151" s="201">
        <v>0</v>
      </c>
      <c r="T151" s="202">
        <f>S151*H151</f>
        <v>0</v>
      </c>
      <c r="AR151" s="15" t="s">
        <v>146</v>
      </c>
      <c r="AT151" s="15" t="s">
        <v>126</v>
      </c>
      <c r="AU151" s="15" t="s">
        <v>82</v>
      </c>
      <c r="AY151" s="15" t="s">
        <v>125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5" t="s">
        <v>80</v>
      </c>
      <c r="BK151" s="203">
        <f>ROUND(I151*H151,1)</f>
        <v>0</v>
      </c>
      <c r="BL151" s="15" t="s">
        <v>146</v>
      </c>
      <c r="BM151" s="15" t="s">
        <v>470</v>
      </c>
    </row>
    <row r="152" s="1" customFormat="1">
      <c r="B152" s="36"/>
      <c r="C152" s="37"/>
      <c r="D152" s="204" t="s">
        <v>181</v>
      </c>
      <c r="E152" s="37"/>
      <c r="F152" s="205" t="s">
        <v>300</v>
      </c>
      <c r="G152" s="37"/>
      <c r="H152" s="37"/>
      <c r="I152" s="128"/>
      <c r="J152" s="37"/>
      <c r="K152" s="37"/>
      <c r="L152" s="41"/>
      <c r="M152" s="206"/>
      <c r="N152" s="77"/>
      <c r="O152" s="77"/>
      <c r="P152" s="77"/>
      <c r="Q152" s="77"/>
      <c r="R152" s="77"/>
      <c r="S152" s="77"/>
      <c r="T152" s="78"/>
      <c r="AT152" s="15" t="s">
        <v>181</v>
      </c>
      <c r="AU152" s="15" t="s">
        <v>82</v>
      </c>
    </row>
    <row r="153" s="11" customFormat="1">
      <c r="B153" s="219"/>
      <c r="C153" s="220"/>
      <c r="D153" s="204" t="s">
        <v>200</v>
      </c>
      <c r="E153" s="221" t="s">
        <v>19</v>
      </c>
      <c r="F153" s="222" t="s">
        <v>209</v>
      </c>
      <c r="G153" s="220"/>
      <c r="H153" s="221" t="s">
        <v>19</v>
      </c>
      <c r="I153" s="223"/>
      <c r="J153" s="220"/>
      <c r="K153" s="220"/>
      <c r="L153" s="224"/>
      <c r="M153" s="225"/>
      <c r="N153" s="226"/>
      <c r="O153" s="226"/>
      <c r="P153" s="226"/>
      <c r="Q153" s="226"/>
      <c r="R153" s="226"/>
      <c r="S153" s="226"/>
      <c r="T153" s="227"/>
      <c r="AT153" s="228" t="s">
        <v>200</v>
      </c>
      <c r="AU153" s="228" t="s">
        <v>82</v>
      </c>
      <c r="AV153" s="11" t="s">
        <v>80</v>
      </c>
      <c r="AW153" s="11" t="s">
        <v>33</v>
      </c>
      <c r="AX153" s="11" t="s">
        <v>72</v>
      </c>
      <c r="AY153" s="228" t="s">
        <v>125</v>
      </c>
    </row>
    <row r="154" s="12" customFormat="1">
      <c r="B154" s="229"/>
      <c r="C154" s="230"/>
      <c r="D154" s="204" t="s">
        <v>200</v>
      </c>
      <c r="E154" s="231" t="s">
        <v>19</v>
      </c>
      <c r="F154" s="232" t="s">
        <v>471</v>
      </c>
      <c r="G154" s="230"/>
      <c r="H154" s="233">
        <v>6.8499999999999996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200</v>
      </c>
      <c r="AU154" s="239" t="s">
        <v>82</v>
      </c>
      <c r="AV154" s="12" t="s">
        <v>82</v>
      </c>
      <c r="AW154" s="12" t="s">
        <v>33</v>
      </c>
      <c r="AX154" s="12" t="s">
        <v>72</v>
      </c>
      <c r="AY154" s="239" t="s">
        <v>125</v>
      </c>
    </row>
    <row r="155" s="1" customFormat="1" ht="16.5" customHeight="1">
      <c r="B155" s="36"/>
      <c r="C155" s="193" t="s">
        <v>7</v>
      </c>
      <c r="D155" s="193" t="s">
        <v>126</v>
      </c>
      <c r="E155" s="194" t="s">
        <v>303</v>
      </c>
      <c r="F155" s="195" t="s">
        <v>304</v>
      </c>
      <c r="G155" s="196" t="s">
        <v>179</v>
      </c>
      <c r="H155" s="197">
        <v>43.520000000000003</v>
      </c>
      <c r="I155" s="198"/>
      <c r="J155" s="197">
        <f>ROUND(I155*H155,1)</f>
        <v>0</v>
      </c>
      <c r="K155" s="195" t="s">
        <v>130</v>
      </c>
      <c r="L155" s="41"/>
      <c r="M155" s="199" t="s">
        <v>19</v>
      </c>
      <c r="N155" s="200" t="s">
        <v>43</v>
      </c>
      <c r="O155" s="77"/>
      <c r="P155" s="201">
        <f>O155*H155</f>
        <v>0</v>
      </c>
      <c r="Q155" s="201">
        <v>0.0026900000000000001</v>
      </c>
      <c r="R155" s="201">
        <f>Q155*H155</f>
        <v>0.11706880000000002</v>
      </c>
      <c r="S155" s="201">
        <v>0</v>
      </c>
      <c r="T155" s="202">
        <f>S155*H155</f>
        <v>0</v>
      </c>
      <c r="AR155" s="15" t="s">
        <v>146</v>
      </c>
      <c r="AT155" s="15" t="s">
        <v>126</v>
      </c>
      <c r="AU155" s="15" t="s">
        <v>82</v>
      </c>
      <c r="AY155" s="15" t="s">
        <v>125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5" t="s">
        <v>80</v>
      </c>
      <c r="BK155" s="203">
        <f>ROUND(I155*H155,1)</f>
        <v>0</v>
      </c>
      <c r="BL155" s="15" t="s">
        <v>146</v>
      </c>
      <c r="BM155" s="15" t="s">
        <v>472</v>
      </c>
    </row>
    <row r="156" s="1" customFormat="1">
      <c r="B156" s="36"/>
      <c r="C156" s="37"/>
      <c r="D156" s="204" t="s">
        <v>181</v>
      </c>
      <c r="E156" s="37"/>
      <c r="F156" s="205" t="s">
        <v>306</v>
      </c>
      <c r="G156" s="37"/>
      <c r="H156" s="37"/>
      <c r="I156" s="128"/>
      <c r="J156" s="37"/>
      <c r="K156" s="37"/>
      <c r="L156" s="41"/>
      <c r="M156" s="206"/>
      <c r="N156" s="77"/>
      <c r="O156" s="77"/>
      <c r="P156" s="77"/>
      <c r="Q156" s="77"/>
      <c r="R156" s="77"/>
      <c r="S156" s="77"/>
      <c r="T156" s="78"/>
      <c r="AT156" s="15" t="s">
        <v>181</v>
      </c>
      <c r="AU156" s="15" t="s">
        <v>82</v>
      </c>
    </row>
    <row r="157" s="11" customFormat="1">
      <c r="B157" s="219"/>
      <c r="C157" s="220"/>
      <c r="D157" s="204" t="s">
        <v>200</v>
      </c>
      <c r="E157" s="221" t="s">
        <v>19</v>
      </c>
      <c r="F157" s="222" t="s">
        <v>209</v>
      </c>
      <c r="G157" s="220"/>
      <c r="H157" s="221" t="s">
        <v>19</v>
      </c>
      <c r="I157" s="223"/>
      <c r="J157" s="220"/>
      <c r="K157" s="220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200</v>
      </c>
      <c r="AU157" s="228" t="s">
        <v>82</v>
      </c>
      <c r="AV157" s="11" t="s">
        <v>80</v>
      </c>
      <c r="AW157" s="11" t="s">
        <v>33</v>
      </c>
      <c r="AX157" s="11" t="s">
        <v>72</v>
      </c>
      <c r="AY157" s="228" t="s">
        <v>125</v>
      </c>
    </row>
    <row r="158" s="12" customFormat="1">
      <c r="B158" s="229"/>
      <c r="C158" s="230"/>
      <c r="D158" s="204" t="s">
        <v>200</v>
      </c>
      <c r="E158" s="231" t="s">
        <v>19</v>
      </c>
      <c r="F158" s="232" t="s">
        <v>473</v>
      </c>
      <c r="G158" s="230"/>
      <c r="H158" s="233">
        <v>43.520000000000003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AT158" s="239" t="s">
        <v>200</v>
      </c>
      <c r="AU158" s="239" t="s">
        <v>82</v>
      </c>
      <c r="AV158" s="12" t="s">
        <v>82</v>
      </c>
      <c r="AW158" s="12" t="s">
        <v>33</v>
      </c>
      <c r="AX158" s="12" t="s">
        <v>72</v>
      </c>
      <c r="AY158" s="239" t="s">
        <v>125</v>
      </c>
    </row>
    <row r="159" s="1" customFormat="1" ht="16.5" customHeight="1">
      <c r="B159" s="36"/>
      <c r="C159" s="193" t="s">
        <v>296</v>
      </c>
      <c r="D159" s="193" t="s">
        <v>126</v>
      </c>
      <c r="E159" s="194" t="s">
        <v>309</v>
      </c>
      <c r="F159" s="195" t="s">
        <v>310</v>
      </c>
      <c r="G159" s="196" t="s">
        <v>179</v>
      </c>
      <c r="H159" s="197">
        <v>43.520000000000003</v>
      </c>
      <c r="I159" s="198"/>
      <c r="J159" s="197">
        <f>ROUND(I159*H159,1)</f>
        <v>0</v>
      </c>
      <c r="K159" s="195" t="s">
        <v>130</v>
      </c>
      <c r="L159" s="41"/>
      <c r="M159" s="199" t="s">
        <v>19</v>
      </c>
      <c r="N159" s="200" t="s">
        <v>43</v>
      </c>
      <c r="O159" s="77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AR159" s="15" t="s">
        <v>146</v>
      </c>
      <c r="AT159" s="15" t="s">
        <v>126</v>
      </c>
      <c r="AU159" s="15" t="s">
        <v>82</v>
      </c>
      <c r="AY159" s="15" t="s">
        <v>125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5" t="s">
        <v>80</v>
      </c>
      <c r="BK159" s="203">
        <f>ROUND(I159*H159,1)</f>
        <v>0</v>
      </c>
      <c r="BL159" s="15" t="s">
        <v>146</v>
      </c>
      <c r="BM159" s="15" t="s">
        <v>474</v>
      </c>
    </row>
    <row r="160" s="1" customFormat="1">
      <c r="B160" s="36"/>
      <c r="C160" s="37"/>
      <c r="D160" s="204" t="s">
        <v>181</v>
      </c>
      <c r="E160" s="37"/>
      <c r="F160" s="205" t="s">
        <v>306</v>
      </c>
      <c r="G160" s="37"/>
      <c r="H160" s="37"/>
      <c r="I160" s="128"/>
      <c r="J160" s="37"/>
      <c r="K160" s="37"/>
      <c r="L160" s="41"/>
      <c r="M160" s="206"/>
      <c r="N160" s="77"/>
      <c r="O160" s="77"/>
      <c r="P160" s="77"/>
      <c r="Q160" s="77"/>
      <c r="R160" s="77"/>
      <c r="S160" s="77"/>
      <c r="T160" s="78"/>
      <c r="AT160" s="15" t="s">
        <v>181</v>
      </c>
      <c r="AU160" s="15" t="s">
        <v>82</v>
      </c>
    </row>
    <row r="161" s="9" customFormat="1" ht="22.8" customHeight="1">
      <c r="B161" s="179"/>
      <c r="C161" s="180"/>
      <c r="D161" s="181" t="s">
        <v>71</v>
      </c>
      <c r="E161" s="217" t="s">
        <v>146</v>
      </c>
      <c r="F161" s="217" t="s">
        <v>312</v>
      </c>
      <c r="G161" s="180"/>
      <c r="H161" s="180"/>
      <c r="I161" s="183"/>
      <c r="J161" s="218">
        <f>BK161</f>
        <v>0</v>
      </c>
      <c r="K161" s="180"/>
      <c r="L161" s="185"/>
      <c r="M161" s="186"/>
      <c r="N161" s="187"/>
      <c r="O161" s="187"/>
      <c r="P161" s="188">
        <f>SUM(P162:P175)</f>
        <v>0</v>
      </c>
      <c r="Q161" s="187"/>
      <c r="R161" s="188">
        <f>SUM(R162:R175)</f>
        <v>29.730799999999999</v>
      </c>
      <c r="S161" s="187"/>
      <c r="T161" s="189">
        <f>SUM(T162:T175)</f>
        <v>0</v>
      </c>
      <c r="AR161" s="190" t="s">
        <v>80</v>
      </c>
      <c r="AT161" s="191" t="s">
        <v>71</v>
      </c>
      <c r="AU161" s="191" t="s">
        <v>80</v>
      </c>
      <c r="AY161" s="190" t="s">
        <v>125</v>
      </c>
      <c r="BK161" s="192">
        <f>SUM(BK162:BK175)</f>
        <v>0</v>
      </c>
    </row>
    <row r="162" s="1" customFormat="1" ht="16.5" customHeight="1">
      <c r="B162" s="36"/>
      <c r="C162" s="193" t="s">
        <v>302</v>
      </c>
      <c r="D162" s="193" t="s">
        <v>126</v>
      </c>
      <c r="E162" s="194" t="s">
        <v>314</v>
      </c>
      <c r="F162" s="195" t="s">
        <v>315</v>
      </c>
      <c r="G162" s="196" t="s">
        <v>179</v>
      </c>
      <c r="H162" s="197">
        <v>40</v>
      </c>
      <c r="I162" s="198"/>
      <c r="J162" s="197">
        <f>ROUND(I162*H162,1)</f>
        <v>0</v>
      </c>
      <c r="K162" s="195" t="s">
        <v>130</v>
      </c>
      <c r="L162" s="41"/>
      <c r="M162" s="199" t="s">
        <v>19</v>
      </c>
      <c r="N162" s="200" t="s">
        <v>43</v>
      </c>
      <c r="O162" s="77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AR162" s="15" t="s">
        <v>146</v>
      </c>
      <c r="AT162" s="15" t="s">
        <v>126</v>
      </c>
      <c r="AU162" s="15" t="s">
        <v>82</v>
      </c>
      <c r="AY162" s="15" t="s">
        <v>125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5" t="s">
        <v>80</v>
      </c>
      <c r="BK162" s="203">
        <f>ROUND(I162*H162,1)</f>
        <v>0</v>
      </c>
      <c r="BL162" s="15" t="s">
        <v>146</v>
      </c>
      <c r="BM162" s="15" t="s">
        <v>316</v>
      </c>
    </row>
    <row r="163" s="1" customFormat="1">
      <c r="B163" s="36"/>
      <c r="C163" s="37"/>
      <c r="D163" s="204" t="s">
        <v>181</v>
      </c>
      <c r="E163" s="37"/>
      <c r="F163" s="205" t="s">
        <v>317</v>
      </c>
      <c r="G163" s="37"/>
      <c r="H163" s="37"/>
      <c r="I163" s="128"/>
      <c r="J163" s="37"/>
      <c r="K163" s="37"/>
      <c r="L163" s="41"/>
      <c r="M163" s="206"/>
      <c r="N163" s="77"/>
      <c r="O163" s="77"/>
      <c r="P163" s="77"/>
      <c r="Q163" s="77"/>
      <c r="R163" s="77"/>
      <c r="S163" s="77"/>
      <c r="T163" s="78"/>
      <c r="AT163" s="15" t="s">
        <v>181</v>
      </c>
      <c r="AU163" s="15" t="s">
        <v>82</v>
      </c>
    </row>
    <row r="164" s="11" customFormat="1">
      <c r="B164" s="219"/>
      <c r="C164" s="220"/>
      <c r="D164" s="204" t="s">
        <v>200</v>
      </c>
      <c r="E164" s="221" t="s">
        <v>19</v>
      </c>
      <c r="F164" s="222" t="s">
        <v>318</v>
      </c>
      <c r="G164" s="220"/>
      <c r="H164" s="221" t="s">
        <v>19</v>
      </c>
      <c r="I164" s="223"/>
      <c r="J164" s="220"/>
      <c r="K164" s="220"/>
      <c r="L164" s="224"/>
      <c r="M164" s="225"/>
      <c r="N164" s="226"/>
      <c r="O164" s="226"/>
      <c r="P164" s="226"/>
      <c r="Q164" s="226"/>
      <c r="R164" s="226"/>
      <c r="S164" s="226"/>
      <c r="T164" s="227"/>
      <c r="AT164" s="228" t="s">
        <v>200</v>
      </c>
      <c r="AU164" s="228" t="s">
        <v>82</v>
      </c>
      <c r="AV164" s="11" t="s">
        <v>80</v>
      </c>
      <c r="AW164" s="11" t="s">
        <v>33</v>
      </c>
      <c r="AX164" s="11" t="s">
        <v>72</v>
      </c>
      <c r="AY164" s="228" t="s">
        <v>125</v>
      </c>
    </row>
    <row r="165" s="12" customFormat="1">
      <c r="B165" s="229"/>
      <c r="C165" s="230"/>
      <c r="D165" s="204" t="s">
        <v>200</v>
      </c>
      <c r="E165" s="231" t="s">
        <v>19</v>
      </c>
      <c r="F165" s="232" t="s">
        <v>475</v>
      </c>
      <c r="G165" s="230"/>
      <c r="H165" s="233">
        <v>10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AT165" s="239" t="s">
        <v>200</v>
      </c>
      <c r="AU165" s="239" t="s">
        <v>82</v>
      </c>
      <c r="AV165" s="12" t="s">
        <v>82</v>
      </c>
      <c r="AW165" s="12" t="s">
        <v>33</v>
      </c>
      <c r="AX165" s="12" t="s">
        <v>72</v>
      </c>
      <c r="AY165" s="239" t="s">
        <v>125</v>
      </c>
    </row>
    <row r="166" s="11" customFormat="1">
      <c r="B166" s="219"/>
      <c r="C166" s="220"/>
      <c r="D166" s="204" t="s">
        <v>200</v>
      </c>
      <c r="E166" s="221" t="s">
        <v>19</v>
      </c>
      <c r="F166" s="222" t="s">
        <v>209</v>
      </c>
      <c r="G166" s="220"/>
      <c r="H166" s="221" t="s">
        <v>19</v>
      </c>
      <c r="I166" s="223"/>
      <c r="J166" s="220"/>
      <c r="K166" s="220"/>
      <c r="L166" s="224"/>
      <c r="M166" s="225"/>
      <c r="N166" s="226"/>
      <c r="O166" s="226"/>
      <c r="P166" s="226"/>
      <c r="Q166" s="226"/>
      <c r="R166" s="226"/>
      <c r="S166" s="226"/>
      <c r="T166" s="227"/>
      <c r="AT166" s="228" t="s">
        <v>200</v>
      </c>
      <c r="AU166" s="228" t="s">
        <v>82</v>
      </c>
      <c r="AV166" s="11" t="s">
        <v>80</v>
      </c>
      <c r="AW166" s="11" t="s">
        <v>33</v>
      </c>
      <c r="AX166" s="11" t="s">
        <v>72</v>
      </c>
      <c r="AY166" s="228" t="s">
        <v>125</v>
      </c>
    </row>
    <row r="167" s="12" customFormat="1">
      <c r="B167" s="229"/>
      <c r="C167" s="230"/>
      <c r="D167" s="204" t="s">
        <v>200</v>
      </c>
      <c r="E167" s="231" t="s">
        <v>19</v>
      </c>
      <c r="F167" s="232" t="s">
        <v>476</v>
      </c>
      <c r="G167" s="230"/>
      <c r="H167" s="233">
        <v>30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200</v>
      </c>
      <c r="AU167" s="239" t="s">
        <v>82</v>
      </c>
      <c r="AV167" s="12" t="s">
        <v>82</v>
      </c>
      <c r="AW167" s="12" t="s">
        <v>33</v>
      </c>
      <c r="AX167" s="12" t="s">
        <v>72</v>
      </c>
      <c r="AY167" s="239" t="s">
        <v>125</v>
      </c>
    </row>
    <row r="168" s="1" customFormat="1" ht="22.5" customHeight="1">
      <c r="B168" s="36"/>
      <c r="C168" s="193" t="s">
        <v>308</v>
      </c>
      <c r="D168" s="193" t="s">
        <v>126</v>
      </c>
      <c r="E168" s="194" t="s">
        <v>322</v>
      </c>
      <c r="F168" s="195" t="s">
        <v>323</v>
      </c>
      <c r="G168" s="196" t="s">
        <v>179</v>
      </c>
      <c r="H168" s="197">
        <v>40</v>
      </c>
      <c r="I168" s="198"/>
      <c r="J168" s="197">
        <f>ROUND(I168*H168,1)</f>
        <v>0</v>
      </c>
      <c r="K168" s="195" t="s">
        <v>130</v>
      </c>
      <c r="L168" s="41"/>
      <c r="M168" s="199" t="s">
        <v>19</v>
      </c>
      <c r="N168" s="200" t="s">
        <v>43</v>
      </c>
      <c r="O168" s="77"/>
      <c r="P168" s="201">
        <f>O168*H168</f>
        <v>0</v>
      </c>
      <c r="Q168" s="201">
        <v>0.74326999999999999</v>
      </c>
      <c r="R168" s="201">
        <f>Q168*H168</f>
        <v>29.730799999999999</v>
      </c>
      <c r="S168" s="201">
        <v>0</v>
      </c>
      <c r="T168" s="202">
        <f>S168*H168</f>
        <v>0</v>
      </c>
      <c r="AR168" s="15" t="s">
        <v>146</v>
      </c>
      <c r="AT168" s="15" t="s">
        <v>126</v>
      </c>
      <c r="AU168" s="15" t="s">
        <v>82</v>
      </c>
      <c r="AY168" s="15" t="s">
        <v>125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5" t="s">
        <v>80</v>
      </c>
      <c r="BK168" s="203">
        <f>ROUND(I168*H168,1)</f>
        <v>0</v>
      </c>
      <c r="BL168" s="15" t="s">
        <v>146</v>
      </c>
      <c r="BM168" s="15" t="s">
        <v>324</v>
      </c>
    </row>
    <row r="169" s="1" customFormat="1">
      <c r="B169" s="36"/>
      <c r="C169" s="37"/>
      <c r="D169" s="204" t="s">
        <v>181</v>
      </c>
      <c r="E169" s="37"/>
      <c r="F169" s="205" t="s">
        <v>325</v>
      </c>
      <c r="G169" s="37"/>
      <c r="H169" s="37"/>
      <c r="I169" s="128"/>
      <c r="J169" s="37"/>
      <c r="K169" s="37"/>
      <c r="L169" s="41"/>
      <c r="M169" s="206"/>
      <c r="N169" s="77"/>
      <c r="O169" s="77"/>
      <c r="P169" s="77"/>
      <c r="Q169" s="77"/>
      <c r="R169" s="77"/>
      <c r="S169" s="77"/>
      <c r="T169" s="78"/>
      <c r="AT169" s="15" t="s">
        <v>181</v>
      </c>
      <c r="AU169" s="15" t="s">
        <v>82</v>
      </c>
    </row>
    <row r="170" s="1" customFormat="1" ht="16.5" customHeight="1">
      <c r="B170" s="36"/>
      <c r="C170" s="193" t="s">
        <v>313</v>
      </c>
      <c r="D170" s="193" t="s">
        <v>126</v>
      </c>
      <c r="E170" s="194" t="s">
        <v>327</v>
      </c>
      <c r="F170" s="195" t="s">
        <v>328</v>
      </c>
      <c r="G170" s="196" t="s">
        <v>193</v>
      </c>
      <c r="H170" s="197">
        <v>1.1000000000000001</v>
      </c>
      <c r="I170" s="198"/>
      <c r="J170" s="197">
        <f>ROUND(I170*H170,1)</f>
        <v>0</v>
      </c>
      <c r="K170" s="195" t="s">
        <v>130</v>
      </c>
      <c r="L170" s="41"/>
      <c r="M170" s="199" t="s">
        <v>19</v>
      </c>
      <c r="N170" s="200" t="s">
        <v>43</v>
      </c>
      <c r="O170" s="77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AR170" s="15" t="s">
        <v>146</v>
      </c>
      <c r="AT170" s="15" t="s">
        <v>126</v>
      </c>
      <c r="AU170" s="15" t="s">
        <v>82</v>
      </c>
      <c r="AY170" s="15" t="s">
        <v>125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5" t="s">
        <v>80</v>
      </c>
      <c r="BK170" s="203">
        <f>ROUND(I170*H170,1)</f>
        <v>0</v>
      </c>
      <c r="BL170" s="15" t="s">
        <v>146</v>
      </c>
      <c r="BM170" s="15" t="s">
        <v>329</v>
      </c>
    </row>
    <row r="171" s="1" customFormat="1">
      <c r="B171" s="36"/>
      <c r="C171" s="37"/>
      <c r="D171" s="204" t="s">
        <v>181</v>
      </c>
      <c r="E171" s="37"/>
      <c r="F171" s="205" t="s">
        <v>330</v>
      </c>
      <c r="G171" s="37"/>
      <c r="H171" s="37"/>
      <c r="I171" s="128"/>
      <c r="J171" s="37"/>
      <c r="K171" s="37"/>
      <c r="L171" s="41"/>
      <c r="M171" s="206"/>
      <c r="N171" s="77"/>
      <c r="O171" s="77"/>
      <c r="P171" s="77"/>
      <c r="Q171" s="77"/>
      <c r="R171" s="77"/>
      <c r="S171" s="77"/>
      <c r="T171" s="78"/>
      <c r="AT171" s="15" t="s">
        <v>181</v>
      </c>
      <c r="AU171" s="15" t="s">
        <v>82</v>
      </c>
    </row>
    <row r="172" s="12" customFormat="1">
      <c r="B172" s="229"/>
      <c r="C172" s="230"/>
      <c r="D172" s="204" t="s">
        <v>200</v>
      </c>
      <c r="E172" s="231" t="s">
        <v>19</v>
      </c>
      <c r="F172" s="232" t="s">
        <v>477</v>
      </c>
      <c r="G172" s="230"/>
      <c r="H172" s="233">
        <v>1.1000000000000001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AT172" s="239" t="s">
        <v>200</v>
      </c>
      <c r="AU172" s="239" t="s">
        <v>82</v>
      </c>
      <c r="AV172" s="12" t="s">
        <v>82</v>
      </c>
      <c r="AW172" s="12" t="s">
        <v>33</v>
      </c>
      <c r="AX172" s="12" t="s">
        <v>72</v>
      </c>
      <c r="AY172" s="239" t="s">
        <v>125</v>
      </c>
    </row>
    <row r="173" s="1" customFormat="1" ht="22.5" customHeight="1">
      <c r="B173" s="36"/>
      <c r="C173" s="193" t="s">
        <v>321</v>
      </c>
      <c r="D173" s="193" t="s">
        <v>126</v>
      </c>
      <c r="E173" s="194" t="s">
        <v>333</v>
      </c>
      <c r="F173" s="195" t="s">
        <v>334</v>
      </c>
      <c r="G173" s="196" t="s">
        <v>193</v>
      </c>
      <c r="H173" s="197">
        <v>1.1000000000000001</v>
      </c>
      <c r="I173" s="198"/>
      <c r="J173" s="197">
        <f>ROUND(I173*H173,1)</f>
        <v>0</v>
      </c>
      <c r="K173" s="195" t="s">
        <v>130</v>
      </c>
      <c r="L173" s="41"/>
      <c r="M173" s="199" t="s">
        <v>19</v>
      </c>
      <c r="N173" s="200" t="s">
        <v>43</v>
      </c>
      <c r="O173" s="77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AR173" s="15" t="s">
        <v>146</v>
      </c>
      <c r="AT173" s="15" t="s">
        <v>126</v>
      </c>
      <c r="AU173" s="15" t="s">
        <v>82</v>
      </c>
      <c r="AY173" s="15" t="s">
        <v>125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5" t="s">
        <v>80</v>
      </c>
      <c r="BK173" s="203">
        <f>ROUND(I173*H173,1)</f>
        <v>0</v>
      </c>
      <c r="BL173" s="15" t="s">
        <v>146</v>
      </c>
      <c r="BM173" s="15" t="s">
        <v>335</v>
      </c>
    </row>
    <row r="174" s="1" customFormat="1">
      <c r="B174" s="36"/>
      <c r="C174" s="37"/>
      <c r="D174" s="204" t="s">
        <v>181</v>
      </c>
      <c r="E174" s="37"/>
      <c r="F174" s="205" t="s">
        <v>336</v>
      </c>
      <c r="G174" s="37"/>
      <c r="H174" s="37"/>
      <c r="I174" s="128"/>
      <c r="J174" s="37"/>
      <c r="K174" s="37"/>
      <c r="L174" s="41"/>
      <c r="M174" s="206"/>
      <c r="N174" s="77"/>
      <c r="O174" s="77"/>
      <c r="P174" s="77"/>
      <c r="Q174" s="77"/>
      <c r="R174" s="77"/>
      <c r="S174" s="77"/>
      <c r="T174" s="78"/>
      <c r="AT174" s="15" t="s">
        <v>181</v>
      </c>
      <c r="AU174" s="15" t="s">
        <v>82</v>
      </c>
    </row>
    <row r="175" s="12" customFormat="1">
      <c r="B175" s="229"/>
      <c r="C175" s="230"/>
      <c r="D175" s="204" t="s">
        <v>200</v>
      </c>
      <c r="E175" s="231" t="s">
        <v>19</v>
      </c>
      <c r="F175" s="232" t="s">
        <v>477</v>
      </c>
      <c r="G175" s="230"/>
      <c r="H175" s="233">
        <v>1.1000000000000001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AT175" s="239" t="s">
        <v>200</v>
      </c>
      <c r="AU175" s="239" t="s">
        <v>82</v>
      </c>
      <c r="AV175" s="12" t="s">
        <v>82</v>
      </c>
      <c r="AW175" s="12" t="s">
        <v>33</v>
      </c>
      <c r="AX175" s="12" t="s">
        <v>72</v>
      </c>
      <c r="AY175" s="239" t="s">
        <v>125</v>
      </c>
    </row>
    <row r="176" s="9" customFormat="1" ht="22.8" customHeight="1">
      <c r="B176" s="179"/>
      <c r="C176" s="180"/>
      <c r="D176" s="181" t="s">
        <v>71</v>
      </c>
      <c r="E176" s="217" t="s">
        <v>150</v>
      </c>
      <c r="F176" s="217" t="s">
        <v>337</v>
      </c>
      <c r="G176" s="180"/>
      <c r="H176" s="180"/>
      <c r="I176" s="183"/>
      <c r="J176" s="218">
        <f>BK176</f>
        <v>0</v>
      </c>
      <c r="K176" s="180"/>
      <c r="L176" s="185"/>
      <c r="M176" s="186"/>
      <c r="N176" s="187"/>
      <c r="O176" s="187"/>
      <c r="P176" s="188">
        <f>SUM(P177:P190)</f>
        <v>0</v>
      </c>
      <c r="Q176" s="187"/>
      <c r="R176" s="188">
        <f>SUM(R177:R190)</f>
        <v>92.972540000000009</v>
      </c>
      <c r="S176" s="187"/>
      <c r="T176" s="189">
        <f>SUM(T177:T190)</f>
        <v>0</v>
      </c>
      <c r="AR176" s="190" t="s">
        <v>80</v>
      </c>
      <c r="AT176" s="191" t="s">
        <v>71</v>
      </c>
      <c r="AU176" s="191" t="s">
        <v>80</v>
      </c>
      <c r="AY176" s="190" t="s">
        <v>125</v>
      </c>
      <c r="BK176" s="192">
        <f>SUM(BK177:BK190)</f>
        <v>0</v>
      </c>
    </row>
    <row r="177" s="1" customFormat="1" ht="16.5" customHeight="1">
      <c r="B177" s="36"/>
      <c r="C177" s="193" t="s">
        <v>326</v>
      </c>
      <c r="D177" s="193" t="s">
        <v>126</v>
      </c>
      <c r="E177" s="194" t="s">
        <v>339</v>
      </c>
      <c r="F177" s="195" t="s">
        <v>340</v>
      </c>
      <c r="G177" s="196" t="s">
        <v>179</v>
      </c>
      <c r="H177" s="197">
        <v>30</v>
      </c>
      <c r="I177" s="198"/>
      <c r="J177" s="197">
        <f>ROUND(I177*H177,1)</f>
        <v>0</v>
      </c>
      <c r="K177" s="195" t="s">
        <v>130</v>
      </c>
      <c r="L177" s="41"/>
      <c r="M177" s="199" t="s">
        <v>19</v>
      </c>
      <c r="N177" s="200" t="s">
        <v>43</v>
      </c>
      <c r="O177" s="77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AR177" s="15" t="s">
        <v>146</v>
      </c>
      <c r="AT177" s="15" t="s">
        <v>126</v>
      </c>
      <c r="AU177" s="15" t="s">
        <v>82</v>
      </c>
      <c r="AY177" s="15" t="s">
        <v>125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5" t="s">
        <v>80</v>
      </c>
      <c r="BK177" s="203">
        <f>ROUND(I177*H177,1)</f>
        <v>0</v>
      </c>
      <c r="BL177" s="15" t="s">
        <v>146</v>
      </c>
      <c r="BM177" s="15" t="s">
        <v>341</v>
      </c>
    </row>
    <row r="178" s="11" customFormat="1">
      <c r="B178" s="219"/>
      <c r="C178" s="220"/>
      <c r="D178" s="204" t="s">
        <v>200</v>
      </c>
      <c r="E178" s="221" t="s">
        <v>19</v>
      </c>
      <c r="F178" s="222" t="s">
        <v>209</v>
      </c>
      <c r="G178" s="220"/>
      <c r="H178" s="221" t="s">
        <v>19</v>
      </c>
      <c r="I178" s="223"/>
      <c r="J178" s="220"/>
      <c r="K178" s="220"/>
      <c r="L178" s="224"/>
      <c r="M178" s="225"/>
      <c r="N178" s="226"/>
      <c r="O178" s="226"/>
      <c r="P178" s="226"/>
      <c r="Q178" s="226"/>
      <c r="R178" s="226"/>
      <c r="S178" s="226"/>
      <c r="T178" s="227"/>
      <c r="AT178" s="228" t="s">
        <v>200</v>
      </c>
      <c r="AU178" s="228" t="s">
        <v>82</v>
      </c>
      <c r="AV178" s="11" t="s">
        <v>80</v>
      </c>
      <c r="AW178" s="11" t="s">
        <v>33</v>
      </c>
      <c r="AX178" s="11" t="s">
        <v>72</v>
      </c>
      <c r="AY178" s="228" t="s">
        <v>125</v>
      </c>
    </row>
    <row r="179" s="12" customFormat="1">
      <c r="B179" s="229"/>
      <c r="C179" s="230"/>
      <c r="D179" s="204" t="s">
        <v>200</v>
      </c>
      <c r="E179" s="231" t="s">
        <v>19</v>
      </c>
      <c r="F179" s="232" t="s">
        <v>476</v>
      </c>
      <c r="G179" s="230"/>
      <c r="H179" s="233">
        <v>30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AT179" s="239" t="s">
        <v>200</v>
      </c>
      <c r="AU179" s="239" t="s">
        <v>82</v>
      </c>
      <c r="AV179" s="12" t="s">
        <v>82</v>
      </c>
      <c r="AW179" s="12" t="s">
        <v>33</v>
      </c>
      <c r="AX179" s="12" t="s">
        <v>72</v>
      </c>
      <c r="AY179" s="239" t="s">
        <v>125</v>
      </c>
    </row>
    <row r="180" s="1" customFormat="1" ht="16.5" customHeight="1">
      <c r="B180" s="36"/>
      <c r="C180" s="193" t="s">
        <v>332</v>
      </c>
      <c r="D180" s="193" t="s">
        <v>126</v>
      </c>
      <c r="E180" s="194" t="s">
        <v>344</v>
      </c>
      <c r="F180" s="195" t="s">
        <v>345</v>
      </c>
      <c r="G180" s="196" t="s">
        <v>179</v>
      </c>
      <c r="H180" s="197">
        <v>1406</v>
      </c>
      <c r="I180" s="198"/>
      <c r="J180" s="197">
        <f>ROUND(I180*H180,1)</f>
        <v>0</v>
      </c>
      <c r="K180" s="195" t="s">
        <v>130</v>
      </c>
      <c r="L180" s="41"/>
      <c r="M180" s="199" t="s">
        <v>19</v>
      </c>
      <c r="N180" s="200" t="s">
        <v>43</v>
      </c>
      <c r="O180" s="77"/>
      <c r="P180" s="201">
        <f>O180*H180</f>
        <v>0</v>
      </c>
      <c r="Q180" s="201">
        <v>0.00068999999999999997</v>
      </c>
      <c r="R180" s="201">
        <f>Q180*H180</f>
        <v>0.97014</v>
      </c>
      <c r="S180" s="201">
        <v>0</v>
      </c>
      <c r="T180" s="202">
        <f>S180*H180</f>
        <v>0</v>
      </c>
      <c r="AR180" s="15" t="s">
        <v>146</v>
      </c>
      <c r="AT180" s="15" t="s">
        <v>126</v>
      </c>
      <c r="AU180" s="15" t="s">
        <v>82</v>
      </c>
      <c r="AY180" s="15" t="s">
        <v>125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5" t="s">
        <v>80</v>
      </c>
      <c r="BK180" s="203">
        <f>ROUND(I180*H180,1)</f>
        <v>0</v>
      </c>
      <c r="BL180" s="15" t="s">
        <v>146</v>
      </c>
      <c r="BM180" s="15" t="s">
        <v>346</v>
      </c>
    </row>
    <row r="181" s="1" customFormat="1">
      <c r="B181" s="36"/>
      <c r="C181" s="37"/>
      <c r="D181" s="204" t="s">
        <v>181</v>
      </c>
      <c r="E181" s="37"/>
      <c r="F181" s="205" t="s">
        <v>347</v>
      </c>
      <c r="G181" s="37"/>
      <c r="H181" s="37"/>
      <c r="I181" s="128"/>
      <c r="J181" s="37"/>
      <c r="K181" s="37"/>
      <c r="L181" s="41"/>
      <c r="M181" s="206"/>
      <c r="N181" s="77"/>
      <c r="O181" s="77"/>
      <c r="P181" s="77"/>
      <c r="Q181" s="77"/>
      <c r="R181" s="77"/>
      <c r="S181" s="77"/>
      <c r="T181" s="78"/>
      <c r="AT181" s="15" t="s">
        <v>181</v>
      </c>
      <c r="AU181" s="15" t="s">
        <v>82</v>
      </c>
    </row>
    <row r="182" s="1" customFormat="1" ht="16.5" customHeight="1">
      <c r="B182" s="36"/>
      <c r="C182" s="193" t="s">
        <v>338</v>
      </c>
      <c r="D182" s="193" t="s">
        <v>126</v>
      </c>
      <c r="E182" s="194" t="s">
        <v>349</v>
      </c>
      <c r="F182" s="195" t="s">
        <v>350</v>
      </c>
      <c r="G182" s="196" t="s">
        <v>179</v>
      </c>
      <c r="H182" s="197">
        <v>1324.5</v>
      </c>
      <c r="I182" s="198"/>
      <c r="J182" s="197">
        <f>ROUND(I182*H182,1)</f>
        <v>0</v>
      </c>
      <c r="K182" s="195" t="s">
        <v>130</v>
      </c>
      <c r="L182" s="41"/>
      <c r="M182" s="199" t="s">
        <v>19</v>
      </c>
      <c r="N182" s="200" t="s">
        <v>43</v>
      </c>
      <c r="O182" s="77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AR182" s="15" t="s">
        <v>146</v>
      </c>
      <c r="AT182" s="15" t="s">
        <v>126</v>
      </c>
      <c r="AU182" s="15" t="s">
        <v>82</v>
      </c>
      <c r="AY182" s="15" t="s">
        <v>125</v>
      </c>
      <c r="BE182" s="203">
        <f>IF(N182="základní",J182,0)</f>
        <v>0</v>
      </c>
      <c r="BF182" s="203">
        <f>IF(N182="snížená",J182,0)</f>
        <v>0</v>
      </c>
      <c r="BG182" s="203">
        <f>IF(N182="zákl. přenesená",J182,0)</f>
        <v>0</v>
      </c>
      <c r="BH182" s="203">
        <f>IF(N182="sníž. přenesená",J182,0)</f>
        <v>0</v>
      </c>
      <c r="BI182" s="203">
        <f>IF(N182="nulová",J182,0)</f>
        <v>0</v>
      </c>
      <c r="BJ182" s="15" t="s">
        <v>80</v>
      </c>
      <c r="BK182" s="203">
        <f>ROUND(I182*H182,1)</f>
        <v>0</v>
      </c>
      <c r="BL182" s="15" t="s">
        <v>146</v>
      </c>
      <c r="BM182" s="15" t="s">
        <v>351</v>
      </c>
    </row>
    <row r="183" s="12" customFormat="1">
      <c r="B183" s="229"/>
      <c r="C183" s="230"/>
      <c r="D183" s="204" t="s">
        <v>200</v>
      </c>
      <c r="E183" s="231" t="s">
        <v>19</v>
      </c>
      <c r="F183" s="232" t="s">
        <v>478</v>
      </c>
      <c r="G183" s="230"/>
      <c r="H183" s="233">
        <v>1308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AT183" s="239" t="s">
        <v>200</v>
      </c>
      <c r="AU183" s="239" t="s">
        <v>82</v>
      </c>
      <c r="AV183" s="12" t="s">
        <v>82</v>
      </c>
      <c r="AW183" s="12" t="s">
        <v>33</v>
      </c>
      <c r="AX183" s="12" t="s">
        <v>72</v>
      </c>
      <c r="AY183" s="239" t="s">
        <v>125</v>
      </c>
    </row>
    <row r="184" s="12" customFormat="1">
      <c r="B184" s="229"/>
      <c r="C184" s="230"/>
      <c r="D184" s="204" t="s">
        <v>200</v>
      </c>
      <c r="E184" s="231" t="s">
        <v>19</v>
      </c>
      <c r="F184" s="232" t="s">
        <v>479</v>
      </c>
      <c r="G184" s="230"/>
      <c r="H184" s="233">
        <v>16.5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AT184" s="239" t="s">
        <v>200</v>
      </c>
      <c r="AU184" s="239" t="s">
        <v>82</v>
      </c>
      <c r="AV184" s="12" t="s">
        <v>82</v>
      </c>
      <c r="AW184" s="12" t="s">
        <v>33</v>
      </c>
      <c r="AX184" s="12" t="s">
        <v>72</v>
      </c>
      <c r="AY184" s="239" t="s">
        <v>125</v>
      </c>
    </row>
    <row r="185" s="1" customFormat="1" ht="16.5" customHeight="1">
      <c r="B185" s="36"/>
      <c r="C185" s="193" t="s">
        <v>343</v>
      </c>
      <c r="D185" s="193" t="s">
        <v>126</v>
      </c>
      <c r="E185" s="194" t="s">
        <v>355</v>
      </c>
      <c r="F185" s="195" t="s">
        <v>356</v>
      </c>
      <c r="G185" s="196" t="s">
        <v>179</v>
      </c>
      <c r="H185" s="197">
        <v>1210</v>
      </c>
      <c r="I185" s="198"/>
      <c r="J185" s="197">
        <f>ROUND(I185*H185,1)</f>
        <v>0</v>
      </c>
      <c r="K185" s="195" t="s">
        <v>130</v>
      </c>
      <c r="L185" s="41"/>
      <c r="M185" s="199" t="s">
        <v>19</v>
      </c>
      <c r="N185" s="200" t="s">
        <v>43</v>
      </c>
      <c r="O185" s="77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AR185" s="15" t="s">
        <v>146</v>
      </c>
      <c r="AT185" s="15" t="s">
        <v>126</v>
      </c>
      <c r="AU185" s="15" t="s">
        <v>82</v>
      </c>
      <c r="AY185" s="15" t="s">
        <v>125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5" t="s">
        <v>80</v>
      </c>
      <c r="BK185" s="203">
        <f>ROUND(I185*H185,1)</f>
        <v>0</v>
      </c>
      <c r="BL185" s="15" t="s">
        <v>146</v>
      </c>
      <c r="BM185" s="15" t="s">
        <v>357</v>
      </c>
    </row>
    <row r="186" s="1" customFormat="1">
      <c r="B186" s="36"/>
      <c r="C186" s="37"/>
      <c r="D186" s="204" t="s">
        <v>181</v>
      </c>
      <c r="E186" s="37"/>
      <c r="F186" s="205" t="s">
        <v>358</v>
      </c>
      <c r="G186" s="37"/>
      <c r="H186" s="37"/>
      <c r="I186" s="128"/>
      <c r="J186" s="37"/>
      <c r="K186" s="37"/>
      <c r="L186" s="41"/>
      <c r="M186" s="206"/>
      <c r="N186" s="77"/>
      <c r="O186" s="77"/>
      <c r="P186" s="77"/>
      <c r="Q186" s="77"/>
      <c r="R186" s="77"/>
      <c r="S186" s="77"/>
      <c r="T186" s="78"/>
      <c r="AT186" s="15" t="s">
        <v>181</v>
      </c>
      <c r="AU186" s="15" t="s">
        <v>82</v>
      </c>
    </row>
    <row r="187" s="1" customFormat="1" ht="16.5" customHeight="1">
      <c r="B187" s="36"/>
      <c r="C187" s="193" t="s">
        <v>348</v>
      </c>
      <c r="D187" s="193" t="s">
        <v>126</v>
      </c>
      <c r="E187" s="194" t="s">
        <v>366</v>
      </c>
      <c r="F187" s="195" t="s">
        <v>367</v>
      </c>
      <c r="G187" s="196" t="s">
        <v>179</v>
      </c>
      <c r="H187" s="197">
        <v>490</v>
      </c>
      <c r="I187" s="198"/>
      <c r="J187" s="197">
        <f>ROUND(I187*H187,1)</f>
        <v>0</v>
      </c>
      <c r="K187" s="195" t="s">
        <v>130</v>
      </c>
      <c r="L187" s="41"/>
      <c r="M187" s="199" t="s">
        <v>19</v>
      </c>
      <c r="N187" s="200" t="s">
        <v>43</v>
      </c>
      <c r="O187" s="77"/>
      <c r="P187" s="201">
        <f>O187*H187</f>
        <v>0</v>
      </c>
      <c r="Q187" s="201">
        <v>0.18776000000000001</v>
      </c>
      <c r="R187" s="201">
        <f>Q187*H187</f>
        <v>92.002400000000009</v>
      </c>
      <c r="S187" s="201">
        <v>0</v>
      </c>
      <c r="T187" s="202">
        <f>S187*H187</f>
        <v>0</v>
      </c>
      <c r="AR187" s="15" t="s">
        <v>146</v>
      </c>
      <c r="AT187" s="15" t="s">
        <v>126</v>
      </c>
      <c r="AU187" s="15" t="s">
        <v>82</v>
      </c>
      <c r="AY187" s="15" t="s">
        <v>125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5" t="s">
        <v>80</v>
      </c>
      <c r="BK187" s="203">
        <f>ROUND(I187*H187,1)</f>
        <v>0</v>
      </c>
      <c r="BL187" s="15" t="s">
        <v>146</v>
      </c>
      <c r="BM187" s="15" t="s">
        <v>368</v>
      </c>
    </row>
    <row r="188" s="1" customFormat="1">
      <c r="B188" s="36"/>
      <c r="C188" s="37"/>
      <c r="D188" s="204" t="s">
        <v>181</v>
      </c>
      <c r="E188" s="37"/>
      <c r="F188" s="205" t="s">
        <v>369</v>
      </c>
      <c r="G188" s="37"/>
      <c r="H188" s="37"/>
      <c r="I188" s="128"/>
      <c r="J188" s="37"/>
      <c r="K188" s="37"/>
      <c r="L188" s="41"/>
      <c r="M188" s="206"/>
      <c r="N188" s="77"/>
      <c r="O188" s="77"/>
      <c r="P188" s="77"/>
      <c r="Q188" s="77"/>
      <c r="R188" s="77"/>
      <c r="S188" s="77"/>
      <c r="T188" s="78"/>
      <c r="AT188" s="15" t="s">
        <v>181</v>
      </c>
      <c r="AU188" s="15" t="s">
        <v>82</v>
      </c>
    </row>
    <row r="189" s="1" customFormat="1">
      <c r="B189" s="36"/>
      <c r="C189" s="37"/>
      <c r="D189" s="204" t="s">
        <v>133</v>
      </c>
      <c r="E189" s="37"/>
      <c r="F189" s="205" t="s">
        <v>370</v>
      </c>
      <c r="G189" s="37"/>
      <c r="H189" s="37"/>
      <c r="I189" s="128"/>
      <c r="J189" s="37"/>
      <c r="K189" s="37"/>
      <c r="L189" s="41"/>
      <c r="M189" s="206"/>
      <c r="N189" s="77"/>
      <c r="O189" s="77"/>
      <c r="P189" s="77"/>
      <c r="Q189" s="77"/>
      <c r="R189" s="77"/>
      <c r="S189" s="77"/>
      <c r="T189" s="78"/>
      <c r="AT189" s="15" t="s">
        <v>133</v>
      </c>
      <c r="AU189" s="15" t="s">
        <v>82</v>
      </c>
    </row>
    <row r="190" s="12" customFormat="1">
      <c r="B190" s="229"/>
      <c r="C190" s="230"/>
      <c r="D190" s="204" t="s">
        <v>200</v>
      </c>
      <c r="E190" s="231" t="s">
        <v>19</v>
      </c>
      <c r="F190" s="232" t="s">
        <v>480</v>
      </c>
      <c r="G190" s="230"/>
      <c r="H190" s="233">
        <v>490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AT190" s="239" t="s">
        <v>200</v>
      </c>
      <c r="AU190" s="239" t="s">
        <v>82</v>
      </c>
      <c r="AV190" s="12" t="s">
        <v>82</v>
      </c>
      <c r="AW190" s="12" t="s">
        <v>33</v>
      </c>
      <c r="AX190" s="12" t="s">
        <v>72</v>
      </c>
      <c r="AY190" s="239" t="s">
        <v>125</v>
      </c>
    </row>
    <row r="191" s="9" customFormat="1" ht="22.8" customHeight="1">
      <c r="B191" s="179"/>
      <c r="C191" s="180"/>
      <c r="D191" s="181" t="s">
        <v>71</v>
      </c>
      <c r="E191" s="217" t="s">
        <v>222</v>
      </c>
      <c r="F191" s="217" t="s">
        <v>372</v>
      </c>
      <c r="G191" s="180"/>
      <c r="H191" s="180"/>
      <c r="I191" s="183"/>
      <c r="J191" s="218">
        <f>BK191</f>
        <v>0</v>
      </c>
      <c r="K191" s="180"/>
      <c r="L191" s="185"/>
      <c r="M191" s="186"/>
      <c r="N191" s="187"/>
      <c r="O191" s="187"/>
      <c r="P191" s="188">
        <f>SUM(P192:P200)</f>
        <v>0</v>
      </c>
      <c r="Q191" s="187"/>
      <c r="R191" s="188">
        <f>SUM(R192:R200)</f>
        <v>23.081658600000004</v>
      </c>
      <c r="S191" s="187"/>
      <c r="T191" s="189">
        <f>SUM(T192:T200)</f>
        <v>0</v>
      </c>
      <c r="AR191" s="190" t="s">
        <v>80</v>
      </c>
      <c r="AT191" s="191" t="s">
        <v>71</v>
      </c>
      <c r="AU191" s="191" t="s">
        <v>80</v>
      </c>
      <c r="AY191" s="190" t="s">
        <v>125</v>
      </c>
      <c r="BK191" s="192">
        <f>SUM(BK192:BK200)</f>
        <v>0</v>
      </c>
    </row>
    <row r="192" s="1" customFormat="1" ht="16.5" customHeight="1">
      <c r="B192" s="36"/>
      <c r="C192" s="193" t="s">
        <v>354</v>
      </c>
      <c r="D192" s="193" t="s">
        <v>126</v>
      </c>
      <c r="E192" s="194" t="s">
        <v>481</v>
      </c>
      <c r="F192" s="195" t="s">
        <v>410</v>
      </c>
      <c r="G192" s="196" t="s">
        <v>137</v>
      </c>
      <c r="H192" s="197">
        <v>1</v>
      </c>
      <c r="I192" s="198"/>
      <c r="J192" s="197">
        <f>ROUND(I192*H192,1)</f>
        <v>0</v>
      </c>
      <c r="K192" s="195" t="s">
        <v>19</v>
      </c>
      <c r="L192" s="41"/>
      <c r="M192" s="199" t="s">
        <v>19</v>
      </c>
      <c r="N192" s="200" t="s">
        <v>43</v>
      </c>
      <c r="O192" s="77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AR192" s="15" t="s">
        <v>146</v>
      </c>
      <c r="AT192" s="15" t="s">
        <v>126</v>
      </c>
      <c r="AU192" s="15" t="s">
        <v>82</v>
      </c>
      <c r="AY192" s="15" t="s">
        <v>125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5" t="s">
        <v>80</v>
      </c>
      <c r="BK192" s="203">
        <f>ROUND(I192*H192,1)</f>
        <v>0</v>
      </c>
      <c r="BL192" s="15" t="s">
        <v>146</v>
      </c>
      <c r="BM192" s="15" t="s">
        <v>482</v>
      </c>
    </row>
    <row r="193" s="1" customFormat="1" ht="16.5" customHeight="1">
      <c r="B193" s="36"/>
      <c r="C193" s="193" t="s">
        <v>359</v>
      </c>
      <c r="D193" s="193" t="s">
        <v>126</v>
      </c>
      <c r="E193" s="194" t="s">
        <v>385</v>
      </c>
      <c r="F193" s="195" t="s">
        <v>386</v>
      </c>
      <c r="G193" s="196" t="s">
        <v>376</v>
      </c>
      <c r="H193" s="197">
        <v>11</v>
      </c>
      <c r="I193" s="198"/>
      <c r="J193" s="197">
        <f>ROUND(I193*H193,1)</f>
        <v>0</v>
      </c>
      <c r="K193" s="195" t="s">
        <v>130</v>
      </c>
      <c r="L193" s="41"/>
      <c r="M193" s="199" t="s">
        <v>19</v>
      </c>
      <c r="N193" s="200" t="s">
        <v>43</v>
      </c>
      <c r="O193" s="77"/>
      <c r="P193" s="201">
        <f>O193*H193</f>
        <v>0</v>
      </c>
      <c r="Q193" s="201">
        <v>0.95352000000000003</v>
      </c>
      <c r="R193" s="201">
        <f>Q193*H193</f>
        <v>10.488720000000001</v>
      </c>
      <c r="S193" s="201">
        <v>0</v>
      </c>
      <c r="T193" s="202">
        <f>S193*H193</f>
        <v>0</v>
      </c>
      <c r="AR193" s="15" t="s">
        <v>146</v>
      </c>
      <c r="AT193" s="15" t="s">
        <v>126</v>
      </c>
      <c r="AU193" s="15" t="s">
        <v>82</v>
      </c>
      <c r="AY193" s="15" t="s">
        <v>125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5" t="s">
        <v>80</v>
      </c>
      <c r="BK193" s="203">
        <f>ROUND(I193*H193,1)</f>
        <v>0</v>
      </c>
      <c r="BL193" s="15" t="s">
        <v>146</v>
      </c>
      <c r="BM193" s="15" t="s">
        <v>387</v>
      </c>
    </row>
    <row r="194" s="1" customFormat="1">
      <c r="B194" s="36"/>
      <c r="C194" s="37"/>
      <c r="D194" s="204" t="s">
        <v>181</v>
      </c>
      <c r="E194" s="37"/>
      <c r="F194" s="205" t="s">
        <v>388</v>
      </c>
      <c r="G194" s="37"/>
      <c r="H194" s="37"/>
      <c r="I194" s="128"/>
      <c r="J194" s="37"/>
      <c r="K194" s="37"/>
      <c r="L194" s="41"/>
      <c r="M194" s="206"/>
      <c r="N194" s="77"/>
      <c r="O194" s="77"/>
      <c r="P194" s="77"/>
      <c r="Q194" s="77"/>
      <c r="R194" s="77"/>
      <c r="S194" s="77"/>
      <c r="T194" s="78"/>
      <c r="AT194" s="15" t="s">
        <v>181</v>
      </c>
      <c r="AU194" s="15" t="s">
        <v>82</v>
      </c>
    </row>
    <row r="195" s="1" customFormat="1" ht="16.5" customHeight="1">
      <c r="B195" s="36"/>
      <c r="C195" s="240" t="s">
        <v>361</v>
      </c>
      <c r="D195" s="240" t="s">
        <v>259</v>
      </c>
      <c r="E195" s="241" t="s">
        <v>390</v>
      </c>
      <c r="F195" s="242" t="s">
        <v>391</v>
      </c>
      <c r="G195" s="243" t="s">
        <v>137</v>
      </c>
      <c r="H195" s="244">
        <v>5</v>
      </c>
      <c r="I195" s="245"/>
      <c r="J195" s="244">
        <f>ROUND(I195*H195,1)</f>
        <v>0</v>
      </c>
      <c r="K195" s="242" t="s">
        <v>130</v>
      </c>
      <c r="L195" s="246"/>
      <c r="M195" s="247" t="s">
        <v>19</v>
      </c>
      <c r="N195" s="248" t="s">
        <v>43</v>
      </c>
      <c r="O195" s="77"/>
      <c r="P195" s="201">
        <f>O195*H195</f>
        <v>0</v>
      </c>
      <c r="Q195" s="201">
        <v>0.749</v>
      </c>
      <c r="R195" s="201">
        <f>Q195*H195</f>
        <v>3.7450000000000001</v>
      </c>
      <c r="S195" s="201">
        <v>0</v>
      </c>
      <c r="T195" s="202">
        <f>S195*H195</f>
        <v>0</v>
      </c>
      <c r="AR195" s="15" t="s">
        <v>217</v>
      </c>
      <c r="AT195" s="15" t="s">
        <v>259</v>
      </c>
      <c r="AU195" s="15" t="s">
        <v>82</v>
      </c>
      <c r="AY195" s="15" t="s">
        <v>125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5" t="s">
        <v>80</v>
      </c>
      <c r="BK195" s="203">
        <f>ROUND(I195*H195,1)</f>
        <v>0</v>
      </c>
      <c r="BL195" s="15" t="s">
        <v>146</v>
      </c>
      <c r="BM195" s="15" t="s">
        <v>392</v>
      </c>
    </row>
    <row r="196" s="1" customFormat="1" ht="16.5" customHeight="1">
      <c r="B196" s="36"/>
      <c r="C196" s="193" t="s">
        <v>365</v>
      </c>
      <c r="D196" s="193" t="s">
        <v>126</v>
      </c>
      <c r="E196" s="194" t="s">
        <v>394</v>
      </c>
      <c r="F196" s="195" t="s">
        <v>395</v>
      </c>
      <c r="G196" s="196" t="s">
        <v>137</v>
      </c>
      <c r="H196" s="197">
        <v>4</v>
      </c>
      <c r="I196" s="198"/>
      <c r="J196" s="197">
        <f>ROUND(I196*H196,1)</f>
        <v>0</v>
      </c>
      <c r="K196" s="195" t="s">
        <v>19</v>
      </c>
      <c r="L196" s="41"/>
      <c r="M196" s="199" t="s">
        <v>19</v>
      </c>
      <c r="N196" s="200" t="s">
        <v>43</v>
      </c>
      <c r="O196" s="77"/>
      <c r="P196" s="201">
        <f>O196*H196</f>
        <v>0</v>
      </c>
      <c r="Q196" s="201">
        <v>0.0070000000000000001</v>
      </c>
      <c r="R196" s="201">
        <f>Q196*H196</f>
        <v>0.028000000000000001</v>
      </c>
      <c r="S196" s="201">
        <v>0</v>
      </c>
      <c r="T196" s="202">
        <f>S196*H196</f>
        <v>0</v>
      </c>
      <c r="AR196" s="15" t="s">
        <v>146</v>
      </c>
      <c r="AT196" s="15" t="s">
        <v>126</v>
      </c>
      <c r="AU196" s="15" t="s">
        <v>82</v>
      </c>
      <c r="AY196" s="15" t="s">
        <v>125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5" t="s">
        <v>80</v>
      </c>
      <c r="BK196" s="203">
        <f>ROUND(I196*H196,1)</f>
        <v>0</v>
      </c>
      <c r="BL196" s="15" t="s">
        <v>146</v>
      </c>
      <c r="BM196" s="15" t="s">
        <v>396</v>
      </c>
    </row>
    <row r="197" s="1" customFormat="1" ht="16.5" customHeight="1">
      <c r="B197" s="36"/>
      <c r="C197" s="193" t="s">
        <v>373</v>
      </c>
      <c r="D197" s="193" t="s">
        <v>126</v>
      </c>
      <c r="E197" s="194" t="s">
        <v>398</v>
      </c>
      <c r="F197" s="195" t="s">
        <v>399</v>
      </c>
      <c r="G197" s="196" t="s">
        <v>193</v>
      </c>
      <c r="H197" s="197">
        <v>3.5800000000000001</v>
      </c>
      <c r="I197" s="198"/>
      <c r="J197" s="197">
        <f>ROUND(I197*H197,1)</f>
        <v>0</v>
      </c>
      <c r="K197" s="195" t="s">
        <v>130</v>
      </c>
      <c r="L197" s="41"/>
      <c r="M197" s="199" t="s">
        <v>19</v>
      </c>
      <c r="N197" s="200" t="s">
        <v>43</v>
      </c>
      <c r="O197" s="77"/>
      <c r="P197" s="201">
        <f>O197*H197</f>
        <v>0</v>
      </c>
      <c r="Q197" s="201">
        <v>2.46367</v>
      </c>
      <c r="R197" s="201">
        <f>Q197*H197</f>
        <v>8.8199386000000004</v>
      </c>
      <c r="S197" s="201">
        <v>0</v>
      </c>
      <c r="T197" s="202">
        <f>S197*H197</f>
        <v>0</v>
      </c>
      <c r="AR197" s="15" t="s">
        <v>146</v>
      </c>
      <c r="AT197" s="15" t="s">
        <v>126</v>
      </c>
      <c r="AU197" s="15" t="s">
        <v>82</v>
      </c>
      <c r="AY197" s="15" t="s">
        <v>125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5" t="s">
        <v>80</v>
      </c>
      <c r="BK197" s="203">
        <f>ROUND(I197*H197,1)</f>
        <v>0</v>
      </c>
      <c r="BL197" s="15" t="s">
        <v>146</v>
      </c>
      <c r="BM197" s="15" t="s">
        <v>400</v>
      </c>
    </row>
    <row r="198" s="1" customFormat="1">
      <c r="B198" s="36"/>
      <c r="C198" s="37"/>
      <c r="D198" s="204" t="s">
        <v>181</v>
      </c>
      <c r="E198" s="37"/>
      <c r="F198" s="205" t="s">
        <v>401</v>
      </c>
      <c r="G198" s="37"/>
      <c r="H198" s="37"/>
      <c r="I198" s="128"/>
      <c r="J198" s="37"/>
      <c r="K198" s="37"/>
      <c r="L198" s="41"/>
      <c r="M198" s="206"/>
      <c r="N198" s="77"/>
      <c r="O198" s="77"/>
      <c r="P198" s="77"/>
      <c r="Q198" s="77"/>
      <c r="R198" s="77"/>
      <c r="S198" s="77"/>
      <c r="T198" s="78"/>
      <c r="AT198" s="15" t="s">
        <v>181</v>
      </c>
      <c r="AU198" s="15" t="s">
        <v>82</v>
      </c>
    </row>
    <row r="199" s="12" customFormat="1">
      <c r="B199" s="229"/>
      <c r="C199" s="230"/>
      <c r="D199" s="204" t="s">
        <v>200</v>
      </c>
      <c r="E199" s="231" t="s">
        <v>19</v>
      </c>
      <c r="F199" s="232" t="s">
        <v>483</v>
      </c>
      <c r="G199" s="230"/>
      <c r="H199" s="233">
        <v>6.1900000000000004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AT199" s="239" t="s">
        <v>200</v>
      </c>
      <c r="AU199" s="239" t="s">
        <v>82</v>
      </c>
      <c r="AV199" s="12" t="s">
        <v>82</v>
      </c>
      <c r="AW199" s="12" t="s">
        <v>33</v>
      </c>
      <c r="AX199" s="12" t="s">
        <v>72</v>
      </c>
      <c r="AY199" s="239" t="s">
        <v>125</v>
      </c>
    </row>
    <row r="200" s="12" customFormat="1">
      <c r="B200" s="229"/>
      <c r="C200" s="230"/>
      <c r="D200" s="204" t="s">
        <v>200</v>
      </c>
      <c r="E200" s="231" t="s">
        <v>19</v>
      </c>
      <c r="F200" s="232" t="s">
        <v>484</v>
      </c>
      <c r="G200" s="230"/>
      <c r="H200" s="233">
        <v>-2.6099999999999999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AT200" s="239" t="s">
        <v>200</v>
      </c>
      <c r="AU200" s="239" t="s">
        <v>82</v>
      </c>
      <c r="AV200" s="12" t="s">
        <v>82</v>
      </c>
      <c r="AW200" s="12" t="s">
        <v>33</v>
      </c>
      <c r="AX200" s="12" t="s">
        <v>72</v>
      </c>
      <c r="AY200" s="239" t="s">
        <v>125</v>
      </c>
    </row>
    <row r="201" s="9" customFormat="1" ht="22.8" customHeight="1">
      <c r="B201" s="179"/>
      <c r="C201" s="180"/>
      <c r="D201" s="181" t="s">
        <v>71</v>
      </c>
      <c r="E201" s="217" t="s">
        <v>412</v>
      </c>
      <c r="F201" s="217" t="s">
        <v>413</v>
      </c>
      <c r="G201" s="180"/>
      <c r="H201" s="180"/>
      <c r="I201" s="183"/>
      <c r="J201" s="218">
        <f>BK201</f>
        <v>0</v>
      </c>
      <c r="K201" s="180"/>
      <c r="L201" s="185"/>
      <c r="M201" s="186"/>
      <c r="N201" s="187"/>
      <c r="O201" s="187"/>
      <c r="P201" s="188">
        <f>SUM(P202:P203)</f>
        <v>0</v>
      </c>
      <c r="Q201" s="187"/>
      <c r="R201" s="188">
        <f>SUM(R202:R203)</f>
        <v>0</v>
      </c>
      <c r="S201" s="187"/>
      <c r="T201" s="189">
        <f>SUM(T202:T203)</f>
        <v>0</v>
      </c>
      <c r="AR201" s="190" t="s">
        <v>80</v>
      </c>
      <c r="AT201" s="191" t="s">
        <v>71</v>
      </c>
      <c r="AU201" s="191" t="s">
        <v>80</v>
      </c>
      <c r="AY201" s="190" t="s">
        <v>125</v>
      </c>
      <c r="BK201" s="192">
        <f>SUM(BK202:BK203)</f>
        <v>0</v>
      </c>
    </row>
    <row r="202" s="1" customFormat="1" ht="16.5" customHeight="1">
      <c r="B202" s="36"/>
      <c r="C202" s="193" t="s">
        <v>379</v>
      </c>
      <c r="D202" s="193" t="s">
        <v>126</v>
      </c>
      <c r="E202" s="194" t="s">
        <v>415</v>
      </c>
      <c r="F202" s="195" t="s">
        <v>416</v>
      </c>
      <c r="G202" s="196" t="s">
        <v>240</v>
      </c>
      <c r="H202" s="197">
        <v>924.67999999999995</v>
      </c>
      <c r="I202" s="198"/>
      <c r="J202" s="197">
        <f>ROUND(I202*H202,1)</f>
        <v>0</v>
      </c>
      <c r="K202" s="195" t="s">
        <v>130</v>
      </c>
      <c r="L202" s="41"/>
      <c r="M202" s="199" t="s">
        <v>19</v>
      </c>
      <c r="N202" s="200" t="s">
        <v>43</v>
      </c>
      <c r="O202" s="77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AR202" s="15" t="s">
        <v>146</v>
      </c>
      <c r="AT202" s="15" t="s">
        <v>126</v>
      </c>
      <c r="AU202" s="15" t="s">
        <v>82</v>
      </c>
      <c r="AY202" s="15" t="s">
        <v>125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5" t="s">
        <v>80</v>
      </c>
      <c r="BK202" s="203">
        <f>ROUND(I202*H202,1)</f>
        <v>0</v>
      </c>
      <c r="BL202" s="15" t="s">
        <v>146</v>
      </c>
      <c r="BM202" s="15" t="s">
        <v>417</v>
      </c>
    </row>
    <row r="203" s="1" customFormat="1">
      <c r="B203" s="36"/>
      <c r="C203" s="37"/>
      <c r="D203" s="204" t="s">
        <v>181</v>
      </c>
      <c r="E203" s="37"/>
      <c r="F203" s="205" t="s">
        <v>418</v>
      </c>
      <c r="G203" s="37"/>
      <c r="H203" s="37"/>
      <c r="I203" s="128"/>
      <c r="J203" s="37"/>
      <c r="K203" s="37"/>
      <c r="L203" s="41"/>
      <c r="M203" s="207"/>
      <c r="N203" s="208"/>
      <c r="O203" s="208"/>
      <c r="P203" s="208"/>
      <c r="Q203" s="208"/>
      <c r="R203" s="208"/>
      <c r="S203" s="208"/>
      <c r="T203" s="209"/>
      <c r="AT203" s="15" t="s">
        <v>181</v>
      </c>
      <c r="AU203" s="15" t="s">
        <v>82</v>
      </c>
    </row>
    <row r="204" s="1" customFormat="1" ht="6.96" customHeight="1">
      <c r="B204" s="55"/>
      <c r="C204" s="56"/>
      <c r="D204" s="56"/>
      <c r="E204" s="56"/>
      <c r="F204" s="56"/>
      <c r="G204" s="56"/>
      <c r="H204" s="56"/>
      <c r="I204" s="152"/>
      <c r="J204" s="56"/>
      <c r="K204" s="56"/>
      <c r="L204" s="41"/>
    </row>
  </sheetData>
  <sheetProtection sheet="1" autoFilter="0" formatColumns="0" formatRows="0" objects="1" scenarios="1" spinCount="100000" saltValue="Q3ewntWV4/IT5AsenKXU6BPWiFyGsn1og1Z25PHrMpoLTIr+08pYEOwjHZzTeYgCdGlYTTJv31aIfmR5INob9Q==" hashValue="J9AZG2f8unpruxoHARvTAxJLltuXXjn74CShh/QOTUNO7gUJghTtYr3QW5RiiV7xg6S/vWyax0QH748JX+TAqQ==" algorithmName="SHA-512" password="CC35"/>
  <autoFilter ref="C85:K20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91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485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ROUND(J86,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ROUND((SUM(BE86:BE169)),  1)</f>
        <v>0</v>
      </c>
      <c r="I33" s="141">
        <v>0.20999999999999999</v>
      </c>
      <c r="J33" s="140">
        <f>ROUND(((SUM(BE86:BE169))*I33),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ROUND((SUM(BF86:BF169)),  1)</f>
        <v>0</v>
      </c>
      <c r="I34" s="141">
        <v>0.14999999999999999</v>
      </c>
      <c r="J34" s="140">
        <f>ROUND(((SUM(BF86:BF169))*I34),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ROUND((SUM(BG86:BG169)),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ROUND((SUM(BH86:BH169)),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ROUND((SUM(BI86:BI169)),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03 - SO 103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J86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166</v>
      </c>
      <c r="E60" s="165"/>
      <c r="F60" s="165"/>
      <c r="G60" s="165"/>
      <c r="H60" s="165"/>
      <c r="I60" s="166"/>
      <c r="J60" s="167">
        <f>J87</f>
        <v>0</v>
      </c>
      <c r="K60" s="163"/>
      <c r="L60" s="168"/>
    </row>
    <row r="61" s="10" customFormat="1" ht="19.92" customHeight="1">
      <c r="B61" s="210"/>
      <c r="C61" s="211"/>
      <c r="D61" s="212" t="s">
        <v>167</v>
      </c>
      <c r="E61" s="213"/>
      <c r="F61" s="213"/>
      <c r="G61" s="213"/>
      <c r="H61" s="213"/>
      <c r="I61" s="214"/>
      <c r="J61" s="215">
        <f>J88</f>
        <v>0</v>
      </c>
      <c r="K61" s="211"/>
      <c r="L61" s="216"/>
    </row>
    <row r="62" s="10" customFormat="1" ht="19.92" customHeight="1">
      <c r="B62" s="210"/>
      <c r="C62" s="211"/>
      <c r="D62" s="212" t="s">
        <v>169</v>
      </c>
      <c r="E62" s="213"/>
      <c r="F62" s="213"/>
      <c r="G62" s="213"/>
      <c r="H62" s="213"/>
      <c r="I62" s="214"/>
      <c r="J62" s="215">
        <f>J109</f>
        <v>0</v>
      </c>
      <c r="K62" s="211"/>
      <c r="L62" s="216"/>
    </row>
    <row r="63" s="10" customFormat="1" ht="19.92" customHeight="1">
      <c r="B63" s="210"/>
      <c r="C63" s="211"/>
      <c r="D63" s="212" t="s">
        <v>170</v>
      </c>
      <c r="E63" s="213"/>
      <c r="F63" s="213"/>
      <c r="G63" s="213"/>
      <c r="H63" s="213"/>
      <c r="I63" s="214"/>
      <c r="J63" s="215">
        <f>J122</f>
        <v>0</v>
      </c>
      <c r="K63" s="211"/>
      <c r="L63" s="216"/>
    </row>
    <row r="64" s="10" customFormat="1" ht="19.92" customHeight="1">
      <c r="B64" s="210"/>
      <c r="C64" s="211"/>
      <c r="D64" s="212" t="s">
        <v>171</v>
      </c>
      <c r="E64" s="213"/>
      <c r="F64" s="213"/>
      <c r="G64" s="213"/>
      <c r="H64" s="213"/>
      <c r="I64" s="214"/>
      <c r="J64" s="215">
        <f>J140</f>
        <v>0</v>
      </c>
      <c r="K64" s="211"/>
      <c r="L64" s="216"/>
    </row>
    <row r="65" s="10" customFormat="1" ht="19.92" customHeight="1">
      <c r="B65" s="210"/>
      <c r="C65" s="211"/>
      <c r="D65" s="212" t="s">
        <v>172</v>
      </c>
      <c r="E65" s="213"/>
      <c r="F65" s="213"/>
      <c r="G65" s="213"/>
      <c r="H65" s="213"/>
      <c r="I65" s="214"/>
      <c r="J65" s="215">
        <f>J159</f>
        <v>0</v>
      </c>
      <c r="K65" s="211"/>
      <c r="L65" s="216"/>
    </row>
    <row r="66" s="10" customFormat="1" ht="19.92" customHeight="1">
      <c r="B66" s="210"/>
      <c r="C66" s="211"/>
      <c r="D66" s="212" t="s">
        <v>173</v>
      </c>
      <c r="E66" s="213"/>
      <c r="F66" s="213"/>
      <c r="G66" s="213"/>
      <c r="H66" s="213"/>
      <c r="I66" s="214"/>
      <c r="J66" s="215">
        <f>J162</f>
        <v>0</v>
      </c>
      <c r="K66" s="211"/>
      <c r="L66" s="216"/>
    </row>
    <row r="67" s="1" customFormat="1" ht="21.84" customHeight="1">
      <c r="B67" s="36"/>
      <c r="C67" s="37"/>
      <c r="D67" s="37"/>
      <c r="E67" s="37"/>
      <c r="F67" s="37"/>
      <c r="G67" s="37"/>
      <c r="H67" s="37"/>
      <c r="I67" s="128"/>
      <c r="J67" s="37"/>
      <c r="K67" s="37"/>
      <c r="L67" s="41"/>
    </row>
    <row r="68" s="1" customFormat="1" ht="6.96" customHeight="1">
      <c r="B68" s="55"/>
      <c r="C68" s="56"/>
      <c r="D68" s="56"/>
      <c r="E68" s="56"/>
      <c r="F68" s="56"/>
      <c r="G68" s="56"/>
      <c r="H68" s="56"/>
      <c r="I68" s="152"/>
      <c r="J68" s="56"/>
      <c r="K68" s="56"/>
      <c r="L68" s="41"/>
    </row>
    <row r="72" s="1" customFormat="1" ht="6.96" customHeight="1">
      <c r="B72" s="57"/>
      <c r="C72" s="58"/>
      <c r="D72" s="58"/>
      <c r="E72" s="58"/>
      <c r="F72" s="58"/>
      <c r="G72" s="58"/>
      <c r="H72" s="58"/>
      <c r="I72" s="155"/>
      <c r="J72" s="58"/>
      <c r="K72" s="58"/>
      <c r="L72" s="41"/>
    </row>
    <row r="73" s="1" customFormat="1" ht="24.96" customHeight="1">
      <c r="B73" s="36"/>
      <c r="C73" s="21" t="s">
        <v>110</v>
      </c>
      <c r="D73" s="37"/>
      <c r="E73" s="37"/>
      <c r="F73" s="37"/>
      <c r="G73" s="37"/>
      <c r="H73" s="37"/>
      <c r="I73" s="128"/>
      <c r="J73" s="37"/>
      <c r="K73" s="37"/>
      <c r="L73" s="41"/>
    </row>
    <row r="74" s="1" customFormat="1" ht="6.96" customHeight="1">
      <c r="B74" s="36"/>
      <c r="C74" s="37"/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12" customHeight="1">
      <c r="B75" s="36"/>
      <c r="C75" s="30" t="s">
        <v>16</v>
      </c>
      <c r="D75" s="37"/>
      <c r="E75" s="37"/>
      <c r="F75" s="37"/>
      <c r="G75" s="37"/>
      <c r="H75" s="37"/>
      <c r="I75" s="128"/>
      <c r="J75" s="37"/>
      <c r="K75" s="37"/>
      <c r="L75" s="41"/>
    </row>
    <row r="76" s="1" customFormat="1" ht="16.5" customHeight="1">
      <c r="B76" s="36"/>
      <c r="C76" s="37"/>
      <c r="D76" s="37"/>
      <c r="E76" s="156" t="str">
        <f>E7</f>
        <v>Cyklostezka Plzeň – Brdy, část Vlkov – Spálené Poříčí</v>
      </c>
      <c r="F76" s="30"/>
      <c r="G76" s="30"/>
      <c r="H76" s="30"/>
      <c r="I76" s="128"/>
      <c r="J76" s="37"/>
      <c r="K76" s="37"/>
      <c r="L76" s="41"/>
    </row>
    <row r="77" s="1" customFormat="1" ht="12" customHeight="1">
      <c r="B77" s="36"/>
      <c r="C77" s="30" t="s">
        <v>102</v>
      </c>
      <c r="D77" s="37"/>
      <c r="E77" s="37"/>
      <c r="F77" s="37"/>
      <c r="G77" s="37"/>
      <c r="H77" s="37"/>
      <c r="I77" s="128"/>
      <c r="J77" s="37"/>
      <c r="K77" s="37"/>
      <c r="L77" s="41"/>
    </row>
    <row r="78" s="1" customFormat="1" ht="16.5" customHeight="1">
      <c r="B78" s="36"/>
      <c r="C78" s="37"/>
      <c r="D78" s="37"/>
      <c r="E78" s="62" t="str">
        <f>E9</f>
        <v>03 - SO 103</v>
      </c>
      <c r="F78" s="37"/>
      <c r="G78" s="37"/>
      <c r="H78" s="37"/>
      <c r="I78" s="128"/>
      <c r="J78" s="37"/>
      <c r="K78" s="37"/>
      <c r="L78" s="41"/>
    </row>
    <row r="79" s="1" customFormat="1" ht="6.96" customHeight="1">
      <c r="B79" s="36"/>
      <c r="C79" s="37"/>
      <c r="D79" s="37"/>
      <c r="E79" s="37"/>
      <c r="F79" s="37"/>
      <c r="G79" s="37"/>
      <c r="H79" s="37"/>
      <c r="I79" s="128"/>
      <c r="J79" s="37"/>
      <c r="K79" s="37"/>
      <c r="L79" s="41"/>
    </row>
    <row r="80" s="1" customFormat="1" ht="12" customHeight="1">
      <c r="B80" s="36"/>
      <c r="C80" s="30" t="s">
        <v>21</v>
      </c>
      <c r="D80" s="37"/>
      <c r="E80" s="37"/>
      <c r="F80" s="25" t="str">
        <f>F12</f>
        <v xml:space="preserve"> </v>
      </c>
      <c r="G80" s="37"/>
      <c r="H80" s="37"/>
      <c r="I80" s="130" t="s">
        <v>23</v>
      </c>
      <c r="J80" s="65" t="str">
        <f>IF(J12="","",J12)</f>
        <v>12.9.2018</v>
      </c>
      <c r="K80" s="37"/>
      <c r="L80" s="41"/>
    </row>
    <row r="81" s="1" customFormat="1" ht="6.96" customHeight="1">
      <c r="B81" s="36"/>
      <c r="C81" s="37"/>
      <c r="D81" s="37"/>
      <c r="E81" s="37"/>
      <c r="F81" s="37"/>
      <c r="G81" s="37"/>
      <c r="H81" s="37"/>
      <c r="I81" s="128"/>
      <c r="J81" s="37"/>
      <c r="K81" s="37"/>
      <c r="L81" s="41"/>
    </row>
    <row r="82" s="1" customFormat="1" ht="13.65" customHeight="1">
      <c r="B82" s="36"/>
      <c r="C82" s="30" t="s">
        <v>25</v>
      </c>
      <c r="D82" s="37"/>
      <c r="E82" s="37"/>
      <c r="F82" s="25" t="str">
        <f>E15</f>
        <v>Město Spálené Poříčí</v>
      </c>
      <c r="G82" s="37"/>
      <c r="H82" s="37"/>
      <c r="I82" s="130" t="s">
        <v>31</v>
      </c>
      <c r="J82" s="34" t="str">
        <f>E21</f>
        <v>DOPROFI</v>
      </c>
      <c r="K82" s="37"/>
      <c r="L82" s="41"/>
    </row>
    <row r="83" s="1" customFormat="1" ht="13.65" customHeight="1">
      <c r="B83" s="36"/>
      <c r="C83" s="30" t="s">
        <v>29</v>
      </c>
      <c r="D83" s="37"/>
      <c r="E83" s="37"/>
      <c r="F83" s="25" t="str">
        <f>IF(E18="","",E18)</f>
        <v>Vyplň údaj</v>
      </c>
      <c r="G83" s="37"/>
      <c r="H83" s="37"/>
      <c r="I83" s="130" t="s">
        <v>34</v>
      </c>
      <c r="J83" s="34" t="str">
        <f>E24</f>
        <v>Roman Mitas</v>
      </c>
      <c r="K83" s="37"/>
      <c r="L83" s="41"/>
    </row>
    <row r="84" s="1" customFormat="1" ht="10.32" customHeight="1">
      <c r="B84" s="36"/>
      <c r="C84" s="37"/>
      <c r="D84" s="37"/>
      <c r="E84" s="37"/>
      <c r="F84" s="37"/>
      <c r="G84" s="37"/>
      <c r="H84" s="37"/>
      <c r="I84" s="128"/>
      <c r="J84" s="37"/>
      <c r="K84" s="37"/>
      <c r="L84" s="41"/>
    </row>
    <row r="85" s="8" customFormat="1" ht="29.28" customHeight="1">
      <c r="B85" s="169"/>
      <c r="C85" s="170" t="s">
        <v>111</v>
      </c>
      <c r="D85" s="171" t="s">
        <v>57</v>
      </c>
      <c r="E85" s="171" t="s">
        <v>53</v>
      </c>
      <c r="F85" s="171" t="s">
        <v>54</v>
      </c>
      <c r="G85" s="171" t="s">
        <v>112</v>
      </c>
      <c r="H85" s="171" t="s">
        <v>113</v>
      </c>
      <c r="I85" s="172" t="s">
        <v>114</v>
      </c>
      <c r="J85" s="171" t="s">
        <v>106</v>
      </c>
      <c r="K85" s="173" t="s">
        <v>115</v>
      </c>
      <c r="L85" s="174"/>
      <c r="M85" s="85" t="s">
        <v>19</v>
      </c>
      <c r="N85" s="86" t="s">
        <v>42</v>
      </c>
      <c r="O85" s="86" t="s">
        <v>116</v>
      </c>
      <c r="P85" s="86" t="s">
        <v>117</v>
      </c>
      <c r="Q85" s="86" t="s">
        <v>118</v>
      </c>
      <c r="R85" s="86" t="s">
        <v>119</v>
      </c>
      <c r="S85" s="86" t="s">
        <v>120</v>
      </c>
      <c r="T85" s="87" t="s">
        <v>121</v>
      </c>
    </row>
    <row r="86" s="1" customFormat="1" ht="22.8" customHeight="1">
      <c r="B86" s="36"/>
      <c r="C86" s="92" t="s">
        <v>122</v>
      </c>
      <c r="D86" s="37"/>
      <c r="E86" s="37"/>
      <c r="F86" s="37"/>
      <c r="G86" s="37"/>
      <c r="H86" s="37"/>
      <c r="I86" s="128"/>
      <c r="J86" s="175">
        <f>BK86</f>
        <v>0</v>
      </c>
      <c r="K86" s="37"/>
      <c r="L86" s="41"/>
      <c r="M86" s="88"/>
      <c r="N86" s="89"/>
      <c r="O86" s="89"/>
      <c r="P86" s="176">
        <f>P87</f>
        <v>0</v>
      </c>
      <c r="Q86" s="89"/>
      <c r="R86" s="176">
        <f>R87</f>
        <v>92.051716499999998</v>
      </c>
      <c r="S86" s="89"/>
      <c r="T86" s="177">
        <f>T87</f>
        <v>47.880000000000003</v>
      </c>
      <c r="AT86" s="15" t="s">
        <v>71</v>
      </c>
      <c r="AU86" s="15" t="s">
        <v>107</v>
      </c>
      <c r="BK86" s="178">
        <f>BK87</f>
        <v>0</v>
      </c>
    </row>
    <row r="87" s="9" customFormat="1" ht="25.92" customHeight="1">
      <c r="B87" s="179"/>
      <c r="C87" s="180"/>
      <c r="D87" s="181" t="s">
        <v>71</v>
      </c>
      <c r="E87" s="182" t="s">
        <v>174</v>
      </c>
      <c r="F87" s="182" t="s">
        <v>175</v>
      </c>
      <c r="G87" s="180"/>
      <c r="H87" s="180"/>
      <c r="I87" s="183"/>
      <c r="J87" s="184">
        <f>BK87</f>
        <v>0</v>
      </c>
      <c r="K87" s="180"/>
      <c r="L87" s="185"/>
      <c r="M87" s="186"/>
      <c r="N87" s="187"/>
      <c r="O87" s="187"/>
      <c r="P87" s="188">
        <f>P88+P109+P122+P140+P159+P162</f>
        <v>0</v>
      </c>
      <c r="Q87" s="187"/>
      <c r="R87" s="188">
        <f>R88+R109+R122+R140+R159+R162</f>
        <v>92.051716499999998</v>
      </c>
      <c r="S87" s="187"/>
      <c r="T87" s="189">
        <f>T88+T109+T122+T140+T159+T162</f>
        <v>47.880000000000003</v>
      </c>
      <c r="AR87" s="190" t="s">
        <v>80</v>
      </c>
      <c r="AT87" s="191" t="s">
        <v>71</v>
      </c>
      <c r="AU87" s="191" t="s">
        <v>72</v>
      </c>
      <c r="AY87" s="190" t="s">
        <v>125</v>
      </c>
      <c r="BK87" s="192">
        <f>BK88+BK109+BK122+BK140+BK159+BK162</f>
        <v>0</v>
      </c>
    </row>
    <row r="88" s="9" customFormat="1" ht="22.8" customHeight="1">
      <c r="B88" s="179"/>
      <c r="C88" s="180"/>
      <c r="D88" s="181" t="s">
        <v>71</v>
      </c>
      <c r="E88" s="217" t="s">
        <v>80</v>
      </c>
      <c r="F88" s="217" t="s">
        <v>176</v>
      </c>
      <c r="G88" s="180"/>
      <c r="H88" s="180"/>
      <c r="I88" s="183"/>
      <c r="J88" s="218">
        <f>BK88</f>
        <v>0</v>
      </c>
      <c r="K88" s="180"/>
      <c r="L88" s="185"/>
      <c r="M88" s="186"/>
      <c r="N88" s="187"/>
      <c r="O88" s="187"/>
      <c r="P88" s="188">
        <f>SUM(P89:P108)</f>
        <v>0</v>
      </c>
      <c r="Q88" s="187"/>
      <c r="R88" s="188">
        <f>SUM(R89:R108)</f>
        <v>3.2400000000000002</v>
      </c>
      <c r="S88" s="187"/>
      <c r="T88" s="189">
        <f>SUM(T89:T108)</f>
        <v>0</v>
      </c>
      <c r="AR88" s="190" t="s">
        <v>80</v>
      </c>
      <c r="AT88" s="191" t="s">
        <v>71</v>
      </c>
      <c r="AU88" s="191" t="s">
        <v>80</v>
      </c>
      <c r="AY88" s="190" t="s">
        <v>125</v>
      </c>
      <c r="BK88" s="192">
        <f>SUM(BK89:BK108)</f>
        <v>0</v>
      </c>
    </row>
    <row r="89" s="1" customFormat="1" ht="22.5" customHeight="1">
      <c r="B89" s="36"/>
      <c r="C89" s="193" t="s">
        <v>80</v>
      </c>
      <c r="D89" s="193" t="s">
        <v>126</v>
      </c>
      <c r="E89" s="194" t="s">
        <v>211</v>
      </c>
      <c r="F89" s="195" t="s">
        <v>212</v>
      </c>
      <c r="G89" s="196" t="s">
        <v>193</v>
      </c>
      <c r="H89" s="197">
        <v>4.9500000000000002</v>
      </c>
      <c r="I89" s="198"/>
      <c r="J89" s="197">
        <f>ROUND(I89*H89,1)</f>
        <v>0</v>
      </c>
      <c r="K89" s="195" t="s">
        <v>130</v>
      </c>
      <c r="L89" s="41"/>
      <c r="M89" s="199" t="s">
        <v>19</v>
      </c>
      <c r="N89" s="200" t="s">
        <v>43</v>
      </c>
      <c r="O89" s="77"/>
      <c r="P89" s="201">
        <f>O89*H89</f>
        <v>0</v>
      </c>
      <c r="Q89" s="201">
        <v>0</v>
      </c>
      <c r="R89" s="201">
        <f>Q89*H89</f>
        <v>0</v>
      </c>
      <c r="S89" s="201">
        <v>0</v>
      </c>
      <c r="T89" s="202">
        <f>S89*H89</f>
        <v>0</v>
      </c>
      <c r="AR89" s="15" t="s">
        <v>146</v>
      </c>
      <c r="AT89" s="15" t="s">
        <v>126</v>
      </c>
      <c r="AU89" s="15" t="s">
        <v>82</v>
      </c>
      <c r="AY89" s="15" t="s">
        <v>125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15" t="s">
        <v>80</v>
      </c>
      <c r="BK89" s="203">
        <f>ROUND(I89*H89,1)</f>
        <v>0</v>
      </c>
      <c r="BL89" s="15" t="s">
        <v>146</v>
      </c>
      <c r="BM89" s="15" t="s">
        <v>213</v>
      </c>
    </row>
    <row r="90" s="1" customFormat="1">
      <c r="B90" s="36"/>
      <c r="C90" s="37"/>
      <c r="D90" s="204" t="s">
        <v>181</v>
      </c>
      <c r="E90" s="37"/>
      <c r="F90" s="205" t="s">
        <v>214</v>
      </c>
      <c r="G90" s="37"/>
      <c r="H90" s="37"/>
      <c r="I90" s="128"/>
      <c r="J90" s="37"/>
      <c r="K90" s="37"/>
      <c r="L90" s="41"/>
      <c r="M90" s="206"/>
      <c r="N90" s="77"/>
      <c r="O90" s="77"/>
      <c r="P90" s="77"/>
      <c r="Q90" s="77"/>
      <c r="R90" s="77"/>
      <c r="S90" s="77"/>
      <c r="T90" s="78"/>
      <c r="AT90" s="15" t="s">
        <v>181</v>
      </c>
      <c r="AU90" s="15" t="s">
        <v>82</v>
      </c>
    </row>
    <row r="91" s="11" customFormat="1">
      <c r="B91" s="219"/>
      <c r="C91" s="220"/>
      <c r="D91" s="204" t="s">
        <v>200</v>
      </c>
      <c r="E91" s="221" t="s">
        <v>19</v>
      </c>
      <c r="F91" s="222" t="s">
        <v>451</v>
      </c>
      <c r="G91" s="220"/>
      <c r="H91" s="221" t="s">
        <v>19</v>
      </c>
      <c r="I91" s="223"/>
      <c r="J91" s="220"/>
      <c r="K91" s="220"/>
      <c r="L91" s="224"/>
      <c r="M91" s="225"/>
      <c r="N91" s="226"/>
      <c r="O91" s="226"/>
      <c r="P91" s="226"/>
      <c r="Q91" s="226"/>
      <c r="R91" s="226"/>
      <c r="S91" s="226"/>
      <c r="T91" s="227"/>
      <c r="AT91" s="228" t="s">
        <v>200</v>
      </c>
      <c r="AU91" s="228" t="s">
        <v>82</v>
      </c>
      <c r="AV91" s="11" t="s">
        <v>80</v>
      </c>
      <c r="AW91" s="11" t="s">
        <v>33</v>
      </c>
      <c r="AX91" s="11" t="s">
        <v>72</v>
      </c>
      <c r="AY91" s="228" t="s">
        <v>125</v>
      </c>
    </row>
    <row r="92" s="12" customFormat="1">
      <c r="B92" s="229"/>
      <c r="C92" s="230"/>
      <c r="D92" s="204" t="s">
        <v>200</v>
      </c>
      <c r="E92" s="231" t="s">
        <v>19</v>
      </c>
      <c r="F92" s="232" t="s">
        <v>486</v>
      </c>
      <c r="G92" s="230"/>
      <c r="H92" s="233">
        <v>3.1499999999999999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AT92" s="239" t="s">
        <v>200</v>
      </c>
      <c r="AU92" s="239" t="s">
        <v>82</v>
      </c>
      <c r="AV92" s="12" t="s">
        <v>82</v>
      </c>
      <c r="AW92" s="12" t="s">
        <v>33</v>
      </c>
      <c r="AX92" s="12" t="s">
        <v>72</v>
      </c>
      <c r="AY92" s="239" t="s">
        <v>125</v>
      </c>
    </row>
    <row r="93" s="11" customFormat="1">
      <c r="B93" s="219"/>
      <c r="C93" s="220"/>
      <c r="D93" s="204" t="s">
        <v>200</v>
      </c>
      <c r="E93" s="221" t="s">
        <v>19</v>
      </c>
      <c r="F93" s="222" t="s">
        <v>215</v>
      </c>
      <c r="G93" s="220"/>
      <c r="H93" s="221" t="s">
        <v>19</v>
      </c>
      <c r="I93" s="223"/>
      <c r="J93" s="220"/>
      <c r="K93" s="220"/>
      <c r="L93" s="224"/>
      <c r="M93" s="225"/>
      <c r="N93" s="226"/>
      <c r="O93" s="226"/>
      <c r="P93" s="226"/>
      <c r="Q93" s="226"/>
      <c r="R93" s="226"/>
      <c r="S93" s="226"/>
      <c r="T93" s="227"/>
      <c r="AT93" s="228" t="s">
        <v>200</v>
      </c>
      <c r="AU93" s="228" t="s">
        <v>82</v>
      </c>
      <c r="AV93" s="11" t="s">
        <v>80</v>
      </c>
      <c r="AW93" s="11" t="s">
        <v>33</v>
      </c>
      <c r="AX93" s="11" t="s">
        <v>72</v>
      </c>
      <c r="AY93" s="228" t="s">
        <v>125</v>
      </c>
    </row>
    <row r="94" s="12" customFormat="1">
      <c r="B94" s="229"/>
      <c r="C94" s="230"/>
      <c r="D94" s="204" t="s">
        <v>200</v>
      </c>
      <c r="E94" s="231" t="s">
        <v>19</v>
      </c>
      <c r="F94" s="232" t="s">
        <v>487</v>
      </c>
      <c r="G94" s="230"/>
      <c r="H94" s="233">
        <v>1.8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AT94" s="239" t="s">
        <v>200</v>
      </c>
      <c r="AU94" s="239" t="s">
        <v>82</v>
      </c>
      <c r="AV94" s="12" t="s">
        <v>82</v>
      </c>
      <c r="AW94" s="12" t="s">
        <v>33</v>
      </c>
      <c r="AX94" s="12" t="s">
        <v>72</v>
      </c>
      <c r="AY94" s="239" t="s">
        <v>125</v>
      </c>
    </row>
    <row r="95" s="1" customFormat="1" ht="22.5" customHeight="1">
      <c r="B95" s="36"/>
      <c r="C95" s="193" t="s">
        <v>82</v>
      </c>
      <c r="D95" s="193" t="s">
        <v>126</v>
      </c>
      <c r="E95" s="194" t="s">
        <v>223</v>
      </c>
      <c r="F95" s="195" t="s">
        <v>224</v>
      </c>
      <c r="G95" s="196" t="s">
        <v>193</v>
      </c>
      <c r="H95" s="197">
        <v>4.9500000000000002</v>
      </c>
      <c r="I95" s="198"/>
      <c r="J95" s="197">
        <f>ROUND(I95*H95,1)</f>
        <v>0</v>
      </c>
      <c r="K95" s="195" t="s">
        <v>130</v>
      </c>
      <c r="L95" s="41"/>
      <c r="M95" s="199" t="s">
        <v>19</v>
      </c>
      <c r="N95" s="200" t="s">
        <v>43</v>
      </c>
      <c r="O95" s="77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15" t="s">
        <v>146</v>
      </c>
      <c r="AT95" s="15" t="s">
        <v>126</v>
      </c>
      <c r="AU95" s="15" t="s">
        <v>82</v>
      </c>
      <c r="AY95" s="15" t="s">
        <v>125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15" t="s">
        <v>80</v>
      </c>
      <c r="BK95" s="203">
        <f>ROUND(I95*H95,1)</f>
        <v>0</v>
      </c>
      <c r="BL95" s="15" t="s">
        <v>146</v>
      </c>
      <c r="BM95" s="15" t="s">
        <v>225</v>
      </c>
    </row>
    <row r="96" s="1" customFormat="1">
      <c r="B96" s="36"/>
      <c r="C96" s="37"/>
      <c r="D96" s="204" t="s">
        <v>181</v>
      </c>
      <c r="E96" s="37"/>
      <c r="F96" s="205" t="s">
        <v>221</v>
      </c>
      <c r="G96" s="37"/>
      <c r="H96" s="37"/>
      <c r="I96" s="128"/>
      <c r="J96" s="37"/>
      <c r="K96" s="37"/>
      <c r="L96" s="41"/>
      <c r="M96" s="206"/>
      <c r="N96" s="77"/>
      <c r="O96" s="77"/>
      <c r="P96" s="77"/>
      <c r="Q96" s="77"/>
      <c r="R96" s="77"/>
      <c r="S96" s="77"/>
      <c r="T96" s="78"/>
      <c r="AT96" s="15" t="s">
        <v>181</v>
      </c>
      <c r="AU96" s="15" t="s">
        <v>82</v>
      </c>
    </row>
    <row r="97" s="1" customFormat="1" ht="22.5" customHeight="1">
      <c r="B97" s="36"/>
      <c r="C97" s="193" t="s">
        <v>141</v>
      </c>
      <c r="D97" s="193" t="s">
        <v>126</v>
      </c>
      <c r="E97" s="194" t="s">
        <v>233</v>
      </c>
      <c r="F97" s="195" t="s">
        <v>234</v>
      </c>
      <c r="G97" s="196" t="s">
        <v>193</v>
      </c>
      <c r="H97" s="197">
        <v>49.5</v>
      </c>
      <c r="I97" s="198"/>
      <c r="J97" s="197">
        <f>ROUND(I97*H97,1)</f>
        <v>0</v>
      </c>
      <c r="K97" s="195" t="s">
        <v>130</v>
      </c>
      <c r="L97" s="41"/>
      <c r="M97" s="199" t="s">
        <v>19</v>
      </c>
      <c r="N97" s="200" t="s">
        <v>43</v>
      </c>
      <c r="O97" s="77"/>
      <c r="P97" s="201">
        <f>O97*H97</f>
        <v>0</v>
      </c>
      <c r="Q97" s="201">
        <v>0</v>
      </c>
      <c r="R97" s="201">
        <f>Q97*H97</f>
        <v>0</v>
      </c>
      <c r="S97" s="201">
        <v>0</v>
      </c>
      <c r="T97" s="202">
        <f>S97*H97</f>
        <v>0</v>
      </c>
      <c r="AR97" s="15" t="s">
        <v>146</v>
      </c>
      <c r="AT97" s="15" t="s">
        <v>126</v>
      </c>
      <c r="AU97" s="15" t="s">
        <v>82</v>
      </c>
      <c r="AY97" s="15" t="s">
        <v>125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15" t="s">
        <v>80</v>
      </c>
      <c r="BK97" s="203">
        <f>ROUND(I97*H97,1)</f>
        <v>0</v>
      </c>
      <c r="BL97" s="15" t="s">
        <v>146</v>
      </c>
      <c r="BM97" s="15" t="s">
        <v>488</v>
      </c>
    </row>
    <row r="98" s="1" customFormat="1">
      <c r="B98" s="36"/>
      <c r="C98" s="37"/>
      <c r="D98" s="204" t="s">
        <v>181</v>
      </c>
      <c r="E98" s="37"/>
      <c r="F98" s="205" t="s">
        <v>221</v>
      </c>
      <c r="G98" s="37"/>
      <c r="H98" s="37"/>
      <c r="I98" s="128"/>
      <c r="J98" s="37"/>
      <c r="K98" s="37"/>
      <c r="L98" s="41"/>
      <c r="M98" s="206"/>
      <c r="N98" s="77"/>
      <c r="O98" s="77"/>
      <c r="P98" s="77"/>
      <c r="Q98" s="77"/>
      <c r="R98" s="77"/>
      <c r="S98" s="77"/>
      <c r="T98" s="78"/>
      <c r="AT98" s="15" t="s">
        <v>181</v>
      </c>
      <c r="AU98" s="15" t="s">
        <v>82</v>
      </c>
    </row>
    <row r="99" s="12" customFormat="1">
      <c r="B99" s="229"/>
      <c r="C99" s="230"/>
      <c r="D99" s="204" t="s">
        <v>200</v>
      </c>
      <c r="E99" s="231" t="s">
        <v>19</v>
      </c>
      <c r="F99" s="232" t="s">
        <v>489</v>
      </c>
      <c r="G99" s="230"/>
      <c r="H99" s="233">
        <v>49.5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AT99" s="239" t="s">
        <v>200</v>
      </c>
      <c r="AU99" s="239" t="s">
        <v>82</v>
      </c>
      <c r="AV99" s="12" t="s">
        <v>82</v>
      </c>
      <c r="AW99" s="12" t="s">
        <v>33</v>
      </c>
      <c r="AX99" s="12" t="s">
        <v>72</v>
      </c>
      <c r="AY99" s="239" t="s">
        <v>125</v>
      </c>
    </row>
    <row r="100" s="1" customFormat="1" ht="16.5" customHeight="1">
      <c r="B100" s="36"/>
      <c r="C100" s="193" t="s">
        <v>146</v>
      </c>
      <c r="D100" s="193" t="s">
        <v>126</v>
      </c>
      <c r="E100" s="194" t="s">
        <v>238</v>
      </c>
      <c r="F100" s="195" t="s">
        <v>239</v>
      </c>
      <c r="G100" s="196" t="s">
        <v>240</v>
      </c>
      <c r="H100" s="197">
        <v>9.4100000000000001</v>
      </c>
      <c r="I100" s="198"/>
      <c r="J100" s="197">
        <f>ROUND(I100*H100,1)</f>
        <v>0</v>
      </c>
      <c r="K100" s="195" t="s">
        <v>130</v>
      </c>
      <c r="L100" s="41"/>
      <c r="M100" s="199" t="s">
        <v>19</v>
      </c>
      <c r="N100" s="200" t="s">
        <v>43</v>
      </c>
      <c r="O100" s="77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15" t="s">
        <v>146</v>
      </c>
      <c r="AT100" s="15" t="s">
        <v>126</v>
      </c>
      <c r="AU100" s="15" t="s">
        <v>82</v>
      </c>
      <c r="AY100" s="15" t="s">
        <v>125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15" t="s">
        <v>80</v>
      </c>
      <c r="BK100" s="203">
        <f>ROUND(I100*H100,1)</f>
        <v>0</v>
      </c>
      <c r="BL100" s="15" t="s">
        <v>146</v>
      </c>
      <c r="BM100" s="15" t="s">
        <v>241</v>
      </c>
    </row>
    <row r="101" s="1" customFormat="1">
      <c r="B101" s="36"/>
      <c r="C101" s="37"/>
      <c r="D101" s="204" t="s">
        <v>181</v>
      </c>
      <c r="E101" s="37"/>
      <c r="F101" s="205" t="s">
        <v>242</v>
      </c>
      <c r="G101" s="37"/>
      <c r="H101" s="37"/>
      <c r="I101" s="128"/>
      <c r="J101" s="37"/>
      <c r="K101" s="37"/>
      <c r="L101" s="41"/>
      <c r="M101" s="206"/>
      <c r="N101" s="77"/>
      <c r="O101" s="77"/>
      <c r="P101" s="77"/>
      <c r="Q101" s="77"/>
      <c r="R101" s="77"/>
      <c r="S101" s="77"/>
      <c r="T101" s="78"/>
      <c r="AT101" s="15" t="s">
        <v>181</v>
      </c>
      <c r="AU101" s="15" t="s">
        <v>82</v>
      </c>
    </row>
    <row r="102" s="12" customFormat="1">
      <c r="B102" s="229"/>
      <c r="C102" s="230"/>
      <c r="D102" s="204" t="s">
        <v>200</v>
      </c>
      <c r="E102" s="231" t="s">
        <v>19</v>
      </c>
      <c r="F102" s="232" t="s">
        <v>490</v>
      </c>
      <c r="G102" s="230"/>
      <c r="H102" s="233">
        <v>9.4100000000000001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AT102" s="239" t="s">
        <v>200</v>
      </c>
      <c r="AU102" s="239" t="s">
        <v>82</v>
      </c>
      <c r="AV102" s="12" t="s">
        <v>82</v>
      </c>
      <c r="AW102" s="12" t="s">
        <v>33</v>
      </c>
      <c r="AX102" s="12" t="s">
        <v>72</v>
      </c>
      <c r="AY102" s="239" t="s">
        <v>125</v>
      </c>
    </row>
    <row r="103" s="1" customFormat="1" ht="22.5" customHeight="1">
      <c r="B103" s="36"/>
      <c r="C103" s="193" t="s">
        <v>150</v>
      </c>
      <c r="D103" s="193" t="s">
        <v>126</v>
      </c>
      <c r="E103" s="194" t="s">
        <v>255</v>
      </c>
      <c r="F103" s="195" t="s">
        <v>256</v>
      </c>
      <c r="G103" s="196" t="s">
        <v>193</v>
      </c>
      <c r="H103" s="197">
        <v>1.8</v>
      </c>
      <c r="I103" s="198"/>
      <c r="J103" s="197">
        <f>ROUND(I103*H103,1)</f>
        <v>0</v>
      </c>
      <c r="K103" s="195" t="s">
        <v>130</v>
      </c>
      <c r="L103" s="41"/>
      <c r="M103" s="199" t="s">
        <v>19</v>
      </c>
      <c r="N103" s="200" t="s">
        <v>43</v>
      </c>
      <c r="O103" s="77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15" t="s">
        <v>146</v>
      </c>
      <c r="AT103" s="15" t="s">
        <v>126</v>
      </c>
      <c r="AU103" s="15" t="s">
        <v>82</v>
      </c>
      <c r="AY103" s="15" t="s">
        <v>125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15" t="s">
        <v>80</v>
      </c>
      <c r="BK103" s="203">
        <f>ROUND(I103*H103,1)</f>
        <v>0</v>
      </c>
      <c r="BL103" s="15" t="s">
        <v>146</v>
      </c>
      <c r="BM103" s="15" t="s">
        <v>257</v>
      </c>
    </row>
    <row r="104" s="1" customFormat="1">
      <c r="B104" s="36"/>
      <c r="C104" s="37"/>
      <c r="D104" s="204" t="s">
        <v>181</v>
      </c>
      <c r="E104" s="37"/>
      <c r="F104" s="205" t="s">
        <v>258</v>
      </c>
      <c r="G104" s="37"/>
      <c r="H104" s="37"/>
      <c r="I104" s="128"/>
      <c r="J104" s="37"/>
      <c r="K104" s="37"/>
      <c r="L104" s="41"/>
      <c r="M104" s="206"/>
      <c r="N104" s="77"/>
      <c r="O104" s="77"/>
      <c r="P104" s="77"/>
      <c r="Q104" s="77"/>
      <c r="R104" s="77"/>
      <c r="S104" s="77"/>
      <c r="T104" s="78"/>
      <c r="AT104" s="15" t="s">
        <v>181</v>
      </c>
      <c r="AU104" s="15" t="s">
        <v>82</v>
      </c>
    </row>
    <row r="105" s="11" customFormat="1">
      <c r="B105" s="219"/>
      <c r="C105" s="220"/>
      <c r="D105" s="204" t="s">
        <v>200</v>
      </c>
      <c r="E105" s="221" t="s">
        <v>19</v>
      </c>
      <c r="F105" s="222" t="s">
        <v>201</v>
      </c>
      <c r="G105" s="220"/>
      <c r="H105" s="221" t="s">
        <v>19</v>
      </c>
      <c r="I105" s="223"/>
      <c r="J105" s="220"/>
      <c r="K105" s="220"/>
      <c r="L105" s="224"/>
      <c r="M105" s="225"/>
      <c r="N105" s="226"/>
      <c r="O105" s="226"/>
      <c r="P105" s="226"/>
      <c r="Q105" s="226"/>
      <c r="R105" s="226"/>
      <c r="S105" s="226"/>
      <c r="T105" s="227"/>
      <c r="AT105" s="228" t="s">
        <v>200</v>
      </c>
      <c r="AU105" s="228" t="s">
        <v>82</v>
      </c>
      <c r="AV105" s="11" t="s">
        <v>80</v>
      </c>
      <c r="AW105" s="11" t="s">
        <v>33</v>
      </c>
      <c r="AX105" s="11" t="s">
        <v>72</v>
      </c>
      <c r="AY105" s="228" t="s">
        <v>125</v>
      </c>
    </row>
    <row r="106" s="12" customFormat="1">
      <c r="B106" s="229"/>
      <c r="C106" s="230"/>
      <c r="D106" s="204" t="s">
        <v>200</v>
      </c>
      <c r="E106" s="231" t="s">
        <v>19</v>
      </c>
      <c r="F106" s="232" t="s">
        <v>487</v>
      </c>
      <c r="G106" s="230"/>
      <c r="H106" s="233">
        <v>1.8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AT106" s="239" t="s">
        <v>200</v>
      </c>
      <c r="AU106" s="239" t="s">
        <v>82</v>
      </c>
      <c r="AV106" s="12" t="s">
        <v>82</v>
      </c>
      <c r="AW106" s="12" t="s">
        <v>33</v>
      </c>
      <c r="AX106" s="12" t="s">
        <v>72</v>
      </c>
      <c r="AY106" s="239" t="s">
        <v>125</v>
      </c>
    </row>
    <row r="107" s="1" customFormat="1" ht="16.5" customHeight="1">
      <c r="B107" s="36"/>
      <c r="C107" s="240" t="s">
        <v>155</v>
      </c>
      <c r="D107" s="240" t="s">
        <v>259</v>
      </c>
      <c r="E107" s="241" t="s">
        <v>260</v>
      </c>
      <c r="F107" s="242" t="s">
        <v>261</v>
      </c>
      <c r="G107" s="243" t="s">
        <v>240</v>
      </c>
      <c r="H107" s="244">
        <v>3.2400000000000002</v>
      </c>
      <c r="I107" s="245"/>
      <c r="J107" s="244">
        <f>ROUND(I107*H107,1)</f>
        <v>0</v>
      </c>
      <c r="K107" s="242" t="s">
        <v>130</v>
      </c>
      <c r="L107" s="246"/>
      <c r="M107" s="247" t="s">
        <v>19</v>
      </c>
      <c r="N107" s="248" t="s">
        <v>43</v>
      </c>
      <c r="O107" s="77"/>
      <c r="P107" s="201">
        <f>O107*H107</f>
        <v>0</v>
      </c>
      <c r="Q107" s="201">
        <v>1</v>
      </c>
      <c r="R107" s="201">
        <f>Q107*H107</f>
        <v>3.2400000000000002</v>
      </c>
      <c r="S107" s="201">
        <v>0</v>
      </c>
      <c r="T107" s="202">
        <f>S107*H107</f>
        <v>0</v>
      </c>
      <c r="AR107" s="15" t="s">
        <v>217</v>
      </c>
      <c r="AT107" s="15" t="s">
        <v>259</v>
      </c>
      <c r="AU107" s="15" t="s">
        <v>82</v>
      </c>
      <c r="AY107" s="15" t="s">
        <v>125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15" t="s">
        <v>80</v>
      </c>
      <c r="BK107" s="203">
        <f>ROUND(I107*H107,1)</f>
        <v>0</v>
      </c>
      <c r="BL107" s="15" t="s">
        <v>146</v>
      </c>
      <c r="BM107" s="15" t="s">
        <v>262</v>
      </c>
    </row>
    <row r="108" s="12" customFormat="1">
      <c r="B108" s="229"/>
      <c r="C108" s="230"/>
      <c r="D108" s="204" t="s">
        <v>200</v>
      </c>
      <c r="E108" s="231" t="s">
        <v>19</v>
      </c>
      <c r="F108" s="232" t="s">
        <v>491</v>
      </c>
      <c r="G108" s="230"/>
      <c r="H108" s="233">
        <v>3.2400000000000002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AT108" s="239" t="s">
        <v>200</v>
      </c>
      <c r="AU108" s="239" t="s">
        <v>82</v>
      </c>
      <c r="AV108" s="12" t="s">
        <v>82</v>
      </c>
      <c r="AW108" s="12" t="s">
        <v>33</v>
      </c>
      <c r="AX108" s="12" t="s">
        <v>72</v>
      </c>
      <c r="AY108" s="239" t="s">
        <v>125</v>
      </c>
    </row>
    <row r="109" s="9" customFormat="1" ht="22.8" customHeight="1">
      <c r="B109" s="179"/>
      <c r="C109" s="180"/>
      <c r="D109" s="181" t="s">
        <v>71</v>
      </c>
      <c r="E109" s="217" t="s">
        <v>146</v>
      </c>
      <c r="F109" s="217" t="s">
        <v>312</v>
      </c>
      <c r="G109" s="180"/>
      <c r="H109" s="180"/>
      <c r="I109" s="183"/>
      <c r="J109" s="218">
        <f>BK109</f>
        <v>0</v>
      </c>
      <c r="K109" s="180"/>
      <c r="L109" s="185"/>
      <c r="M109" s="186"/>
      <c r="N109" s="187"/>
      <c r="O109" s="187"/>
      <c r="P109" s="188">
        <f>SUM(P110:P121)</f>
        <v>0</v>
      </c>
      <c r="Q109" s="187"/>
      <c r="R109" s="188">
        <f>SUM(R110:R121)</f>
        <v>3.7163499999999998</v>
      </c>
      <c r="S109" s="187"/>
      <c r="T109" s="189">
        <f>SUM(T110:T121)</f>
        <v>0</v>
      </c>
      <c r="AR109" s="190" t="s">
        <v>80</v>
      </c>
      <c r="AT109" s="191" t="s">
        <v>71</v>
      </c>
      <c r="AU109" s="191" t="s">
        <v>80</v>
      </c>
      <c r="AY109" s="190" t="s">
        <v>125</v>
      </c>
      <c r="BK109" s="192">
        <f>SUM(BK110:BK121)</f>
        <v>0</v>
      </c>
    </row>
    <row r="110" s="1" customFormat="1" ht="16.5" customHeight="1">
      <c r="B110" s="36"/>
      <c r="C110" s="193" t="s">
        <v>160</v>
      </c>
      <c r="D110" s="193" t="s">
        <v>126</v>
      </c>
      <c r="E110" s="194" t="s">
        <v>314</v>
      </c>
      <c r="F110" s="195" t="s">
        <v>315</v>
      </c>
      <c r="G110" s="196" t="s">
        <v>179</v>
      </c>
      <c r="H110" s="197">
        <v>5</v>
      </c>
      <c r="I110" s="198"/>
      <c r="J110" s="197">
        <f>ROUND(I110*H110,1)</f>
        <v>0</v>
      </c>
      <c r="K110" s="195" t="s">
        <v>130</v>
      </c>
      <c r="L110" s="41"/>
      <c r="M110" s="199" t="s">
        <v>19</v>
      </c>
      <c r="N110" s="200" t="s">
        <v>43</v>
      </c>
      <c r="O110" s="77"/>
      <c r="P110" s="201">
        <f>O110*H110</f>
        <v>0</v>
      </c>
      <c r="Q110" s="201">
        <v>0</v>
      </c>
      <c r="R110" s="201">
        <f>Q110*H110</f>
        <v>0</v>
      </c>
      <c r="S110" s="201">
        <v>0</v>
      </c>
      <c r="T110" s="202">
        <f>S110*H110</f>
        <v>0</v>
      </c>
      <c r="AR110" s="15" t="s">
        <v>146</v>
      </c>
      <c r="AT110" s="15" t="s">
        <v>126</v>
      </c>
      <c r="AU110" s="15" t="s">
        <v>82</v>
      </c>
      <c r="AY110" s="15" t="s">
        <v>125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15" t="s">
        <v>80</v>
      </c>
      <c r="BK110" s="203">
        <f>ROUND(I110*H110,1)</f>
        <v>0</v>
      </c>
      <c r="BL110" s="15" t="s">
        <v>146</v>
      </c>
      <c r="BM110" s="15" t="s">
        <v>316</v>
      </c>
    </row>
    <row r="111" s="1" customFormat="1">
      <c r="B111" s="36"/>
      <c r="C111" s="37"/>
      <c r="D111" s="204" t="s">
        <v>181</v>
      </c>
      <c r="E111" s="37"/>
      <c r="F111" s="205" t="s">
        <v>317</v>
      </c>
      <c r="G111" s="37"/>
      <c r="H111" s="37"/>
      <c r="I111" s="128"/>
      <c r="J111" s="37"/>
      <c r="K111" s="37"/>
      <c r="L111" s="41"/>
      <c r="M111" s="206"/>
      <c r="N111" s="77"/>
      <c r="O111" s="77"/>
      <c r="P111" s="77"/>
      <c r="Q111" s="77"/>
      <c r="R111" s="77"/>
      <c r="S111" s="77"/>
      <c r="T111" s="78"/>
      <c r="AT111" s="15" t="s">
        <v>181</v>
      </c>
      <c r="AU111" s="15" t="s">
        <v>82</v>
      </c>
    </row>
    <row r="112" s="11" customFormat="1">
      <c r="B112" s="219"/>
      <c r="C112" s="220"/>
      <c r="D112" s="204" t="s">
        <v>200</v>
      </c>
      <c r="E112" s="221" t="s">
        <v>19</v>
      </c>
      <c r="F112" s="222" t="s">
        <v>318</v>
      </c>
      <c r="G112" s="220"/>
      <c r="H112" s="221" t="s">
        <v>19</v>
      </c>
      <c r="I112" s="223"/>
      <c r="J112" s="220"/>
      <c r="K112" s="220"/>
      <c r="L112" s="224"/>
      <c r="M112" s="225"/>
      <c r="N112" s="226"/>
      <c r="O112" s="226"/>
      <c r="P112" s="226"/>
      <c r="Q112" s="226"/>
      <c r="R112" s="226"/>
      <c r="S112" s="226"/>
      <c r="T112" s="227"/>
      <c r="AT112" s="228" t="s">
        <v>200</v>
      </c>
      <c r="AU112" s="228" t="s">
        <v>82</v>
      </c>
      <c r="AV112" s="11" t="s">
        <v>80</v>
      </c>
      <c r="AW112" s="11" t="s">
        <v>33</v>
      </c>
      <c r="AX112" s="11" t="s">
        <v>72</v>
      </c>
      <c r="AY112" s="228" t="s">
        <v>125</v>
      </c>
    </row>
    <row r="113" s="12" customFormat="1">
      <c r="B113" s="229"/>
      <c r="C113" s="230"/>
      <c r="D113" s="204" t="s">
        <v>200</v>
      </c>
      <c r="E113" s="231" t="s">
        <v>19</v>
      </c>
      <c r="F113" s="232" t="s">
        <v>492</v>
      </c>
      <c r="G113" s="230"/>
      <c r="H113" s="233">
        <v>5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AT113" s="239" t="s">
        <v>200</v>
      </c>
      <c r="AU113" s="239" t="s">
        <v>82</v>
      </c>
      <c r="AV113" s="12" t="s">
        <v>82</v>
      </c>
      <c r="AW113" s="12" t="s">
        <v>33</v>
      </c>
      <c r="AX113" s="12" t="s">
        <v>72</v>
      </c>
      <c r="AY113" s="239" t="s">
        <v>125</v>
      </c>
    </row>
    <row r="114" s="1" customFormat="1" ht="22.5" customHeight="1">
      <c r="B114" s="36"/>
      <c r="C114" s="193" t="s">
        <v>217</v>
      </c>
      <c r="D114" s="193" t="s">
        <v>126</v>
      </c>
      <c r="E114" s="194" t="s">
        <v>322</v>
      </c>
      <c r="F114" s="195" t="s">
        <v>323</v>
      </c>
      <c r="G114" s="196" t="s">
        <v>179</v>
      </c>
      <c r="H114" s="197">
        <v>5</v>
      </c>
      <c r="I114" s="198"/>
      <c r="J114" s="197">
        <f>ROUND(I114*H114,1)</f>
        <v>0</v>
      </c>
      <c r="K114" s="195" t="s">
        <v>130</v>
      </c>
      <c r="L114" s="41"/>
      <c r="M114" s="199" t="s">
        <v>19</v>
      </c>
      <c r="N114" s="200" t="s">
        <v>43</v>
      </c>
      <c r="O114" s="77"/>
      <c r="P114" s="201">
        <f>O114*H114</f>
        <v>0</v>
      </c>
      <c r="Q114" s="201">
        <v>0.74326999999999999</v>
      </c>
      <c r="R114" s="201">
        <f>Q114*H114</f>
        <v>3.7163499999999998</v>
      </c>
      <c r="S114" s="201">
        <v>0</v>
      </c>
      <c r="T114" s="202">
        <f>S114*H114</f>
        <v>0</v>
      </c>
      <c r="AR114" s="15" t="s">
        <v>146</v>
      </c>
      <c r="AT114" s="15" t="s">
        <v>126</v>
      </c>
      <c r="AU114" s="15" t="s">
        <v>82</v>
      </c>
      <c r="AY114" s="15" t="s">
        <v>125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5" t="s">
        <v>80</v>
      </c>
      <c r="BK114" s="203">
        <f>ROUND(I114*H114,1)</f>
        <v>0</v>
      </c>
      <c r="BL114" s="15" t="s">
        <v>146</v>
      </c>
      <c r="BM114" s="15" t="s">
        <v>324</v>
      </c>
    </row>
    <row r="115" s="1" customFormat="1">
      <c r="B115" s="36"/>
      <c r="C115" s="37"/>
      <c r="D115" s="204" t="s">
        <v>181</v>
      </c>
      <c r="E115" s="37"/>
      <c r="F115" s="205" t="s">
        <v>325</v>
      </c>
      <c r="G115" s="37"/>
      <c r="H115" s="37"/>
      <c r="I115" s="128"/>
      <c r="J115" s="37"/>
      <c r="K115" s="37"/>
      <c r="L115" s="41"/>
      <c r="M115" s="206"/>
      <c r="N115" s="77"/>
      <c r="O115" s="77"/>
      <c r="P115" s="77"/>
      <c r="Q115" s="77"/>
      <c r="R115" s="77"/>
      <c r="S115" s="77"/>
      <c r="T115" s="78"/>
      <c r="AT115" s="15" t="s">
        <v>181</v>
      </c>
      <c r="AU115" s="15" t="s">
        <v>82</v>
      </c>
    </row>
    <row r="116" s="1" customFormat="1" ht="16.5" customHeight="1">
      <c r="B116" s="36"/>
      <c r="C116" s="193" t="s">
        <v>222</v>
      </c>
      <c r="D116" s="193" t="s">
        <v>126</v>
      </c>
      <c r="E116" s="194" t="s">
        <v>327</v>
      </c>
      <c r="F116" s="195" t="s">
        <v>328</v>
      </c>
      <c r="G116" s="196" t="s">
        <v>193</v>
      </c>
      <c r="H116" s="197">
        <v>0.59999999999999998</v>
      </c>
      <c r="I116" s="198"/>
      <c r="J116" s="197">
        <f>ROUND(I116*H116,1)</f>
        <v>0</v>
      </c>
      <c r="K116" s="195" t="s">
        <v>130</v>
      </c>
      <c r="L116" s="41"/>
      <c r="M116" s="199" t="s">
        <v>19</v>
      </c>
      <c r="N116" s="200" t="s">
        <v>43</v>
      </c>
      <c r="O116" s="77"/>
      <c r="P116" s="201">
        <f>O116*H116</f>
        <v>0</v>
      </c>
      <c r="Q116" s="201">
        <v>0</v>
      </c>
      <c r="R116" s="201">
        <f>Q116*H116</f>
        <v>0</v>
      </c>
      <c r="S116" s="201">
        <v>0</v>
      </c>
      <c r="T116" s="202">
        <f>S116*H116</f>
        <v>0</v>
      </c>
      <c r="AR116" s="15" t="s">
        <v>146</v>
      </c>
      <c r="AT116" s="15" t="s">
        <v>126</v>
      </c>
      <c r="AU116" s="15" t="s">
        <v>82</v>
      </c>
      <c r="AY116" s="15" t="s">
        <v>125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15" t="s">
        <v>80</v>
      </c>
      <c r="BK116" s="203">
        <f>ROUND(I116*H116,1)</f>
        <v>0</v>
      </c>
      <c r="BL116" s="15" t="s">
        <v>146</v>
      </c>
      <c r="BM116" s="15" t="s">
        <v>329</v>
      </c>
    </row>
    <row r="117" s="1" customFormat="1">
      <c r="B117" s="36"/>
      <c r="C117" s="37"/>
      <c r="D117" s="204" t="s">
        <v>181</v>
      </c>
      <c r="E117" s="37"/>
      <c r="F117" s="205" t="s">
        <v>330</v>
      </c>
      <c r="G117" s="37"/>
      <c r="H117" s="37"/>
      <c r="I117" s="128"/>
      <c r="J117" s="37"/>
      <c r="K117" s="37"/>
      <c r="L117" s="41"/>
      <c r="M117" s="206"/>
      <c r="N117" s="77"/>
      <c r="O117" s="77"/>
      <c r="P117" s="77"/>
      <c r="Q117" s="77"/>
      <c r="R117" s="77"/>
      <c r="S117" s="77"/>
      <c r="T117" s="78"/>
      <c r="AT117" s="15" t="s">
        <v>181</v>
      </c>
      <c r="AU117" s="15" t="s">
        <v>82</v>
      </c>
    </row>
    <row r="118" s="12" customFormat="1">
      <c r="B118" s="229"/>
      <c r="C118" s="230"/>
      <c r="D118" s="204" t="s">
        <v>200</v>
      </c>
      <c r="E118" s="231" t="s">
        <v>19</v>
      </c>
      <c r="F118" s="232" t="s">
        <v>493</v>
      </c>
      <c r="G118" s="230"/>
      <c r="H118" s="233">
        <v>0.59999999999999998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AT118" s="239" t="s">
        <v>200</v>
      </c>
      <c r="AU118" s="239" t="s">
        <v>82</v>
      </c>
      <c r="AV118" s="12" t="s">
        <v>82</v>
      </c>
      <c r="AW118" s="12" t="s">
        <v>33</v>
      </c>
      <c r="AX118" s="12" t="s">
        <v>72</v>
      </c>
      <c r="AY118" s="239" t="s">
        <v>125</v>
      </c>
    </row>
    <row r="119" s="1" customFormat="1" ht="22.5" customHeight="1">
      <c r="B119" s="36"/>
      <c r="C119" s="193" t="s">
        <v>232</v>
      </c>
      <c r="D119" s="193" t="s">
        <v>126</v>
      </c>
      <c r="E119" s="194" t="s">
        <v>333</v>
      </c>
      <c r="F119" s="195" t="s">
        <v>334</v>
      </c>
      <c r="G119" s="196" t="s">
        <v>193</v>
      </c>
      <c r="H119" s="197">
        <v>0.59999999999999998</v>
      </c>
      <c r="I119" s="198"/>
      <c r="J119" s="197">
        <f>ROUND(I119*H119,1)</f>
        <v>0</v>
      </c>
      <c r="K119" s="195" t="s">
        <v>130</v>
      </c>
      <c r="L119" s="41"/>
      <c r="M119" s="199" t="s">
        <v>19</v>
      </c>
      <c r="N119" s="200" t="s">
        <v>43</v>
      </c>
      <c r="O119" s="77"/>
      <c r="P119" s="201">
        <f>O119*H119</f>
        <v>0</v>
      </c>
      <c r="Q119" s="201">
        <v>0</v>
      </c>
      <c r="R119" s="201">
        <f>Q119*H119</f>
        <v>0</v>
      </c>
      <c r="S119" s="201">
        <v>0</v>
      </c>
      <c r="T119" s="202">
        <f>S119*H119</f>
        <v>0</v>
      </c>
      <c r="AR119" s="15" t="s">
        <v>146</v>
      </c>
      <c r="AT119" s="15" t="s">
        <v>126</v>
      </c>
      <c r="AU119" s="15" t="s">
        <v>82</v>
      </c>
      <c r="AY119" s="15" t="s">
        <v>125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5" t="s">
        <v>80</v>
      </c>
      <c r="BK119" s="203">
        <f>ROUND(I119*H119,1)</f>
        <v>0</v>
      </c>
      <c r="BL119" s="15" t="s">
        <v>146</v>
      </c>
      <c r="BM119" s="15" t="s">
        <v>335</v>
      </c>
    </row>
    <row r="120" s="1" customFormat="1">
      <c r="B120" s="36"/>
      <c r="C120" s="37"/>
      <c r="D120" s="204" t="s">
        <v>181</v>
      </c>
      <c r="E120" s="37"/>
      <c r="F120" s="205" t="s">
        <v>336</v>
      </c>
      <c r="G120" s="37"/>
      <c r="H120" s="37"/>
      <c r="I120" s="128"/>
      <c r="J120" s="37"/>
      <c r="K120" s="37"/>
      <c r="L120" s="41"/>
      <c r="M120" s="206"/>
      <c r="N120" s="77"/>
      <c r="O120" s="77"/>
      <c r="P120" s="77"/>
      <c r="Q120" s="77"/>
      <c r="R120" s="77"/>
      <c r="S120" s="77"/>
      <c r="T120" s="78"/>
      <c r="AT120" s="15" t="s">
        <v>181</v>
      </c>
      <c r="AU120" s="15" t="s">
        <v>82</v>
      </c>
    </row>
    <row r="121" s="12" customFormat="1">
      <c r="B121" s="229"/>
      <c r="C121" s="230"/>
      <c r="D121" s="204" t="s">
        <v>200</v>
      </c>
      <c r="E121" s="231" t="s">
        <v>19</v>
      </c>
      <c r="F121" s="232" t="s">
        <v>493</v>
      </c>
      <c r="G121" s="230"/>
      <c r="H121" s="233">
        <v>0.59999999999999998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AT121" s="239" t="s">
        <v>200</v>
      </c>
      <c r="AU121" s="239" t="s">
        <v>82</v>
      </c>
      <c r="AV121" s="12" t="s">
        <v>82</v>
      </c>
      <c r="AW121" s="12" t="s">
        <v>33</v>
      </c>
      <c r="AX121" s="12" t="s">
        <v>72</v>
      </c>
      <c r="AY121" s="239" t="s">
        <v>125</v>
      </c>
    </row>
    <row r="122" s="9" customFormat="1" ht="22.8" customHeight="1">
      <c r="B122" s="179"/>
      <c r="C122" s="180"/>
      <c r="D122" s="181" t="s">
        <v>71</v>
      </c>
      <c r="E122" s="217" t="s">
        <v>150</v>
      </c>
      <c r="F122" s="217" t="s">
        <v>337</v>
      </c>
      <c r="G122" s="180"/>
      <c r="H122" s="180"/>
      <c r="I122" s="183"/>
      <c r="J122" s="218">
        <f>BK122</f>
        <v>0</v>
      </c>
      <c r="K122" s="180"/>
      <c r="L122" s="185"/>
      <c r="M122" s="186"/>
      <c r="N122" s="187"/>
      <c r="O122" s="187"/>
      <c r="P122" s="188">
        <f>SUM(P123:P139)</f>
        <v>0</v>
      </c>
      <c r="Q122" s="187"/>
      <c r="R122" s="188">
        <f>SUM(R123:R139)</f>
        <v>72.060969999999998</v>
      </c>
      <c r="S122" s="187"/>
      <c r="T122" s="189">
        <f>SUM(T123:T139)</f>
        <v>0</v>
      </c>
      <c r="AR122" s="190" t="s">
        <v>80</v>
      </c>
      <c r="AT122" s="191" t="s">
        <v>71</v>
      </c>
      <c r="AU122" s="191" t="s">
        <v>80</v>
      </c>
      <c r="AY122" s="190" t="s">
        <v>125</v>
      </c>
      <c r="BK122" s="192">
        <f>SUM(BK123:BK139)</f>
        <v>0</v>
      </c>
    </row>
    <row r="123" s="1" customFormat="1" ht="16.5" customHeight="1">
      <c r="B123" s="36"/>
      <c r="C123" s="193" t="s">
        <v>237</v>
      </c>
      <c r="D123" s="193" t="s">
        <v>126</v>
      </c>
      <c r="E123" s="194" t="s">
        <v>349</v>
      </c>
      <c r="F123" s="195" t="s">
        <v>350</v>
      </c>
      <c r="G123" s="196" t="s">
        <v>179</v>
      </c>
      <c r="H123" s="197">
        <v>9</v>
      </c>
      <c r="I123" s="198"/>
      <c r="J123" s="197">
        <f>ROUND(I123*H123,1)</f>
        <v>0</v>
      </c>
      <c r="K123" s="195" t="s">
        <v>130</v>
      </c>
      <c r="L123" s="41"/>
      <c r="M123" s="199" t="s">
        <v>19</v>
      </c>
      <c r="N123" s="200" t="s">
        <v>43</v>
      </c>
      <c r="O123" s="77"/>
      <c r="P123" s="201">
        <f>O123*H123</f>
        <v>0</v>
      </c>
      <c r="Q123" s="201">
        <v>0</v>
      </c>
      <c r="R123" s="201">
        <f>Q123*H123</f>
        <v>0</v>
      </c>
      <c r="S123" s="201">
        <v>0</v>
      </c>
      <c r="T123" s="202">
        <f>S123*H123</f>
        <v>0</v>
      </c>
      <c r="AR123" s="15" t="s">
        <v>146</v>
      </c>
      <c r="AT123" s="15" t="s">
        <v>126</v>
      </c>
      <c r="AU123" s="15" t="s">
        <v>82</v>
      </c>
      <c r="AY123" s="15" t="s">
        <v>125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5" t="s">
        <v>80</v>
      </c>
      <c r="BK123" s="203">
        <f>ROUND(I123*H123,1)</f>
        <v>0</v>
      </c>
      <c r="BL123" s="15" t="s">
        <v>146</v>
      </c>
      <c r="BM123" s="15" t="s">
        <v>351</v>
      </c>
    </row>
    <row r="124" s="11" customFormat="1">
      <c r="B124" s="219"/>
      <c r="C124" s="220"/>
      <c r="D124" s="204" t="s">
        <v>200</v>
      </c>
      <c r="E124" s="221" t="s">
        <v>19</v>
      </c>
      <c r="F124" s="222" t="s">
        <v>494</v>
      </c>
      <c r="G124" s="220"/>
      <c r="H124" s="221" t="s">
        <v>19</v>
      </c>
      <c r="I124" s="223"/>
      <c r="J124" s="220"/>
      <c r="K124" s="220"/>
      <c r="L124" s="224"/>
      <c r="M124" s="225"/>
      <c r="N124" s="226"/>
      <c r="O124" s="226"/>
      <c r="P124" s="226"/>
      <c r="Q124" s="226"/>
      <c r="R124" s="226"/>
      <c r="S124" s="226"/>
      <c r="T124" s="227"/>
      <c r="AT124" s="228" t="s">
        <v>200</v>
      </c>
      <c r="AU124" s="228" t="s">
        <v>82</v>
      </c>
      <c r="AV124" s="11" t="s">
        <v>80</v>
      </c>
      <c r="AW124" s="11" t="s">
        <v>33</v>
      </c>
      <c r="AX124" s="11" t="s">
        <v>72</v>
      </c>
      <c r="AY124" s="228" t="s">
        <v>125</v>
      </c>
    </row>
    <row r="125" s="12" customFormat="1">
      <c r="B125" s="229"/>
      <c r="C125" s="230"/>
      <c r="D125" s="204" t="s">
        <v>200</v>
      </c>
      <c r="E125" s="231" t="s">
        <v>19</v>
      </c>
      <c r="F125" s="232" t="s">
        <v>495</v>
      </c>
      <c r="G125" s="230"/>
      <c r="H125" s="233">
        <v>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AT125" s="239" t="s">
        <v>200</v>
      </c>
      <c r="AU125" s="239" t="s">
        <v>82</v>
      </c>
      <c r="AV125" s="12" t="s">
        <v>82</v>
      </c>
      <c r="AW125" s="12" t="s">
        <v>33</v>
      </c>
      <c r="AX125" s="12" t="s">
        <v>72</v>
      </c>
      <c r="AY125" s="239" t="s">
        <v>125</v>
      </c>
    </row>
    <row r="126" s="1" customFormat="1" ht="16.5" customHeight="1">
      <c r="B126" s="36"/>
      <c r="C126" s="193" t="s">
        <v>244</v>
      </c>
      <c r="D126" s="193" t="s">
        <v>126</v>
      </c>
      <c r="E126" s="194" t="s">
        <v>496</v>
      </c>
      <c r="F126" s="195" t="s">
        <v>497</v>
      </c>
      <c r="G126" s="196" t="s">
        <v>179</v>
      </c>
      <c r="H126" s="197">
        <v>4.5</v>
      </c>
      <c r="I126" s="198"/>
      <c r="J126" s="197">
        <f>ROUND(I126*H126,1)</f>
        <v>0</v>
      </c>
      <c r="K126" s="195" t="s">
        <v>130</v>
      </c>
      <c r="L126" s="41"/>
      <c r="M126" s="199" t="s">
        <v>19</v>
      </c>
      <c r="N126" s="200" t="s">
        <v>43</v>
      </c>
      <c r="O126" s="77"/>
      <c r="P126" s="201">
        <f>O126*H126</f>
        <v>0</v>
      </c>
      <c r="Q126" s="201">
        <v>0.15826000000000001</v>
      </c>
      <c r="R126" s="201">
        <f>Q126*H126</f>
        <v>0.71217000000000008</v>
      </c>
      <c r="S126" s="201">
        <v>0</v>
      </c>
      <c r="T126" s="202">
        <f>S126*H126</f>
        <v>0</v>
      </c>
      <c r="AR126" s="15" t="s">
        <v>146</v>
      </c>
      <c r="AT126" s="15" t="s">
        <v>126</v>
      </c>
      <c r="AU126" s="15" t="s">
        <v>82</v>
      </c>
      <c r="AY126" s="15" t="s">
        <v>125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5" t="s">
        <v>80</v>
      </c>
      <c r="BK126" s="203">
        <f>ROUND(I126*H126,1)</f>
        <v>0</v>
      </c>
      <c r="BL126" s="15" t="s">
        <v>146</v>
      </c>
      <c r="BM126" s="15" t="s">
        <v>498</v>
      </c>
    </row>
    <row r="127" s="1" customFormat="1">
      <c r="B127" s="36"/>
      <c r="C127" s="37"/>
      <c r="D127" s="204" t="s">
        <v>181</v>
      </c>
      <c r="E127" s="37"/>
      <c r="F127" s="205" t="s">
        <v>499</v>
      </c>
      <c r="G127" s="37"/>
      <c r="H127" s="37"/>
      <c r="I127" s="128"/>
      <c r="J127" s="37"/>
      <c r="K127" s="37"/>
      <c r="L127" s="41"/>
      <c r="M127" s="206"/>
      <c r="N127" s="77"/>
      <c r="O127" s="77"/>
      <c r="P127" s="77"/>
      <c r="Q127" s="77"/>
      <c r="R127" s="77"/>
      <c r="S127" s="77"/>
      <c r="T127" s="78"/>
      <c r="AT127" s="15" t="s">
        <v>181</v>
      </c>
      <c r="AU127" s="15" t="s">
        <v>82</v>
      </c>
    </row>
    <row r="128" s="1" customFormat="1" ht="22.5" customHeight="1">
      <c r="B128" s="36"/>
      <c r="C128" s="193" t="s">
        <v>249</v>
      </c>
      <c r="D128" s="193" t="s">
        <v>126</v>
      </c>
      <c r="E128" s="194" t="s">
        <v>500</v>
      </c>
      <c r="F128" s="195" t="s">
        <v>501</v>
      </c>
      <c r="G128" s="196" t="s">
        <v>179</v>
      </c>
      <c r="H128" s="197">
        <v>1000</v>
      </c>
      <c r="I128" s="198"/>
      <c r="J128" s="197">
        <f>ROUND(I128*H128,1)</f>
        <v>0</v>
      </c>
      <c r="K128" s="195" t="s">
        <v>130</v>
      </c>
      <c r="L128" s="41"/>
      <c r="M128" s="199" t="s">
        <v>19</v>
      </c>
      <c r="N128" s="200" t="s">
        <v>43</v>
      </c>
      <c r="O128" s="77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AR128" s="15" t="s">
        <v>146</v>
      </c>
      <c r="AT128" s="15" t="s">
        <v>126</v>
      </c>
      <c r="AU128" s="15" t="s">
        <v>82</v>
      </c>
      <c r="AY128" s="15" t="s">
        <v>125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5" t="s">
        <v>80</v>
      </c>
      <c r="BK128" s="203">
        <f>ROUND(I128*H128,1)</f>
        <v>0</v>
      </c>
      <c r="BL128" s="15" t="s">
        <v>146</v>
      </c>
      <c r="BM128" s="15" t="s">
        <v>502</v>
      </c>
    </row>
    <row r="129" s="1" customFormat="1">
      <c r="B129" s="36"/>
      <c r="C129" s="37"/>
      <c r="D129" s="204" t="s">
        <v>181</v>
      </c>
      <c r="E129" s="37"/>
      <c r="F129" s="205" t="s">
        <v>503</v>
      </c>
      <c r="G129" s="37"/>
      <c r="H129" s="37"/>
      <c r="I129" s="128"/>
      <c r="J129" s="37"/>
      <c r="K129" s="37"/>
      <c r="L129" s="41"/>
      <c r="M129" s="206"/>
      <c r="N129" s="77"/>
      <c r="O129" s="77"/>
      <c r="P129" s="77"/>
      <c r="Q129" s="77"/>
      <c r="R129" s="77"/>
      <c r="S129" s="77"/>
      <c r="T129" s="78"/>
      <c r="AT129" s="15" t="s">
        <v>181</v>
      </c>
      <c r="AU129" s="15" t="s">
        <v>82</v>
      </c>
    </row>
    <row r="130" s="12" customFormat="1">
      <c r="B130" s="229"/>
      <c r="C130" s="230"/>
      <c r="D130" s="204" t="s">
        <v>200</v>
      </c>
      <c r="E130" s="231" t="s">
        <v>19</v>
      </c>
      <c r="F130" s="232" t="s">
        <v>504</v>
      </c>
      <c r="G130" s="230"/>
      <c r="H130" s="233">
        <v>1000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AT130" s="239" t="s">
        <v>200</v>
      </c>
      <c r="AU130" s="239" t="s">
        <v>82</v>
      </c>
      <c r="AV130" s="12" t="s">
        <v>82</v>
      </c>
      <c r="AW130" s="12" t="s">
        <v>33</v>
      </c>
      <c r="AX130" s="12" t="s">
        <v>72</v>
      </c>
      <c r="AY130" s="239" t="s">
        <v>125</v>
      </c>
    </row>
    <row r="131" s="1" customFormat="1" ht="16.5" customHeight="1">
      <c r="B131" s="36"/>
      <c r="C131" s="193" t="s">
        <v>254</v>
      </c>
      <c r="D131" s="193" t="s">
        <v>126</v>
      </c>
      <c r="E131" s="194" t="s">
        <v>505</v>
      </c>
      <c r="F131" s="195" t="s">
        <v>506</v>
      </c>
      <c r="G131" s="196" t="s">
        <v>179</v>
      </c>
      <c r="H131" s="197">
        <v>1040</v>
      </c>
      <c r="I131" s="198"/>
      <c r="J131" s="197">
        <f>ROUND(I131*H131,1)</f>
        <v>0</v>
      </c>
      <c r="K131" s="195" t="s">
        <v>130</v>
      </c>
      <c r="L131" s="41"/>
      <c r="M131" s="199" t="s">
        <v>19</v>
      </c>
      <c r="N131" s="200" t="s">
        <v>43</v>
      </c>
      <c r="O131" s="77"/>
      <c r="P131" s="201">
        <f>O131*H131</f>
        <v>0</v>
      </c>
      <c r="Q131" s="201">
        <v>0</v>
      </c>
      <c r="R131" s="201">
        <f>Q131*H131</f>
        <v>0</v>
      </c>
      <c r="S131" s="201">
        <v>0</v>
      </c>
      <c r="T131" s="202">
        <f>S131*H131</f>
        <v>0</v>
      </c>
      <c r="AR131" s="15" t="s">
        <v>146</v>
      </c>
      <c r="AT131" s="15" t="s">
        <v>126</v>
      </c>
      <c r="AU131" s="15" t="s">
        <v>82</v>
      </c>
      <c r="AY131" s="15" t="s">
        <v>125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5" t="s">
        <v>80</v>
      </c>
      <c r="BK131" s="203">
        <f>ROUND(I131*H131,1)</f>
        <v>0</v>
      </c>
      <c r="BL131" s="15" t="s">
        <v>146</v>
      </c>
      <c r="BM131" s="15" t="s">
        <v>507</v>
      </c>
    </row>
    <row r="132" s="12" customFormat="1">
      <c r="B132" s="229"/>
      <c r="C132" s="230"/>
      <c r="D132" s="204" t="s">
        <v>200</v>
      </c>
      <c r="E132" s="231" t="s">
        <v>19</v>
      </c>
      <c r="F132" s="232" t="s">
        <v>508</v>
      </c>
      <c r="G132" s="230"/>
      <c r="H132" s="233">
        <v>1040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AT132" s="239" t="s">
        <v>200</v>
      </c>
      <c r="AU132" s="239" t="s">
        <v>82</v>
      </c>
      <c r="AV132" s="12" t="s">
        <v>82</v>
      </c>
      <c r="AW132" s="12" t="s">
        <v>33</v>
      </c>
      <c r="AX132" s="12" t="s">
        <v>72</v>
      </c>
      <c r="AY132" s="239" t="s">
        <v>125</v>
      </c>
    </row>
    <row r="133" s="1" customFormat="1" ht="22.5" customHeight="1">
      <c r="B133" s="36"/>
      <c r="C133" s="193" t="s">
        <v>8</v>
      </c>
      <c r="D133" s="193" t="s">
        <v>126</v>
      </c>
      <c r="E133" s="194" t="s">
        <v>509</v>
      </c>
      <c r="F133" s="195" t="s">
        <v>510</v>
      </c>
      <c r="G133" s="196" t="s">
        <v>179</v>
      </c>
      <c r="H133" s="197">
        <v>1000</v>
      </c>
      <c r="I133" s="198"/>
      <c r="J133" s="197">
        <f>ROUND(I133*H133,1)</f>
        <v>0</v>
      </c>
      <c r="K133" s="195" t="s">
        <v>130</v>
      </c>
      <c r="L133" s="41"/>
      <c r="M133" s="199" t="s">
        <v>19</v>
      </c>
      <c r="N133" s="200" t="s">
        <v>43</v>
      </c>
      <c r="O133" s="77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AR133" s="15" t="s">
        <v>146</v>
      </c>
      <c r="AT133" s="15" t="s">
        <v>126</v>
      </c>
      <c r="AU133" s="15" t="s">
        <v>82</v>
      </c>
      <c r="AY133" s="15" t="s">
        <v>125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5" t="s">
        <v>80</v>
      </c>
      <c r="BK133" s="203">
        <f>ROUND(I133*H133,1)</f>
        <v>0</v>
      </c>
      <c r="BL133" s="15" t="s">
        <v>146</v>
      </c>
      <c r="BM133" s="15" t="s">
        <v>511</v>
      </c>
    </row>
    <row r="134" s="1" customFormat="1">
      <c r="B134" s="36"/>
      <c r="C134" s="37"/>
      <c r="D134" s="204" t="s">
        <v>181</v>
      </c>
      <c r="E134" s="37"/>
      <c r="F134" s="205" t="s">
        <v>512</v>
      </c>
      <c r="G134" s="37"/>
      <c r="H134" s="37"/>
      <c r="I134" s="128"/>
      <c r="J134" s="37"/>
      <c r="K134" s="37"/>
      <c r="L134" s="41"/>
      <c r="M134" s="206"/>
      <c r="N134" s="77"/>
      <c r="O134" s="77"/>
      <c r="P134" s="77"/>
      <c r="Q134" s="77"/>
      <c r="R134" s="77"/>
      <c r="S134" s="77"/>
      <c r="T134" s="78"/>
      <c r="AT134" s="15" t="s">
        <v>181</v>
      </c>
      <c r="AU134" s="15" t="s">
        <v>82</v>
      </c>
    </row>
    <row r="135" s="12" customFormat="1">
      <c r="B135" s="229"/>
      <c r="C135" s="230"/>
      <c r="D135" s="204" t="s">
        <v>200</v>
      </c>
      <c r="E135" s="231" t="s">
        <v>19</v>
      </c>
      <c r="F135" s="232" t="s">
        <v>504</v>
      </c>
      <c r="G135" s="230"/>
      <c r="H135" s="233">
        <v>1000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AT135" s="239" t="s">
        <v>200</v>
      </c>
      <c r="AU135" s="239" t="s">
        <v>82</v>
      </c>
      <c r="AV135" s="12" t="s">
        <v>82</v>
      </c>
      <c r="AW135" s="12" t="s">
        <v>33</v>
      </c>
      <c r="AX135" s="12" t="s">
        <v>72</v>
      </c>
      <c r="AY135" s="239" t="s">
        <v>125</v>
      </c>
    </row>
    <row r="136" s="1" customFormat="1" ht="16.5" customHeight="1">
      <c r="B136" s="36"/>
      <c r="C136" s="193" t="s">
        <v>264</v>
      </c>
      <c r="D136" s="193" t="s">
        <v>126</v>
      </c>
      <c r="E136" s="194" t="s">
        <v>366</v>
      </c>
      <c r="F136" s="195" t="s">
        <v>367</v>
      </c>
      <c r="G136" s="196" t="s">
        <v>179</v>
      </c>
      <c r="H136" s="197">
        <v>380</v>
      </c>
      <c r="I136" s="198"/>
      <c r="J136" s="197">
        <f>ROUND(I136*H136,1)</f>
        <v>0</v>
      </c>
      <c r="K136" s="195" t="s">
        <v>130</v>
      </c>
      <c r="L136" s="41"/>
      <c r="M136" s="199" t="s">
        <v>19</v>
      </c>
      <c r="N136" s="200" t="s">
        <v>43</v>
      </c>
      <c r="O136" s="77"/>
      <c r="P136" s="201">
        <f>O136*H136</f>
        <v>0</v>
      </c>
      <c r="Q136" s="201">
        <v>0.18776000000000001</v>
      </c>
      <c r="R136" s="201">
        <f>Q136*H136</f>
        <v>71.348799999999997</v>
      </c>
      <c r="S136" s="201">
        <v>0</v>
      </c>
      <c r="T136" s="202">
        <f>S136*H136</f>
        <v>0</v>
      </c>
      <c r="AR136" s="15" t="s">
        <v>146</v>
      </c>
      <c r="AT136" s="15" t="s">
        <v>126</v>
      </c>
      <c r="AU136" s="15" t="s">
        <v>82</v>
      </c>
      <c r="AY136" s="15" t="s">
        <v>125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5" t="s">
        <v>80</v>
      </c>
      <c r="BK136" s="203">
        <f>ROUND(I136*H136,1)</f>
        <v>0</v>
      </c>
      <c r="BL136" s="15" t="s">
        <v>146</v>
      </c>
      <c r="BM136" s="15" t="s">
        <v>368</v>
      </c>
    </row>
    <row r="137" s="1" customFormat="1">
      <c r="B137" s="36"/>
      <c r="C137" s="37"/>
      <c r="D137" s="204" t="s">
        <v>181</v>
      </c>
      <c r="E137" s="37"/>
      <c r="F137" s="205" t="s">
        <v>369</v>
      </c>
      <c r="G137" s="37"/>
      <c r="H137" s="37"/>
      <c r="I137" s="128"/>
      <c r="J137" s="37"/>
      <c r="K137" s="37"/>
      <c r="L137" s="41"/>
      <c r="M137" s="206"/>
      <c r="N137" s="77"/>
      <c r="O137" s="77"/>
      <c r="P137" s="77"/>
      <c r="Q137" s="77"/>
      <c r="R137" s="77"/>
      <c r="S137" s="77"/>
      <c r="T137" s="78"/>
      <c r="AT137" s="15" t="s">
        <v>181</v>
      </c>
      <c r="AU137" s="15" t="s">
        <v>82</v>
      </c>
    </row>
    <row r="138" s="1" customFormat="1">
      <c r="B138" s="36"/>
      <c r="C138" s="37"/>
      <c r="D138" s="204" t="s">
        <v>133</v>
      </c>
      <c r="E138" s="37"/>
      <c r="F138" s="205" t="s">
        <v>370</v>
      </c>
      <c r="G138" s="37"/>
      <c r="H138" s="37"/>
      <c r="I138" s="128"/>
      <c r="J138" s="37"/>
      <c r="K138" s="37"/>
      <c r="L138" s="41"/>
      <c r="M138" s="206"/>
      <c r="N138" s="77"/>
      <c r="O138" s="77"/>
      <c r="P138" s="77"/>
      <c r="Q138" s="77"/>
      <c r="R138" s="77"/>
      <c r="S138" s="77"/>
      <c r="T138" s="78"/>
      <c r="AT138" s="15" t="s">
        <v>133</v>
      </c>
      <c r="AU138" s="15" t="s">
        <v>82</v>
      </c>
    </row>
    <row r="139" s="12" customFormat="1">
      <c r="B139" s="229"/>
      <c r="C139" s="230"/>
      <c r="D139" s="204" t="s">
        <v>200</v>
      </c>
      <c r="E139" s="231" t="s">
        <v>19</v>
      </c>
      <c r="F139" s="232" t="s">
        <v>513</v>
      </c>
      <c r="G139" s="230"/>
      <c r="H139" s="233">
        <v>380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AT139" s="239" t="s">
        <v>200</v>
      </c>
      <c r="AU139" s="239" t="s">
        <v>82</v>
      </c>
      <c r="AV139" s="12" t="s">
        <v>82</v>
      </c>
      <c r="AW139" s="12" t="s">
        <v>33</v>
      </c>
      <c r="AX139" s="12" t="s">
        <v>72</v>
      </c>
      <c r="AY139" s="239" t="s">
        <v>125</v>
      </c>
    </row>
    <row r="140" s="9" customFormat="1" ht="22.8" customHeight="1">
      <c r="B140" s="179"/>
      <c r="C140" s="180"/>
      <c r="D140" s="181" t="s">
        <v>71</v>
      </c>
      <c r="E140" s="217" t="s">
        <v>222</v>
      </c>
      <c r="F140" s="217" t="s">
        <v>372</v>
      </c>
      <c r="G140" s="180"/>
      <c r="H140" s="180"/>
      <c r="I140" s="183"/>
      <c r="J140" s="218">
        <f>BK140</f>
        <v>0</v>
      </c>
      <c r="K140" s="180"/>
      <c r="L140" s="185"/>
      <c r="M140" s="186"/>
      <c r="N140" s="187"/>
      <c r="O140" s="187"/>
      <c r="P140" s="188">
        <f>SUM(P141:P158)</f>
        <v>0</v>
      </c>
      <c r="Q140" s="187"/>
      <c r="R140" s="188">
        <f>SUM(R141:R158)</f>
        <v>13.0343965</v>
      </c>
      <c r="S140" s="187"/>
      <c r="T140" s="189">
        <f>SUM(T141:T158)</f>
        <v>47.880000000000003</v>
      </c>
      <c r="AR140" s="190" t="s">
        <v>80</v>
      </c>
      <c r="AT140" s="191" t="s">
        <v>71</v>
      </c>
      <c r="AU140" s="191" t="s">
        <v>80</v>
      </c>
      <c r="AY140" s="190" t="s">
        <v>125</v>
      </c>
      <c r="BK140" s="192">
        <f>SUM(BK141:BK158)</f>
        <v>0</v>
      </c>
    </row>
    <row r="141" s="1" customFormat="1" ht="16.5" customHeight="1">
      <c r="B141" s="36"/>
      <c r="C141" s="193" t="s">
        <v>271</v>
      </c>
      <c r="D141" s="193" t="s">
        <v>126</v>
      </c>
      <c r="E141" s="194" t="s">
        <v>514</v>
      </c>
      <c r="F141" s="195" t="s">
        <v>515</v>
      </c>
      <c r="G141" s="196" t="s">
        <v>137</v>
      </c>
      <c r="H141" s="197">
        <v>3</v>
      </c>
      <c r="I141" s="198"/>
      <c r="J141" s="197">
        <f>ROUND(I141*H141,1)</f>
        <v>0</v>
      </c>
      <c r="K141" s="195" t="s">
        <v>130</v>
      </c>
      <c r="L141" s="41"/>
      <c r="M141" s="199" t="s">
        <v>19</v>
      </c>
      <c r="N141" s="200" t="s">
        <v>43</v>
      </c>
      <c r="O141" s="77"/>
      <c r="P141" s="201">
        <f>O141*H141</f>
        <v>0</v>
      </c>
      <c r="Q141" s="201">
        <v>0.00069999999999999999</v>
      </c>
      <c r="R141" s="201">
        <f>Q141*H141</f>
        <v>0.0020999999999999999</v>
      </c>
      <c r="S141" s="201">
        <v>0</v>
      </c>
      <c r="T141" s="202">
        <f>S141*H141</f>
        <v>0</v>
      </c>
      <c r="AR141" s="15" t="s">
        <v>146</v>
      </c>
      <c r="AT141" s="15" t="s">
        <v>126</v>
      </c>
      <c r="AU141" s="15" t="s">
        <v>82</v>
      </c>
      <c r="AY141" s="15" t="s">
        <v>125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5" t="s">
        <v>80</v>
      </c>
      <c r="BK141" s="203">
        <f>ROUND(I141*H141,1)</f>
        <v>0</v>
      </c>
      <c r="BL141" s="15" t="s">
        <v>146</v>
      </c>
      <c r="BM141" s="15" t="s">
        <v>516</v>
      </c>
    </row>
    <row r="142" s="1" customFormat="1">
      <c r="B142" s="36"/>
      <c r="C142" s="37"/>
      <c r="D142" s="204" t="s">
        <v>181</v>
      </c>
      <c r="E142" s="37"/>
      <c r="F142" s="205" t="s">
        <v>517</v>
      </c>
      <c r="G142" s="37"/>
      <c r="H142" s="37"/>
      <c r="I142" s="128"/>
      <c r="J142" s="37"/>
      <c r="K142" s="37"/>
      <c r="L142" s="41"/>
      <c r="M142" s="206"/>
      <c r="N142" s="77"/>
      <c r="O142" s="77"/>
      <c r="P142" s="77"/>
      <c r="Q142" s="77"/>
      <c r="R142" s="77"/>
      <c r="S142" s="77"/>
      <c r="T142" s="78"/>
      <c r="AT142" s="15" t="s">
        <v>181</v>
      </c>
      <c r="AU142" s="15" t="s">
        <v>82</v>
      </c>
    </row>
    <row r="143" s="1" customFormat="1" ht="16.5" customHeight="1">
      <c r="B143" s="36"/>
      <c r="C143" s="240" t="s">
        <v>275</v>
      </c>
      <c r="D143" s="240" t="s">
        <v>259</v>
      </c>
      <c r="E143" s="241" t="s">
        <v>518</v>
      </c>
      <c r="F143" s="242" t="s">
        <v>519</v>
      </c>
      <c r="G143" s="243" t="s">
        <v>137</v>
      </c>
      <c r="H143" s="244">
        <v>2</v>
      </c>
      <c r="I143" s="245"/>
      <c r="J143" s="244">
        <f>ROUND(I143*H143,1)</f>
        <v>0</v>
      </c>
      <c r="K143" s="242" t="s">
        <v>130</v>
      </c>
      <c r="L143" s="246"/>
      <c r="M143" s="247" t="s">
        <v>19</v>
      </c>
      <c r="N143" s="248" t="s">
        <v>43</v>
      </c>
      <c r="O143" s="77"/>
      <c r="P143" s="201">
        <f>O143*H143</f>
        <v>0</v>
      </c>
      <c r="Q143" s="201">
        <v>0.0030000000000000001</v>
      </c>
      <c r="R143" s="201">
        <f>Q143*H143</f>
        <v>0.0060000000000000001</v>
      </c>
      <c r="S143" s="201">
        <v>0</v>
      </c>
      <c r="T143" s="202">
        <f>S143*H143</f>
        <v>0</v>
      </c>
      <c r="AR143" s="15" t="s">
        <v>217</v>
      </c>
      <c r="AT143" s="15" t="s">
        <v>259</v>
      </c>
      <c r="AU143" s="15" t="s">
        <v>82</v>
      </c>
      <c r="AY143" s="15" t="s">
        <v>125</v>
      </c>
      <c r="BE143" s="203">
        <f>IF(N143="základní",J143,0)</f>
        <v>0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5" t="s">
        <v>80</v>
      </c>
      <c r="BK143" s="203">
        <f>ROUND(I143*H143,1)</f>
        <v>0</v>
      </c>
      <c r="BL143" s="15" t="s">
        <v>146</v>
      </c>
      <c r="BM143" s="15" t="s">
        <v>520</v>
      </c>
    </row>
    <row r="144" s="1" customFormat="1" ht="16.5" customHeight="1">
      <c r="B144" s="36"/>
      <c r="C144" s="240" t="s">
        <v>280</v>
      </c>
      <c r="D144" s="240" t="s">
        <v>259</v>
      </c>
      <c r="E144" s="241" t="s">
        <v>521</v>
      </c>
      <c r="F144" s="242" t="s">
        <v>522</v>
      </c>
      <c r="G144" s="243" t="s">
        <v>137</v>
      </c>
      <c r="H144" s="244">
        <v>1</v>
      </c>
      <c r="I144" s="245"/>
      <c r="J144" s="244">
        <f>ROUND(I144*H144,1)</f>
        <v>0</v>
      </c>
      <c r="K144" s="242" t="s">
        <v>130</v>
      </c>
      <c r="L144" s="246"/>
      <c r="M144" s="247" t="s">
        <v>19</v>
      </c>
      <c r="N144" s="248" t="s">
        <v>43</v>
      </c>
      <c r="O144" s="77"/>
      <c r="P144" s="201">
        <f>O144*H144</f>
        <v>0</v>
      </c>
      <c r="Q144" s="201">
        <v>0.0030000000000000001</v>
      </c>
      <c r="R144" s="201">
        <f>Q144*H144</f>
        <v>0.0030000000000000001</v>
      </c>
      <c r="S144" s="201">
        <v>0</v>
      </c>
      <c r="T144" s="202">
        <f>S144*H144</f>
        <v>0</v>
      </c>
      <c r="AR144" s="15" t="s">
        <v>217</v>
      </c>
      <c r="AT144" s="15" t="s">
        <v>259</v>
      </c>
      <c r="AU144" s="15" t="s">
        <v>82</v>
      </c>
      <c r="AY144" s="15" t="s">
        <v>125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5" t="s">
        <v>80</v>
      </c>
      <c r="BK144" s="203">
        <f>ROUND(I144*H144,1)</f>
        <v>0</v>
      </c>
      <c r="BL144" s="15" t="s">
        <v>146</v>
      </c>
      <c r="BM144" s="15" t="s">
        <v>523</v>
      </c>
    </row>
    <row r="145" s="1" customFormat="1" ht="16.5" customHeight="1">
      <c r="B145" s="36"/>
      <c r="C145" s="193" t="s">
        <v>285</v>
      </c>
      <c r="D145" s="193" t="s">
        <v>126</v>
      </c>
      <c r="E145" s="194" t="s">
        <v>524</v>
      </c>
      <c r="F145" s="195" t="s">
        <v>525</v>
      </c>
      <c r="G145" s="196" t="s">
        <v>137</v>
      </c>
      <c r="H145" s="197">
        <v>2</v>
      </c>
      <c r="I145" s="198"/>
      <c r="J145" s="197">
        <f>ROUND(I145*H145,1)</f>
        <v>0</v>
      </c>
      <c r="K145" s="195" t="s">
        <v>130</v>
      </c>
      <c r="L145" s="41"/>
      <c r="M145" s="199" t="s">
        <v>19</v>
      </c>
      <c r="N145" s="200" t="s">
        <v>43</v>
      </c>
      <c r="O145" s="77"/>
      <c r="P145" s="201">
        <f>O145*H145</f>
        <v>0</v>
      </c>
      <c r="Q145" s="201">
        <v>0.11241</v>
      </c>
      <c r="R145" s="201">
        <f>Q145*H145</f>
        <v>0.22481999999999999</v>
      </c>
      <c r="S145" s="201">
        <v>0</v>
      </c>
      <c r="T145" s="202">
        <f>S145*H145</f>
        <v>0</v>
      </c>
      <c r="AR145" s="15" t="s">
        <v>146</v>
      </c>
      <c r="AT145" s="15" t="s">
        <v>126</v>
      </c>
      <c r="AU145" s="15" t="s">
        <v>82</v>
      </c>
      <c r="AY145" s="15" t="s">
        <v>125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5" t="s">
        <v>80</v>
      </c>
      <c r="BK145" s="203">
        <f>ROUND(I145*H145,1)</f>
        <v>0</v>
      </c>
      <c r="BL145" s="15" t="s">
        <v>146</v>
      </c>
      <c r="BM145" s="15" t="s">
        <v>526</v>
      </c>
    </row>
    <row r="146" s="1" customFormat="1">
      <c r="B146" s="36"/>
      <c r="C146" s="37"/>
      <c r="D146" s="204" t="s">
        <v>181</v>
      </c>
      <c r="E146" s="37"/>
      <c r="F146" s="205" t="s">
        <v>527</v>
      </c>
      <c r="G146" s="37"/>
      <c r="H146" s="37"/>
      <c r="I146" s="128"/>
      <c r="J146" s="37"/>
      <c r="K146" s="37"/>
      <c r="L146" s="41"/>
      <c r="M146" s="206"/>
      <c r="N146" s="77"/>
      <c r="O146" s="77"/>
      <c r="P146" s="77"/>
      <c r="Q146" s="77"/>
      <c r="R146" s="77"/>
      <c r="S146" s="77"/>
      <c r="T146" s="78"/>
      <c r="AT146" s="15" t="s">
        <v>181</v>
      </c>
      <c r="AU146" s="15" t="s">
        <v>82</v>
      </c>
    </row>
    <row r="147" s="1" customFormat="1" ht="16.5" customHeight="1">
      <c r="B147" s="36"/>
      <c r="C147" s="240" t="s">
        <v>7</v>
      </c>
      <c r="D147" s="240" t="s">
        <v>259</v>
      </c>
      <c r="E147" s="241" t="s">
        <v>528</v>
      </c>
      <c r="F147" s="242" t="s">
        <v>529</v>
      </c>
      <c r="G147" s="243" t="s">
        <v>137</v>
      </c>
      <c r="H147" s="244">
        <v>2</v>
      </c>
      <c r="I147" s="245"/>
      <c r="J147" s="244">
        <f>ROUND(I147*H147,1)</f>
        <v>0</v>
      </c>
      <c r="K147" s="242" t="s">
        <v>130</v>
      </c>
      <c r="L147" s="246"/>
      <c r="M147" s="247" t="s">
        <v>19</v>
      </c>
      <c r="N147" s="248" t="s">
        <v>43</v>
      </c>
      <c r="O147" s="77"/>
      <c r="P147" s="201">
        <f>O147*H147</f>
        <v>0</v>
      </c>
      <c r="Q147" s="201">
        <v>0.0061000000000000004</v>
      </c>
      <c r="R147" s="201">
        <f>Q147*H147</f>
        <v>0.012200000000000001</v>
      </c>
      <c r="S147" s="201">
        <v>0</v>
      </c>
      <c r="T147" s="202">
        <f>S147*H147</f>
        <v>0</v>
      </c>
      <c r="AR147" s="15" t="s">
        <v>217</v>
      </c>
      <c r="AT147" s="15" t="s">
        <v>259</v>
      </c>
      <c r="AU147" s="15" t="s">
        <v>82</v>
      </c>
      <c r="AY147" s="15" t="s">
        <v>125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5" t="s">
        <v>80</v>
      </c>
      <c r="BK147" s="203">
        <f>ROUND(I147*H147,1)</f>
        <v>0</v>
      </c>
      <c r="BL147" s="15" t="s">
        <v>146</v>
      </c>
      <c r="BM147" s="15" t="s">
        <v>530</v>
      </c>
    </row>
    <row r="148" s="1" customFormat="1" ht="16.5" customHeight="1">
      <c r="B148" s="36"/>
      <c r="C148" s="193" t="s">
        <v>296</v>
      </c>
      <c r="D148" s="193" t="s">
        <v>126</v>
      </c>
      <c r="E148" s="194" t="s">
        <v>385</v>
      </c>
      <c r="F148" s="195" t="s">
        <v>386</v>
      </c>
      <c r="G148" s="196" t="s">
        <v>376</v>
      </c>
      <c r="H148" s="197">
        <v>6</v>
      </c>
      <c r="I148" s="198"/>
      <c r="J148" s="197">
        <f>ROUND(I148*H148,1)</f>
        <v>0</v>
      </c>
      <c r="K148" s="195" t="s">
        <v>130</v>
      </c>
      <c r="L148" s="41"/>
      <c r="M148" s="199" t="s">
        <v>19</v>
      </c>
      <c r="N148" s="200" t="s">
        <v>43</v>
      </c>
      <c r="O148" s="77"/>
      <c r="P148" s="201">
        <f>O148*H148</f>
        <v>0</v>
      </c>
      <c r="Q148" s="201">
        <v>0.95352000000000003</v>
      </c>
      <c r="R148" s="201">
        <f>Q148*H148</f>
        <v>5.72112</v>
      </c>
      <c r="S148" s="201">
        <v>0</v>
      </c>
      <c r="T148" s="202">
        <f>S148*H148</f>
        <v>0</v>
      </c>
      <c r="AR148" s="15" t="s">
        <v>146</v>
      </c>
      <c r="AT148" s="15" t="s">
        <v>126</v>
      </c>
      <c r="AU148" s="15" t="s">
        <v>82</v>
      </c>
      <c r="AY148" s="15" t="s">
        <v>125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5" t="s">
        <v>80</v>
      </c>
      <c r="BK148" s="203">
        <f>ROUND(I148*H148,1)</f>
        <v>0</v>
      </c>
      <c r="BL148" s="15" t="s">
        <v>146</v>
      </c>
      <c r="BM148" s="15" t="s">
        <v>387</v>
      </c>
    </row>
    <row r="149" s="1" customFormat="1">
      <c r="B149" s="36"/>
      <c r="C149" s="37"/>
      <c r="D149" s="204" t="s">
        <v>181</v>
      </c>
      <c r="E149" s="37"/>
      <c r="F149" s="205" t="s">
        <v>388</v>
      </c>
      <c r="G149" s="37"/>
      <c r="H149" s="37"/>
      <c r="I149" s="128"/>
      <c r="J149" s="37"/>
      <c r="K149" s="37"/>
      <c r="L149" s="41"/>
      <c r="M149" s="206"/>
      <c r="N149" s="77"/>
      <c r="O149" s="77"/>
      <c r="P149" s="77"/>
      <c r="Q149" s="77"/>
      <c r="R149" s="77"/>
      <c r="S149" s="77"/>
      <c r="T149" s="78"/>
      <c r="AT149" s="15" t="s">
        <v>181</v>
      </c>
      <c r="AU149" s="15" t="s">
        <v>82</v>
      </c>
    </row>
    <row r="150" s="1" customFormat="1" ht="16.5" customHeight="1">
      <c r="B150" s="36"/>
      <c r="C150" s="240" t="s">
        <v>302</v>
      </c>
      <c r="D150" s="240" t="s">
        <v>259</v>
      </c>
      <c r="E150" s="241" t="s">
        <v>390</v>
      </c>
      <c r="F150" s="242" t="s">
        <v>391</v>
      </c>
      <c r="G150" s="243" t="s">
        <v>137</v>
      </c>
      <c r="H150" s="244">
        <v>3</v>
      </c>
      <c r="I150" s="245"/>
      <c r="J150" s="244">
        <f>ROUND(I150*H150,1)</f>
        <v>0</v>
      </c>
      <c r="K150" s="242" t="s">
        <v>130</v>
      </c>
      <c r="L150" s="246"/>
      <c r="M150" s="247" t="s">
        <v>19</v>
      </c>
      <c r="N150" s="248" t="s">
        <v>43</v>
      </c>
      <c r="O150" s="77"/>
      <c r="P150" s="201">
        <f>O150*H150</f>
        <v>0</v>
      </c>
      <c r="Q150" s="201">
        <v>0.749</v>
      </c>
      <c r="R150" s="201">
        <f>Q150*H150</f>
        <v>2.2469999999999999</v>
      </c>
      <c r="S150" s="201">
        <v>0</v>
      </c>
      <c r="T150" s="202">
        <f>S150*H150</f>
        <v>0</v>
      </c>
      <c r="AR150" s="15" t="s">
        <v>217</v>
      </c>
      <c r="AT150" s="15" t="s">
        <v>259</v>
      </c>
      <c r="AU150" s="15" t="s">
        <v>82</v>
      </c>
      <c r="AY150" s="15" t="s">
        <v>125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5" t="s">
        <v>80</v>
      </c>
      <c r="BK150" s="203">
        <f>ROUND(I150*H150,1)</f>
        <v>0</v>
      </c>
      <c r="BL150" s="15" t="s">
        <v>146</v>
      </c>
      <c r="BM150" s="15" t="s">
        <v>392</v>
      </c>
    </row>
    <row r="151" s="1" customFormat="1" ht="16.5" customHeight="1">
      <c r="B151" s="36"/>
      <c r="C151" s="193" t="s">
        <v>308</v>
      </c>
      <c r="D151" s="193" t="s">
        <v>126</v>
      </c>
      <c r="E151" s="194" t="s">
        <v>394</v>
      </c>
      <c r="F151" s="195" t="s">
        <v>395</v>
      </c>
      <c r="G151" s="196" t="s">
        <v>137</v>
      </c>
      <c r="H151" s="197">
        <v>2</v>
      </c>
      <c r="I151" s="198"/>
      <c r="J151" s="197">
        <f>ROUND(I151*H151,1)</f>
        <v>0</v>
      </c>
      <c r="K151" s="195" t="s">
        <v>19</v>
      </c>
      <c r="L151" s="41"/>
      <c r="M151" s="199" t="s">
        <v>19</v>
      </c>
      <c r="N151" s="200" t="s">
        <v>43</v>
      </c>
      <c r="O151" s="77"/>
      <c r="P151" s="201">
        <f>O151*H151</f>
        <v>0</v>
      </c>
      <c r="Q151" s="201">
        <v>0.0070000000000000001</v>
      </c>
      <c r="R151" s="201">
        <f>Q151*H151</f>
        <v>0.014</v>
      </c>
      <c r="S151" s="201">
        <v>0</v>
      </c>
      <c r="T151" s="202">
        <f>S151*H151</f>
        <v>0</v>
      </c>
      <c r="AR151" s="15" t="s">
        <v>146</v>
      </c>
      <c r="AT151" s="15" t="s">
        <v>126</v>
      </c>
      <c r="AU151" s="15" t="s">
        <v>82</v>
      </c>
      <c r="AY151" s="15" t="s">
        <v>125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5" t="s">
        <v>80</v>
      </c>
      <c r="BK151" s="203">
        <f>ROUND(I151*H151,1)</f>
        <v>0</v>
      </c>
      <c r="BL151" s="15" t="s">
        <v>146</v>
      </c>
      <c r="BM151" s="15" t="s">
        <v>396</v>
      </c>
    </row>
    <row r="152" s="1" customFormat="1" ht="16.5" customHeight="1">
      <c r="B152" s="36"/>
      <c r="C152" s="193" t="s">
        <v>313</v>
      </c>
      <c r="D152" s="193" t="s">
        <v>126</v>
      </c>
      <c r="E152" s="194" t="s">
        <v>398</v>
      </c>
      <c r="F152" s="195" t="s">
        <v>399</v>
      </c>
      <c r="G152" s="196" t="s">
        <v>193</v>
      </c>
      <c r="H152" s="197">
        <v>1.95</v>
      </c>
      <c r="I152" s="198"/>
      <c r="J152" s="197">
        <f>ROUND(I152*H152,1)</f>
        <v>0</v>
      </c>
      <c r="K152" s="195" t="s">
        <v>130</v>
      </c>
      <c r="L152" s="41"/>
      <c r="M152" s="199" t="s">
        <v>19</v>
      </c>
      <c r="N152" s="200" t="s">
        <v>43</v>
      </c>
      <c r="O152" s="77"/>
      <c r="P152" s="201">
        <f>O152*H152</f>
        <v>0</v>
      </c>
      <c r="Q152" s="201">
        <v>2.46367</v>
      </c>
      <c r="R152" s="201">
        <f>Q152*H152</f>
        <v>4.8041565000000004</v>
      </c>
      <c r="S152" s="201">
        <v>0</v>
      </c>
      <c r="T152" s="202">
        <f>S152*H152</f>
        <v>0</v>
      </c>
      <c r="AR152" s="15" t="s">
        <v>146</v>
      </c>
      <c r="AT152" s="15" t="s">
        <v>126</v>
      </c>
      <c r="AU152" s="15" t="s">
        <v>82</v>
      </c>
      <c r="AY152" s="15" t="s">
        <v>125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5" t="s">
        <v>80</v>
      </c>
      <c r="BK152" s="203">
        <f>ROUND(I152*H152,1)</f>
        <v>0</v>
      </c>
      <c r="BL152" s="15" t="s">
        <v>146</v>
      </c>
      <c r="BM152" s="15" t="s">
        <v>400</v>
      </c>
    </row>
    <row r="153" s="1" customFormat="1">
      <c r="B153" s="36"/>
      <c r="C153" s="37"/>
      <c r="D153" s="204" t="s">
        <v>181</v>
      </c>
      <c r="E153" s="37"/>
      <c r="F153" s="205" t="s">
        <v>401</v>
      </c>
      <c r="G153" s="37"/>
      <c r="H153" s="37"/>
      <c r="I153" s="128"/>
      <c r="J153" s="37"/>
      <c r="K153" s="37"/>
      <c r="L153" s="41"/>
      <c r="M153" s="206"/>
      <c r="N153" s="77"/>
      <c r="O153" s="77"/>
      <c r="P153" s="77"/>
      <c r="Q153" s="77"/>
      <c r="R153" s="77"/>
      <c r="S153" s="77"/>
      <c r="T153" s="78"/>
      <c r="AT153" s="15" t="s">
        <v>181</v>
      </c>
      <c r="AU153" s="15" t="s">
        <v>82</v>
      </c>
    </row>
    <row r="154" s="12" customFormat="1">
      <c r="B154" s="229"/>
      <c r="C154" s="230"/>
      <c r="D154" s="204" t="s">
        <v>200</v>
      </c>
      <c r="E154" s="231" t="s">
        <v>19</v>
      </c>
      <c r="F154" s="232" t="s">
        <v>531</v>
      </c>
      <c r="G154" s="230"/>
      <c r="H154" s="233">
        <v>3.3799999999999999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200</v>
      </c>
      <c r="AU154" s="239" t="s">
        <v>82</v>
      </c>
      <c r="AV154" s="12" t="s">
        <v>82</v>
      </c>
      <c r="AW154" s="12" t="s">
        <v>33</v>
      </c>
      <c r="AX154" s="12" t="s">
        <v>72</v>
      </c>
      <c r="AY154" s="239" t="s">
        <v>125</v>
      </c>
    </row>
    <row r="155" s="12" customFormat="1">
      <c r="B155" s="229"/>
      <c r="C155" s="230"/>
      <c r="D155" s="204" t="s">
        <v>200</v>
      </c>
      <c r="E155" s="231" t="s">
        <v>19</v>
      </c>
      <c r="F155" s="232" t="s">
        <v>532</v>
      </c>
      <c r="G155" s="230"/>
      <c r="H155" s="233">
        <v>-1.4299999999999999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200</v>
      </c>
      <c r="AU155" s="239" t="s">
        <v>82</v>
      </c>
      <c r="AV155" s="12" t="s">
        <v>82</v>
      </c>
      <c r="AW155" s="12" t="s">
        <v>33</v>
      </c>
      <c r="AX155" s="12" t="s">
        <v>72</v>
      </c>
      <c r="AY155" s="239" t="s">
        <v>125</v>
      </c>
    </row>
    <row r="156" s="1" customFormat="1" ht="22.5" customHeight="1">
      <c r="B156" s="36"/>
      <c r="C156" s="193" t="s">
        <v>321</v>
      </c>
      <c r="D156" s="193" t="s">
        <v>126</v>
      </c>
      <c r="E156" s="194" t="s">
        <v>533</v>
      </c>
      <c r="F156" s="195" t="s">
        <v>534</v>
      </c>
      <c r="G156" s="196" t="s">
        <v>179</v>
      </c>
      <c r="H156" s="197">
        <v>380</v>
      </c>
      <c r="I156" s="198"/>
      <c r="J156" s="197">
        <f>ROUND(I156*H156,1)</f>
        <v>0</v>
      </c>
      <c r="K156" s="195" t="s">
        <v>130</v>
      </c>
      <c r="L156" s="41"/>
      <c r="M156" s="199" t="s">
        <v>19</v>
      </c>
      <c r="N156" s="200" t="s">
        <v>43</v>
      </c>
      <c r="O156" s="77"/>
      <c r="P156" s="201">
        <f>O156*H156</f>
        <v>0</v>
      </c>
      <c r="Q156" s="201">
        <v>0</v>
      </c>
      <c r="R156" s="201">
        <f>Q156*H156</f>
        <v>0</v>
      </c>
      <c r="S156" s="201">
        <v>0.126</v>
      </c>
      <c r="T156" s="202">
        <f>S156*H156</f>
        <v>47.880000000000003</v>
      </c>
      <c r="AR156" s="15" t="s">
        <v>146</v>
      </c>
      <c r="AT156" s="15" t="s">
        <v>126</v>
      </c>
      <c r="AU156" s="15" t="s">
        <v>82</v>
      </c>
      <c r="AY156" s="15" t="s">
        <v>125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5" t="s">
        <v>80</v>
      </c>
      <c r="BK156" s="203">
        <f>ROUND(I156*H156,1)</f>
        <v>0</v>
      </c>
      <c r="BL156" s="15" t="s">
        <v>146</v>
      </c>
      <c r="BM156" s="15" t="s">
        <v>535</v>
      </c>
    </row>
    <row r="157" s="1" customFormat="1">
      <c r="B157" s="36"/>
      <c r="C157" s="37"/>
      <c r="D157" s="204" t="s">
        <v>181</v>
      </c>
      <c r="E157" s="37"/>
      <c r="F157" s="205" t="s">
        <v>536</v>
      </c>
      <c r="G157" s="37"/>
      <c r="H157" s="37"/>
      <c r="I157" s="128"/>
      <c r="J157" s="37"/>
      <c r="K157" s="37"/>
      <c r="L157" s="41"/>
      <c r="M157" s="206"/>
      <c r="N157" s="77"/>
      <c r="O157" s="77"/>
      <c r="P157" s="77"/>
      <c r="Q157" s="77"/>
      <c r="R157" s="77"/>
      <c r="S157" s="77"/>
      <c r="T157" s="78"/>
      <c r="AT157" s="15" t="s">
        <v>181</v>
      </c>
      <c r="AU157" s="15" t="s">
        <v>82</v>
      </c>
    </row>
    <row r="158" s="12" customFormat="1">
      <c r="B158" s="229"/>
      <c r="C158" s="230"/>
      <c r="D158" s="204" t="s">
        <v>200</v>
      </c>
      <c r="E158" s="231" t="s">
        <v>19</v>
      </c>
      <c r="F158" s="232" t="s">
        <v>537</v>
      </c>
      <c r="G158" s="230"/>
      <c r="H158" s="233">
        <v>380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AT158" s="239" t="s">
        <v>200</v>
      </c>
      <c r="AU158" s="239" t="s">
        <v>82</v>
      </c>
      <c r="AV158" s="12" t="s">
        <v>82</v>
      </c>
      <c r="AW158" s="12" t="s">
        <v>33</v>
      </c>
      <c r="AX158" s="12" t="s">
        <v>72</v>
      </c>
      <c r="AY158" s="239" t="s">
        <v>125</v>
      </c>
    </row>
    <row r="159" s="9" customFormat="1" ht="22.8" customHeight="1">
      <c r="B159" s="179"/>
      <c r="C159" s="180"/>
      <c r="D159" s="181" t="s">
        <v>71</v>
      </c>
      <c r="E159" s="217" t="s">
        <v>412</v>
      </c>
      <c r="F159" s="217" t="s">
        <v>413</v>
      </c>
      <c r="G159" s="180"/>
      <c r="H159" s="180"/>
      <c r="I159" s="183"/>
      <c r="J159" s="218">
        <f>BK159</f>
        <v>0</v>
      </c>
      <c r="K159" s="180"/>
      <c r="L159" s="185"/>
      <c r="M159" s="186"/>
      <c r="N159" s="187"/>
      <c r="O159" s="187"/>
      <c r="P159" s="188">
        <f>SUM(P160:P161)</f>
        <v>0</v>
      </c>
      <c r="Q159" s="187"/>
      <c r="R159" s="188">
        <f>SUM(R160:R161)</f>
        <v>0</v>
      </c>
      <c r="S159" s="187"/>
      <c r="T159" s="189">
        <f>SUM(T160:T161)</f>
        <v>0</v>
      </c>
      <c r="AR159" s="190" t="s">
        <v>80</v>
      </c>
      <c r="AT159" s="191" t="s">
        <v>71</v>
      </c>
      <c r="AU159" s="191" t="s">
        <v>80</v>
      </c>
      <c r="AY159" s="190" t="s">
        <v>125</v>
      </c>
      <c r="BK159" s="192">
        <f>SUM(BK160:BK161)</f>
        <v>0</v>
      </c>
    </row>
    <row r="160" s="1" customFormat="1" ht="16.5" customHeight="1">
      <c r="B160" s="36"/>
      <c r="C160" s="193" t="s">
        <v>326</v>
      </c>
      <c r="D160" s="193" t="s">
        <v>126</v>
      </c>
      <c r="E160" s="194" t="s">
        <v>415</v>
      </c>
      <c r="F160" s="195" t="s">
        <v>416</v>
      </c>
      <c r="G160" s="196" t="s">
        <v>240</v>
      </c>
      <c r="H160" s="197">
        <v>92.049999999999997</v>
      </c>
      <c r="I160" s="198"/>
      <c r="J160" s="197">
        <f>ROUND(I160*H160,1)</f>
        <v>0</v>
      </c>
      <c r="K160" s="195" t="s">
        <v>130</v>
      </c>
      <c r="L160" s="41"/>
      <c r="M160" s="199" t="s">
        <v>19</v>
      </c>
      <c r="N160" s="200" t="s">
        <v>43</v>
      </c>
      <c r="O160" s="77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AR160" s="15" t="s">
        <v>146</v>
      </c>
      <c r="AT160" s="15" t="s">
        <v>126</v>
      </c>
      <c r="AU160" s="15" t="s">
        <v>82</v>
      </c>
      <c r="AY160" s="15" t="s">
        <v>125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5" t="s">
        <v>80</v>
      </c>
      <c r="BK160" s="203">
        <f>ROUND(I160*H160,1)</f>
        <v>0</v>
      </c>
      <c r="BL160" s="15" t="s">
        <v>146</v>
      </c>
      <c r="BM160" s="15" t="s">
        <v>417</v>
      </c>
    </row>
    <row r="161" s="1" customFormat="1">
      <c r="B161" s="36"/>
      <c r="C161" s="37"/>
      <c r="D161" s="204" t="s">
        <v>181</v>
      </c>
      <c r="E161" s="37"/>
      <c r="F161" s="205" t="s">
        <v>418</v>
      </c>
      <c r="G161" s="37"/>
      <c r="H161" s="37"/>
      <c r="I161" s="128"/>
      <c r="J161" s="37"/>
      <c r="K161" s="37"/>
      <c r="L161" s="41"/>
      <c r="M161" s="206"/>
      <c r="N161" s="77"/>
      <c r="O161" s="77"/>
      <c r="P161" s="77"/>
      <c r="Q161" s="77"/>
      <c r="R161" s="77"/>
      <c r="S161" s="77"/>
      <c r="T161" s="78"/>
      <c r="AT161" s="15" t="s">
        <v>181</v>
      </c>
      <c r="AU161" s="15" t="s">
        <v>82</v>
      </c>
    </row>
    <row r="162" s="9" customFormat="1" ht="22.8" customHeight="1">
      <c r="B162" s="179"/>
      <c r="C162" s="180"/>
      <c r="D162" s="181" t="s">
        <v>71</v>
      </c>
      <c r="E162" s="217" t="s">
        <v>419</v>
      </c>
      <c r="F162" s="217" t="s">
        <v>420</v>
      </c>
      <c r="G162" s="180"/>
      <c r="H162" s="180"/>
      <c r="I162" s="183"/>
      <c r="J162" s="218">
        <f>BK162</f>
        <v>0</v>
      </c>
      <c r="K162" s="180"/>
      <c r="L162" s="185"/>
      <c r="M162" s="186"/>
      <c r="N162" s="187"/>
      <c r="O162" s="187"/>
      <c r="P162" s="188">
        <f>SUM(P163:P169)</f>
        <v>0</v>
      </c>
      <c r="Q162" s="187"/>
      <c r="R162" s="188">
        <f>SUM(R163:R169)</f>
        <v>0</v>
      </c>
      <c r="S162" s="187"/>
      <c r="T162" s="189">
        <f>SUM(T163:T169)</f>
        <v>0</v>
      </c>
      <c r="AR162" s="190" t="s">
        <v>80</v>
      </c>
      <c r="AT162" s="191" t="s">
        <v>71</v>
      </c>
      <c r="AU162" s="191" t="s">
        <v>80</v>
      </c>
      <c r="AY162" s="190" t="s">
        <v>125</v>
      </c>
      <c r="BK162" s="192">
        <f>SUM(BK163:BK169)</f>
        <v>0</v>
      </c>
    </row>
    <row r="163" s="1" customFormat="1" ht="16.5" customHeight="1">
      <c r="B163" s="36"/>
      <c r="C163" s="193" t="s">
        <v>332</v>
      </c>
      <c r="D163" s="193" t="s">
        <v>126</v>
      </c>
      <c r="E163" s="194" t="s">
        <v>422</v>
      </c>
      <c r="F163" s="195" t="s">
        <v>423</v>
      </c>
      <c r="G163" s="196" t="s">
        <v>240</v>
      </c>
      <c r="H163" s="197">
        <v>47.880000000000003</v>
      </c>
      <c r="I163" s="198"/>
      <c r="J163" s="197">
        <f>ROUND(I163*H163,1)</f>
        <v>0</v>
      </c>
      <c r="K163" s="195" t="s">
        <v>130</v>
      </c>
      <c r="L163" s="41"/>
      <c r="M163" s="199" t="s">
        <v>19</v>
      </c>
      <c r="N163" s="200" t="s">
        <v>43</v>
      </c>
      <c r="O163" s="77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AR163" s="15" t="s">
        <v>146</v>
      </c>
      <c r="AT163" s="15" t="s">
        <v>126</v>
      </c>
      <c r="AU163" s="15" t="s">
        <v>82</v>
      </c>
      <c r="AY163" s="15" t="s">
        <v>125</v>
      </c>
      <c r="BE163" s="203">
        <f>IF(N163="základní",J163,0)</f>
        <v>0</v>
      </c>
      <c r="BF163" s="203">
        <f>IF(N163="snížená",J163,0)</f>
        <v>0</v>
      </c>
      <c r="BG163" s="203">
        <f>IF(N163="zákl. přenesená",J163,0)</f>
        <v>0</v>
      </c>
      <c r="BH163" s="203">
        <f>IF(N163="sníž. přenesená",J163,0)</f>
        <v>0</v>
      </c>
      <c r="BI163" s="203">
        <f>IF(N163="nulová",J163,0)</f>
        <v>0</v>
      </c>
      <c r="BJ163" s="15" t="s">
        <v>80</v>
      </c>
      <c r="BK163" s="203">
        <f>ROUND(I163*H163,1)</f>
        <v>0</v>
      </c>
      <c r="BL163" s="15" t="s">
        <v>146</v>
      </c>
      <c r="BM163" s="15" t="s">
        <v>538</v>
      </c>
    </row>
    <row r="164" s="1" customFormat="1">
      <c r="B164" s="36"/>
      <c r="C164" s="37"/>
      <c r="D164" s="204" t="s">
        <v>181</v>
      </c>
      <c r="E164" s="37"/>
      <c r="F164" s="205" t="s">
        <v>425</v>
      </c>
      <c r="G164" s="37"/>
      <c r="H164" s="37"/>
      <c r="I164" s="128"/>
      <c r="J164" s="37"/>
      <c r="K164" s="37"/>
      <c r="L164" s="41"/>
      <c r="M164" s="206"/>
      <c r="N164" s="77"/>
      <c r="O164" s="77"/>
      <c r="P164" s="77"/>
      <c r="Q164" s="77"/>
      <c r="R164" s="77"/>
      <c r="S164" s="77"/>
      <c r="T164" s="78"/>
      <c r="AT164" s="15" t="s">
        <v>181</v>
      </c>
      <c r="AU164" s="15" t="s">
        <v>82</v>
      </c>
    </row>
    <row r="165" s="1" customFormat="1" ht="22.5" customHeight="1">
      <c r="B165" s="36"/>
      <c r="C165" s="193" t="s">
        <v>338</v>
      </c>
      <c r="D165" s="193" t="s">
        <v>126</v>
      </c>
      <c r="E165" s="194" t="s">
        <v>427</v>
      </c>
      <c r="F165" s="195" t="s">
        <v>428</v>
      </c>
      <c r="G165" s="196" t="s">
        <v>240</v>
      </c>
      <c r="H165" s="197">
        <v>191.52000000000001</v>
      </c>
      <c r="I165" s="198"/>
      <c r="J165" s="197">
        <f>ROUND(I165*H165,1)</f>
        <v>0</v>
      </c>
      <c r="K165" s="195" t="s">
        <v>130</v>
      </c>
      <c r="L165" s="41"/>
      <c r="M165" s="199" t="s">
        <v>19</v>
      </c>
      <c r="N165" s="200" t="s">
        <v>43</v>
      </c>
      <c r="O165" s="77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AR165" s="15" t="s">
        <v>146</v>
      </c>
      <c r="AT165" s="15" t="s">
        <v>126</v>
      </c>
      <c r="AU165" s="15" t="s">
        <v>82</v>
      </c>
      <c r="AY165" s="15" t="s">
        <v>125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5" t="s">
        <v>80</v>
      </c>
      <c r="BK165" s="203">
        <f>ROUND(I165*H165,1)</f>
        <v>0</v>
      </c>
      <c r="BL165" s="15" t="s">
        <v>146</v>
      </c>
      <c r="BM165" s="15" t="s">
        <v>539</v>
      </c>
    </row>
    <row r="166" s="1" customFormat="1">
      <c r="B166" s="36"/>
      <c r="C166" s="37"/>
      <c r="D166" s="204" t="s">
        <v>181</v>
      </c>
      <c r="E166" s="37"/>
      <c r="F166" s="205" t="s">
        <v>425</v>
      </c>
      <c r="G166" s="37"/>
      <c r="H166" s="37"/>
      <c r="I166" s="128"/>
      <c r="J166" s="37"/>
      <c r="K166" s="37"/>
      <c r="L166" s="41"/>
      <c r="M166" s="206"/>
      <c r="N166" s="77"/>
      <c r="O166" s="77"/>
      <c r="P166" s="77"/>
      <c r="Q166" s="77"/>
      <c r="R166" s="77"/>
      <c r="S166" s="77"/>
      <c r="T166" s="78"/>
      <c r="AT166" s="15" t="s">
        <v>181</v>
      </c>
      <c r="AU166" s="15" t="s">
        <v>82</v>
      </c>
    </row>
    <row r="167" s="12" customFormat="1">
      <c r="B167" s="229"/>
      <c r="C167" s="230"/>
      <c r="D167" s="204" t="s">
        <v>200</v>
      </c>
      <c r="E167" s="231" t="s">
        <v>19</v>
      </c>
      <c r="F167" s="232" t="s">
        <v>540</v>
      </c>
      <c r="G167" s="230"/>
      <c r="H167" s="233">
        <v>191.52000000000001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AT167" s="239" t="s">
        <v>200</v>
      </c>
      <c r="AU167" s="239" t="s">
        <v>82</v>
      </c>
      <c r="AV167" s="12" t="s">
        <v>82</v>
      </c>
      <c r="AW167" s="12" t="s">
        <v>33</v>
      </c>
      <c r="AX167" s="12" t="s">
        <v>72</v>
      </c>
      <c r="AY167" s="239" t="s">
        <v>125</v>
      </c>
    </row>
    <row r="168" s="1" customFormat="1" ht="16.5" customHeight="1">
      <c r="B168" s="36"/>
      <c r="C168" s="193" t="s">
        <v>343</v>
      </c>
      <c r="D168" s="193" t="s">
        <v>126</v>
      </c>
      <c r="E168" s="194" t="s">
        <v>541</v>
      </c>
      <c r="F168" s="195" t="s">
        <v>542</v>
      </c>
      <c r="G168" s="196" t="s">
        <v>240</v>
      </c>
      <c r="H168" s="197">
        <v>47.880000000000003</v>
      </c>
      <c r="I168" s="198"/>
      <c r="J168" s="197">
        <f>ROUND(I168*H168,1)</f>
        <v>0</v>
      </c>
      <c r="K168" s="195" t="s">
        <v>19</v>
      </c>
      <c r="L168" s="41"/>
      <c r="M168" s="199" t="s">
        <v>19</v>
      </c>
      <c r="N168" s="200" t="s">
        <v>43</v>
      </c>
      <c r="O168" s="77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AR168" s="15" t="s">
        <v>146</v>
      </c>
      <c r="AT168" s="15" t="s">
        <v>126</v>
      </c>
      <c r="AU168" s="15" t="s">
        <v>82</v>
      </c>
      <c r="AY168" s="15" t="s">
        <v>125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5" t="s">
        <v>80</v>
      </c>
      <c r="BK168" s="203">
        <f>ROUND(I168*H168,1)</f>
        <v>0</v>
      </c>
      <c r="BL168" s="15" t="s">
        <v>146</v>
      </c>
      <c r="BM168" s="15" t="s">
        <v>543</v>
      </c>
    </row>
    <row r="169" s="1" customFormat="1">
      <c r="B169" s="36"/>
      <c r="C169" s="37"/>
      <c r="D169" s="204" t="s">
        <v>181</v>
      </c>
      <c r="E169" s="37"/>
      <c r="F169" s="205" t="s">
        <v>435</v>
      </c>
      <c r="G169" s="37"/>
      <c r="H169" s="37"/>
      <c r="I169" s="128"/>
      <c r="J169" s="37"/>
      <c r="K169" s="37"/>
      <c r="L169" s="41"/>
      <c r="M169" s="207"/>
      <c r="N169" s="208"/>
      <c r="O169" s="208"/>
      <c r="P169" s="208"/>
      <c r="Q169" s="208"/>
      <c r="R169" s="208"/>
      <c r="S169" s="208"/>
      <c r="T169" s="209"/>
      <c r="AT169" s="15" t="s">
        <v>181</v>
      </c>
      <c r="AU169" s="15" t="s">
        <v>82</v>
      </c>
    </row>
    <row r="170" s="1" customFormat="1" ht="6.96" customHeight="1">
      <c r="B170" s="55"/>
      <c r="C170" s="56"/>
      <c r="D170" s="56"/>
      <c r="E170" s="56"/>
      <c r="F170" s="56"/>
      <c r="G170" s="56"/>
      <c r="H170" s="56"/>
      <c r="I170" s="152"/>
      <c r="J170" s="56"/>
      <c r="K170" s="56"/>
      <c r="L170" s="41"/>
    </row>
  </sheetData>
  <sheetProtection sheet="1" autoFilter="0" formatColumns="0" formatRows="0" objects="1" scenarios="1" spinCount="100000" saltValue="5paFPU3OOju3CTh1zx1/Bs3fw3POJz1/12AHXBhh6cyT+HgUIQz15mStDc+4s2Z9xSkWWz2cueLa7GScnN6kYw==" hashValue="hJm3XK0M6JR7c8A5gAn7tEyJHdN7PoZDFKF0GVQL2nktx3bFdCvZC4we9V8/pSaTN9ver3sgU1mSXlCaj3MggA==" algorithmName="SHA-512" password="CC35"/>
  <autoFilter ref="C85:K16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94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544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ROUND(J81,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ROUND((SUM(BE81:BE88)),  1)</f>
        <v>0</v>
      </c>
      <c r="I33" s="141">
        <v>0.20999999999999999</v>
      </c>
      <c r="J33" s="140">
        <f>ROUND(((SUM(BE81:BE88))*I33),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ROUND((SUM(BF81:BF88)),  1)</f>
        <v>0</v>
      </c>
      <c r="I34" s="141">
        <v>0.14999999999999999</v>
      </c>
      <c r="J34" s="140">
        <f>ROUND(((SUM(BF81:BF88))*I34),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ROUND((SUM(BG81:BG88)),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ROUND((SUM(BH81:BH88)),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ROUND((SUM(BI81:BI88)),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03.1 - SO 103 - vjezdy a sjezdy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J81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166</v>
      </c>
      <c r="E60" s="165"/>
      <c r="F60" s="165"/>
      <c r="G60" s="165"/>
      <c r="H60" s="165"/>
      <c r="I60" s="166"/>
      <c r="J60" s="167">
        <f>J82</f>
        <v>0</v>
      </c>
      <c r="K60" s="163"/>
      <c r="L60" s="168"/>
    </row>
    <row r="61" s="10" customFormat="1" ht="19.92" customHeight="1">
      <c r="B61" s="210"/>
      <c r="C61" s="211"/>
      <c r="D61" s="212" t="s">
        <v>170</v>
      </c>
      <c r="E61" s="213"/>
      <c r="F61" s="213"/>
      <c r="G61" s="213"/>
      <c r="H61" s="213"/>
      <c r="I61" s="214"/>
      <c r="J61" s="215">
        <f>J83</f>
        <v>0</v>
      </c>
      <c r="K61" s="211"/>
      <c r="L61" s="216"/>
    </row>
    <row r="62" s="1" customFormat="1" ht="21.84" customHeight="1">
      <c r="B62" s="36"/>
      <c r="C62" s="37"/>
      <c r="D62" s="37"/>
      <c r="E62" s="37"/>
      <c r="F62" s="37"/>
      <c r="G62" s="37"/>
      <c r="H62" s="37"/>
      <c r="I62" s="128"/>
      <c r="J62" s="37"/>
      <c r="K62" s="37"/>
      <c r="L62" s="41"/>
    </row>
    <row r="63" s="1" customFormat="1" ht="6.96" customHeight="1">
      <c r="B63" s="55"/>
      <c r="C63" s="56"/>
      <c r="D63" s="56"/>
      <c r="E63" s="56"/>
      <c r="F63" s="56"/>
      <c r="G63" s="56"/>
      <c r="H63" s="56"/>
      <c r="I63" s="152"/>
      <c r="J63" s="56"/>
      <c r="K63" s="56"/>
      <c r="L63" s="41"/>
    </row>
    <row r="67" s="1" customFormat="1" ht="6.96" customHeight="1">
      <c r="B67" s="57"/>
      <c r="C67" s="58"/>
      <c r="D67" s="58"/>
      <c r="E67" s="58"/>
      <c r="F67" s="58"/>
      <c r="G67" s="58"/>
      <c r="H67" s="58"/>
      <c r="I67" s="155"/>
      <c r="J67" s="58"/>
      <c r="K67" s="58"/>
      <c r="L67" s="41"/>
    </row>
    <row r="68" s="1" customFormat="1" ht="24.96" customHeight="1">
      <c r="B68" s="36"/>
      <c r="C68" s="21" t="s">
        <v>110</v>
      </c>
      <c r="D68" s="37"/>
      <c r="E68" s="37"/>
      <c r="F68" s="37"/>
      <c r="G68" s="37"/>
      <c r="H68" s="37"/>
      <c r="I68" s="128"/>
      <c r="J68" s="37"/>
      <c r="K68" s="37"/>
      <c r="L68" s="41"/>
    </row>
    <row r="69" s="1" customFormat="1" ht="6.96" customHeight="1">
      <c r="B69" s="36"/>
      <c r="C69" s="37"/>
      <c r="D69" s="37"/>
      <c r="E69" s="37"/>
      <c r="F69" s="37"/>
      <c r="G69" s="37"/>
      <c r="H69" s="37"/>
      <c r="I69" s="128"/>
      <c r="J69" s="37"/>
      <c r="K69" s="37"/>
      <c r="L69" s="41"/>
    </row>
    <row r="70" s="1" customFormat="1" ht="12" customHeight="1">
      <c r="B70" s="36"/>
      <c r="C70" s="30" t="s">
        <v>16</v>
      </c>
      <c r="D70" s="37"/>
      <c r="E70" s="37"/>
      <c r="F70" s="37"/>
      <c r="G70" s="37"/>
      <c r="H70" s="37"/>
      <c r="I70" s="128"/>
      <c r="J70" s="37"/>
      <c r="K70" s="37"/>
      <c r="L70" s="41"/>
    </row>
    <row r="71" s="1" customFormat="1" ht="16.5" customHeight="1">
      <c r="B71" s="36"/>
      <c r="C71" s="37"/>
      <c r="D71" s="37"/>
      <c r="E71" s="156" t="str">
        <f>E7</f>
        <v>Cyklostezka Plzeň – Brdy, část Vlkov – Spálené Poříčí</v>
      </c>
      <c r="F71" s="30"/>
      <c r="G71" s="30"/>
      <c r="H71" s="30"/>
      <c r="I71" s="128"/>
      <c r="J71" s="37"/>
      <c r="K71" s="37"/>
      <c r="L71" s="41"/>
    </row>
    <row r="72" s="1" customFormat="1" ht="12" customHeight="1">
      <c r="B72" s="36"/>
      <c r="C72" s="30" t="s">
        <v>102</v>
      </c>
      <c r="D72" s="37"/>
      <c r="E72" s="37"/>
      <c r="F72" s="37"/>
      <c r="G72" s="37"/>
      <c r="H72" s="37"/>
      <c r="I72" s="128"/>
      <c r="J72" s="37"/>
      <c r="K72" s="37"/>
      <c r="L72" s="41"/>
    </row>
    <row r="73" s="1" customFormat="1" ht="16.5" customHeight="1">
      <c r="B73" s="36"/>
      <c r="C73" s="37"/>
      <c r="D73" s="37"/>
      <c r="E73" s="62" t="str">
        <f>E9</f>
        <v>03.1 - SO 103 - vjezdy a sjezdy</v>
      </c>
      <c r="F73" s="37"/>
      <c r="G73" s="37"/>
      <c r="H73" s="37"/>
      <c r="I73" s="128"/>
      <c r="J73" s="37"/>
      <c r="K73" s="37"/>
      <c r="L73" s="41"/>
    </row>
    <row r="74" s="1" customFormat="1" ht="6.96" customHeight="1">
      <c r="B74" s="36"/>
      <c r="C74" s="37"/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12" customHeight="1">
      <c r="B75" s="36"/>
      <c r="C75" s="30" t="s">
        <v>21</v>
      </c>
      <c r="D75" s="37"/>
      <c r="E75" s="37"/>
      <c r="F75" s="25" t="str">
        <f>F12</f>
        <v xml:space="preserve"> </v>
      </c>
      <c r="G75" s="37"/>
      <c r="H75" s="37"/>
      <c r="I75" s="130" t="s">
        <v>23</v>
      </c>
      <c r="J75" s="65" t="str">
        <f>IF(J12="","",J12)</f>
        <v>12.9.2018</v>
      </c>
      <c r="K75" s="37"/>
      <c r="L75" s="41"/>
    </row>
    <row r="76" s="1" customFormat="1" ht="6.96" customHeight="1">
      <c r="B76" s="36"/>
      <c r="C76" s="37"/>
      <c r="D76" s="37"/>
      <c r="E76" s="37"/>
      <c r="F76" s="37"/>
      <c r="G76" s="37"/>
      <c r="H76" s="37"/>
      <c r="I76" s="128"/>
      <c r="J76" s="37"/>
      <c r="K76" s="37"/>
      <c r="L76" s="41"/>
    </row>
    <row r="77" s="1" customFormat="1" ht="13.65" customHeight="1">
      <c r="B77" s="36"/>
      <c r="C77" s="30" t="s">
        <v>25</v>
      </c>
      <c r="D77" s="37"/>
      <c r="E77" s="37"/>
      <c r="F77" s="25" t="str">
        <f>E15</f>
        <v>Město Spálené Poříčí</v>
      </c>
      <c r="G77" s="37"/>
      <c r="H77" s="37"/>
      <c r="I77" s="130" t="s">
        <v>31</v>
      </c>
      <c r="J77" s="34" t="str">
        <f>E21</f>
        <v>DOPROFI</v>
      </c>
      <c r="K77" s="37"/>
      <c r="L77" s="41"/>
    </row>
    <row r="78" s="1" customFormat="1" ht="13.65" customHeight="1">
      <c r="B78" s="36"/>
      <c r="C78" s="30" t="s">
        <v>29</v>
      </c>
      <c r="D78" s="37"/>
      <c r="E78" s="37"/>
      <c r="F78" s="25" t="str">
        <f>IF(E18="","",E18)</f>
        <v>Vyplň údaj</v>
      </c>
      <c r="G78" s="37"/>
      <c r="H78" s="37"/>
      <c r="I78" s="130" t="s">
        <v>34</v>
      </c>
      <c r="J78" s="34" t="str">
        <f>E24</f>
        <v>Roman Mitas</v>
      </c>
      <c r="K78" s="37"/>
      <c r="L78" s="41"/>
    </row>
    <row r="79" s="1" customFormat="1" ht="10.32" customHeight="1">
      <c r="B79" s="36"/>
      <c r="C79" s="37"/>
      <c r="D79" s="37"/>
      <c r="E79" s="37"/>
      <c r="F79" s="37"/>
      <c r="G79" s="37"/>
      <c r="H79" s="37"/>
      <c r="I79" s="128"/>
      <c r="J79" s="37"/>
      <c r="K79" s="37"/>
      <c r="L79" s="41"/>
    </row>
    <row r="80" s="8" customFormat="1" ht="29.28" customHeight="1">
      <c r="B80" s="169"/>
      <c r="C80" s="170" t="s">
        <v>111</v>
      </c>
      <c r="D80" s="171" t="s">
        <v>57</v>
      </c>
      <c r="E80" s="171" t="s">
        <v>53</v>
      </c>
      <c r="F80" s="171" t="s">
        <v>54</v>
      </c>
      <c r="G80" s="171" t="s">
        <v>112</v>
      </c>
      <c r="H80" s="171" t="s">
        <v>113</v>
      </c>
      <c r="I80" s="172" t="s">
        <v>114</v>
      </c>
      <c r="J80" s="171" t="s">
        <v>106</v>
      </c>
      <c r="K80" s="173" t="s">
        <v>115</v>
      </c>
      <c r="L80" s="174"/>
      <c r="M80" s="85" t="s">
        <v>19</v>
      </c>
      <c r="N80" s="86" t="s">
        <v>42</v>
      </c>
      <c r="O80" s="86" t="s">
        <v>116</v>
      </c>
      <c r="P80" s="86" t="s">
        <v>117</v>
      </c>
      <c r="Q80" s="86" t="s">
        <v>118</v>
      </c>
      <c r="R80" s="86" t="s">
        <v>119</v>
      </c>
      <c r="S80" s="86" t="s">
        <v>120</v>
      </c>
      <c r="T80" s="87" t="s">
        <v>121</v>
      </c>
    </row>
    <row r="81" s="1" customFormat="1" ht="22.8" customHeight="1">
      <c r="B81" s="36"/>
      <c r="C81" s="92" t="s">
        <v>122</v>
      </c>
      <c r="D81" s="37"/>
      <c r="E81" s="37"/>
      <c r="F81" s="37"/>
      <c r="G81" s="37"/>
      <c r="H81" s="37"/>
      <c r="I81" s="128"/>
      <c r="J81" s="175">
        <f>BK81</f>
        <v>0</v>
      </c>
      <c r="K81" s="37"/>
      <c r="L81" s="41"/>
      <c r="M81" s="88"/>
      <c r="N81" s="89"/>
      <c r="O81" s="89"/>
      <c r="P81" s="176">
        <f>P82</f>
        <v>0</v>
      </c>
      <c r="Q81" s="89"/>
      <c r="R81" s="176">
        <f>R82</f>
        <v>0</v>
      </c>
      <c r="S81" s="89"/>
      <c r="T81" s="177">
        <f>T82</f>
        <v>0</v>
      </c>
      <c r="AT81" s="15" t="s">
        <v>71</v>
      </c>
      <c r="AU81" s="15" t="s">
        <v>107</v>
      </c>
      <c r="BK81" s="178">
        <f>BK82</f>
        <v>0</v>
      </c>
    </row>
    <row r="82" s="9" customFormat="1" ht="25.92" customHeight="1">
      <c r="B82" s="179"/>
      <c r="C82" s="180"/>
      <c r="D82" s="181" t="s">
        <v>71</v>
      </c>
      <c r="E82" s="182" t="s">
        <v>174</v>
      </c>
      <c r="F82" s="182" t="s">
        <v>175</v>
      </c>
      <c r="G82" s="180"/>
      <c r="H82" s="180"/>
      <c r="I82" s="183"/>
      <c r="J82" s="184">
        <f>BK82</f>
        <v>0</v>
      </c>
      <c r="K82" s="180"/>
      <c r="L82" s="185"/>
      <c r="M82" s="186"/>
      <c r="N82" s="187"/>
      <c r="O82" s="187"/>
      <c r="P82" s="188">
        <f>P83</f>
        <v>0</v>
      </c>
      <c r="Q82" s="187"/>
      <c r="R82" s="188">
        <f>R83</f>
        <v>0</v>
      </c>
      <c r="S82" s="187"/>
      <c r="T82" s="189">
        <f>T83</f>
        <v>0</v>
      </c>
      <c r="AR82" s="190" t="s">
        <v>80</v>
      </c>
      <c r="AT82" s="191" t="s">
        <v>71</v>
      </c>
      <c r="AU82" s="191" t="s">
        <v>72</v>
      </c>
      <c r="AY82" s="190" t="s">
        <v>125</v>
      </c>
      <c r="BK82" s="192">
        <f>BK83</f>
        <v>0</v>
      </c>
    </row>
    <row r="83" s="9" customFormat="1" ht="22.8" customHeight="1">
      <c r="B83" s="179"/>
      <c r="C83" s="180"/>
      <c r="D83" s="181" t="s">
        <v>71</v>
      </c>
      <c r="E83" s="217" t="s">
        <v>150</v>
      </c>
      <c r="F83" s="217" t="s">
        <v>337</v>
      </c>
      <c r="G83" s="180"/>
      <c r="H83" s="180"/>
      <c r="I83" s="183"/>
      <c r="J83" s="218">
        <f>BK83</f>
        <v>0</v>
      </c>
      <c r="K83" s="180"/>
      <c r="L83" s="185"/>
      <c r="M83" s="186"/>
      <c r="N83" s="187"/>
      <c r="O83" s="187"/>
      <c r="P83" s="188">
        <f>SUM(P84:P88)</f>
        <v>0</v>
      </c>
      <c r="Q83" s="187"/>
      <c r="R83" s="188">
        <f>SUM(R84:R88)</f>
        <v>0</v>
      </c>
      <c r="S83" s="187"/>
      <c r="T83" s="189">
        <f>SUM(T84:T88)</f>
        <v>0</v>
      </c>
      <c r="AR83" s="190" t="s">
        <v>80</v>
      </c>
      <c r="AT83" s="191" t="s">
        <v>71</v>
      </c>
      <c r="AU83" s="191" t="s">
        <v>80</v>
      </c>
      <c r="AY83" s="190" t="s">
        <v>125</v>
      </c>
      <c r="BK83" s="192">
        <f>SUM(BK84:BK88)</f>
        <v>0</v>
      </c>
    </row>
    <row r="84" s="1" customFormat="1" ht="22.5" customHeight="1">
      <c r="B84" s="36"/>
      <c r="C84" s="193" t="s">
        <v>80</v>
      </c>
      <c r="D84" s="193" t="s">
        <v>126</v>
      </c>
      <c r="E84" s="194" t="s">
        <v>500</v>
      </c>
      <c r="F84" s="195" t="s">
        <v>501</v>
      </c>
      <c r="G84" s="196" t="s">
        <v>179</v>
      </c>
      <c r="H84" s="197">
        <v>110</v>
      </c>
      <c r="I84" s="198"/>
      <c r="J84" s="197">
        <f>ROUND(I84*H84,1)</f>
        <v>0</v>
      </c>
      <c r="K84" s="195" t="s">
        <v>130</v>
      </c>
      <c r="L84" s="41"/>
      <c r="M84" s="199" t="s">
        <v>19</v>
      </c>
      <c r="N84" s="200" t="s">
        <v>43</v>
      </c>
      <c r="O84" s="77"/>
      <c r="P84" s="201">
        <f>O84*H84</f>
        <v>0</v>
      </c>
      <c r="Q84" s="201">
        <v>0</v>
      </c>
      <c r="R84" s="201">
        <f>Q84*H84</f>
        <v>0</v>
      </c>
      <c r="S84" s="201">
        <v>0</v>
      </c>
      <c r="T84" s="202">
        <f>S84*H84</f>
        <v>0</v>
      </c>
      <c r="AR84" s="15" t="s">
        <v>146</v>
      </c>
      <c r="AT84" s="15" t="s">
        <v>126</v>
      </c>
      <c r="AU84" s="15" t="s">
        <v>82</v>
      </c>
      <c r="AY84" s="15" t="s">
        <v>125</v>
      </c>
      <c r="BE84" s="203">
        <f>IF(N84="základní",J84,0)</f>
        <v>0</v>
      </c>
      <c r="BF84" s="203">
        <f>IF(N84="snížená",J84,0)</f>
        <v>0</v>
      </c>
      <c r="BG84" s="203">
        <f>IF(N84="zákl. přenesená",J84,0)</f>
        <v>0</v>
      </c>
      <c r="BH84" s="203">
        <f>IF(N84="sníž. přenesená",J84,0)</f>
        <v>0</v>
      </c>
      <c r="BI84" s="203">
        <f>IF(N84="nulová",J84,0)</f>
        <v>0</v>
      </c>
      <c r="BJ84" s="15" t="s">
        <v>80</v>
      </c>
      <c r="BK84" s="203">
        <f>ROUND(I84*H84,1)</f>
        <v>0</v>
      </c>
      <c r="BL84" s="15" t="s">
        <v>146</v>
      </c>
      <c r="BM84" s="15" t="s">
        <v>502</v>
      </c>
    </row>
    <row r="85" s="1" customFormat="1">
      <c r="B85" s="36"/>
      <c r="C85" s="37"/>
      <c r="D85" s="204" t="s">
        <v>181</v>
      </c>
      <c r="E85" s="37"/>
      <c r="F85" s="205" t="s">
        <v>503</v>
      </c>
      <c r="G85" s="37"/>
      <c r="H85" s="37"/>
      <c r="I85" s="128"/>
      <c r="J85" s="37"/>
      <c r="K85" s="37"/>
      <c r="L85" s="41"/>
      <c r="M85" s="206"/>
      <c r="N85" s="77"/>
      <c r="O85" s="77"/>
      <c r="P85" s="77"/>
      <c r="Q85" s="77"/>
      <c r="R85" s="77"/>
      <c r="S85" s="77"/>
      <c r="T85" s="78"/>
      <c r="AT85" s="15" t="s">
        <v>181</v>
      </c>
      <c r="AU85" s="15" t="s">
        <v>82</v>
      </c>
    </row>
    <row r="86" s="1" customFormat="1" ht="16.5" customHeight="1">
      <c r="B86" s="36"/>
      <c r="C86" s="193" t="s">
        <v>82</v>
      </c>
      <c r="D86" s="193" t="s">
        <v>126</v>
      </c>
      <c r="E86" s="194" t="s">
        <v>505</v>
      </c>
      <c r="F86" s="195" t="s">
        <v>506</v>
      </c>
      <c r="G86" s="196" t="s">
        <v>179</v>
      </c>
      <c r="H86" s="197">
        <v>110</v>
      </c>
      <c r="I86" s="198"/>
      <c r="J86" s="197">
        <f>ROUND(I86*H86,1)</f>
        <v>0</v>
      </c>
      <c r="K86" s="195" t="s">
        <v>130</v>
      </c>
      <c r="L86" s="41"/>
      <c r="M86" s="199" t="s">
        <v>19</v>
      </c>
      <c r="N86" s="200" t="s">
        <v>43</v>
      </c>
      <c r="O86" s="77"/>
      <c r="P86" s="201">
        <f>O86*H86</f>
        <v>0</v>
      </c>
      <c r="Q86" s="201">
        <v>0</v>
      </c>
      <c r="R86" s="201">
        <f>Q86*H86</f>
        <v>0</v>
      </c>
      <c r="S86" s="201">
        <v>0</v>
      </c>
      <c r="T86" s="202">
        <f>S86*H86</f>
        <v>0</v>
      </c>
      <c r="AR86" s="15" t="s">
        <v>146</v>
      </c>
      <c r="AT86" s="15" t="s">
        <v>126</v>
      </c>
      <c r="AU86" s="15" t="s">
        <v>82</v>
      </c>
      <c r="AY86" s="15" t="s">
        <v>125</v>
      </c>
      <c r="BE86" s="203">
        <f>IF(N86="základní",J86,0)</f>
        <v>0</v>
      </c>
      <c r="BF86" s="203">
        <f>IF(N86="snížená",J86,0)</f>
        <v>0</v>
      </c>
      <c r="BG86" s="203">
        <f>IF(N86="zákl. přenesená",J86,0)</f>
        <v>0</v>
      </c>
      <c r="BH86" s="203">
        <f>IF(N86="sníž. přenesená",J86,0)</f>
        <v>0</v>
      </c>
      <c r="BI86" s="203">
        <f>IF(N86="nulová",J86,0)</f>
        <v>0</v>
      </c>
      <c r="BJ86" s="15" t="s">
        <v>80</v>
      </c>
      <c r="BK86" s="203">
        <f>ROUND(I86*H86,1)</f>
        <v>0</v>
      </c>
      <c r="BL86" s="15" t="s">
        <v>146</v>
      </c>
      <c r="BM86" s="15" t="s">
        <v>507</v>
      </c>
    </row>
    <row r="87" s="1" customFormat="1" ht="22.5" customHeight="1">
      <c r="B87" s="36"/>
      <c r="C87" s="193" t="s">
        <v>141</v>
      </c>
      <c r="D87" s="193" t="s">
        <v>126</v>
      </c>
      <c r="E87" s="194" t="s">
        <v>509</v>
      </c>
      <c r="F87" s="195" t="s">
        <v>510</v>
      </c>
      <c r="G87" s="196" t="s">
        <v>179</v>
      </c>
      <c r="H87" s="197">
        <v>110</v>
      </c>
      <c r="I87" s="198"/>
      <c r="J87" s="197">
        <f>ROUND(I87*H87,1)</f>
        <v>0</v>
      </c>
      <c r="K87" s="195" t="s">
        <v>130</v>
      </c>
      <c r="L87" s="41"/>
      <c r="M87" s="199" t="s">
        <v>19</v>
      </c>
      <c r="N87" s="200" t="s">
        <v>43</v>
      </c>
      <c r="O87" s="77"/>
      <c r="P87" s="201">
        <f>O87*H87</f>
        <v>0</v>
      </c>
      <c r="Q87" s="201">
        <v>0</v>
      </c>
      <c r="R87" s="201">
        <f>Q87*H87</f>
        <v>0</v>
      </c>
      <c r="S87" s="201">
        <v>0</v>
      </c>
      <c r="T87" s="202">
        <f>S87*H87</f>
        <v>0</v>
      </c>
      <c r="AR87" s="15" t="s">
        <v>146</v>
      </c>
      <c r="AT87" s="15" t="s">
        <v>126</v>
      </c>
      <c r="AU87" s="15" t="s">
        <v>82</v>
      </c>
      <c r="AY87" s="15" t="s">
        <v>125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15" t="s">
        <v>80</v>
      </c>
      <c r="BK87" s="203">
        <f>ROUND(I87*H87,1)</f>
        <v>0</v>
      </c>
      <c r="BL87" s="15" t="s">
        <v>146</v>
      </c>
      <c r="BM87" s="15" t="s">
        <v>511</v>
      </c>
    </row>
    <row r="88" s="1" customFormat="1">
      <c r="B88" s="36"/>
      <c r="C88" s="37"/>
      <c r="D88" s="204" t="s">
        <v>181</v>
      </c>
      <c r="E88" s="37"/>
      <c r="F88" s="205" t="s">
        <v>512</v>
      </c>
      <c r="G88" s="37"/>
      <c r="H88" s="37"/>
      <c r="I88" s="128"/>
      <c r="J88" s="37"/>
      <c r="K88" s="37"/>
      <c r="L88" s="41"/>
      <c r="M88" s="207"/>
      <c r="N88" s="208"/>
      <c r="O88" s="208"/>
      <c r="P88" s="208"/>
      <c r="Q88" s="208"/>
      <c r="R88" s="208"/>
      <c r="S88" s="208"/>
      <c r="T88" s="209"/>
      <c r="AT88" s="15" t="s">
        <v>181</v>
      </c>
      <c r="AU88" s="15" t="s">
        <v>82</v>
      </c>
    </row>
    <row r="89" s="1" customFormat="1" ht="6.96" customHeight="1">
      <c r="B89" s="55"/>
      <c r="C89" s="56"/>
      <c r="D89" s="56"/>
      <c r="E89" s="56"/>
      <c r="F89" s="56"/>
      <c r="G89" s="56"/>
      <c r="H89" s="56"/>
      <c r="I89" s="152"/>
      <c r="J89" s="56"/>
      <c r="K89" s="56"/>
      <c r="L89" s="41"/>
    </row>
  </sheetData>
  <sheetProtection sheet="1" autoFilter="0" formatColumns="0" formatRows="0" objects="1" scenarios="1" spinCount="100000" saltValue="mwYoh6GYFMbr3NOzKaEzGsgrY0ucedxitia5OtmojLZRRiBjkq4Q5B2hfcnWsDuPGdT7TU7nTFaUdYfBmI1XjA==" hashValue="7RcNNt3wxbC1RvNDt7N7QxREKshNOEReGZDGWG9ICEVxXHfsK2GTJQuaoVfFJIzCVD9IQMhsyKFlyPc7emxL+w==" algorithmName="SHA-512" password="CC35"/>
  <autoFilter ref="C80:K8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97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545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ROUND(J86,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ROUND((SUM(BE86:BE176)),  1)</f>
        <v>0</v>
      </c>
      <c r="I33" s="141">
        <v>0.20999999999999999</v>
      </c>
      <c r="J33" s="140">
        <f>ROUND(((SUM(BE86:BE176))*I33),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ROUND((SUM(BF86:BF176)),  1)</f>
        <v>0</v>
      </c>
      <c r="I34" s="141">
        <v>0.14999999999999999</v>
      </c>
      <c r="J34" s="140">
        <f>ROUND(((SUM(BF86:BF176))*I34),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ROUND((SUM(BG86:BG176)),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ROUND((SUM(BH86:BH176)),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ROUND((SUM(BI86:BI176)),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05 - SO 105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J86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166</v>
      </c>
      <c r="E60" s="165"/>
      <c r="F60" s="165"/>
      <c r="G60" s="165"/>
      <c r="H60" s="165"/>
      <c r="I60" s="166"/>
      <c r="J60" s="167">
        <f>J87</f>
        <v>0</v>
      </c>
      <c r="K60" s="163"/>
      <c r="L60" s="168"/>
    </row>
    <row r="61" s="10" customFormat="1" ht="19.92" customHeight="1">
      <c r="B61" s="210"/>
      <c r="C61" s="211"/>
      <c r="D61" s="212" t="s">
        <v>167</v>
      </c>
      <c r="E61" s="213"/>
      <c r="F61" s="213"/>
      <c r="G61" s="213"/>
      <c r="H61" s="213"/>
      <c r="I61" s="214"/>
      <c r="J61" s="215">
        <f>J88</f>
        <v>0</v>
      </c>
      <c r="K61" s="211"/>
      <c r="L61" s="216"/>
    </row>
    <row r="62" s="10" customFormat="1" ht="19.92" customHeight="1">
      <c r="B62" s="210"/>
      <c r="C62" s="211"/>
      <c r="D62" s="212" t="s">
        <v>169</v>
      </c>
      <c r="E62" s="213"/>
      <c r="F62" s="213"/>
      <c r="G62" s="213"/>
      <c r="H62" s="213"/>
      <c r="I62" s="214"/>
      <c r="J62" s="215">
        <f>J139</f>
        <v>0</v>
      </c>
      <c r="K62" s="211"/>
      <c r="L62" s="216"/>
    </row>
    <row r="63" s="10" customFormat="1" ht="19.92" customHeight="1">
      <c r="B63" s="210"/>
      <c r="C63" s="211"/>
      <c r="D63" s="212" t="s">
        <v>170</v>
      </c>
      <c r="E63" s="213"/>
      <c r="F63" s="213"/>
      <c r="G63" s="213"/>
      <c r="H63" s="213"/>
      <c r="I63" s="214"/>
      <c r="J63" s="215">
        <f>J146</f>
        <v>0</v>
      </c>
      <c r="K63" s="211"/>
      <c r="L63" s="216"/>
    </row>
    <row r="64" s="10" customFormat="1" ht="19.92" customHeight="1">
      <c r="B64" s="210"/>
      <c r="C64" s="211"/>
      <c r="D64" s="212" t="s">
        <v>171</v>
      </c>
      <c r="E64" s="213"/>
      <c r="F64" s="213"/>
      <c r="G64" s="213"/>
      <c r="H64" s="213"/>
      <c r="I64" s="214"/>
      <c r="J64" s="215">
        <f>J157</f>
        <v>0</v>
      </c>
      <c r="K64" s="211"/>
      <c r="L64" s="216"/>
    </row>
    <row r="65" s="10" customFormat="1" ht="19.92" customHeight="1">
      <c r="B65" s="210"/>
      <c r="C65" s="211"/>
      <c r="D65" s="212" t="s">
        <v>172</v>
      </c>
      <c r="E65" s="213"/>
      <c r="F65" s="213"/>
      <c r="G65" s="213"/>
      <c r="H65" s="213"/>
      <c r="I65" s="214"/>
      <c r="J65" s="215">
        <f>J166</f>
        <v>0</v>
      </c>
      <c r="K65" s="211"/>
      <c r="L65" s="216"/>
    </row>
    <row r="66" s="10" customFormat="1" ht="19.92" customHeight="1">
      <c r="B66" s="210"/>
      <c r="C66" s="211"/>
      <c r="D66" s="212" t="s">
        <v>173</v>
      </c>
      <c r="E66" s="213"/>
      <c r="F66" s="213"/>
      <c r="G66" s="213"/>
      <c r="H66" s="213"/>
      <c r="I66" s="214"/>
      <c r="J66" s="215">
        <f>J169</f>
        <v>0</v>
      </c>
      <c r="K66" s="211"/>
      <c r="L66" s="216"/>
    </row>
    <row r="67" s="1" customFormat="1" ht="21.84" customHeight="1">
      <c r="B67" s="36"/>
      <c r="C67" s="37"/>
      <c r="D67" s="37"/>
      <c r="E67" s="37"/>
      <c r="F67" s="37"/>
      <c r="G67" s="37"/>
      <c r="H67" s="37"/>
      <c r="I67" s="128"/>
      <c r="J67" s="37"/>
      <c r="K67" s="37"/>
      <c r="L67" s="41"/>
    </row>
    <row r="68" s="1" customFormat="1" ht="6.96" customHeight="1">
      <c r="B68" s="55"/>
      <c r="C68" s="56"/>
      <c r="D68" s="56"/>
      <c r="E68" s="56"/>
      <c r="F68" s="56"/>
      <c r="G68" s="56"/>
      <c r="H68" s="56"/>
      <c r="I68" s="152"/>
      <c r="J68" s="56"/>
      <c r="K68" s="56"/>
      <c r="L68" s="41"/>
    </row>
    <row r="72" s="1" customFormat="1" ht="6.96" customHeight="1">
      <c r="B72" s="57"/>
      <c r="C72" s="58"/>
      <c r="D72" s="58"/>
      <c r="E72" s="58"/>
      <c r="F72" s="58"/>
      <c r="G72" s="58"/>
      <c r="H72" s="58"/>
      <c r="I72" s="155"/>
      <c r="J72" s="58"/>
      <c r="K72" s="58"/>
      <c r="L72" s="41"/>
    </row>
    <row r="73" s="1" customFormat="1" ht="24.96" customHeight="1">
      <c r="B73" s="36"/>
      <c r="C73" s="21" t="s">
        <v>110</v>
      </c>
      <c r="D73" s="37"/>
      <c r="E73" s="37"/>
      <c r="F73" s="37"/>
      <c r="G73" s="37"/>
      <c r="H73" s="37"/>
      <c r="I73" s="128"/>
      <c r="J73" s="37"/>
      <c r="K73" s="37"/>
      <c r="L73" s="41"/>
    </row>
    <row r="74" s="1" customFormat="1" ht="6.96" customHeight="1">
      <c r="B74" s="36"/>
      <c r="C74" s="37"/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12" customHeight="1">
      <c r="B75" s="36"/>
      <c r="C75" s="30" t="s">
        <v>16</v>
      </c>
      <c r="D75" s="37"/>
      <c r="E75" s="37"/>
      <c r="F75" s="37"/>
      <c r="G75" s="37"/>
      <c r="H75" s="37"/>
      <c r="I75" s="128"/>
      <c r="J75" s="37"/>
      <c r="K75" s="37"/>
      <c r="L75" s="41"/>
    </row>
    <row r="76" s="1" customFormat="1" ht="16.5" customHeight="1">
      <c r="B76" s="36"/>
      <c r="C76" s="37"/>
      <c r="D76" s="37"/>
      <c r="E76" s="156" t="str">
        <f>E7</f>
        <v>Cyklostezka Plzeň – Brdy, část Vlkov – Spálené Poříčí</v>
      </c>
      <c r="F76" s="30"/>
      <c r="G76" s="30"/>
      <c r="H76" s="30"/>
      <c r="I76" s="128"/>
      <c r="J76" s="37"/>
      <c r="K76" s="37"/>
      <c r="L76" s="41"/>
    </row>
    <row r="77" s="1" customFormat="1" ht="12" customHeight="1">
      <c r="B77" s="36"/>
      <c r="C77" s="30" t="s">
        <v>102</v>
      </c>
      <c r="D77" s="37"/>
      <c r="E77" s="37"/>
      <c r="F77" s="37"/>
      <c r="G77" s="37"/>
      <c r="H77" s="37"/>
      <c r="I77" s="128"/>
      <c r="J77" s="37"/>
      <c r="K77" s="37"/>
      <c r="L77" s="41"/>
    </row>
    <row r="78" s="1" customFormat="1" ht="16.5" customHeight="1">
      <c r="B78" s="36"/>
      <c r="C78" s="37"/>
      <c r="D78" s="37"/>
      <c r="E78" s="62" t="str">
        <f>E9</f>
        <v>05 - SO 105</v>
      </c>
      <c r="F78" s="37"/>
      <c r="G78" s="37"/>
      <c r="H78" s="37"/>
      <c r="I78" s="128"/>
      <c r="J78" s="37"/>
      <c r="K78" s="37"/>
      <c r="L78" s="41"/>
    </row>
    <row r="79" s="1" customFormat="1" ht="6.96" customHeight="1">
      <c r="B79" s="36"/>
      <c r="C79" s="37"/>
      <c r="D79" s="37"/>
      <c r="E79" s="37"/>
      <c r="F79" s="37"/>
      <c r="G79" s="37"/>
      <c r="H79" s="37"/>
      <c r="I79" s="128"/>
      <c r="J79" s="37"/>
      <c r="K79" s="37"/>
      <c r="L79" s="41"/>
    </row>
    <row r="80" s="1" customFormat="1" ht="12" customHeight="1">
      <c r="B80" s="36"/>
      <c r="C80" s="30" t="s">
        <v>21</v>
      </c>
      <c r="D80" s="37"/>
      <c r="E80" s="37"/>
      <c r="F80" s="25" t="str">
        <f>F12</f>
        <v xml:space="preserve"> </v>
      </c>
      <c r="G80" s="37"/>
      <c r="H80" s="37"/>
      <c r="I80" s="130" t="s">
        <v>23</v>
      </c>
      <c r="J80" s="65" t="str">
        <f>IF(J12="","",J12)</f>
        <v>12.9.2018</v>
      </c>
      <c r="K80" s="37"/>
      <c r="L80" s="41"/>
    </row>
    <row r="81" s="1" customFormat="1" ht="6.96" customHeight="1">
      <c r="B81" s="36"/>
      <c r="C81" s="37"/>
      <c r="D81" s="37"/>
      <c r="E81" s="37"/>
      <c r="F81" s="37"/>
      <c r="G81" s="37"/>
      <c r="H81" s="37"/>
      <c r="I81" s="128"/>
      <c r="J81" s="37"/>
      <c r="K81" s="37"/>
      <c r="L81" s="41"/>
    </row>
    <row r="82" s="1" customFormat="1" ht="13.65" customHeight="1">
      <c r="B82" s="36"/>
      <c r="C82" s="30" t="s">
        <v>25</v>
      </c>
      <c r="D82" s="37"/>
      <c r="E82" s="37"/>
      <c r="F82" s="25" t="str">
        <f>E15</f>
        <v>Město Spálené Poříčí</v>
      </c>
      <c r="G82" s="37"/>
      <c r="H82" s="37"/>
      <c r="I82" s="130" t="s">
        <v>31</v>
      </c>
      <c r="J82" s="34" t="str">
        <f>E21</f>
        <v>DOPROFI</v>
      </c>
      <c r="K82" s="37"/>
      <c r="L82" s="41"/>
    </row>
    <row r="83" s="1" customFormat="1" ht="13.65" customHeight="1">
      <c r="B83" s="36"/>
      <c r="C83" s="30" t="s">
        <v>29</v>
      </c>
      <c r="D83" s="37"/>
      <c r="E83" s="37"/>
      <c r="F83" s="25" t="str">
        <f>IF(E18="","",E18)</f>
        <v>Vyplň údaj</v>
      </c>
      <c r="G83" s="37"/>
      <c r="H83" s="37"/>
      <c r="I83" s="130" t="s">
        <v>34</v>
      </c>
      <c r="J83" s="34" t="str">
        <f>E24</f>
        <v>Roman Mitas</v>
      </c>
      <c r="K83" s="37"/>
      <c r="L83" s="41"/>
    </row>
    <row r="84" s="1" customFormat="1" ht="10.32" customHeight="1">
      <c r="B84" s="36"/>
      <c r="C84" s="37"/>
      <c r="D84" s="37"/>
      <c r="E84" s="37"/>
      <c r="F84" s="37"/>
      <c r="G84" s="37"/>
      <c r="H84" s="37"/>
      <c r="I84" s="128"/>
      <c r="J84" s="37"/>
      <c r="K84" s="37"/>
      <c r="L84" s="41"/>
    </row>
    <row r="85" s="8" customFormat="1" ht="29.28" customHeight="1">
      <c r="B85" s="169"/>
      <c r="C85" s="170" t="s">
        <v>111</v>
      </c>
      <c r="D85" s="171" t="s">
        <v>57</v>
      </c>
      <c r="E85" s="171" t="s">
        <v>53</v>
      </c>
      <c r="F85" s="171" t="s">
        <v>54</v>
      </c>
      <c r="G85" s="171" t="s">
        <v>112</v>
      </c>
      <c r="H85" s="171" t="s">
        <v>113</v>
      </c>
      <c r="I85" s="172" t="s">
        <v>114</v>
      </c>
      <c r="J85" s="171" t="s">
        <v>106</v>
      </c>
      <c r="K85" s="173" t="s">
        <v>115</v>
      </c>
      <c r="L85" s="174"/>
      <c r="M85" s="85" t="s">
        <v>19</v>
      </c>
      <c r="N85" s="86" t="s">
        <v>42</v>
      </c>
      <c r="O85" s="86" t="s">
        <v>116</v>
      </c>
      <c r="P85" s="86" t="s">
        <v>117</v>
      </c>
      <c r="Q85" s="86" t="s">
        <v>118</v>
      </c>
      <c r="R85" s="86" t="s">
        <v>119</v>
      </c>
      <c r="S85" s="86" t="s">
        <v>120</v>
      </c>
      <c r="T85" s="87" t="s">
        <v>121</v>
      </c>
    </row>
    <row r="86" s="1" customFormat="1" ht="22.8" customHeight="1">
      <c r="B86" s="36"/>
      <c r="C86" s="92" t="s">
        <v>122</v>
      </c>
      <c r="D86" s="37"/>
      <c r="E86" s="37"/>
      <c r="F86" s="37"/>
      <c r="G86" s="37"/>
      <c r="H86" s="37"/>
      <c r="I86" s="128"/>
      <c r="J86" s="175">
        <f>BK86</f>
        <v>0</v>
      </c>
      <c r="K86" s="37"/>
      <c r="L86" s="41"/>
      <c r="M86" s="88"/>
      <c r="N86" s="89"/>
      <c r="O86" s="89"/>
      <c r="P86" s="176">
        <f>P87</f>
        <v>0</v>
      </c>
      <c r="Q86" s="89"/>
      <c r="R86" s="176">
        <f>R87</f>
        <v>2285.9133700000002</v>
      </c>
      <c r="S86" s="89"/>
      <c r="T86" s="177">
        <f>T87</f>
        <v>0.51600000000000001</v>
      </c>
      <c r="AT86" s="15" t="s">
        <v>71</v>
      </c>
      <c r="AU86" s="15" t="s">
        <v>107</v>
      </c>
      <c r="BK86" s="178">
        <f>BK87</f>
        <v>0</v>
      </c>
    </row>
    <row r="87" s="9" customFormat="1" ht="25.92" customHeight="1">
      <c r="B87" s="179"/>
      <c r="C87" s="180"/>
      <c r="D87" s="181" t="s">
        <v>71</v>
      </c>
      <c r="E87" s="182" t="s">
        <v>174</v>
      </c>
      <c r="F87" s="182" t="s">
        <v>175</v>
      </c>
      <c r="G87" s="180"/>
      <c r="H87" s="180"/>
      <c r="I87" s="183"/>
      <c r="J87" s="184">
        <f>BK87</f>
        <v>0</v>
      </c>
      <c r="K87" s="180"/>
      <c r="L87" s="185"/>
      <c r="M87" s="186"/>
      <c r="N87" s="187"/>
      <c r="O87" s="187"/>
      <c r="P87" s="188">
        <f>P88+P139+P146+P157+P166+P169</f>
        <v>0</v>
      </c>
      <c r="Q87" s="187"/>
      <c r="R87" s="188">
        <f>R88+R139+R146+R157+R166+R169</f>
        <v>2285.9133700000002</v>
      </c>
      <c r="S87" s="187"/>
      <c r="T87" s="189">
        <f>T88+T139+T146+T157+T166+T169</f>
        <v>0.51600000000000001</v>
      </c>
      <c r="AR87" s="190" t="s">
        <v>80</v>
      </c>
      <c r="AT87" s="191" t="s">
        <v>71</v>
      </c>
      <c r="AU87" s="191" t="s">
        <v>72</v>
      </c>
      <c r="AY87" s="190" t="s">
        <v>125</v>
      </c>
      <c r="BK87" s="192">
        <f>BK88+BK139+BK146+BK157+BK166+BK169</f>
        <v>0</v>
      </c>
    </row>
    <row r="88" s="9" customFormat="1" ht="22.8" customHeight="1">
      <c r="B88" s="179"/>
      <c r="C88" s="180"/>
      <c r="D88" s="181" t="s">
        <v>71</v>
      </c>
      <c r="E88" s="217" t="s">
        <v>80</v>
      </c>
      <c r="F88" s="217" t="s">
        <v>176</v>
      </c>
      <c r="G88" s="180"/>
      <c r="H88" s="180"/>
      <c r="I88" s="183"/>
      <c r="J88" s="218">
        <f>BK88</f>
        <v>0</v>
      </c>
      <c r="K88" s="180"/>
      <c r="L88" s="185"/>
      <c r="M88" s="186"/>
      <c r="N88" s="187"/>
      <c r="O88" s="187"/>
      <c r="P88" s="188">
        <f>SUM(P89:P138)</f>
        <v>0</v>
      </c>
      <c r="Q88" s="187"/>
      <c r="R88" s="188">
        <f>SUM(R89:R138)</f>
        <v>2124.2267999999999</v>
      </c>
      <c r="S88" s="187"/>
      <c r="T88" s="189">
        <f>SUM(T89:T138)</f>
        <v>0</v>
      </c>
      <c r="AR88" s="190" t="s">
        <v>80</v>
      </c>
      <c r="AT88" s="191" t="s">
        <v>71</v>
      </c>
      <c r="AU88" s="191" t="s">
        <v>80</v>
      </c>
      <c r="AY88" s="190" t="s">
        <v>125</v>
      </c>
      <c r="BK88" s="192">
        <f>SUM(BK89:BK138)</f>
        <v>0</v>
      </c>
    </row>
    <row r="89" s="1" customFormat="1" ht="22.5" customHeight="1">
      <c r="B89" s="36"/>
      <c r="C89" s="193" t="s">
        <v>80</v>
      </c>
      <c r="D89" s="193" t="s">
        <v>126</v>
      </c>
      <c r="E89" s="194" t="s">
        <v>177</v>
      </c>
      <c r="F89" s="195" t="s">
        <v>178</v>
      </c>
      <c r="G89" s="196" t="s">
        <v>179</v>
      </c>
      <c r="H89" s="197">
        <v>980</v>
      </c>
      <c r="I89" s="198"/>
      <c r="J89" s="197">
        <f>ROUND(I89*H89,1)</f>
        <v>0</v>
      </c>
      <c r="K89" s="195" t="s">
        <v>130</v>
      </c>
      <c r="L89" s="41"/>
      <c r="M89" s="199" t="s">
        <v>19</v>
      </c>
      <c r="N89" s="200" t="s">
        <v>43</v>
      </c>
      <c r="O89" s="77"/>
      <c r="P89" s="201">
        <f>O89*H89</f>
        <v>0</v>
      </c>
      <c r="Q89" s="201">
        <v>0</v>
      </c>
      <c r="R89" s="201">
        <f>Q89*H89</f>
        <v>0</v>
      </c>
      <c r="S89" s="201">
        <v>0</v>
      </c>
      <c r="T89" s="202">
        <f>S89*H89</f>
        <v>0</v>
      </c>
      <c r="AR89" s="15" t="s">
        <v>146</v>
      </c>
      <c r="AT89" s="15" t="s">
        <v>126</v>
      </c>
      <c r="AU89" s="15" t="s">
        <v>82</v>
      </c>
      <c r="AY89" s="15" t="s">
        <v>125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15" t="s">
        <v>80</v>
      </c>
      <c r="BK89" s="203">
        <f>ROUND(I89*H89,1)</f>
        <v>0</v>
      </c>
      <c r="BL89" s="15" t="s">
        <v>146</v>
      </c>
      <c r="BM89" s="15" t="s">
        <v>180</v>
      </c>
    </row>
    <row r="90" s="1" customFormat="1">
      <c r="B90" s="36"/>
      <c r="C90" s="37"/>
      <c r="D90" s="204" t="s">
        <v>181</v>
      </c>
      <c r="E90" s="37"/>
      <c r="F90" s="205" t="s">
        <v>182</v>
      </c>
      <c r="G90" s="37"/>
      <c r="H90" s="37"/>
      <c r="I90" s="128"/>
      <c r="J90" s="37"/>
      <c r="K90" s="37"/>
      <c r="L90" s="41"/>
      <c r="M90" s="206"/>
      <c r="N90" s="77"/>
      <c r="O90" s="77"/>
      <c r="P90" s="77"/>
      <c r="Q90" s="77"/>
      <c r="R90" s="77"/>
      <c r="S90" s="77"/>
      <c r="T90" s="78"/>
      <c r="AT90" s="15" t="s">
        <v>181</v>
      </c>
      <c r="AU90" s="15" t="s">
        <v>82</v>
      </c>
    </row>
    <row r="91" s="1" customFormat="1" ht="16.5" customHeight="1">
      <c r="B91" s="36"/>
      <c r="C91" s="193" t="s">
        <v>82</v>
      </c>
      <c r="D91" s="193" t="s">
        <v>126</v>
      </c>
      <c r="E91" s="194" t="s">
        <v>183</v>
      </c>
      <c r="F91" s="195" t="s">
        <v>184</v>
      </c>
      <c r="G91" s="196" t="s">
        <v>179</v>
      </c>
      <c r="H91" s="197">
        <v>980</v>
      </c>
      <c r="I91" s="198"/>
      <c r="J91" s="197">
        <f>ROUND(I91*H91,1)</f>
        <v>0</v>
      </c>
      <c r="K91" s="195" t="s">
        <v>130</v>
      </c>
      <c r="L91" s="41"/>
      <c r="M91" s="199" t="s">
        <v>19</v>
      </c>
      <c r="N91" s="200" t="s">
        <v>43</v>
      </c>
      <c r="O91" s="77"/>
      <c r="P91" s="201">
        <f>O91*H91</f>
        <v>0</v>
      </c>
      <c r="Q91" s="201">
        <v>0.00018000000000000001</v>
      </c>
      <c r="R91" s="201">
        <f>Q91*H91</f>
        <v>0.1764</v>
      </c>
      <c r="S91" s="201">
        <v>0</v>
      </c>
      <c r="T91" s="202">
        <f>S91*H91</f>
        <v>0</v>
      </c>
      <c r="AR91" s="15" t="s">
        <v>146</v>
      </c>
      <c r="AT91" s="15" t="s">
        <v>126</v>
      </c>
      <c r="AU91" s="15" t="s">
        <v>82</v>
      </c>
      <c r="AY91" s="15" t="s">
        <v>125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15" t="s">
        <v>80</v>
      </c>
      <c r="BK91" s="203">
        <f>ROUND(I91*H91,1)</f>
        <v>0</v>
      </c>
      <c r="BL91" s="15" t="s">
        <v>146</v>
      </c>
      <c r="BM91" s="15" t="s">
        <v>185</v>
      </c>
    </row>
    <row r="92" s="1" customFormat="1">
      <c r="B92" s="36"/>
      <c r="C92" s="37"/>
      <c r="D92" s="204" t="s">
        <v>181</v>
      </c>
      <c r="E92" s="37"/>
      <c r="F92" s="205" t="s">
        <v>186</v>
      </c>
      <c r="G92" s="37"/>
      <c r="H92" s="37"/>
      <c r="I92" s="128"/>
      <c r="J92" s="37"/>
      <c r="K92" s="37"/>
      <c r="L92" s="41"/>
      <c r="M92" s="206"/>
      <c r="N92" s="77"/>
      <c r="O92" s="77"/>
      <c r="P92" s="77"/>
      <c r="Q92" s="77"/>
      <c r="R92" s="77"/>
      <c r="S92" s="77"/>
      <c r="T92" s="78"/>
      <c r="AT92" s="15" t="s">
        <v>181</v>
      </c>
      <c r="AU92" s="15" t="s">
        <v>82</v>
      </c>
    </row>
    <row r="93" s="1" customFormat="1" ht="22.5" customHeight="1">
      <c r="B93" s="36"/>
      <c r="C93" s="193" t="s">
        <v>141</v>
      </c>
      <c r="D93" s="193" t="s">
        <v>126</v>
      </c>
      <c r="E93" s="194" t="s">
        <v>191</v>
      </c>
      <c r="F93" s="195" t="s">
        <v>192</v>
      </c>
      <c r="G93" s="196" t="s">
        <v>193</v>
      </c>
      <c r="H93" s="197">
        <v>1180</v>
      </c>
      <c r="I93" s="198"/>
      <c r="J93" s="197">
        <f>ROUND(I93*H93,1)</f>
        <v>0</v>
      </c>
      <c r="K93" s="195" t="s">
        <v>130</v>
      </c>
      <c r="L93" s="41"/>
      <c r="M93" s="199" t="s">
        <v>19</v>
      </c>
      <c r="N93" s="200" t="s">
        <v>43</v>
      </c>
      <c r="O93" s="77"/>
      <c r="P93" s="201">
        <f>O93*H93</f>
        <v>0</v>
      </c>
      <c r="Q93" s="201">
        <v>0</v>
      </c>
      <c r="R93" s="201">
        <f>Q93*H93</f>
        <v>0</v>
      </c>
      <c r="S93" s="201">
        <v>0</v>
      </c>
      <c r="T93" s="202">
        <f>S93*H93</f>
        <v>0</v>
      </c>
      <c r="AR93" s="15" t="s">
        <v>146</v>
      </c>
      <c r="AT93" s="15" t="s">
        <v>126</v>
      </c>
      <c r="AU93" s="15" t="s">
        <v>82</v>
      </c>
      <c r="AY93" s="15" t="s">
        <v>125</v>
      </c>
      <c r="BE93" s="203">
        <f>IF(N93="základní",J93,0)</f>
        <v>0</v>
      </c>
      <c r="BF93" s="203">
        <f>IF(N93="snížená",J93,0)</f>
        <v>0</v>
      </c>
      <c r="BG93" s="203">
        <f>IF(N93="zákl. přenesená",J93,0)</f>
        <v>0</v>
      </c>
      <c r="BH93" s="203">
        <f>IF(N93="sníž. přenesená",J93,0)</f>
        <v>0</v>
      </c>
      <c r="BI93" s="203">
        <f>IF(N93="nulová",J93,0)</f>
        <v>0</v>
      </c>
      <c r="BJ93" s="15" t="s">
        <v>80</v>
      </c>
      <c r="BK93" s="203">
        <f>ROUND(I93*H93,1)</f>
        <v>0</v>
      </c>
      <c r="BL93" s="15" t="s">
        <v>146</v>
      </c>
      <c r="BM93" s="15" t="s">
        <v>194</v>
      </c>
    </row>
    <row r="94" s="1" customFormat="1">
      <c r="B94" s="36"/>
      <c r="C94" s="37"/>
      <c r="D94" s="204" t="s">
        <v>181</v>
      </c>
      <c r="E94" s="37"/>
      <c r="F94" s="205" t="s">
        <v>195</v>
      </c>
      <c r="G94" s="37"/>
      <c r="H94" s="37"/>
      <c r="I94" s="128"/>
      <c r="J94" s="37"/>
      <c r="K94" s="37"/>
      <c r="L94" s="41"/>
      <c r="M94" s="206"/>
      <c r="N94" s="77"/>
      <c r="O94" s="77"/>
      <c r="P94" s="77"/>
      <c r="Q94" s="77"/>
      <c r="R94" s="77"/>
      <c r="S94" s="77"/>
      <c r="T94" s="78"/>
      <c r="AT94" s="15" t="s">
        <v>181</v>
      </c>
      <c r="AU94" s="15" t="s">
        <v>82</v>
      </c>
    </row>
    <row r="95" s="1" customFormat="1" ht="16.5" customHeight="1">
      <c r="B95" s="36"/>
      <c r="C95" s="193" t="s">
        <v>146</v>
      </c>
      <c r="D95" s="193" t="s">
        <v>126</v>
      </c>
      <c r="E95" s="194" t="s">
        <v>196</v>
      </c>
      <c r="F95" s="195" t="s">
        <v>197</v>
      </c>
      <c r="G95" s="196" t="s">
        <v>193</v>
      </c>
      <c r="H95" s="197">
        <v>1470</v>
      </c>
      <c r="I95" s="198"/>
      <c r="J95" s="197">
        <f>ROUND(I95*H95,1)</f>
        <v>0</v>
      </c>
      <c r="K95" s="195" t="s">
        <v>130</v>
      </c>
      <c r="L95" s="41"/>
      <c r="M95" s="199" t="s">
        <v>19</v>
      </c>
      <c r="N95" s="200" t="s">
        <v>43</v>
      </c>
      <c r="O95" s="77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15" t="s">
        <v>146</v>
      </c>
      <c r="AT95" s="15" t="s">
        <v>126</v>
      </c>
      <c r="AU95" s="15" t="s">
        <v>82</v>
      </c>
      <c r="AY95" s="15" t="s">
        <v>125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15" t="s">
        <v>80</v>
      </c>
      <c r="BK95" s="203">
        <f>ROUND(I95*H95,1)</f>
        <v>0</v>
      </c>
      <c r="BL95" s="15" t="s">
        <v>146</v>
      </c>
      <c r="BM95" s="15" t="s">
        <v>198</v>
      </c>
    </row>
    <row r="96" s="1" customFormat="1">
      <c r="B96" s="36"/>
      <c r="C96" s="37"/>
      <c r="D96" s="204" t="s">
        <v>181</v>
      </c>
      <c r="E96" s="37"/>
      <c r="F96" s="205" t="s">
        <v>199</v>
      </c>
      <c r="G96" s="37"/>
      <c r="H96" s="37"/>
      <c r="I96" s="128"/>
      <c r="J96" s="37"/>
      <c r="K96" s="37"/>
      <c r="L96" s="41"/>
      <c r="M96" s="206"/>
      <c r="N96" s="77"/>
      <c r="O96" s="77"/>
      <c r="P96" s="77"/>
      <c r="Q96" s="77"/>
      <c r="R96" s="77"/>
      <c r="S96" s="77"/>
      <c r="T96" s="78"/>
      <c r="AT96" s="15" t="s">
        <v>181</v>
      </c>
      <c r="AU96" s="15" t="s">
        <v>82</v>
      </c>
    </row>
    <row r="97" s="11" customFormat="1">
      <c r="B97" s="219"/>
      <c r="C97" s="220"/>
      <c r="D97" s="204" t="s">
        <v>200</v>
      </c>
      <c r="E97" s="221" t="s">
        <v>19</v>
      </c>
      <c r="F97" s="222" t="s">
        <v>201</v>
      </c>
      <c r="G97" s="220"/>
      <c r="H97" s="221" t="s">
        <v>19</v>
      </c>
      <c r="I97" s="223"/>
      <c r="J97" s="220"/>
      <c r="K97" s="220"/>
      <c r="L97" s="224"/>
      <c r="M97" s="225"/>
      <c r="N97" s="226"/>
      <c r="O97" s="226"/>
      <c r="P97" s="226"/>
      <c r="Q97" s="226"/>
      <c r="R97" s="226"/>
      <c r="S97" s="226"/>
      <c r="T97" s="227"/>
      <c r="AT97" s="228" t="s">
        <v>200</v>
      </c>
      <c r="AU97" s="228" t="s">
        <v>82</v>
      </c>
      <c r="AV97" s="11" t="s">
        <v>80</v>
      </c>
      <c r="AW97" s="11" t="s">
        <v>33</v>
      </c>
      <c r="AX97" s="11" t="s">
        <v>72</v>
      </c>
      <c r="AY97" s="228" t="s">
        <v>125</v>
      </c>
    </row>
    <row r="98" s="12" customFormat="1">
      <c r="B98" s="229"/>
      <c r="C98" s="230"/>
      <c r="D98" s="204" t="s">
        <v>200</v>
      </c>
      <c r="E98" s="231" t="s">
        <v>19</v>
      </c>
      <c r="F98" s="232" t="s">
        <v>546</v>
      </c>
      <c r="G98" s="230"/>
      <c r="H98" s="233">
        <v>1180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AT98" s="239" t="s">
        <v>200</v>
      </c>
      <c r="AU98" s="239" t="s">
        <v>82</v>
      </c>
      <c r="AV98" s="12" t="s">
        <v>82</v>
      </c>
      <c r="AW98" s="12" t="s">
        <v>33</v>
      </c>
      <c r="AX98" s="12" t="s">
        <v>72</v>
      </c>
      <c r="AY98" s="239" t="s">
        <v>125</v>
      </c>
    </row>
    <row r="99" s="11" customFormat="1">
      <c r="B99" s="219"/>
      <c r="C99" s="220"/>
      <c r="D99" s="204" t="s">
        <v>200</v>
      </c>
      <c r="E99" s="221" t="s">
        <v>19</v>
      </c>
      <c r="F99" s="222" t="s">
        <v>203</v>
      </c>
      <c r="G99" s="220"/>
      <c r="H99" s="221" t="s">
        <v>19</v>
      </c>
      <c r="I99" s="223"/>
      <c r="J99" s="220"/>
      <c r="K99" s="220"/>
      <c r="L99" s="224"/>
      <c r="M99" s="225"/>
      <c r="N99" s="226"/>
      <c r="O99" s="226"/>
      <c r="P99" s="226"/>
      <c r="Q99" s="226"/>
      <c r="R99" s="226"/>
      <c r="S99" s="226"/>
      <c r="T99" s="227"/>
      <c r="AT99" s="228" t="s">
        <v>200</v>
      </c>
      <c r="AU99" s="228" t="s">
        <v>82</v>
      </c>
      <c r="AV99" s="11" t="s">
        <v>80</v>
      </c>
      <c r="AW99" s="11" t="s">
        <v>33</v>
      </c>
      <c r="AX99" s="11" t="s">
        <v>72</v>
      </c>
      <c r="AY99" s="228" t="s">
        <v>125</v>
      </c>
    </row>
    <row r="100" s="12" customFormat="1">
      <c r="B100" s="229"/>
      <c r="C100" s="230"/>
      <c r="D100" s="204" t="s">
        <v>200</v>
      </c>
      <c r="E100" s="231" t="s">
        <v>19</v>
      </c>
      <c r="F100" s="232" t="s">
        <v>547</v>
      </c>
      <c r="G100" s="230"/>
      <c r="H100" s="233">
        <v>290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AT100" s="239" t="s">
        <v>200</v>
      </c>
      <c r="AU100" s="239" t="s">
        <v>82</v>
      </c>
      <c r="AV100" s="12" t="s">
        <v>82</v>
      </c>
      <c r="AW100" s="12" t="s">
        <v>33</v>
      </c>
      <c r="AX100" s="12" t="s">
        <v>72</v>
      </c>
      <c r="AY100" s="239" t="s">
        <v>125</v>
      </c>
    </row>
    <row r="101" s="1" customFormat="1" ht="22.5" customHeight="1">
      <c r="B101" s="36"/>
      <c r="C101" s="193" t="s">
        <v>150</v>
      </c>
      <c r="D101" s="193" t="s">
        <v>126</v>
      </c>
      <c r="E101" s="194" t="s">
        <v>218</v>
      </c>
      <c r="F101" s="195" t="s">
        <v>219</v>
      </c>
      <c r="G101" s="196" t="s">
        <v>193</v>
      </c>
      <c r="H101" s="197">
        <v>210</v>
      </c>
      <c r="I101" s="198"/>
      <c r="J101" s="197">
        <f>ROUND(I101*H101,1)</f>
        <v>0</v>
      </c>
      <c r="K101" s="195" t="s">
        <v>130</v>
      </c>
      <c r="L101" s="41"/>
      <c r="M101" s="199" t="s">
        <v>19</v>
      </c>
      <c r="N101" s="200" t="s">
        <v>43</v>
      </c>
      <c r="O101" s="77"/>
      <c r="P101" s="201">
        <f>O101*H101</f>
        <v>0</v>
      </c>
      <c r="Q101" s="201">
        <v>0</v>
      </c>
      <c r="R101" s="201">
        <f>Q101*H101</f>
        <v>0</v>
      </c>
      <c r="S101" s="201">
        <v>0</v>
      </c>
      <c r="T101" s="202">
        <f>S101*H101</f>
        <v>0</v>
      </c>
      <c r="AR101" s="15" t="s">
        <v>146</v>
      </c>
      <c r="AT101" s="15" t="s">
        <v>126</v>
      </c>
      <c r="AU101" s="15" t="s">
        <v>82</v>
      </c>
      <c r="AY101" s="15" t="s">
        <v>125</v>
      </c>
      <c r="BE101" s="203">
        <f>IF(N101="základní",J101,0)</f>
        <v>0</v>
      </c>
      <c r="BF101" s="203">
        <f>IF(N101="snížená",J101,0)</f>
        <v>0</v>
      </c>
      <c r="BG101" s="203">
        <f>IF(N101="zákl. přenesená",J101,0)</f>
        <v>0</v>
      </c>
      <c r="BH101" s="203">
        <f>IF(N101="sníž. přenesená",J101,0)</f>
        <v>0</v>
      </c>
      <c r="BI101" s="203">
        <f>IF(N101="nulová",J101,0)</f>
        <v>0</v>
      </c>
      <c r="BJ101" s="15" t="s">
        <v>80</v>
      </c>
      <c r="BK101" s="203">
        <f>ROUND(I101*H101,1)</f>
        <v>0</v>
      </c>
      <c r="BL101" s="15" t="s">
        <v>146</v>
      </c>
      <c r="BM101" s="15" t="s">
        <v>220</v>
      </c>
    </row>
    <row r="102" s="1" customFormat="1">
      <c r="B102" s="36"/>
      <c r="C102" s="37"/>
      <c r="D102" s="204" t="s">
        <v>181</v>
      </c>
      <c r="E102" s="37"/>
      <c r="F102" s="205" t="s">
        <v>221</v>
      </c>
      <c r="G102" s="37"/>
      <c r="H102" s="37"/>
      <c r="I102" s="128"/>
      <c r="J102" s="37"/>
      <c r="K102" s="37"/>
      <c r="L102" s="41"/>
      <c r="M102" s="206"/>
      <c r="N102" s="77"/>
      <c r="O102" s="77"/>
      <c r="P102" s="77"/>
      <c r="Q102" s="77"/>
      <c r="R102" s="77"/>
      <c r="S102" s="77"/>
      <c r="T102" s="78"/>
      <c r="AT102" s="15" t="s">
        <v>181</v>
      </c>
      <c r="AU102" s="15" t="s">
        <v>82</v>
      </c>
    </row>
    <row r="103" s="1" customFormat="1" ht="22.5" customHeight="1">
      <c r="B103" s="36"/>
      <c r="C103" s="193" t="s">
        <v>155</v>
      </c>
      <c r="D103" s="193" t="s">
        <v>126</v>
      </c>
      <c r="E103" s="194" t="s">
        <v>223</v>
      </c>
      <c r="F103" s="195" t="s">
        <v>224</v>
      </c>
      <c r="G103" s="196" t="s">
        <v>193</v>
      </c>
      <c r="H103" s="197">
        <v>2301.4000000000001</v>
      </c>
      <c r="I103" s="198"/>
      <c r="J103" s="197">
        <f>ROUND(I103*H103,1)</f>
        <v>0</v>
      </c>
      <c r="K103" s="195" t="s">
        <v>130</v>
      </c>
      <c r="L103" s="41"/>
      <c r="M103" s="199" t="s">
        <v>19</v>
      </c>
      <c r="N103" s="200" t="s">
        <v>43</v>
      </c>
      <c r="O103" s="77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15" t="s">
        <v>146</v>
      </c>
      <c r="AT103" s="15" t="s">
        <v>126</v>
      </c>
      <c r="AU103" s="15" t="s">
        <v>82</v>
      </c>
      <c r="AY103" s="15" t="s">
        <v>125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15" t="s">
        <v>80</v>
      </c>
      <c r="BK103" s="203">
        <f>ROUND(I103*H103,1)</f>
        <v>0</v>
      </c>
      <c r="BL103" s="15" t="s">
        <v>146</v>
      </c>
      <c r="BM103" s="15" t="s">
        <v>225</v>
      </c>
    </row>
    <row r="104" s="1" customFormat="1">
      <c r="B104" s="36"/>
      <c r="C104" s="37"/>
      <c r="D104" s="204" t="s">
        <v>181</v>
      </c>
      <c r="E104" s="37"/>
      <c r="F104" s="205" t="s">
        <v>221</v>
      </c>
      <c r="G104" s="37"/>
      <c r="H104" s="37"/>
      <c r="I104" s="128"/>
      <c r="J104" s="37"/>
      <c r="K104" s="37"/>
      <c r="L104" s="41"/>
      <c r="M104" s="206"/>
      <c r="N104" s="77"/>
      <c r="O104" s="77"/>
      <c r="P104" s="77"/>
      <c r="Q104" s="77"/>
      <c r="R104" s="77"/>
      <c r="S104" s="77"/>
      <c r="T104" s="78"/>
      <c r="AT104" s="15" t="s">
        <v>181</v>
      </c>
      <c r="AU104" s="15" t="s">
        <v>82</v>
      </c>
    </row>
    <row r="105" s="12" customFormat="1">
      <c r="B105" s="229"/>
      <c r="C105" s="230"/>
      <c r="D105" s="204" t="s">
        <v>200</v>
      </c>
      <c r="E105" s="231" t="s">
        <v>19</v>
      </c>
      <c r="F105" s="232" t="s">
        <v>548</v>
      </c>
      <c r="G105" s="230"/>
      <c r="H105" s="233">
        <v>1180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AT105" s="239" t="s">
        <v>200</v>
      </c>
      <c r="AU105" s="239" t="s">
        <v>82</v>
      </c>
      <c r="AV105" s="12" t="s">
        <v>82</v>
      </c>
      <c r="AW105" s="12" t="s">
        <v>33</v>
      </c>
      <c r="AX105" s="12" t="s">
        <v>72</v>
      </c>
      <c r="AY105" s="239" t="s">
        <v>125</v>
      </c>
    </row>
    <row r="106" s="12" customFormat="1">
      <c r="B106" s="229"/>
      <c r="C106" s="230"/>
      <c r="D106" s="204" t="s">
        <v>200</v>
      </c>
      <c r="E106" s="231" t="s">
        <v>19</v>
      </c>
      <c r="F106" s="232" t="s">
        <v>549</v>
      </c>
      <c r="G106" s="230"/>
      <c r="H106" s="233">
        <v>290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AT106" s="239" t="s">
        <v>200</v>
      </c>
      <c r="AU106" s="239" t="s">
        <v>82</v>
      </c>
      <c r="AV106" s="12" t="s">
        <v>82</v>
      </c>
      <c r="AW106" s="12" t="s">
        <v>33</v>
      </c>
      <c r="AX106" s="12" t="s">
        <v>72</v>
      </c>
      <c r="AY106" s="239" t="s">
        <v>125</v>
      </c>
    </row>
    <row r="107" s="12" customFormat="1">
      <c r="B107" s="229"/>
      <c r="C107" s="230"/>
      <c r="D107" s="204" t="s">
        <v>200</v>
      </c>
      <c r="E107" s="231" t="s">
        <v>19</v>
      </c>
      <c r="F107" s="232" t="s">
        <v>550</v>
      </c>
      <c r="G107" s="230"/>
      <c r="H107" s="233">
        <v>1041.4000000000001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AT107" s="239" t="s">
        <v>200</v>
      </c>
      <c r="AU107" s="239" t="s">
        <v>82</v>
      </c>
      <c r="AV107" s="12" t="s">
        <v>82</v>
      </c>
      <c r="AW107" s="12" t="s">
        <v>33</v>
      </c>
      <c r="AX107" s="12" t="s">
        <v>72</v>
      </c>
      <c r="AY107" s="239" t="s">
        <v>125</v>
      </c>
    </row>
    <row r="108" s="12" customFormat="1">
      <c r="B108" s="229"/>
      <c r="C108" s="230"/>
      <c r="D108" s="204" t="s">
        <v>200</v>
      </c>
      <c r="E108" s="231" t="s">
        <v>19</v>
      </c>
      <c r="F108" s="232" t="s">
        <v>551</v>
      </c>
      <c r="G108" s="230"/>
      <c r="H108" s="233">
        <v>-210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AT108" s="239" t="s">
        <v>200</v>
      </c>
      <c r="AU108" s="239" t="s">
        <v>82</v>
      </c>
      <c r="AV108" s="12" t="s">
        <v>82</v>
      </c>
      <c r="AW108" s="12" t="s">
        <v>33</v>
      </c>
      <c r="AX108" s="12" t="s">
        <v>72</v>
      </c>
      <c r="AY108" s="239" t="s">
        <v>125</v>
      </c>
    </row>
    <row r="109" s="1" customFormat="1" ht="22.5" customHeight="1">
      <c r="B109" s="36"/>
      <c r="C109" s="193" t="s">
        <v>160</v>
      </c>
      <c r="D109" s="193" t="s">
        <v>126</v>
      </c>
      <c r="E109" s="194" t="s">
        <v>233</v>
      </c>
      <c r="F109" s="195" t="s">
        <v>234</v>
      </c>
      <c r="G109" s="196" t="s">
        <v>193</v>
      </c>
      <c r="H109" s="197">
        <v>23014</v>
      </c>
      <c r="I109" s="198"/>
      <c r="J109" s="197">
        <f>ROUND(I109*H109,1)</f>
        <v>0</v>
      </c>
      <c r="K109" s="195" t="s">
        <v>130</v>
      </c>
      <c r="L109" s="41"/>
      <c r="M109" s="199" t="s">
        <v>19</v>
      </c>
      <c r="N109" s="200" t="s">
        <v>43</v>
      </c>
      <c r="O109" s="77"/>
      <c r="P109" s="201">
        <f>O109*H109</f>
        <v>0</v>
      </c>
      <c r="Q109" s="201">
        <v>0</v>
      </c>
      <c r="R109" s="201">
        <f>Q109*H109</f>
        <v>0</v>
      </c>
      <c r="S109" s="201">
        <v>0</v>
      </c>
      <c r="T109" s="202">
        <f>S109*H109</f>
        <v>0</v>
      </c>
      <c r="AR109" s="15" t="s">
        <v>146</v>
      </c>
      <c r="AT109" s="15" t="s">
        <v>126</v>
      </c>
      <c r="AU109" s="15" t="s">
        <v>82</v>
      </c>
      <c r="AY109" s="15" t="s">
        <v>125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5" t="s">
        <v>80</v>
      </c>
      <c r="BK109" s="203">
        <f>ROUND(I109*H109,1)</f>
        <v>0</v>
      </c>
      <c r="BL109" s="15" t="s">
        <v>146</v>
      </c>
      <c r="BM109" s="15" t="s">
        <v>552</v>
      </c>
    </row>
    <row r="110" s="1" customFormat="1">
      <c r="B110" s="36"/>
      <c r="C110" s="37"/>
      <c r="D110" s="204" t="s">
        <v>181</v>
      </c>
      <c r="E110" s="37"/>
      <c r="F110" s="205" t="s">
        <v>221</v>
      </c>
      <c r="G110" s="37"/>
      <c r="H110" s="37"/>
      <c r="I110" s="128"/>
      <c r="J110" s="37"/>
      <c r="K110" s="37"/>
      <c r="L110" s="41"/>
      <c r="M110" s="206"/>
      <c r="N110" s="77"/>
      <c r="O110" s="77"/>
      <c r="P110" s="77"/>
      <c r="Q110" s="77"/>
      <c r="R110" s="77"/>
      <c r="S110" s="77"/>
      <c r="T110" s="78"/>
      <c r="AT110" s="15" t="s">
        <v>181</v>
      </c>
      <c r="AU110" s="15" t="s">
        <v>82</v>
      </c>
    </row>
    <row r="111" s="12" customFormat="1">
      <c r="B111" s="229"/>
      <c r="C111" s="230"/>
      <c r="D111" s="204" t="s">
        <v>200</v>
      </c>
      <c r="E111" s="231" t="s">
        <v>19</v>
      </c>
      <c r="F111" s="232" t="s">
        <v>553</v>
      </c>
      <c r="G111" s="230"/>
      <c r="H111" s="233">
        <v>23014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AT111" s="239" t="s">
        <v>200</v>
      </c>
      <c r="AU111" s="239" t="s">
        <v>82</v>
      </c>
      <c r="AV111" s="12" t="s">
        <v>82</v>
      </c>
      <c r="AW111" s="12" t="s">
        <v>33</v>
      </c>
      <c r="AX111" s="12" t="s">
        <v>72</v>
      </c>
      <c r="AY111" s="239" t="s">
        <v>125</v>
      </c>
    </row>
    <row r="112" s="1" customFormat="1" ht="16.5" customHeight="1">
      <c r="B112" s="36"/>
      <c r="C112" s="193" t="s">
        <v>217</v>
      </c>
      <c r="D112" s="193" t="s">
        <v>126</v>
      </c>
      <c r="E112" s="194" t="s">
        <v>238</v>
      </c>
      <c r="F112" s="195" t="s">
        <v>239</v>
      </c>
      <c r="G112" s="196" t="s">
        <v>240</v>
      </c>
      <c r="H112" s="197">
        <v>4372.6599999999999</v>
      </c>
      <c r="I112" s="198"/>
      <c r="J112" s="197">
        <f>ROUND(I112*H112,1)</f>
        <v>0</v>
      </c>
      <c r="K112" s="195" t="s">
        <v>130</v>
      </c>
      <c r="L112" s="41"/>
      <c r="M112" s="199" t="s">
        <v>19</v>
      </c>
      <c r="N112" s="200" t="s">
        <v>43</v>
      </c>
      <c r="O112" s="77"/>
      <c r="P112" s="201">
        <f>O112*H112</f>
        <v>0</v>
      </c>
      <c r="Q112" s="201">
        <v>0</v>
      </c>
      <c r="R112" s="201">
        <f>Q112*H112</f>
        <v>0</v>
      </c>
      <c r="S112" s="201">
        <v>0</v>
      </c>
      <c r="T112" s="202">
        <f>S112*H112</f>
        <v>0</v>
      </c>
      <c r="AR112" s="15" t="s">
        <v>146</v>
      </c>
      <c r="AT112" s="15" t="s">
        <v>126</v>
      </c>
      <c r="AU112" s="15" t="s">
        <v>82</v>
      </c>
      <c r="AY112" s="15" t="s">
        <v>125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5" t="s">
        <v>80</v>
      </c>
      <c r="BK112" s="203">
        <f>ROUND(I112*H112,1)</f>
        <v>0</v>
      </c>
      <c r="BL112" s="15" t="s">
        <v>146</v>
      </c>
      <c r="BM112" s="15" t="s">
        <v>241</v>
      </c>
    </row>
    <row r="113" s="1" customFormat="1">
      <c r="B113" s="36"/>
      <c r="C113" s="37"/>
      <c r="D113" s="204" t="s">
        <v>181</v>
      </c>
      <c r="E113" s="37"/>
      <c r="F113" s="205" t="s">
        <v>242</v>
      </c>
      <c r="G113" s="37"/>
      <c r="H113" s="37"/>
      <c r="I113" s="128"/>
      <c r="J113" s="37"/>
      <c r="K113" s="37"/>
      <c r="L113" s="41"/>
      <c r="M113" s="206"/>
      <c r="N113" s="77"/>
      <c r="O113" s="77"/>
      <c r="P113" s="77"/>
      <c r="Q113" s="77"/>
      <c r="R113" s="77"/>
      <c r="S113" s="77"/>
      <c r="T113" s="78"/>
      <c r="AT113" s="15" t="s">
        <v>181</v>
      </c>
      <c r="AU113" s="15" t="s">
        <v>82</v>
      </c>
    </row>
    <row r="114" s="12" customFormat="1">
      <c r="B114" s="229"/>
      <c r="C114" s="230"/>
      <c r="D114" s="204" t="s">
        <v>200</v>
      </c>
      <c r="E114" s="231" t="s">
        <v>19</v>
      </c>
      <c r="F114" s="232" t="s">
        <v>554</v>
      </c>
      <c r="G114" s="230"/>
      <c r="H114" s="233">
        <v>4372.6599999999999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AT114" s="239" t="s">
        <v>200</v>
      </c>
      <c r="AU114" s="239" t="s">
        <v>82</v>
      </c>
      <c r="AV114" s="12" t="s">
        <v>82</v>
      </c>
      <c r="AW114" s="12" t="s">
        <v>33</v>
      </c>
      <c r="AX114" s="12" t="s">
        <v>72</v>
      </c>
      <c r="AY114" s="239" t="s">
        <v>125</v>
      </c>
    </row>
    <row r="115" s="1" customFormat="1" ht="33.75" customHeight="1">
      <c r="B115" s="36"/>
      <c r="C115" s="193" t="s">
        <v>222</v>
      </c>
      <c r="D115" s="193" t="s">
        <v>126</v>
      </c>
      <c r="E115" s="194" t="s">
        <v>245</v>
      </c>
      <c r="F115" s="195" t="s">
        <v>246</v>
      </c>
      <c r="G115" s="196" t="s">
        <v>193</v>
      </c>
      <c r="H115" s="197">
        <v>210</v>
      </c>
      <c r="I115" s="198"/>
      <c r="J115" s="197">
        <f>ROUND(I115*H115,1)</f>
        <v>0</v>
      </c>
      <c r="K115" s="195" t="s">
        <v>130</v>
      </c>
      <c r="L115" s="41"/>
      <c r="M115" s="199" t="s">
        <v>19</v>
      </c>
      <c r="N115" s="200" t="s">
        <v>43</v>
      </c>
      <c r="O115" s="77"/>
      <c r="P115" s="201">
        <f>O115*H115</f>
        <v>0</v>
      </c>
      <c r="Q115" s="201">
        <v>0</v>
      </c>
      <c r="R115" s="201">
        <f>Q115*H115</f>
        <v>0</v>
      </c>
      <c r="S115" s="201">
        <v>0</v>
      </c>
      <c r="T115" s="202">
        <f>S115*H115</f>
        <v>0</v>
      </c>
      <c r="AR115" s="15" t="s">
        <v>146</v>
      </c>
      <c r="AT115" s="15" t="s">
        <v>126</v>
      </c>
      <c r="AU115" s="15" t="s">
        <v>82</v>
      </c>
      <c r="AY115" s="15" t="s">
        <v>125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5" t="s">
        <v>80</v>
      </c>
      <c r="BK115" s="203">
        <f>ROUND(I115*H115,1)</f>
        <v>0</v>
      </c>
      <c r="BL115" s="15" t="s">
        <v>146</v>
      </c>
      <c r="BM115" s="15" t="s">
        <v>247</v>
      </c>
    </row>
    <row r="116" s="1" customFormat="1">
      <c r="B116" s="36"/>
      <c r="C116" s="37"/>
      <c r="D116" s="204" t="s">
        <v>181</v>
      </c>
      <c r="E116" s="37"/>
      <c r="F116" s="205" t="s">
        <v>248</v>
      </c>
      <c r="G116" s="37"/>
      <c r="H116" s="37"/>
      <c r="I116" s="128"/>
      <c r="J116" s="37"/>
      <c r="K116" s="37"/>
      <c r="L116" s="41"/>
      <c r="M116" s="206"/>
      <c r="N116" s="77"/>
      <c r="O116" s="77"/>
      <c r="P116" s="77"/>
      <c r="Q116" s="77"/>
      <c r="R116" s="77"/>
      <c r="S116" s="77"/>
      <c r="T116" s="78"/>
      <c r="AT116" s="15" t="s">
        <v>181</v>
      </c>
      <c r="AU116" s="15" t="s">
        <v>82</v>
      </c>
    </row>
    <row r="117" s="1" customFormat="1" ht="16.5" customHeight="1">
      <c r="B117" s="36"/>
      <c r="C117" s="193" t="s">
        <v>232</v>
      </c>
      <c r="D117" s="193" t="s">
        <v>126</v>
      </c>
      <c r="E117" s="194" t="s">
        <v>250</v>
      </c>
      <c r="F117" s="195" t="s">
        <v>251</v>
      </c>
      <c r="G117" s="196" t="s">
        <v>179</v>
      </c>
      <c r="H117" s="197">
        <v>2940</v>
      </c>
      <c r="I117" s="198"/>
      <c r="J117" s="197">
        <f>ROUND(I117*H117,1)</f>
        <v>0</v>
      </c>
      <c r="K117" s="195" t="s">
        <v>130</v>
      </c>
      <c r="L117" s="41"/>
      <c r="M117" s="199" t="s">
        <v>19</v>
      </c>
      <c r="N117" s="200" t="s">
        <v>43</v>
      </c>
      <c r="O117" s="77"/>
      <c r="P117" s="201">
        <f>O117*H117</f>
        <v>0</v>
      </c>
      <c r="Q117" s="201">
        <v>0</v>
      </c>
      <c r="R117" s="201">
        <f>Q117*H117</f>
        <v>0</v>
      </c>
      <c r="S117" s="201">
        <v>0</v>
      </c>
      <c r="T117" s="202">
        <f>S117*H117</f>
        <v>0</v>
      </c>
      <c r="AR117" s="15" t="s">
        <v>146</v>
      </c>
      <c r="AT117" s="15" t="s">
        <v>126</v>
      </c>
      <c r="AU117" s="15" t="s">
        <v>82</v>
      </c>
      <c r="AY117" s="15" t="s">
        <v>125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5" t="s">
        <v>80</v>
      </c>
      <c r="BK117" s="203">
        <f>ROUND(I117*H117,1)</f>
        <v>0</v>
      </c>
      <c r="BL117" s="15" t="s">
        <v>146</v>
      </c>
      <c r="BM117" s="15" t="s">
        <v>252</v>
      </c>
    </row>
    <row r="118" s="1" customFormat="1">
      <c r="B118" s="36"/>
      <c r="C118" s="37"/>
      <c r="D118" s="204" t="s">
        <v>181</v>
      </c>
      <c r="E118" s="37"/>
      <c r="F118" s="205" t="s">
        <v>253</v>
      </c>
      <c r="G118" s="37"/>
      <c r="H118" s="37"/>
      <c r="I118" s="128"/>
      <c r="J118" s="37"/>
      <c r="K118" s="37"/>
      <c r="L118" s="41"/>
      <c r="M118" s="206"/>
      <c r="N118" s="77"/>
      <c r="O118" s="77"/>
      <c r="P118" s="77"/>
      <c r="Q118" s="77"/>
      <c r="R118" s="77"/>
      <c r="S118" s="77"/>
      <c r="T118" s="78"/>
      <c r="AT118" s="15" t="s">
        <v>181</v>
      </c>
      <c r="AU118" s="15" t="s">
        <v>82</v>
      </c>
    </row>
    <row r="119" s="1" customFormat="1" ht="22.5" customHeight="1">
      <c r="B119" s="36"/>
      <c r="C119" s="193" t="s">
        <v>237</v>
      </c>
      <c r="D119" s="193" t="s">
        <v>126</v>
      </c>
      <c r="E119" s="194" t="s">
        <v>255</v>
      </c>
      <c r="F119" s="195" t="s">
        <v>256</v>
      </c>
      <c r="G119" s="196" t="s">
        <v>193</v>
      </c>
      <c r="H119" s="197">
        <v>1180</v>
      </c>
      <c r="I119" s="198"/>
      <c r="J119" s="197">
        <f>ROUND(I119*H119,1)</f>
        <v>0</v>
      </c>
      <c r="K119" s="195" t="s">
        <v>130</v>
      </c>
      <c r="L119" s="41"/>
      <c r="M119" s="199" t="s">
        <v>19</v>
      </c>
      <c r="N119" s="200" t="s">
        <v>43</v>
      </c>
      <c r="O119" s="77"/>
      <c r="P119" s="201">
        <f>O119*H119</f>
        <v>0</v>
      </c>
      <c r="Q119" s="201">
        <v>0</v>
      </c>
      <c r="R119" s="201">
        <f>Q119*H119</f>
        <v>0</v>
      </c>
      <c r="S119" s="201">
        <v>0</v>
      </c>
      <c r="T119" s="202">
        <f>S119*H119</f>
        <v>0</v>
      </c>
      <c r="AR119" s="15" t="s">
        <v>146</v>
      </c>
      <c r="AT119" s="15" t="s">
        <v>126</v>
      </c>
      <c r="AU119" s="15" t="s">
        <v>82</v>
      </c>
      <c r="AY119" s="15" t="s">
        <v>125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5" t="s">
        <v>80</v>
      </c>
      <c r="BK119" s="203">
        <f>ROUND(I119*H119,1)</f>
        <v>0</v>
      </c>
      <c r="BL119" s="15" t="s">
        <v>146</v>
      </c>
      <c r="BM119" s="15" t="s">
        <v>257</v>
      </c>
    </row>
    <row r="120" s="1" customFormat="1">
      <c r="B120" s="36"/>
      <c r="C120" s="37"/>
      <c r="D120" s="204" t="s">
        <v>181</v>
      </c>
      <c r="E120" s="37"/>
      <c r="F120" s="205" t="s">
        <v>258</v>
      </c>
      <c r="G120" s="37"/>
      <c r="H120" s="37"/>
      <c r="I120" s="128"/>
      <c r="J120" s="37"/>
      <c r="K120" s="37"/>
      <c r="L120" s="41"/>
      <c r="M120" s="206"/>
      <c r="N120" s="77"/>
      <c r="O120" s="77"/>
      <c r="P120" s="77"/>
      <c r="Q120" s="77"/>
      <c r="R120" s="77"/>
      <c r="S120" s="77"/>
      <c r="T120" s="78"/>
      <c r="AT120" s="15" t="s">
        <v>181</v>
      </c>
      <c r="AU120" s="15" t="s">
        <v>82</v>
      </c>
    </row>
    <row r="121" s="11" customFormat="1">
      <c r="B121" s="219"/>
      <c r="C121" s="220"/>
      <c r="D121" s="204" t="s">
        <v>200</v>
      </c>
      <c r="E121" s="221" t="s">
        <v>19</v>
      </c>
      <c r="F121" s="222" t="s">
        <v>201</v>
      </c>
      <c r="G121" s="220"/>
      <c r="H121" s="221" t="s">
        <v>19</v>
      </c>
      <c r="I121" s="223"/>
      <c r="J121" s="220"/>
      <c r="K121" s="220"/>
      <c r="L121" s="224"/>
      <c r="M121" s="225"/>
      <c r="N121" s="226"/>
      <c r="O121" s="226"/>
      <c r="P121" s="226"/>
      <c r="Q121" s="226"/>
      <c r="R121" s="226"/>
      <c r="S121" s="226"/>
      <c r="T121" s="227"/>
      <c r="AT121" s="228" t="s">
        <v>200</v>
      </c>
      <c r="AU121" s="228" t="s">
        <v>82</v>
      </c>
      <c r="AV121" s="11" t="s">
        <v>80</v>
      </c>
      <c r="AW121" s="11" t="s">
        <v>33</v>
      </c>
      <c r="AX121" s="11" t="s">
        <v>72</v>
      </c>
      <c r="AY121" s="228" t="s">
        <v>125</v>
      </c>
    </row>
    <row r="122" s="12" customFormat="1">
      <c r="B122" s="229"/>
      <c r="C122" s="230"/>
      <c r="D122" s="204" t="s">
        <v>200</v>
      </c>
      <c r="E122" s="231" t="s">
        <v>19</v>
      </c>
      <c r="F122" s="232" t="s">
        <v>546</v>
      </c>
      <c r="G122" s="230"/>
      <c r="H122" s="233">
        <v>1180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AT122" s="239" t="s">
        <v>200</v>
      </c>
      <c r="AU122" s="239" t="s">
        <v>82</v>
      </c>
      <c r="AV122" s="12" t="s">
        <v>82</v>
      </c>
      <c r="AW122" s="12" t="s">
        <v>33</v>
      </c>
      <c r="AX122" s="12" t="s">
        <v>72</v>
      </c>
      <c r="AY122" s="239" t="s">
        <v>125</v>
      </c>
    </row>
    <row r="123" s="1" customFormat="1" ht="16.5" customHeight="1">
      <c r="B123" s="36"/>
      <c r="C123" s="240" t="s">
        <v>244</v>
      </c>
      <c r="D123" s="240" t="s">
        <v>259</v>
      </c>
      <c r="E123" s="241" t="s">
        <v>260</v>
      </c>
      <c r="F123" s="242" t="s">
        <v>261</v>
      </c>
      <c r="G123" s="243" t="s">
        <v>240</v>
      </c>
      <c r="H123" s="244">
        <v>2124</v>
      </c>
      <c r="I123" s="245"/>
      <c r="J123" s="244">
        <f>ROUND(I123*H123,1)</f>
        <v>0</v>
      </c>
      <c r="K123" s="242" t="s">
        <v>130</v>
      </c>
      <c r="L123" s="246"/>
      <c r="M123" s="247" t="s">
        <v>19</v>
      </c>
      <c r="N123" s="248" t="s">
        <v>43</v>
      </c>
      <c r="O123" s="77"/>
      <c r="P123" s="201">
        <f>O123*H123</f>
        <v>0</v>
      </c>
      <c r="Q123" s="201">
        <v>1</v>
      </c>
      <c r="R123" s="201">
        <f>Q123*H123</f>
        <v>2124</v>
      </c>
      <c r="S123" s="201">
        <v>0</v>
      </c>
      <c r="T123" s="202">
        <f>S123*H123</f>
        <v>0</v>
      </c>
      <c r="AR123" s="15" t="s">
        <v>217</v>
      </c>
      <c r="AT123" s="15" t="s">
        <v>259</v>
      </c>
      <c r="AU123" s="15" t="s">
        <v>82</v>
      </c>
      <c r="AY123" s="15" t="s">
        <v>125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5" t="s">
        <v>80</v>
      </c>
      <c r="BK123" s="203">
        <f>ROUND(I123*H123,1)</f>
        <v>0</v>
      </c>
      <c r="BL123" s="15" t="s">
        <v>146</v>
      </c>
      <c r="BM123" s="15" t="s">
        <v>262</v>
      </c>
    </row>
    <row r="124" s="12" customFormat="1">
      <c r="B124" s="229"/>
      <c r="C124" s="230"/>
      <c r="D124" s="204" t="s">
        <v>200</v>
      </c>
      <c r="E124" s="231" t="s">
        <v>19</v>
      </c>
      <c r="F124" s="232" t="s">
        <v>555</v>
      </c>
      <c r="G124" s="230"/>
      <c r="H124" s="233">
        <v>2124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AT124" s="239" t="s">
        <v>200</v>
      </c>
      <c r="AU124" s="239" t="s">
        <v>82</v>
      </c>
      <c r="AV124" s="12" t="s">
        <v>82</v>
      </c>
      <c r="AW124" s="12" t="s">
        <v>33</v>
      </c>
      <c r="AX124" s="12" t="s">
        <v>72</v>
      </c>
      <c r="AY124" s="239" t="s">
        <v>125</v>
      </c>
    </row>
    <row r="125" s="1" customFormat="1" ht="16.5" customHeight="1">
      <c r="B125" s="36"/>
      <c r="C125" s="193" t="s">
        <v>249</v>
      </c>
      <c r="D125" s="193" t="s">
        <v>126</v>
      </c>
      <c r="E125" s="194" t="s">
        <v>265</v>
      </c>
      <c r="F125" s="195" t="s">
        <v>266</v>
      </c>
      <c r="G125" s="196" t="s">
        <v>193</v>
      </c>
      <c r="H125" s="197">
        <v>138.59999999999999</v>
      </c>
      <c r="I125" s="198"/>
      <c r="J125" s="197">
        <f>ROUND(I125*H125,1)</f>
        <v>0</v>
      </c>
      <c r="K125" s="195" t="s">
        <v>130</v>
      </c>
      <c r="L125" s="41"/>
      <c r="M125" s="199" t="s">
        <v>19</v>
      </c>
      <c r="N125" s="200" t="s">
        <v>43</v>
      </c>
      <c r="O125" s="77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AR125" s="15" t="s">
        <v>146</v>
      </c>
      <c r="AT125" s="15" t="s">
        <v>126</v>
      </c>
      <c r="AU125" s="15" t="s">
        <v>82</v>
      </c>
      <c r="AY125" s="15" t="s">
        <v>125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5" t="s">
        <v>80</v>
      </c>
      <c r="BK125" s="203">
        <f>ROUND(I125*H125,1)</f>
        <v>0</v>
      </c>
      <c r="BL125" s="15" t="s">
        <v>146</v>
      </c>
      <c r="BM125" s="15" t="s">
        <v>267</v>
      </c>
    </row>
    <row r="126" s="1" customFormat="1">
      <c r="B126" s="36"/>
      <c r="C126" s="37"/>
      <c r="D126" s="204" t="s">
        <v>181</v>
      </c>
      <c r="E126" s="37"/>
      <c r="F126" s="205" t="s">
        <v>268</v>
      </c>
      <c r="G126" s="37"/>
      <c r="H126" s="37"/>
      <c r="I126" s="128"/>
      <c r="J126" s="37"/>
      <c r="K126" s="37"/>
      <c r="L126" s="41"/>
      <c r="M126" s="206"/>
      <c r="N126" s="77"/>
      <c r="O126" s="77"/>
      <c r="P126" s="77"/>
      <c r="Q126" s="77"/>
      <c r="R126" s="77"/>
      <c r="S126" s="77"/>
      <c r="T126" s="78"/>
      <c r="AT126" s="15" t="s">
        <v>181</v>
      </c>
      <c r="AU126" s="15" t="s">
        <v>82</v>
      </c>
    </row>
    <row r="127" s="11" customFormat="1">
      <c r="B127" s="219"/>
      <c r="C127" s="220"/>
      <c r="D127" s="204" t="s">
        <v>200</v>
      </c>
      <c r="E127" s="221" t="s">
        <v>19</v>
      </c>
      <c r="F127" s="222" t="s">
        <v>269</v>
      </c>
      <c r="G127" s="220"/>
      <c r="H127" s="221" t="s">
        <v>19</v>
      </c>
      <c r="I127" s="223"/>
      <c r="J127" s="220"/>
      <c r="K127" s="220"/>
      <c r="L127" s="224"/>
      <c r="M127" s="225"/>
      <c r="N127" s="226"/>
      <c r="O127" s="226"/>
      <c r="P127" s="226"/>
      <c r="Q127" s="226"/>
      <c r="R127" s="226"/>
      <c r="S127" s="226"/>
      <c r="T127" s="227"/>
      <c r="AT127" s="228" t="s">
        <v>200</v>
      </c>
      <c r="AU127" s="228" t="s">
        <v>82</v>
      </c>
      <c r="AV127" s="11" t="s">
        <v>80</v>
      </c>
      <c r="AW127" s="11" t="s">
        <v>33</v>
      </c>
      <c r="AX127" s="11" t="s">
        <v>72</v>
      </c>
      <c r="AY127" s="228" t="s">
        <v>125</v>
      </c>
    </row>
    <row r="128" s="12" customFormat="1">
      <c r="B128" s="229"/>
      <c r="C128" s="230"/>
      <c r="D128" s="204" t="s">
        <v>200</v>
      </c>
      <c r="E128" s="231" t="s">
        <v>19</v>
      </c>
      <c r="F128" s="232" t="s">
        <v>556</v>
      </c>
      <c r="G128" s="230"/>
      <c r="H128" s="233">
        <v>138.59999999999999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AT128" s="239" t="s">
        <v>200</v>
      </c>
      <c r="AU128" s="239" t="s">
        <v>82</v>
      </c>
      <c r="AV128" s="12" t="s">
        <v>82</v>
      </c>
      <c r="AW128" s="12" t="s">
        <v>33</v>
      </c>
      <c r="AX128" s="12" t="s">
        <v>72</v>
      </c>
      <c r="AY128" s="239" t="s">
        <v>125</v>
      </c>
    </row>
    <row r="129" s="1" customFormat="1" ht="22.5" customHeight="1">
      <c r="B129" s="36"/>
      <c r="C129" s="193" t="s">
        <v>254</v>
      </c>
      <c r="D129" s="193" t="s">
        <v>126</v>
      </c>
      <c r="E129" s="194" t="s">
        <v>272</v>
      </c>
      <c r="F129" s="195" t="s">
        <v>273</v>
      </c>
      <c r="G129" s="196" t="s">
        <v>193</v>
      </c>
      <c r="H129" s="197">
        <v>138.59999999999999</v>
      </c>
      <c r="I129" s="198"/>
      <c r="J129" s="197">
        <f>ROUND(I129*H129,1)</f>
        <v>0</v>
      </c>
      <c r="K129" s="195" t="s">
        <v>130</v>
      </c>
      <c r="L129" s="41"/>
      <c r="M129" s="199" t="s">
        <v>19</v>
      </c>
      <c r="N129" s="200" t="s">
        <v>43</v>
      </c>
      <c r="O129" s="77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AR129" s="15" t="s">
        <v>146</v>
      </c>
      <c r="AT129" s="15" t="s">
        <v>126</v>
      </c>
      <c r="AU129" s="15" t="s">
        <v>82</v>
      </c>
      <c r="AY129" s="15" t="s">
        <v>125</v>
      </c>
      <c r="BE129" s="203">
        <f>IF(N129="základní",J129,0)</f>
        <v>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5" t="s">
        <v>80</v>
      </c>
      <c r="BK129" s="203">
        <f>ROUND(I129*H129,1)</f>
        <v>0</v>
      </c>
      <c r="BL129" s="15" t="s">
        <v>146</v>
      </c>
      <c r="BM129" s="15" t="s">
        <v>274</v>
      </c>
    </row>
    <row r="130" s="1" customFormat="1">
      <c r="B130" s="36"/>
      <c r="C130" s="37"/>
      <c r="D130" s="204" t="s">
        <v>181</v>
      </c>
      <c r="E130" s="37"/>
      <c r="F130" s="205" t="s">
        <v>221</v>
      </c>
      <c r="G130" s="37"/>
      <c r="H130" s="37"/>
      <c r="I130" s="128"/>
      <c r="J130" s="37"/>
      <c r="K130" s="37"/>
      <c r="L130" s="41"/>
      <c r="M130" s="206"/>
      <c r="N130" s="77"/>
      <c r="O130" s="77"/>
      <c r="P130" s="77"/>
      <c r="Q130" s="77"/>
      <c r="R130" s="77"/>
      <c r="S130" s="77"/>
      <c r="T130" s="78"/>
      <c r="AT130" s="15" t="s">
        <v>181</v>
      </c>
      <c r="AU130" s="15" t="s">
        <v>82</v>
      </c>
    </row>
    <row r="131" s="1" customFormat="1" ht="16.5" customHeight="1">
      <c r="B131" s="36"/>
      <c r="C131" s="193" t="s">
        <v>8</v>
      </c>
      <c r="D131" s="193" t="s">
        <v>126</v>
      </c>
      <c r="E131" s="194" t="s">
        <v>276</v>
      </c>
      <c r="F131" s="195" t="s">
        <v>277</v>
      </c>
      <c r="G131" s="196" t="s">
        <v>179</v>
      </c>
      <c r="H131" s="197">
        <v>1260</v>
      </c>
      <c r="I131" s="198"/>
      <c r="J131" s="197">
        <f>ROUND(I131*H131,1)</f>
        <v>0</v>
      </c>
      <c r="K131" s="195" t="s">
        <v>130</v>
      </c>
      <c r="L131" s="41"/>
      <c r="M131" s="199" t="s">
        <v>19</v>
      </c>
      <c r="N131" s="200" t="s">
        <v>43</v>
      </c>
      <c r="O131" s="77"/>
      <c r="P131" s="201">
        <f>O131*H131</f>
        <v>0</v>
      </c>
      <c r="Q131" s="201">
        <v>0</v>
      </c>
      <c r="R131" s="201">
        <f>Q131*H131</f>
        <v>0</v>
      </c>
      <c r="S131" s="201">
        <v>0</v>
      </c>
      <c r="T131" s="202">
        <f>S131*H131</f>
        <v>0</v>
      </c>
      <c r="AR131" s="15" t="s">
        <v>146</v>
      </c>
      <c r="AT131" s="15" t="s">
        <v>126</v>
      </c>
      <c r="AU131" s="15" t="s">
        <v>82</v>
      </c>
      <c r="AY131" s="15" t="s">
        <v>125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5" t="s">
        <v>80</v>
      </c>
      <c r="BK131" s="203">
        <f>ROUND(I131*H131,1)</f>
        <v>0</v>
      </c>
      <c r="BL131" s="15" t="s">
        <v>146</v>
      </c>
      <c r="BM131" s="15" t="s">
        <v>278</v>
      </c>
    </row>
    <row r="132" s="1" customFormat="1">
      <c r="B132" s="36"/>
      <c r="C132" s="37"/>
      <c r="D132" s="204" t="s">
        <v>181</v>
      </c>
      <c r="E132" s="37"/>
      <c r="F132" s="205" t="s">
        <v>279</v>
      </c>
      <c r="G132" s="37"/>
      <c r="H132" s="37"/>
      <c r="I132" s="128"/>
      <c r="J132" s="37"/>
      <c r="K132" s="37"/>
      <c r="L132" s="41"/>
      <c r="M132" s="206"/>
      <c r="N132" s="77"/>
      <c r="O132" s="77"/>
      <c r="P132" s="77"/>
      <c r="Q132" s="77"/>
      <c r="R132" s="77"/>
      <c r="S132" s="77"/>
      <c r="T132" s="78"/>
      <c r="AT132" s="15" t="s">
        <v>181</v>
      </c>
      <c r="AU132" s="15" t="s">
        <v>82</v>
      </c>
    </row>
    <row r="133" s="1" customFormat="1" ht="22.5" customHeight="1">
      <c r="B133" s="36"/>
      <c r="C133" s="193" t="s">
        <v>264</v>
      </c>
      <c r="D133" s="193" t="s">
        <v>126</v>
      </c>
      <c r="E133" s="194" t="s">
        <v>281</v>
      </c>
      <c r="F133" s="195" t="s">
        <v>282</v>
      </c>
      <c r="G133" s="196" t="s">
        <v>179</v>
      </c>
      <c r="H133" s="197">
        <v>1260</v>
      </c>
      <c r="I133" s="198"/>
      <c r="J133" s="197">
        <f>ROUND(I133*H133,1)</f>
        <v>0</v>
      </c>
      <c r="K133" s="195" t="s">
        <v>130</v>
      </c>
      <c r="L133" s="41"/>
      <c r="M133" s="199" t="s">
        <v>19</v>
      </c>
      <c r="N133" s="200" t="s">
        <v>43</v>
      </c>
      <c r="O133" s="77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AR133" s="15" t="s">
        <v>146</v>
      </c>
      <c r="AT133" s="15" t="s">
        <v>126</v>
      </c>
      <c r="AU133" s="15" t="s">
        <v>82</v>
      </c>
      <c r="AY133" s="15" t="s">
        <v>125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5" t="s">
        <v>80</v>
      </c>
      <c r="BK133" s="203">
        <f>ROUND(I133*H133,1)</f>
        <v>0</v>
      </c>
      <c r="BL133" s="15" t="s">
        <v>146</v>
      </c>
      <c r="BM133" s="15" t="s">
        <v>283</v>
      </c>
    </row>
    <row r="134" s="1" customFormat="1">
      <c r="B134" s="36"/>
      <c r="C134" s="37"/>
      <c r="D134" s="204" t="s">
        <v>181</v>
      </c>
      <c r="E134" s="37"/>
      <c r="F134" s="205" t="s">
        <v>284</v>
      </c>
      <c r="G134" s="37"/>
      <c r="H134" s="37"/>
      <c r="I134" s="128"/>
      <c r="J134" s="37"/>
      <c r="K134" s="37"/>
      <c r="L134" s="41"/>
      <c r="M134" s="206"/>
      <c r="N134" s="77"/>
      <c r="O134" s="77"/>
      <c r="P134" s="77"/>
      <c r="Q134" s="77"/>
      <c r="R134" s="77"/>
      <c r="S134" s="77"/>
      <c r="T134" s="78"/>
      <c r="AT134" s="15" t="s">
        <v>181</v>
      </c>
      <c r="AU134" s="15" t="s">
        <v>82</v>
      </c>
    </row>
    <row r="135" s="1" customFormat="1" ht="16.5" customHeight="1">
      <c r="B135" s="36"/>
      <c r="C135" s="240" t="s">
        <v>271</v>
      </c>
      <c r="D135" s="240" t="s">
        <v>259</v>
      </c>
      <c r="E135" s="241" t="s">
        <v>286</v>
      </c>
      <c r="F135" s="242" t="s">
        <v>287</v>
      </c>
      <c r="G135" s="243" t="s">
        <v>288</v>
      </c>
      <c r="H135" s="244">
        <v>50.399999999999999</v>
      </c>
      <c r="I135" s="245"/>
      <c r="J135" s="244">
        <f>ROUND(I135*H135,1)</f>
        <v>0</v>
      </c>
      <c r="K135" s="242" t="s">
        <v>130</v>
      </c>
      <c r="L135" s="246"/>
      <c r="M135" s="247" t="s">
        <v>19</v>
      </c>
      <c r="N135" s="248" t="s">
        <v>43</v>
      </c>
      <c r="O135" s="77"/>
      <c r="P135" s="201">
        <f>O135*H135</f>
        <v>0</v>
      </c>
      <c r="Q135" s="201">
        <v>0.001</v>
      </c>
      <c r="R135" s="201">
        <f>Q135*H135</f>
        <v>0.0504</v>
      </c>
      <c r="S135" s="201">
        <v>0</v>
      </c>
      <c r="T135" s="202">
        <f>S135*H135</f>
        <v>0</v>
      </c>
      <c r="AR135" s="15" t="s">
        <v>217</v>
      </c>
      <c r="AT135" s="15" t="s">
        <v>259</v>
      </c>
      <c r="AU135" s="15" t="s">
        <v>82</v>
      </c>
      <c r="AY135" s="15" t="s">
        <v>125</v>
      </c>
      <c r="BE135" s="203">
        <f>IF(N135="základní",J135,0)</f>
        <v>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5" t="s">
        <v>80</v>
      </c>
      <c r="BK135" s="203">
        <f>ROUND(I135*H135,1)</f>
        <v>0</v>
      </c>
      <c r="BL135" s="15" t="s">
        <v>146</v>
      </c>
      <c r="BM135" s="15" t="s">
        <v>289</v>
      </c>
    </row>
    <row r="136" s="12" customFormat="1">
      <c r="B136" s="229"/>
      <c r="C136" s="230"/>
      <c r="D136" s="204" t="s">
        <v>200</v>
      </c>
      <c r="E136" s="231" t="s">
        <v>19</v>
      </c>
      <c r="F136" s="232" t="s">
        <v>557</v>
      </c>
      <c r="G136" s="230"/>
      <c r="H136" s="233">
        <v>50.399999999999999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AT136" s="239" t="s">
        <v>200</v>
      </c>
      <c r="AU136" s="239" t="s">
        <v>82</v>
      </c>
      <c r="AV136" s="12" t="s">
        <v>82</v>
      </c>
      <c r="AW136" s="12" t="s">
        <v>33</v>
      </c>
      <c r="AX136" s="12" t="s">
        <v>72</v>
      </c>
      <c r="AY136" s="239" t="s">
        <v>125</v>
      </c>
    </row>
    <row r="137" s="1" customFormat="1" ht="16.5" customHeight="1">
      <c r="B137" s="36"/>
      <c r="C137" s="193" t="s">
        <v>275</v>
      </c>
      <c r="D137" s="193" t="s">
        <v>126</v>
      </c>
      <c r="E137" s="194" t="s">
        <v>291</v>
      </c>
      <c r="F137" s="195" t="s">
        <v>292</v>
      </c>
      <c r="G137" s="196" t="s">
        <v>179</v>
      </c>
      <c r="H137" s="197">
        <v>1260</v>
      </c>
      <c r="I137" s="198"/>
      <c r="J137" s="197">
        <f>ROUND(I137*H137,1)</f>
        <v>0</v>
      </c>
      <c r="K137" s="195" t="s">
        <v>130</v>
      </c>
      <c r="L137" s="41"/>
      <c r="M137" s="199" t="s">
        <v>19</v>
      </c>
      <c r="N137" s="200" t="s">
        <v>43</v>
      </c>
      <c r="O137" s="77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AR137" s="15" t="s">
        <v>146</v>
      </c>
      <c r="AT137" s="15" t="s">
        <v>126</v>
      </c>
      <c r="AU137" s="15" t="s">
        <v>82</v>
      </c>
      <c r="AY137" s="15" t="s">
        <v>125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5" t="s">
        <v>80</v>
      </c>
      <c r="BK137" s="203">
        <f>ROUND(I137*H137,1)</f>
        <v>0</v>
      </c>
      <c r="BL137" s="15" t="s">
        <v>146</v>
      </c>
      <c r="BM137" s="15" t="s">
        <v>293</v>
      </c>
    </row>
    <row r="138" s="1" customFormat="1">
      <c r="B138" s="36"/>
      <c r="C138" s="37"/>
      <c r="D138" s="204" t="s">
        <v>181</v>
      </c>
      <c r="E138" s="37"/>
      <c r="F138" s="205" t="s">
        <v>294</v>
      </c>
      <c r="G138" s="37"/>
      <c r="H138" s="37"/>
      <c r="I138" s="128"/>
      <c r="J138" s="37"/>
      <c r="K138" s="37"/>
      <c r="L138" s="41"/>
      <c r="M138" s="206"/>
      <c r="N138" s="77"/>
      <c r="O138" s="77"/>
      <c r="P138" s="77"/>
      <c r="Q138" s="77"/>
      <c r="R138" s="77"/>
      <c r="S138" s="77"/>
      <c r="T138" s="78"/>
      <c r="AT138" s="15" t="s">
        <v>181</v>
      </c>
      <c r="AU138" s="15" t="s">
        <v>82</v>
      </c>
    </row>
    <row r="139" s="9" customFormat="1" ht="22.8" customHeight="1">
      <c r="B139" s="179"/>
      <c r="C139" s="180"/>
      <c r="D139" s="181" t="s">
        <v>71</v>
      </c>
      <c r="E139" s="217" t="s">
        <v>146</v>
      </c>
      <c r="F139" s="217" t="s">
        <v>312</v>
      </c>
      <c r="G139" s="180"/>
      <c r="H139" s="180"/>
      <c r="I139" s="183"/>
      <c r="J139" s="218">
        <f>BK139</f>
        <v>0</v>
      </c>
      <c r="K139" s="180"/>
      <c r="L139" s="185"/>
      <c r="M139" s="186"/>
      <c r="N139" s="187"/>
      <c r="O139" s="187"/>
      <c r="P139" s="188">
        <f>SUM(P140:P145)</f>
        <v>0</v>
      </c>
      <c r="Q139" s="187"/>
      <c r="R139" s="188">
        <f>SUM(R140:R145)</f>
        <v>3.7163499999999998</v>
      </c>
      <c r="S139" s="187"/>
      <c r="T139" s="189">
        <f>SUM(T140:T145)</f>
        <v>0</v>
      </c>
      <c r="AR139" s="190" t="s">
        <v>80</v>
      </c>
      <c r="AT139" s="191" t="s">
        <v>71</v>
      </c>
      <c r="AU139" s="191" t="s">
        <v>80</v>
      </c>
      <c r="AY139" s="190" t="s">
        <v>125</v>
      </c>
      <c r="BK139" s="192">
        <f>SUM(BK140:BK145)</f>
        <v>0</v>
      </c>
    </row>
    <row r="140" s="1" customFormat="1" ht="16.5" customHeight="1">
      <c r="B140" s="36"/>
      <c r="C140" s="193" t="s">
        <v>280</v>
      </c>
      <c r="D140" s="193" t="s">
        <v>126</v>
      </c>
      <c r="E140" s="194" t="s">
        <v>314</v>
      </c>
      <c r="F140" s="195" t="s">
        <v>315</v>
      </c>
      <c r="G140" s="196" t="s">
        <v>179</v>
      </c>
      <c r="H140" s="197">
        <v>5</v>
      </c>
      <c r="I140" s="198"/>
      <c r="J140" s="197">
        <f>ROUND(I140*H140,1)</f>
        <v>0</v>
      </c>
      <c r="K140" s="195" t="s">
        <v>130</v>
      </c>
      <c r="L140" s="41"/>
      <c r="M140" s="199" t="s">
        <v>19</v>
      </c>
      <c r="N140" s="200" t="s">
        <v>43</v>
      </c>
      <c r="O140" s="77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AR140" s="15" t="s">
        <v>146</v>
      </c>
      <c r="AT140" s="15" t="s">
        <v>126</v>
      </c>
      <c r="AU140" s="15" t="s">
        <v>82</v>
      </c>
      <c r="AY140" s="15" t="s">
        <v>125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5" t="s">
        <v>80</v>
      </c>
      <c r="BK140" s="203">
        <f>ROUND(I140*H140,1)</f>
        <v>0</v>
      </c>
      <c r="BL140" s="15" t="s">
        <v>146</v>
      </c>
      <c r="BM140" s="15" t="s">
        <v>316</v>
      </c>
    </row>
    <row r="141" s="1" customFormat="1">
      <c r="B141" s="36"/>
      <c r="C141" s="37"/>
      <c r="D141" s="204" t="s">
        <v>181</v>
      </c>
      <c r="E141" s="37"/>
      <c r="F141" s="205" t="s">
        <v>317</v>
      </c>
      <c r="G141" s="37"/>
      <c r="H141" s="37"/>
      <c r="I141" s="128"/>
      <c r="J141" s="37"/>
      <c r="K141" s="37"/>
      <c r="L141" s="41"/>
      <c r="M141" s="206"/>
      <c r="N141" s="77"/>
      <c r="O141" s="77"/>
      <c r="P141" s="77"/>
      <c r="Q141" s="77"/>
      <c r="R141" s="77"/>
      <c r="S141" s="77"/>
      <c r="T141" s="78"/>
      <c r="AT141" s="15" t="s">
        <v>181</v>
      </c>
      <c r="AU141" s="15" t="s">
        <v>82</v>
      </c>
    </row>
    <row r="142" s="11" customFormat="1">
      <c r="B142" s="219"/>
      <c r="C142" s="220"/>
      <c r="D142" s="204" t="s">
        <v>200</v>
      </c>
      <c r="E142" s="221" t="s">
        <v>19</v>
      </c>
      <c r="F142" s="222" t="s">
        <v>318</v>
      </c>
      <c r="G142" s="220"/>
      <c r="H142" s="221" t="s">
        <v>19</v>
      </c>
      <c r="I142" s="223"/>
      <c r="J142" s="220"/>
      <c r="K142" s="220"/>
      <c r="L142" s="224"/>
      <c r="M142" s="225"/>
      <c r="N142" s="226"/>
      <c r="O142" s="226"/>
      <c r="P142" s="226"/>
      <c r="Q142" s="226"/>
      <c r="R142" s="226"/>
      <c r="S142" s="226"/>
      <c r="T142" s="227"/>
      <c r="AT142" s="228" t="s">
        <v>200</v>
      </c>
      <c r="AU142" s="228" t="s">
        <v>82</v>
      </c>
      <c r="AV142" s="11" t="s">
        <v>80</v>
      </c>
      <c r="AW142" s="11" t="s">
        <v>33</v>
      </c>
      <c r="AX142" s="11" t="s">
        <v>72</v>
      </c>
      <c r="AY142" s="228" t="s">
        <v>125</v>
      </c>
    </row>
    <row r="143" s="12" customFormat="1">
      <c r="B143" s="229"/>
      <c r="C143" s="230"/>
      <c r="D143" s="204" t="s">
        <v>200</v>
      </c>
      <c r="E143" s="231" t="s">
        <v>19</v>
      </c>
      <c r="F143" s="232" t="s">
        <v>492</v>
      </c>
      <c r="G143" s="230"/>
      <c r="H143" s="233">
        <v>5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AT143" s="239" t="s">
        <v>200</v>
      </c>
      <c r="AU143" s="239" t="s">
        <v>82</v>
      </c>
      <c r="AV143" s="12" t="s">
        <v>82</v>
      </c>
      <c r="AW143" s="12" t="s">
        <v>33</v>
      </c>
      <c r="AX143" s="12" t="s">
        <v>72</v>
      </c>
      <c r="AY143" s="239" t="s">
        <v>125</v>
      </c>
    </row>
    <row r="144" s="1" customFormat="1" ht="22.5" customHeight="1">
      <c r="B144" s="36"/>
      <c r="C144" s="193" t="s">
        <v>285</v>
      </c>
      <c r="D144" s="193" t="s">
        <v>126</v>
      </c>
      <c r="E144" s="194" t="s">
        <v>322</v>
      </c>
      <c r="F144" s="195" t="s">
        <v>323</v>
      </c>
      <c r="G144" s="196" t="s">
        <v>179</v>
      </c>
      <c r="H144" s="197">
        <v>5</v>
      </c>
      <c r="I144" s="198"/>
      <c r="J144" s="197">
        <f>ROUND(I144*H144,1)</f>
        <v>0</v>
      </c>
      <c r="K144" s="195" t="s">
        <v>130</v>
      </c>
      <c r="L144" s="41"/>
      <c r="M144" s="199" t="s">
        <v>19</v>
      </c>
      <c r="N144" s="200" t="s">
        <v>43</v>
      </c>
      <c r="O144" s="77"/>
      <c r="P144" s="201">
        <f>O144*H144</f>
        <v>0</v>
      </c>
      <c r="Q144" s="201">
        <v>0.74326999999999999</v>
      </c>
      <c r="R144" s="201">
        <f>Q144*H144</f>
        <v>3.7163499999999998</v>
      </c>
      <c r="S144" s="201">
        <v>0</v>
      </c>
      <c r="T144" s="202">
        <f>S144*H144</f>
        <v>0</v>
      </c>
      <c r="AR144" s="15" t="s">
        <v>146</v>
      </c>
      <c r="AT144" s="15" t="s">
        <v>126</v>
      </c>
      <c r="AU144" s="15" t="s">
        <v>82</v>
      </c>
      <c r="AY144" s="15" t="s">
        <v>125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5" t="s">
        <v>80</v>
      </c>
      <c r="BK144" s="203">
        <f>ROUND(I144*H144,1)</f>
        <v>0</v>
      </c>
      <c r="BL144" s="15" t="s">
        <v>146</v>
      </c>
      <c r="BM144" s="15" t="s">
        <v>324</v>
      </c>
    </row>
    <row r="145" s="1" customFormat="1">
      <c r="B145" s="36"/>
      <c r="C145" s="37"/>
      <c r="D145" s="204" t="s">
        <v>181</v>
      </c>
      <c r="E145" s="37"/>
      <c r="F145" s="205" t="s">
        <v>325</v>
      </c>
      <c r="G145" s="37"/>
      <c r="H145" s="37"/>
      <c r="I145" s="128"/>
      <c r="J145" s="37"/>
      <c r="K145" s="37"/>
      <c r="L145" s="41"/>
      <c r="M145" s="206"/>
      <c r="N145" s="77"/>
      <c r="O145" s="77"/>
      <c r="P145" s="77"/>
      <c r="Q145" s="77"/>
      <c r="R145" s="77"/>
      <c r="S145" s="77"/>
      <c r="T145" s="78"/>
      <c r="AT145" s="15" t="s">
        <v>181</v>
      </c>
      <c r="AU145" s="15" t="s">
        <v>82</v>
      </c>
    </row>
    <row r="146" s="9" customFormat="1" ht="22.8" customHeight="1">
      <c r="B146" s="179"/>
      <c r="C146" s="180"/>
      <c r="D146" s="181" t="s">
        <v>71</v>
      </c>
      <c r="E146" s="217" t="s">
        <v>150</v>
      </c>
      <c r="F146" s="217" t="s">
        <v>337</v>
      </c>
      <c r="G146" s="180"/>
      <c r="H146" s="180"/>
      <c r="I146" s="183"/>
      <c r="J146" s="218">
        <f>BK146</f>
        <v>0</v>
      </c>
      <c r="K146" s="180"/>
      <c r="L146" s="185"/>
      <c r="M146" s="186"/>
      <c r="N146" s="187"/>
      <c r="O146" s="187"/>
      <c r="P146" s="188">
        <f>SUM(P147:P156)</f>
        <v>0</v>
      </c>
      <c r="Q146" s="187"/>
      <c r="R146" s="188">
        <f>SUM(R147:R156)</f>
        <v>157.7184</v>
      </c>
      <c r="S146" s="187"/>
      <c r="T146" s="189">
        <f>SUM(T147:T156)</f>
        <v>0</v>
      </c>
      <c r="AR146" s="190" t="s">
        <v>80</v>
      </c>
      <c r="AT146" s="191" t="s">
        <v>71</v>
      </c>
      <c r="AU146" s="191" t="s">
        <v>80</v>
      </c>
      <c r="AY146" s="190" t="s">
        <v>125</v>
      </c>
      <c r="BK146" s="192">
        <f>SUM(BK147:BK156)</f>
        <v>0</v>
      </c>
    </row>
    <row r="147" s="1" customFormat="1" ht="16.5" customHeight="1">
      <c r="B147" s="36"/>
      <c r="C147" s="193" t="s">
        <v>7</v>
      </c>
      <c r="D147" s="193" t="s">
        <v>126</v>
      </c>
      <c r="E147" s="194" t="s">
        <v>558</v>
      </c>
      <c r="F147" s="195" t="s">
        <v>559</v>
      </c>
      <c r="G147" s="196" t="s">
        <v>179</v>
      </c>
      <c r="H147" s="197">
        <v>2380</v>
      </c>
      <c r="I147" s="198"/>
      <c r="J147" s="197">
        <f>ROUND(I147*H147,1)</f>
        <v>0</v>
      </c>
      <c r="K147" s="195" t="s">
        <v>130</v>
      </c>
      <c r="L147" s="41"/>
      <c r="M147" s="199" t="s">
        <v>19</v>
      </c>
      <c r="N147" s="200" t="s">
        <v>43</v>
      </c>
      <c r="O147" s="77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AR147" s="15" t="s">
        <v>146</v>
      </c>
      <c r="AT147" s="15" t="s">
        <v>126</v>
      </c>
      <c r="AU147" s="15" t="s">
        <v>82</v>
      </c>
      <c r="AY147" s="15" t="s">
        <v>125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5" t="s">
        <v>80</v>
      </c>
      <c r="BK147" s="203">
        <f>ROUND(I147*H147,1)</f>
        <v>0</v>
      </c>
      <c r="BL147" s="15" t="s">
        <v>146</v>
      </c>
      <c r="BM147" s="15" t="s">
        <v>351</v>
      </c>
    </row>
    <row r="148" s="1" customFormat="1" ht="22.5" customHeight="1">
      <c r="B148" s="36"/>
      <c r="C148" s="193" t="s">
        <v>296</v>
      </c>
      <c r="D148" s="193" t="s">
        <v>126</v>
      </c>
      <c r="E148" s="194" t="s">
        <v>560</v>
      </c>
      <c r="F148" s="195" t="s">
        <v>561</v>
      </c>
      <c r="G148" s="196" t="s">
        <v>179</v>
      </c>
      <c r="H148" s="197">
        <v>2204</v>
      </c>
      <c r="I148" s="198"/>
      <c r="J148" s="197">
        <f>ROUND(I148*H148,1)</f>
        <v>0</v>
      </c>
      <c r="K148" s="195" t="s">
        <v>130</v>
      </c>
      <c r="L148" s="41"/>
      <c r="M148" s="199" t="s">
        <v>19</v>
      </c>
      <c r="N148" s="200" t="s">
        <v>43</v>
      </c>
      <c r="O148" s="77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AR148" s="15" t="s">
        <v>146</v>
      </c>
      <c r="AT148" s="15" t="s">
        <v>126</v>
      </c>
      <c r="AU148" s="15" t="s">
        <v>82</v>
      </c>
      <c r="AY148" s="15" t="s">
        <v>125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5" t="s">
        <v>80</v>
      </c>
      <c r="BK148" s="203">
        <f>ROUND(I148*H148,1)</f>
        <v>0</v>
      </c>
      <c r="BL148" s="15" t="s">
        <v>146</v>
      </c>
      <c r="BM148" s="15" t="s">
        <v>357</v>
      </c>
    </row>
    <row r="149" s="1" customFormat="1">
      <c r="B149" s="36"/>
      <c r="C149" s="37"/>
      <c r="D149" s="204" t="s">
        <v>181</v>
      </c>
      <c r="E149" s="37"/>
      <c r="F149" s="205" t="s">
        <v>562</v>
      </c>
      <c r="G149" s="37"/>
      <c r="H149" s="37"/>
      <c r="I149" s="128"/>
      <c r="J149" s="37"/>
      <c r="K149" s="37"/>
      <c r="L149" s="41"/>
      <c r="M149" s="206"/>
      <c r="N149" s="77"/>
      <c r="O149" s="77"/>
      <c r="P149" s="77"/>
      <c r="Q149" s="77"/>
      <c r="R149" s="77"/>
      <c r="S149" s="77"/>
      <c r="T149" s="78"/>
      <c r="AT149" s="15" t="s">
        <v>181</v>
      </c>
      <c r="AU149" s="15" t="s">
        <v>82</v>
      </c>
    </row>
    <row r="150" s="1" customFormat="1" ht="16.5" customHeight="1">
      <c r="B150" s="36"/>
      <c r="C150" s="193" t="s">
        <v>302</v>
      </c>
      <c r="D150" s="193" t="s">
        <v>126</v>
      </c>
      <c r="E150" s="194" t="s">
        <v>505</v>
      </c>
      <c r="F150" s="195" t="s">
        <v>506</v>
      </c>
      <c r="G150" s="196" t="s">
        <v>179</v>
      </c>
      <c r="H150" s="197">
        <v>2204</v>
      </c>
      <c r="I150" s="198"/>
      <c r="J150" s="197">
        <f>ROUND(I150*H150,1)</f>
        <v>0</v>
      </c>
      <c r="K150" s="195" t="s">
        <v>130</v>
      </c>
      <c r="L150" s="41"/>
      <c r="M150" s="199" t="s">
        <v>19</v>
      </c>
      <c r="N150" s="200" t="s">
        <v>43</v>
      </c>
      <c r="O150" s="77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AR150" s="15" t="s">
        <v>146</v>
      </c>
      <c r="AT150" s="15" t="s">
        <v>126</v>
      </c>
      <c r="AU150" s="15" t="s">
        <v>82</v>
      </c>
      <c r="AY150" s="15" t="s">
        <v>125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5" t="s">
        <v>80</v>
      </c>
      <c r="BK150" s="203">
        <f>ROUND(I150*H150,1)</f>
        <v>0</v>
      </c>
      <c r="BL150" s="15" t="s">
        <v>146</v>
      </c>
      <c r="BM150" s="15" t="s">
        <v>360</v>
      </c>
    </row>
    <row r="151" s="1" customFormat="1" ht="22.5" customHeight="1">
      <c r="B151" s="36"/>
      <c r="C151" s="193" t="s">
        <v>308</v>
      </c>
      <c r="D151" s="193" t="s">
        <v>126</v>
      </c>
      <c r="E151" s="194" t="s">
        <v>563</v>
      </c>
      <c r="F151" s="195" t="s">
        <v>564</v>
      </c>
      <c r="G151" s="196" t="s">
        <v>179</v>
      </c>
      <c r="H151" s="197">
        <v>2120</v>
      </c>
      <c r="I151" s="198"/>
      <c r="J151" s="197">
        <f>ROUND(I151*H151,1)</f>
        <v>0</v>
      </c>
      <c r="K151" s="195" t="s">
        <v>130</v>
      </c>
      <c r="L151" s="41"/>
      <c r="M151" s="199" t="s">
        <v>19</v>
      </c>
      <c r="N151" s="200" t="s">
        <v>43</v>
      </c>
      <c r="O151" s="77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AR151" s="15" t="s">
        <v>146</v>
      </c>
      <c r="AT151" s="15" t="s">
        <v>126</v>
      </c>
      <c r="AU151" s="15" t="s">
        <v>82</v>
      </c>
      <c r="AY151" s="15" t="s">
        <v>125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5" t="s">
        <v>80</v>
      </c>
      <c r="BK151" s="203">
        <f>ROUND(I151*H151,1)</f>
        <v>0</v>
      </c>
      <c r="BL151" s="15" t="s">
        <v>146</v>
      </c>
      <c r="BM151" s="15" t="s">
        <v>364</v>
      </c>
    </row>
    <row r="152" s="1" customFormat="1">
      <c r="B152" s="36"/>
      <c r="C152" s="37"/>
      <c r="D152" s="204" t="s">
        <v>181</v>
      </c>
      <c r="E152" s="37"/>
      <c r="F152" s="205" t="s">
        <v>512</v>
      </c>
      <c r="G152" s="37"/>
      <c r="H152" s="37"/>
      <c r="I152" s="128"/>
      <c r="J152" s="37"/>
      <c r="K152" s="37"/>
      <c r="L152" s="41"/>
      <c r="M152" s="206"/>
      <c r="N152" s="77"/>
      <c r="O152" s="77"/>
      <c r="P152" s="77"/>
      <c r="Q152" s="77"/>
      <c r="R152" s="77"/>
      <c r="S152" s="77"/>
      <c r="T152" s="78"/>
      <c r="AT152" s="15" t="s">
        <v>181</v>
      </c>
      <c r="AU152" s="15" t="s">
        <v>82</v>
      </c>
    </row>
    <row r="153" s="1" customFormat="1" ht="16.5" customHeight="1">
      <c r="B153" s="36"/>
      <c r="C153" s="193" t="s">
        <v>313</v>
      </c>
      <c r="D153" s="193" t="s">
        <v>126</v>
      </c>
      <c r="E153" s="194" t="s">
        <v>366</v>
      </c>
      <c r="F153" s="195" t="s">
        <v>367</v>
      </c>
      <c r="G153" s="196" t="s">
        <v>179</v>
      </c>
      <c r="H153" s="197">
        <v>840</v>
      </c>
      <c r="I153" s="198"/>
      <c r="J153" s="197">
        <f>ROUND(I153*H153,1)</f>
        <v>0</v>
      </c>
      <c r="K153" s="195" t="s">
        <v>130</v>
      </c>
      <c r="L153" s="41"/>
      <c r="M153" s="199" t="s">
        <v>19</v>
      </c>
      <c r="N153" s="200" t="s">
        <v>43</v>
      </c>
      <c r="O153" s="77"/>
      <c r="P153" s="201">
        <f>O153*H153</f>
        <v>0</v>
      </c>
      <c r="Q153" s="201">
        <v>0.18776000000000001</v>
      </c>
      <c r="R153" s="201">
        <f>Q153*H153</f>
        <v>157.7184</v>
      </c>
      <c r="S153" s="201">
        <v>0</v>
      </c>
      <c r="T153" s="202">
        <f>S153*H153</f>
        <v>0</v>
      </c>
      <c r="AR153" s="15" t="s">
        <v>146</v>
      </c>
      <c r="AT153" s="15" t="s">
        <v>126</v>
      </c>
      <c r="AU153" s="15" t="s">
        <v>82</v>
      </c>
      <c r="AY153" s="15" t="s">
        <v>125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5" t="s">
        <v>80</v>
      </c>
      <c r="BK153" s="203">
        <f>ROUND(I153*H153,1)</f>
        <v>0</v>
      </c>
      <c r="BL153" s="15" t="s">
        <v>146</v>
      </c>
      <c r="BM153" s="15" t="s">
        <v>368</v>
      </c>
    </row>
    <row r="154" s="1" customFormat="1">
      <c r="B154" s="36"/>
      <c r="C154" s="37"/>
      <c r="D154" s="204" t="s">
        <v>181</v>
      </c>
      <c r="E154" s="37"/>
      <c r="F154" s="205" t="s">
        <v>369</v>
      </c>
      <c r="G154" s="37"/>
      <c r="H154" s="37"/>
      <c r="I154" s="128"/>
      <c r="J154" s="37"/>
      <c r="K154" s="37"/>
      <c r="L154" s="41"/>
      <c r="M154" s="206"/>
      <c r="N154" s="77"/>
      <c r="O154" s="77"/>
      <c r="P154" s="77"/>
      <c r="Q154" s="77"/>
      <c r="R154" s="77"/>
      <c r="S154" s="77"/>
      <c r="T154" s="78"/>
      <c r="AT154" s="15" t="s">
        <v>181</v>
      </c>
      <c r="AU154" s="15" t="s">
        <v>82</v>
      </c>
    </row>
    <row r="155" s="1" customFormat="1">
      <c r="B155" s="36"/>
      <c r="C155" s="37"/>
      <c r="D155" s="204" t="s">
        <v>133</v>
      </c>
      <c r="E155" s="37"/>
      <c r="F155" s="205" t="s">
        <v>370</v>
      </c>
      <c r="G155" s="37"/>
      <c r="H155" s="37"/>
      <c r="I155" s="128"/>
      <c r="J155" s="37"/>
      <c r="K155" s="37"/>
      <c r="L155" s="41"/>
      <c r="M155" s="206"/>
      <c r="N155" s="77"/>
      <c r="O155" s="77"/>
      <c r="P155" s="77"/>
      <c r="Q155" s="77"/>
      <c r="R155" s="77"/>
      <c r="S155" s="77"/>
      <c r="T155" s="78"/>
      <c r="AT155" s="15" t="s">
        <v>133</v>
      </c>
      <c r="AU155" s="15" t="s">
        <v>82</v>
      </c>
    </row>
    <row r="156" s="12" customFormat="1">
      <c r="B156" s="229"/>
      <c r="C156" s="230"/>
      <c r="D156" s="204" t="s">
        <v>200</v>
      </c>
      <c r="E156" s="231" t="s">
        <v>19</v>
      </c>
      <c r="F156" s="232" t="s">
        <v>565</v>
      </c>
      <c r="G156" s="230"/>
      <c r="H156" s="233">
        <v>840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AT156" s="239" t="s">
        <v>200</v>
      </c>
      <c r="AU156" s="239" t="s">
        <v>82</v>
      </c>
      <c r="AV156" s="12" t="s">
        <v>82</v>
      </c>
      <c r="AW156" s="12" t="s">
        <v>33</v>
      </c>
      <c r="AX156" s="12" t="s">
        <v>72</v>
      </c>
      <c r="AY156" s="239" t="s">
        <v>125</v>
      </c>
    </row>
    <row r="157" s="9" customFormat="1" ht="22.8" customHeight="1">
      <c r="B157" s="179"/>
      <c r="C157" s="180"/>
      <c r="D157" s="181" t="s">
        <v>71</v>
      </c>
      <c r="E157" s="217" t="s">
        <v>222</v>
      </c>
      <c r="F157" s="217" t="s">
        <v>372</v>
      </c>
      <c r="G157" s="180"/>
      <c r="H157" s="180"/>
      <c r="I157" s="183"/>
      <c r="J157" s="218">
        <f>BK157</f>
        <v>0</v>
      </c>
      <c r="K157" s="180"/>
      <c r="L157" s="185"/>
      <c r="M157" s="186"/>
      <c r="N157" s="187"/>
      <c r="O157" s="187"/>
      <c r="P157" s="188">
        <f>SUM(P158:P165)</f>
        <v>0</v>
      </c>
      <c r="Q157" s="187"/>
      <c r="R157" s="188">
        <f>SUM(R158:R165)</f>
        <v>0.25181999999999999</v>
      </c>
      <c r="S157" s="187"/>
      <c r="T157" s="189">
        <f>SUM(T158:T165)</f>
        <v>0.51600000000000001</v>
      </c>
      <c r="AR157" s="190" t="s">
        <v>80</v>
      </c>
      <c r="AT157" s="191" t="s">
        <v>71</v>
      </c>
      <c r="AU157" s="191" t="s">
        <v>80</v>
      </c>
      <c r="AY157" s="190" t="s">
        <v>125</v>
      </c>
      <c r="BK157" s="192">
        <f>SUM(BK158:BK165)</f>
        <v>0</v>
      </c>
    </row>
    <row r="158" s="1" customFormat="1" ht="16.5" customHeight="1">
      <c r="B158" s="36"/>
      <c r="C158" s="193" t="s">
        <v>321</v>
      </c>
      <c r="D158" s="193" t="s">
        <v>126</v>
      </c>
      <c r="E158" s="194" t="s">
        <v>514</v>
      </c>
      <c r="F158" s="195" t="s">
        <v>515</v>
      </c>
      <c r="G158" s="196" t="s">
        <v>137</v>
      </c>
      <c r="H158" s="197">
        <v>4</v>
      </c>
      <c r="I158" s="198"/>
      <c r="J158" s="197">
        <f>ROUND(I158*H158,1)</f>
        <v>0</v>
      </c>
      <c r="K158" s="195" t="s">
        <v>130</v>
      </c>
      <c r="L158" s="41"/>
      <c r="M158" s="199" t="s">
        <v>19</v>
      </c>
      <c r="N158" s="200" t="s">
        <v>43</v>
      </c>
      <c r="O158" s="77"/>
      <c r="P158" s="201">
        <f>O158*H158</f>
        <v>0</v>
      </c>
      <c r="Q158" s="201">
        <v>0.00069999999999999999</v>
      </c>
      <c r="R158" s="201">
        <f>Q158*H158</f>
        <v>0.0028</v>
      </c>
      <c r="S158" s="201">
        <v>0</v>
      </c>
      <c r="T158" s="202">
        <f>S158*H158</f>
        <v>0</v>
      </c>
      <c r="AR158" s="15" t="s">
        <v>146</v>
      </c>
      <c r="AT158" s="15" t="s">
        <v>126</v>
      </c>
      <c r="AU158" s="15" t="s">
        <v>82</v>
      </c>
      <c r="AY158" s="15" t="s">
        <v>125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5" t="s">
        <v>80</v>
      </c>
      <c r="BK158" s="203">
        <f>ROUND(I158*H158,1)</f>
        <v>0</v>
      </c>
      <c r="BL158" s="15" t="s">
        <v>146</v>
      </c>
      <c r="BM158" s="15" t="s">
        <v>566</v>
      </c>
    </row>
    <row r="159" s="1" customFormat="1">
      <c r="B159" s="36"/>
      <c r="C159" s="37"/>
      <c r="D159" s="204" t="s">
        <v>181</v>
      </c>
      <c r="E159" s="37"/>
      <c r="F159" s="205" t="s">
        <v>517</v>
      </c>
      <c r="G159" s="37"/>
      <c r="H159" s="37"/>
      <c r="I159" s="128"/>
      <c r="J159" s="37"/>
      <c r="K159" s="37"/>
      <c r="L159" s="41"/>
      <c r="M159" s="206"/>
      <c r="N159" s="77"/>
      <c r="O159" s="77"/>
      <c r="P159" s="77"/>
      <c r="Q159" s="77"/>
      <c r="R159" s="77"/>
      <c r="S159" s="77"/>
      <c r="T159" s="78"/>
      <c r="AT159" s="15" t="s">
        <v>181</v>
      </c>
      <c r="AU159" s="15" t="s">
        <v>82</v>
      </c>
    </row>
    <row r="160" s="1" customFormat="1" ht="16.5" customHeight="1">
      <c r="B160" s="36"/>
      <c r="C160" s="240" t="s">
        <v>326</v>
      </c>
      <c r="D160" s="240" t="s">
        <v>259</v>
      </c>
      <c r="E160" s="241" t="s">
        <v>518</v>
      </c>
      <c r="F160" s="242" t="s">
        <v>519</v>
      </c>
      <c r="G160" s="243" t="s">
        <v>137</v>
      </c>
      <c r="H160" s="244">
        <v>4</v>
      </c>
      <c r="I160" s="245"/>
      <c r="J160" s="244">
        <f>ROUND(I160*H160,1)</f>
        <v>0</v>
      </c>
      <c r="K160" s="242" t="s">
        <v>130</v>
      </c>
      <c r="L160" s="246"/>
      <c r="M160" s="247" t="s">
        <v>19</v>
      </c>
      <c r="N160" s="248" t="s">
        <v>43</v>
      </c>
      <c r="O160" s="77"/>
      <c r="P160" s="201">
        <f>O160*H160</f>
        <v>0</v>
      </c>
      <c r="Q160" s="201">
        <v>0.0030000000000000001</v>
      </c>
      <c r="R160" s="201">
        <f>Q160*H160</f>
        <v>0.012</v>
      </c>
      <c r="S160" s="201">
        <v>0</v>
      </c>
      <c r="T160" s="202">
        <f>S160*H160</f>
        <v>0</v>
      </c>
      <c r="AR160" s="15" t="s">
        <v>217</v>
      </c>
      <c r="AT160" s="15" t="s">
        <v>259</v>
      </c>
      <c r="AU160" s="15" t="s">
        <v>82</v>
      </c>
      <c r="AY160" s="15" t="s">
        <v>125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5" t="s">
        <v>80</v>
      </c>
      <c r="BK160" s="203">
        <f>ROUND(I160*H160,1)</f>
        <v>0</v>
      </c>
      <c r="BL160" s="15" t="s">
        <v>146</v>
      </c>
      <c r="BM160" s="15" t="s">
        <v>567</v>
      </c>
    </row>
    <row r="161" s="1" customFormat="1" ht="16.5" customHeight="1">
      <c r="B161" s="36"/>
      <c r="C161" s="193" t="s">
        <v>332</v>
      </c>
      <c r="D161" s="193" t="s">
        <v>126</v>
      </c>
      <c r="E161" s="194" t="s">
        <v>524</v>
      </c>
      <c r="F161" s="195" t="s">
        <v>525</v>
      </c>
      <c r="G161" s="196" t="s">
        <v>137</v>
      </c>
      <c r="H161" s="197">
        <v>2</v>
      </c>
      <c r="I161" s="198"/>
      <c r="J161" s="197">
        <f>ROUND(I161*H161,1)</f>
        <v>0</v>
      </c>
      <c r="K161" s="195" t="s">
        <v>130</v>
      </c>
      <c r="L161" s="41"/>
      <c r="M161" s="199" t="s">
        <v>19</v>
      </c>
      <c r="N161" s="200" t="s">
        <v>43</v>
      </c>
      <c r="O161" s="77"/>
      <c r="P161" s="201">
        <f>O161*H161</f>
        <v>0</v>
      </c>
      <c r="Q161" s="201">
        <v>0.11241</v>
      </c>
      <c r="R161" s="201">
        <f>Q161*H161</f>
        <v>0.22481999999999999</v>
      </c>
      <c r="S161" s="201">
        <v>0</v>
      </c>
      <c r="T161" s="202">
        <f>S161*H161</f>
        <v>0</v>
      </c>
      <c r="AR161" s="15" t="s">
        <v>146</v>
      </c>
      <c r="AT161" s="15" t="s">
        <v>126</v>
      </c>
      <c r="AU161" s="15" t="s">
        <v>82</v>
      </c>
      <c r="AY161" s="15" t="s">
        <v>125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5" t="s">
        <v>80</v>
      </c>
      <c r="BK161" s="203">
        <f>ROUND(I161*H161,1)</f>
        <v>0</v>
      </c>
      <c r="BL161" s="15" t="s">
        <v>146</v>
      </c>
      <c r="BM161" s="15" t="s">
        <v>568</v>
      </c>
    </row>
    <row r="162" s="1" customFormat="1">
      <c r="B162" s="36"/>
      <c r="C162" s="37"/>
      <c r="D162" s="204" t="s">
        <v>181</v>
      </c>
      <c r="E162" s="37"/>
      <c r="F162" s="205" t="s">
        <v>527</v>
      </c>
      <c r="G162" s="37"/>
      <c r="H162" s="37"/>
      <c r="I162" s="128"/>
      <c r="J162" s="37"/>
      <c r="K162" s="37"/>
      <c r="L162" s="41"/>
      <c r="M162" s="206"/>
      <c r="N162" s="77"/>
      <c r="O162" s="77"/>
      <c r="P162" s="77"/>
      <c r="Q162" s="77"/>
      <c r="R162" s="77"/>
      <c r="S162" s="77"/>
      <c r="T162" s="78"/>
      <c r="AT162" s="15" t="s">
        <v>181</v>
      </c>
      <c r="AU162" s="15" t="s">
        <v>82</v>
      </c>
    </row>
    <row r="163" s="1" customFormat="1" ht="16.5" customHeight="1">
      <c r="B163" s="36"/>
      <c r="C163" s="240" t="s">
        <v>338</v>
      </c>
      <c r="D163" s="240" t="s">
        <v>259</v>
      </c>
      <c r="E163" s="241" t="s">
        <v>528</v>
      </c>
      <c r="F163" s="242" t="s">
        <v>529</v>
      </c>
      <c r="G163" s="243" t="s">
        <v>137</v>
      </c>
      <c r="H163" s="244">
        <v>2</v>
      </c>
      <c r="I163" s="245"/>
      <c r="J163" s="244">
        <f>ROUND(I163*H163,1)</f>
        <v>0</v>
      </c>
      <c r="K163" s="242" t="s">
        <v>130</v>
      </c>
      <c r="L163" s="246"/>
      <c r="M163" s="247" t="s">
        <v>19</v>
      </c>
      <c r="N163" s="248" t="s">
        <v>43</v>
      </c>
      <c r="O163" s="77"/>
      <c r="P163" s="201">
        <f>O163*H163</f>
        <v>0</v>
      </c>
      <c r="Q163" s="201">
        <v>0.0061000000000000004</v>
      </c>
      <c r="R163" s="201">
        <f>Q163*H163</f>
        <v>0.012200000000000001</v>
      </c>
      <c r="S163" s="201">
        <v>0</v>
      </c>
      <c r="T163" s="202">
        <f>S163*H163</f>
        <v>0</v>
      </c>
      <c r="AR163" s="15" t="s">
        <v>217</v>
      </c>
      <c r="AT163" s="15" t="s">
        <v>259</v>
      </c>
      <c r="AU163" s="15" t="s">
        <v>82</v>
      </c>
      <c r="AY163" s="15" t="s">
        <v>125</v>
      </c>
      <c r="BE163" s="203">
        <f>IF(N163="základní",J163,0)</f>
        <v>0</v>
      </c>
      <c r="BF163" s="203">
        <f>IF(N163="snížená",J163,0)</f>
        <v>0</v>
      </c>
      <c r="BG163" s="203">
        <f>IF(N163="zákl. přenesená",J163,0)</f>
        <v>0</v>
      </c>
      <c r="BH163" s="203">
        <f>IF(N163="sníž. přenesená",J163,0)</f>
        <v>0</v>
      </c>
      <c r="BI163" s="203">
        <f>IF(N163="nulová",J163,0)</f>
        <v>0</v>
      </c>
      <c r="BJ163" s="15" t="s">
        <v>80</v>
      </c>
      <c r="BK163" s="203">
        <f>ROUND(I163*H163,1)</f>
        <v>0</v>
      </c>
      <c r="BL163" s="15" t="s">
        <v>146</v>
      </c>
      <c r="BM163" s="15" t="s">
        <v>569</v>
      </c>
    </row>
    <row r="164" s="1" customFormat="1" ht="22.5" customHeight="1">
      <c r="B164" s="36"/>
      <c r="C164" s="193" t="s">
        <v>343</v>
      </c>
      <c r="D164" s="193" t="s">
        <v>126</v>
      </c>
      <c r="E164" s="194" t="s">
        <v>570</v>
      </c>
      <c r="F164" s="195" t="s">
        <v>571</v>
      </c>
      <c r="G164" s="196" t="s">
        <v>376</v>
      </c>
      <c r="H164" s="197">
        <v>12</v>
      </c>
      <c r="I164" s="198"/>
      <c r="J164" s="197">
        <f>ROUND(I164*H164,1)</f>
        <v>0</v>
      </c>
      <c r="K164" s="195" t="s">
        <v>130</v>
      </c>
      <c r="L164" s="41"/>
      <c r="M164" s="199" t="s">
        <v>19</v>
      </c>
      <c r="N164" s="200" t="s">
        <v>43</v>
      </c>
      <c r="O164" s="77"/>
      <c r="P164" s="201">
        <f>O164*H164</f>
        <v>0</v>
      </c>
      <c r="Q164" s="201">
        <v>0</v>
      </c>
      <c r="R164" s="201">
        <f>Q164*H164</f>
        <v>0</v>
      </c>
      <c r="S164" s="201">
        <v>0.042999999999999997</v>
      </c>
      <c r="T164" s="202">
        <f>S164*H164</f>
        <v>0.51600000000000001</v>
      </c>
      <c r="AR164" s="15" t="s">
        <v>146</v>
      </c>
      <c r="AT164" s="15" t="s">
        <v>126</v>
      </c>
      <c r="AU164" s="15" t="s">
        <v>82</v>
      </c>
      <c r="AY164" s="15" t="s">
        <v>125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5" t="s">
        <v>80</v>
      </c>
      <c r="BK164" s="203">
        <f>ROUND(I164*H164,1)</f>
        <v>0</v>
      </c>
      <c r="BL164" s="15" t="s">
        <v>146</v>
      </c>
      <c r="BM164" s="15" t="s">
        <v>377</v>
      </c>
    </row>
    <row r="165" s="1" customFormat="1">
      <c r="B165" s="36"/>
      <c r="C165" s="37"/>
      <c r="D165" s="204" t="s">
        <v>181</v>
      </c>
      <c r="E165" s="37"/>
      <c r="F165" s="205" t="s">
        <v>572</v>
      </c>
      <c r="G165" s="37"/>
      <c r="H165" s="37"/>
      <c r="I165" s="128"/>
      <c r="J165" s="37"/>
      <c r="K165" s="37"/>
      <c r="L165" s="41"/>
      <c r="M165" s="206"/>
      <c r="N165" s="77"/>
      <c r="O165" s="77"/>
      <c r="P165" s="77"/>
      <c r="Q165" s="77"/>
      <c r="R165" s="77"/>
      <c r="S165" s="77"/>
      <c r="T165" s="78"/>
      <c r="AT165" s="15" t="s">
        <v>181</v>
      </c>
      <c r="AU165" s="15" t="s">
        <v>82</v>
      </c>
    </row>
    <row r="166" s="9" customFormat="1" ht="22.8" customHeight="1">
      <c r="B166" s="179"/>
      <c r="C166" s="180"/>
      <c r="D166" s="181" t="s">
        <v>71</v>
      </c>
      <c r="E166" s="217" t="s">
        <v>412</v>
      </c>
      <c r="F166" s="217" t="s">
        <v>413</v>
      </c>
      <c r="G166" s="180"/>
      <c r="H166" s="180"/>
      <c r="I166" s="183"/>
      <c r="J166" s="218">
        <f>BK166</f>
        <v>0</v>
      </c>
      <c r="K166" s="180"/>
      <c r="L166" s="185"/>
      <c r="M166" s="186"/>
      <c r="N166" s="187"/>
      <c r="O166" s="187"/>
      <c r="P166" s="188">
        <f>SUM(P167:P168)</f>
        <v>0</v>
      </c>
      <c r="Q166" s="187"/>
      <c r="R166" s="188">
        <f>SUM(R167:R168)</f>
        <v>0</v>
      </c>
      <c r="S166" s="187"/>
      <c r="T166" s="189">
        <f>SUM(T167:T168)</f>
        <v>0</v>
      </c>
      <c r="AR166" s="190" t="s">
        <v>80</v>
      </c>
      <c r="AT166" s="191" t="s">
        <v>71</v>
      </c>
      <c r="AU166" s="191" t="s">
        <v>80</v>
      </c>
      <c r="AY166" s="190" t="s">
        <v>125</v>
      </c>
      <c r="BK166" s="192">
        <f>SUM(BK167:BK168)</f>
        <v>0</v>
      </c>
    </row>
    <row r="167" s="1" customFormat="1" ht="16.5" customHeight="1">
      <c r="B167" s="36"/>
      <c r="C167" s="193" t="s">
        <v>348</v>
      </c>
      <c r="D167" s="193" t="s">
        <v>126</v>
      </c>
      <c r="E167" s="194" t="s">
        <v>415</v>
      </c>
      <c r="F167" s="195" t="s">
        <v>416</v>
      </c>
      <c r="G167" s="196" t="s">
        <v>240</v>
      </c>
      <c r="H167" s="197">
        <v>2285.9099999999999</v>
      </c>
      <c r="I167" s="198"/>
      <c r="J167" s="197">
        <f>ROUND(I167*H167,1)</f>
        <v>0</v>
      </c>
      <c r="K167" s="195" t="s">
        <v>130</v>
      </c>
      <c r="L167" s="41"/>
      <c r="M167" s="199" t="s">
        <v>19</v>
      </c>
      <c r="N167" s="200" t="s">
        <v>43</v>
      </c>
      <c r="O167" s="77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AR167" s="15" t="s">
        <v>146</v>
      </c>
      <c r="AT167" s="15" t="s">
        <v>126</v>
      </c>
      <c r="AU167" s="15" t="s">
        <v>82</v>
      </c>
      <c r="AY167" s="15" t="s">
        <v>125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5" t="s">
        <v>80</v>
      </c>
      <c r="BK167" s="203">
        <f>ROUND(I167*H167,1)</f>
        <v>0</v>
      </c>
      <c r="BL167" s="15" t="s">
        <v>146</v>
      </c>
      <c r="BM167" s="15" t="s">
        <v>417</v>
      </c>
    </row>
    <row r="168" s="1" customFormat="1">
      <c r="B168" s="36"/>
      <c r="C168" s="37"/>
      <c r="D168" s="204" t="s">
        <v>181</v>
      </c>
      <c r="E168" s="37"/>
      <c r="F168" s="205" t="s">
        <v>418</v>
      </c>
      <c r="G168" s="37"/>
      <c r="H168" s="37"/>
      <c r="I168" s="128"/>
      <c r="J168" s="37"/>
      <c r="K168" s="37"/>
      <c r="L168" s="41"/>
      <c r="M168" s="206"/>
      <c r="N168" s="77"/>
      <c r="O168" s="77"/>
      <c r="P168" s="77"/>
      <c r="Q168" s="77"/>
      <c r="R168" s="77"/>
      <c r="S168" s="77"/>
      <c r="T168" s="78"/>
      <c r="AT168" s="15" t="s">
        <v>181</v>
      </c>
      <c r="AU168" s="15" t="s">
        <v>82</v>
      </c>
    </row>
    <row r="169" s="9" customFormat="1" ht="22.8" customHeight="1">
      <c r="B169" s="179"/>
      <c r="C169" s="180"/>
      <c r="D169" s="181" t="s">
        <v>71</v>
      </c>
      <c r="E169" s="217" t="s">
        <v>419</v>
      </c>
      <c r="F169" s="217" t="s">
        <v>420</v>
      </c>
      <c r="G169" s="180"/>
      <c r="H169" s="180"/>
      <c r="I169" s="183"/>
      <c r="J169" s="218">
        <f>BK169</f>
        <v>0</v>
      </c>
      <c r="K169" s="180"/>
      <c r="L169" s="185"/>
      <c r="M169" s="186"/>
      <c r="N169" s="187"/>
      <c r="O169" s="187"/>
      <c r="P169" s="188">
        <f>SUM(P170:P176)</f>
        <v>0</v>
      </c>
      <c r="Q169" s="187"/>
      <c r="R169" s="188">
        <f>SUM(R170:R176)</f>
        <v>0</v>
      </c>
      <c r="S169" s="187"/>
      <c r="T169" s="189">
        <f>SUM(T170:T176)</f>
        <v>0</v>
      </c>
      <c r="AR169" s="190" t="s">
        <v>80</v>
      </c>
      <c r="AT169" s="191" t="s">
        <v>71</v>
      </c>
      <c r="AU169" s="191" t="s">
        <v>80</v>
      </c>
      <c r="AY169" s="190" t="s">
        <v>125</v>
      </c>
      <c r="BK169" s="192">
        <f>SUM(BK170:BK176)</f>
        <v>0</v>
      </c>
    </row>
    <row r="170" s="1" customFormat="1" ht="16.5" customHeight="1">
      <c r="B170" s="36"/>
      <c r="C170" s="193" t="s">
        <v>354</v>
      </c>
      <c r="D170" s="193" t="s">
        <v>126</v>
      </c>
      <c r="E170" s="194" t="s">
        <v>422</v>
      </c>
      <c r="F170" s="195" t="s">
        <v>423</v>
      </c>
      <c r="G170" s="196" t="s">
        <v>240</v>
      </c>
      <c r="H170" s="197">
        <v>0.52000000000000002</v>
      </c>
      <c r="I170" s="198"/>
      <c r="J170" s="197">
        <f>ROUND(I170*H170,1)</f>
        <v>0</v>
      </c>
      <c r="K170" s="195" t="s">
        <v>130</v>
      </c>
      <c r="L170" s="41"/>
      <c r="M170" s="199" t="s">
        <v>19</v>
      </c>
      <c r="N170" s="200" t="s">
        <v>43</v>
      </c>
      <c r="O170" s="77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AR170" s="15" t="s">
        <v>146</v>
      </c>
      <c r="AT170" s="15" t="s">
        <v>126</v>
      </c>
      <c r="AU170" s="15" t="s">
        <v>82</v>
      </c>
      <c r="AY170" s="15" t="s">
        <v>125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5" t="s">
        <v>80</v>
      </c>
      <c r="BK170" s="203">
        <f>ROUND(I170*H170,1)</f>
        <v>0</v>
      </c>
      <c r="BL170" s="15" t="s">
        <v>146</v>
      </c>
      <c r="BM170" s="15" t="s">
        <v>424</v>
      </c>
    </row>
    <row r="171" s="1" customFormat="1">
      <c r="B171" s="36"/>
      <c r="C171" s="37"/>
      <c r="D171" s="204" t="s">
        <v>181</v>
      </c>
      <c r="E171" s="37"/>
      <c r="F171" s="205" t="s">
        <v>425</v>
      </c>
      <c r="G171" s="37"/>
      <c r="H171" s="37"/>
      <c r="I171" s="128"/>
      <c r="J171" s="37"/>
      <c r="K171" s="37"/>
      <c r="L171" s="41"/>
      <c r="M171" s="206"/>
      <c r="N171" s="77"/>
      <c r="O171" s="77"/>
      <c r="P171" s="77"/>
      <c r="Q171" s="77"/>
      <c r="R171" s="77"/>
      <c r="S171" s="77"/>
      <c r="T171" s="78"/>
      <c r="AT171" s="15" t="s">
        <v>181</v>
      </c>
      <c r="AU171" s="15" t="s">
        <v>82</v>
      </c>
    </row>
    <row r="172" s="1" customFormat="1" ht="22.5" customHeight="1">
      <c r="B172" s="36"/>
      <c r="C172" s="193" t="s">
        <v>359</v>
      </c>
      <c r="D172" s="193" t="s">
        <v>126</v>
      </c>
      <c r="E172" s="194" t="s">
        <v>427</v>
      </c>
      <c r="F172" s="195" t="s">
        <v>428</v>
      </c>
      <c r="G172" s="196" t="s">
        <v>240</v>
      </c>
      <c r="H172" s="197">
        <v>2.0800000000000001</v>
      </c>
      <c r="I172" s="198"/>
      <c r="J172" s="197">
        <f>ROUND(I172*H172,1)</f>
        <v>0</v>
      </c>
      <c r="K172" s="195" t="s">
        <v>130</v>
      </c>
      <c r="L172" s="41"/>
      <c r="M172" s="199" t="s">
        <v>19</v>
      </c>
      <c r="N172" s="200" t="s">
        <v>43</v>
      </c>
      <c r="O172" s="77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AR172" s="15" t="s">
        <v>146</v>
      </c>
      <c r="AT172" s="15" t="s">
        <v>126</v>
      </c>
      <c r="AU172" s="15" t="s">
        <v>82</v>
      </c>
      <c r="AY172" s="15" t="s">
        <v>125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5" t="s">
        <v>80</v>
      </c>
      <c r="BK172" s="203">
        <f>ROUND(I172*H172,1)</f>
        <v>0</v>
      </c>
      <c r="BL172" s="15" t="s">
        <v>146</v>
      </c>
      <c r="BM172" s="15" t="s">
        <v>429</v>
      </c>
    </row>
    <row r="173" s="1" customFormat="1">
      <c r="B173" s="36"/>
      <c r="C173" s="37"/>
      <c r="D173" s="204" t="s">
        <v>181</v>
      </c>
      <c r="E173" s="37"/>
      <c r="F173" s="205" t="s">
        <v>425</v>
      </c>
      <c r="G173" s="37"/>
      <c r="H173" s="37"/>
      <c r="I173" s="128"/>
      <c r="J173" s="37"/>
      <c r="K173" s="37"/>
      <c r="L173" s="41"/>
      <c r="M173" s="206"/>
      <c r="N173" s="77"/>
      <c r="O173" s="77"/>
      <c r="P173" s="77"/>
      <c r="Q173" s="77"/>
      <c r="R173" s="77"/>
      <c r="S173" s="77"/>
      <c r="T173" s="78"/>
      <c r="AT173" s="15" t="s">
        <v>181</v>
      </c>
      <c r="AU173" s="15" t="s">
        <v>82</v>
      </c>
    </row>
    <row r="174" s="12" customFormat="1">
      <c r="B174" s="229"/>
      <c r="C174" s="230"/>
      <c r="D174" s="204" t="s">
        <v>200</v>
      </c>
      <c r="E174" s="231" t="s">
        <v>19</v>
      </c>
      <c r="F174" s="232" t="s">
        <v>573</v>
      </c>
      <c r="G174" s="230"/>
      <c r="H174" s="233">
        <v>2.0800000000000001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AT174" s="239" t="s">
        <v>200</v>
      </c>
      <c r="AU174" s="239" t="s">
        <v>82</v>
      </c>
      <c r="AV174" s="12" t="s">
        <v>82</v>
      </c>
      <c r="AW174" s="12" t="s">
        <v>33</v>
      </c>
      <c r="AX174" s="12" t="s">
        <v>72</v>
      </c>
      <c r="AY174" s="239" t="s">
        <v>125</v>
      </c>
    </row>
    <row r="175" s="1" customFormat="1" ht="16.5" customHeight="1">
      <c r="B175" s="36"/>
      <c r="C175" s="193" t="s">
        <v>361</v>
      </c>
      <c r="D175" s="193" t="s">
        <v>126</v>
      </c>
      <c r="E175" s="194" t="s">
        <v>432</v>
      </c>
      <c r="F175" s="195" t="s">
        <v>433</v>
      </c>
      <c r="G175" s="196" t="s">
        <v>240</v>
      </c>
      <c r="H175" s="197">
        <v>0.52000000000000002</v>
      </c>
      <c r="I175" s="198"/>
      <c r="J175" s="197">
        <f>ROUND(I175*H175,1)</f>
        <v>0</v>
      </c>
      <c r="K175" s="195" t="s">
        <v>130</v>
      </c>
      <c r="L175" s="41"/>
      <c r="M175" s="199" t="s">
        <v>19</v>
      </c>
      <c r="N175" s="200" t="s">
        <v>43</v>
      </c>
      <c r="O175" s="77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AR175" s="15" t="s">
        <v>146</v>
      </c>
      <c r="AT175" s="15" t="s">
        <v>126</v>
      </c>
      <c r="AU175" s="15" t="s">
        <v>82</v>
      </c>
      <c r="AY175" s="15" t="s">
        <v>125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5" t="s">
        <v>80</v>
      </c>
      <c r="BK175" s="203">
        <f>ROUND(I175*H175,1)</f>
        <v>0</v>
      </c>
      <c r="BL175" s="15" t="s">
        <v>146</v>
      </c>
      <c r="BM175" s="15" t="s">
        <v>434</v>
      </c>
    </row>
    <row r="176" s="1" customFormat="1">
      <c r="B176" s="36"/>
      <c r="C176" s="37"/>
      <c r="D176" s="204" t="s">
        <v>181</v>
      </c>
      <c r="E176" s="37"/>
      <c r="F176" s="205" t="s">
        <v>435</v>
      </c>
      <c r="G176" s="37"/>
      <c r="H176" s="37"/>
      <c r="I176" s="128"/>
      <c r="J176" s="37"/>
      <c r="K176" s="37"/>
      <c r="L176" s="41"/>
      <c r="M176" s="207"/>
      <c r="N176" s="208"/>
      <c r="O176" s="208"/>
      <c r="P176" s="208"/>
      <c r="Q176" s="208"/>
      <c r="R176" s="208"/>
      <c r="S176" s="208"/>
      <c r="T176" s="209"/>
      <c r="AT176" s="15" t="s">
        <v>181</v>
      </c>
      <c r="AU176" s="15" t="s">
        <v>82</v>
      </c>
    </row>
    <row r="177" s="1" customFormat="1" ht="6.96" customHeight="1">
      <c r="B177" s="55"/>
      <c r="C177" s="56"/>
      <c r="D177" s="56"/>
      <c r="E177" s="56"/>
      <c r="F177" s="56"/>
      <c r="G177" s="56"/>
      <c r="H177" s="56"/>
      <c r="I177" s="152"/>
      <c r="J177" s="56"/>
      <c r="K177" s="56"/>
      <c r="L177" s="41"/>
    </row>
  </sheetData>
  <sheetProtection sheet="1" autoFilter="0" formatColumns="0" formatRows="0" objects="1" scenarios="1" spinCount="100000" saltValue="eJDnSsH//wUnYsdA3gOhl8onEzOpOtxbqufu1I3Eg6cEW0bIdWlKFi7ks8DisHa3lw8y8QvxcRjOIalNIA+QhA==" hashValue="Wlj6/YvbiTx03pRppt6R4/hPUNBJOomlc5rH2p0Y6tdvAxwOB6cYFcrwoiNNtGRmNjgUhE5P5Tj2LgcjlH+87Q==" algorithmName="SHA-512" password="CC35"/>
  <autoFilter ref="C85:K17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21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100</v>
      </c>
    </row>
    <row r="3" ht="6.96" customHeight="1">
      <c r="B3" s="122"/>
      <c r="C3" s="123"/>
      <c r="D3" s="123"/>
      <c r="E3" s="123"/>
      <c r="F3" s="123"/>
      <c r="G3" s="123"/>
      <c r="H3" s="123"/>
      <c r="I3" s="124"/>
      <c r="J3" s="123"/>
      <c r="K3" s="123"/>
      <c r="L3" s="18"/>
      <c r="AT3" s="15" t="s">
        <v>82</v>
      </c>
    </row>
    <row r="4" ht="24.96" customHeight="1">
      <c r="B4" s="18"/>
      <c r="D4" s="125" t="s">
        <v>101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26" t="s">
        <v>16</v>
      </c>
      <c r="L6" s="18"/>
    </row>
    <row r="7" ht="16.5" customHeight="1">
      <c r="B7" s="18"/>
      <c r="E7" s="127" t="str">
        <f>'Rekapitulace stavby'!K6</f>
        <v>Cyklostezka Plzeň – Brdy, část Vlkov – Spálené Poříčí</v>
      </c>
      <c r="F7" s="126"/>
      <c r="G7" s="126"/>
      <c r="H7" s="126"/>
      <c r="L7" s="18"/>
    </row>
    <row r="8" s="1" customFormat="1" ht="12" customHeight="1">
      <c r="B8" s="41"/>
      <c r="D8" s="126" t="s">
        <v>102</v>
      </c>
      <c r="I8" s="128"/>
      <c r="L8" s="41"/>
    </row>
    <row r="9" s="1" customFormat="1" ht="36.96" customHeight="1">
      <c r="B9" s="41"/>
      <c r="E9" s="129" t="s">
        <v>574</v>
      </c>
      <c r="F9" s="1"/>
      <c r="G9" s="1"/>
      <c r="H9" s="1"/>
      <c r="I9" s="128"/>
      <c r="L9" s="41"/>
    </row>
    <row r="10" s="1" customFormat="1">
      <c r="B10" s="41"/>
      <c r="I10" s="128"/>
      <c r="L10" s="41"/>
    </row>
    <row r="11" s="1" customFormat="1" ht="12" customHeight="1">
      <c r="B11" s="41"/>
      <c r="D11" s="126" t="s">
        <v>18</v>
      </c>
      <c r="F11" s="15" t="s">
        <v>19</v>
      </c>
      <c r="I11" s="130" t="s">
        <v>20</v>
      </c>
      <c r="J11" s="15" t="s">
        <v>19</v>
      </c>
      <c r="L11" s="41"/>
    </row>
    <row r="12" s="1" customFormat="1" ht="12" customHeight="1">
      <c r="B12" s="41"/>
      <c r="D12" s="126" t="s">
        <v>21</v>
      </c>
      <c r="F12" s="15" t="s">
        <v>22</v>
      </c>
      <c r="I12" s="130" t="s">
        <v>23</v>
      </c>
      <c r="J12" s="131" t="str">
        <f>'Rekapitulace stavby'!AN8</f>
        <v>12.9.2018</v>
      </c>
      <c r="L12" s="41"/>
    </row>
    <row r="13" s="1" customFormat="1" ht="10.8" customHeight="1">
      <c r="B13" s="41"/>
      <c r="I13" s="128"/>
      <c r="L13" s="41"/>
    </row>
    <row r="14" s="1" customFormat="1" ht="12" customHeight="1">
      <c r="B14" s="41"/>
      <c r="D14" s="126" t="s">
        <v>25</v>
      </c>
      <c r="I14" s="130" t="s">
        <v>26</v>
      </c>
      <c r="J14" s="15" t="str">
        <f>IF('Rekapitulace stavby'!AN10="","",'Rekapitulace stavby'!AN10)</f>
        <v/>
      </c>
      <c r="L14" s="41"/>
    </row>
    <row r="15" s="1" customFormat="1" ht="18" customHeight="1">
      <c r="B15" s="41"/>
      <c r="E15" s="15" t="str">
        <f>IF('Rekapitulace stavby'!E11="","",'Rekapitulace stavby'!E11)</f>
        <v>Město Spálené Poříčí</v>
      </c>
      <c r="I15" s="130" t="s">
        <v>28</v>
      </c>
      <c r="J15" s="15" t="str">
        <f>IF('Rekapitulace stavby'!AN11="","",'Rekapitulace stavby'!AN11)</f>
        <v/>
      </c>
      <c r="L15" s="41"/>
    </row>
    <row r="16" s="1" customFormat="1" ht="6.96" customHeight="1">
      <c r="B16" s="41"/>
      <c r="I16" s="128"/>
      <c r="L16" s="41"/>
    </row>
    <row r="17" s="1" customFormat="1" ht="12" customHeight="1">
      <c r="B17" s="41"/>
      <c r="D17" s="126" t="s">
        <v>29</v>
      </c>
      <c r="I17" s="130" t="s">
        <v>26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5"/>
      <c r="G18" s="15"/>
      <c r="H18" s="15"/>
      <c r="I18" s="130" t="s">
        <v>28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28"/>
      <c r="L19" s="41"/>
    </row>
    <row r="20" s="1" customFormat="1" ht="12" customHeight="1">
      <c r="B20" s="41"/>
      <c r="D20" s="126" t="s">
        <v>31</v>
      </c>
      <c r="I20" s="130" t="s">
        <v>26</v>
      </c>
      <c r="J20" s="15" t="str">
        <f>IF('Rekapitulace stavby'!AN16="","",'Rekapitulace stavby'!AN16)</f>
        <v/>
      </c>
      <c r="L20" s="41"/>
    </row>
    <row r="21" s="1" customFormat="1" ht="18" customHeight="1">
      <c r="B21" s="41"/>
      <c r="E21" s="15" t="str">
        <f>IF('Rekapitulace stavby'!E17="","",'Rekapitulace stavby'!E17)</f>
        <v>DOPROFI</v>
      </c>
      <c r="I21" s="130" t="s">
        <v>28</v>
      </c>
      <c r="J21" s="15" t="str">
        <f>IF('Rekapitulace stavby'!AN17="","",'Rekapitulace stavby'!AN17)</f>
        <v/>
      </c>
      <c r="L21" s="41"/>
    </row>
    <row r="22" s="1" customFormat="1" ht="6.96" customHeight="1">
      <c r="B22" s="41"/>
      <c r="I22" s="128"/>
      <c r="L22" s="41"/>
    </row>
    <row r="23" s="1" customFormat="1" ht="12" customHeight="1">
      <c r="B23" s="41"/>
      <c r="D23" s="126" t="s">
        <v>34</v>
      </c>
      <c r="I23" s="130" t="s">
        <v>26</v>
      </c>
      <c r="J23" s="15" t="str">
        <f>IF('Rekapitulace stavby'!AN19="","",'Rekapitulace stavby'!AN19)</f>
        <v/>
      </c>
      <c r="L23" s="41"/>
    </row>
    <row r="24" s="1" customFormat="1" ht="18" customHeight="1">
      <c r="B24" s="41"/>
      <c r="E24" s="15" t="str">
        <f>IF('Rekapitulace stavby'!E20="","",'Rekapitulace stavby'!E20)</f>
        <v>Roman Mitas</v>
      </c>
      <c r="I24" s="130" t="s">
        <v>28</v>
      </c>
      <c r="J24" s="15" t="str">
        <f>IF('Rekapitulace stavby'!AN20="","",'Rekapitulace stavby'!AN20)</f>
        <v/>
      </c>
      <c r="L24" s="41"/>
    </row>
    <row r="25" s="1" customFormat="1" ht="6.96" customHeight="1">
      <c r="B25" s="41"/>
      <c r="I25" s="128"/>
      <c r="L25" s="41"/>
    </row>
    <row r="26" s="1" customFormat="1" ht="12" customHeight="1">
      <c r="B26" s="41"/>
      <c r="D26" s="126" t="s">
        <v>36</v>
      </c>
      <c r="I26" s="128"/>
      <c r="L26" s="41"/>
    </row>
    <row r="27" s="6" customFormat="1" ht="16.5" customHeight="1">
      <c r="B27" s="132"/>
      <c r="E27" s="133" t="s">
        <v>19</v>
      </c>
      <c r="F27" s="133"/>
      <c r="G27" s="133"/>
      <c r="H27" s="133"/>
      <c r="I27" s="134"/>
      <c r="L27" s="132"/>
    </row>
    <row r="28" s="1" customFormat="1" ht="6.96" customHeight="1">
      <c r="B28" s="41"/>
      <c r="I28" s="128"/>
      <c r="L28" s="41"/>
    </row>
    <row r="29" s="1" customFormat="1" ht="6.96" customHeight="1">
      <c r="B29" s="41"/>
      <c r="D29" s="69"/>
      <c r="E29" s="69"/>
      <c r="F29" s="69"/>
      <c r="G29" s="69"/>
      <c r="H29" s="69"/>
      <c r="I29" s="135"/>
      <c r="J29" s="69"/>
      <c r="K29" s="69"/>
      <c r="L29" s="41"/>
    </row>
    <row r="30" s="1" customFormat="1" ht="25.44" customHeight="1">
      <c r="B30" s="41"/>
      <c r="D30" s="136" t="s">
        <v>38</v>
      </c>
      <c r="I30" s="128"/>
      <c r="J30" s="137">
        <f>ROUND(J86, 1)</f>
        <v>0</v>
      </c>
      <c r="L30" s="41"/>
    </row>
    <row r="31" s="1" customFormat="1" ht="6.96" customHeight="1">
      <c r="B31" s="41"/>
      <c r="D31" s="69"/>
      <c r="E31" s="69"/>
      <c r="F31" s="69"/>
      <c r="G31" s="69"/>
      <c r="H31" s="69"/>
      <c r="I31" s="135"/>
      <c r="J31" s="69"/>
      <c r="K31" s="69"/>
      <c r="L31" s="41"/>
    </row>
    <row r="32" s="1" customFormat="1" ht="14.4" customHeight="1">
      <c r="B32" s="41"/>
      <c r="F32" s="138" t="s">
        <v>40</v>
      </c>
      <c r="I32" s="139" t="s">
        <v>39</v>
      </c>
      <c r="J32" s="138" t="s">
        <v>41</v>
      </c>
      <c r="L32" s="41"/>
    </row>
    <row r="33" s="1" customFormat="1" ht="14.4" customHeight="1">
      <c r="B33" s="41"/>
      <c r="D33" s="126" t="s">
        <v>42</v>
      </c>
      <c r="E33" s="126" t="s">
        <v>43</v>
      </c>
      <c r="F33" s="140">
        <f>ROUND((SUM(BE86:BE210)),  1)</f>
        <v>0</v>
      </c>
      <c r="I33" s="141">
        <v>0.20999999999999999</v>
      </c>
      <c r="J33" s="140">
        <f>ROUND(((SUM(BE86:BE210))*I33),  1)</f>
        <v>0</v>
      </c>
      <c r="L33" s="41"/>
    </row>
    <row r="34" s="1" customFormat="1" ht="14.4" customHeight="1">
      <c r="B34" s="41"/>
      <c r="E34" s="126" t="s">
        <v>44</v>
      </c>
      <c r="F34" s="140">
        <f>ROUND((SUM(BF86:BF210)),  1)</f>
        <v>0</v>
      </c>
      <c r="I34" s="141">
        <v>0.14999999999999999</v>
      </c>
      <c r="J34" s="140">
        <f>ROUND(((SUM(BF86:BF210))*I34),  1)</f>
        <v>0</v>
      </c>
      <c r="L34" s="41"/>
    </row>
    <row r="35" hidden="1" s="1" customFormat="1" ht="14.4" customHeight="1">
      <c r="B35" s="41"/>
      <c r="E35" s="126" t="s">
        <v>45</v>
      </c>
      <c r="F35" s="140">
        <f>ROUND((SUM(BG86:BG210)),  1)</f>
        <v>0</v>
      </c>
      <c r="I35" s="141">
        <v>0.20999999999999999</v>
      </c>
      <c r="J35" s="140">
        <f>0</f>
        <v>0</v>
      </c>
      <c r="L35" s="41"/>
    </row>
    <row r="36" hidden="1" s="1" customFormat="1" ht="14.4" customHeight="1">
      <c r="B36" s="41"/>
      <c r="E36" s="126" t="s">
        <v>46</v>
      </c>
      <c r="F36" s="140">
        <f>ROUND((SUM(BH86:BH210)),  1)</f>
        <v>0</v>
      </c>
      <c r="I36" s="141">
        <v>0.14999999999999999</v>
      </c>
      <c r="J36" s="140">
        <f>0</f>
        <v>0</v>
      </c>
      <c r="L36" s="41"/>
    </row>
    <row r="37" hidden="1" s="1" customFormat="1" ht="14.4" customHeight="1">
      <c r="B37" s="41"/>
      <c r="E37" s="126" t="s">
        <v>47</v>
      </c>
      <c r="F37" s="140">
        <f>ROUND((SUM(BI86:BI210)),  1)</f>
        <v>0</v>
      </c>
      <c r="I37" s="141">
        <v>0</v>
      </c>
      <c r="J37" s="140">
        <f>0</f>
        <v>0</v>
      </c>
      <c r="L37" s="41"/>
    </row>
    <row r="38" s="1" customFormat="1" ht="6.96" customHeight="1">
      <c r="B38" s="41"/>
      <c r="I38" s="128"/>
      <c r="L38" s="41"/>
    </row>
    <row r="39" s="1" customFormat="1" ht="25.44" customHeight="1">
      <c r="B39" s="41"/>
      <c r="C39" s="142"/>
      <c r="D39" s="143" t="s">
        <v>48</v>
      </c>
      <c r="E39" s="144"/>
      <c r="F39" s="144"/>
      <c r="G39" s="145" t="s">
        <v>49</v>
      </c>
      <c r="H39" s="146" t="s">
        <v>50</v>
      </c>
      <c r="I39" s="147"/>
      <c r="J39" s="148">
        <f>SUM(J30:J37)</f>
        <v>0</v>
      </c>
      <c r="K39" s="149"/>
      <c r="L39" s="41"/>
    </row>
    <row r="40" s="1" customFormat="1" ht="14.4" customHeight="1">
      <c r="B40" s="150"/>
      <c r="C40" s="151"/>
      <c r="D40" s="151"/>
      <c r="E40" s="151"/>
      <c r="F40" s="151"/>
      <c r="G40" s="151"/>
      <c r="H40" s="151"/>
      <c r="I40" s="152"/>
      <c r="J40" s="151"/>
      <c r="K40" s="151"/>
      <c r="L40" s="41"/>
    </row>
    <row r="44" s="1" customFormat="1" ht="6.96" customHeight="1">
      <c r="B44" s="153"/>
      <c r="C44" s="154"/>
      <c r="D44" s="154"/>
      <c r="E44" s="154"/>
      <c r="F44" s="154"/>
      <c r="G44" s="154"/>
      <c r="H44" s="154"/>
      <c r="I44" s="155"/>
      <c r="J44" s="154"/>
      <c r="K44" s="154"/>
      <c r="L44" s="41"/>
    </row>
    <row r="45" s="1" customFormat="1" ht="24.96" customHeight="1">
      <c r="B45" s="36"/>
      <c r="C45" s="21" t="s">
        <v>104</v>
      </c>
      <c r="D45" s="37"/>
      <c r="E45" s="37"/>
      <c r="F45" s="37"/>
      <c r="G45" s="37"/>
      <c r="H45" s="37"/>
      <c r="I45" s="128"/>
      <c r="J45" s="37"/>
      <c r="K45" s="37"/>
      <c r="L45" s="41"/>
    </row>
    <row r="46" s="1" customFormat="1" ht="6.96" customHeight="1">
      <c r="B46" s="36"/>
      <c r="C46" s="37"/>
      <c r="D46" s="37"/>
      <c r="E46" s="37"/>
      <c r="F46" s="37"/>
      <c r="G46" s="37"/>
      <c r="H46" s="37"/>
      <c r="I46" s="128"/>
      <c r="J46" s="37"/>
      <c r="K46" s="37"/>
      <c r="L46" s="41"/>
    </row>
    <row r="47" s="1" customFormat="1" ht="12" customHeight="1">
      <c r="B47" s="36"/>
      <c r="C47" s="30" t="s">
        <v>16</v>
      </c>
      <c r="D47" s="37"/>
      <c r="E47" s="37"/>
      <c r="F47" s="37"/>
      <c r="G47" s="37"/>
      <c r="H47" s="37"/>
      <c r="I47" s="128"/>
      <c r="J47" s="37"/>
      <c r="K47" s="37"/>
      <c r="L47" s="41"/>
    </row>
    <row r="48" s="1" customFormat="1" ht="16.5" customHeight="1">
      <c r="B48" s="36"/>
      <c r="C48" s="37"/>
      <c r="D48" s="37"/>
      <c r="E48" s="156" t="str">
        <f>E7</f>
        <v>Cyklostezka Plzeň – Brdy, část Vlkov – Spálené Poříčí</v>
      </c>
      <c r="F48" s="30"/>
      <c r="G48" s="30"/>
      <c r="H48" s="30"/>
      <c r="I48" s="128"/>
      <c r="J48" s="37"/>
      <c r="K48" s="37"/>
      <c r="L48" s="41"/>
    </row>
    <row r="49" s="1" customFormat="1" ht="12" customHeight="1">
      <c r="B49" s="36"/>
      <c r="C49" s="30" t="s">
        <v>102</v>
      </c>
      <c r="D49" s="37"/>
      <c r="E49" s="37"/>
      <c r="F49" s="37"/>
      <c r="G49" s="37"/>
      <c r="H49" s="37"/>
      <c r="I49" s="128"/>
      <c r="J49" s="37"/>
      <c r="K49" s="37"/>
      <c r="L49" s="41"/>
    </row>
    <row r="50" s="1" customFormat="1" ht="16.5" customHeight="1">
      <c r="B50" s="36"/>
      <c r="C50" s="37"/>
      <c r="D50" s="37"/>
      <c r="E50" s="62" t="str">
        <f>E9</f>
        <v>06 - SO 106</v>
      </c>
      <c r="F50" s="37"/>
      <c r="G50" s="37"/>
      <c r="H50" s="37"/>
      <c r="I50" s="128"/>
      <c r="J50" s="37"/>
      <c r="K50" s="37"/>
      <c r="L50" s="41"/>
    </row>
    <row r="51" s="1" customFormat="1" ht="6.96" customHeight="1">
      <c r="B51" s="36"/>
      <c r="C51" s="37"/>
      <c r="D51" s="37"/>
      <c r="E51" s="37"/>
      <c r="F51" s="37"/>
      <c r="G51" s="37"/>
      <c r="H51" s="37"/>
      <c r="I51" s="128"/>
      <c r="J51" s="37"/>
      <c r="K51" s="37"/>
      <c r="L51" s="41"/>
    </row>
    <row r="52" s="1" customFormat="1" ht="12" customHeight="1">
      <c r="B52" s="36"/>
      <c r="C52" s="30" t="s">
        <v>21</v>
      </c>
      <c r="D52" s="37"/>
      <c r="E52" s="37"/>
      <c r="F52" s="25" t="str">
        <f>F12</f>
        <v xml:space="preserve"> </v>
      </c>
      <c r="G52" s="37"/>
      <c r="H52" s="37"/>
      <c r="I52" s="130" t="s">
        <v>23</v>
      </c>
      <c r="J52" s="65" t="str">
        <f>IF(J12="","",J12)</f>
        <v>12.9.2018</v>
      </c>
      <c r="K52" s="37"/>
      <c r="L52" s="41"/>
    </row>
    <row r="53" s="1" customFormat="1" ht="6.96" customHeight="1">
      <c r="B53" s="36"/>
      <c r="C53" s="37"/>
      <c r="D53" s="37"/>
      <c r="E53" s="37"/>
      <c r="F53" s="37"/>
      <c r="G53" s="37"/>
      <c r="H53" s="37"/>
      <c r="I53" s="128"/>
      <c r="J53" s="37"/>
      <c r="K53" s="37"/>
      <c r="L53" s="41"/>
    </row>
    <row r="54" s="1" customFormat="1" ht="13.65" customHeight="1">
      <c r="B54" s="36"/>
      <c r="C54" s="30" t="s">
        <v>25</v>
      </c>
      <c r="D54" s="37"/>
      <c r="E54" s="37"/>
      <c r="F54" s="25" t="str">
        <f>E15</f>
        <v>Město Spálené Poříčí</v>
      </c>
      <c r="G54" s="37"/>
      <c r="H54" s="37"/>
      <c r="I54" s="130" t="s">
        <v>31</v>
      </c>
      <c r="J54" s="34" t="str">
        <f>E21</f>
        <v>DOPROFI</v>
      </c>
      <c r="K54" s="37"/>
      <c r="L54" s="41"/>
    </row>
    <row r="55" s="1" customFormat="1" ht="13.65" customHeight="1">
      <c r="B55" s="36"/>
      <c r="C55" s="30" t="s">
        <v>29</v>
      </c>
      <c r="D55" s="37"/>
      <c r="E55" s="37"/>
      <c r="F55" s="25" t="str">
        <f>IF(E18="","",E18)</f>
        <v>Vyplň údaj</v>
      </c>
      <c r="G55" s="37"/>
      <c r="H55" s="37"/>
      <c r="I55" s="130" t="s">
        <v>34</v>
      </c>
      <c r="J55" s="34" t="str">
        <f>E24</f>
        <v>Roman Mitas</v>
      </c>
      <c r="K55" s="37"/>
      <c r="L55" s="41"/>
    </row>
    <row r="56" s="1" customFormat="1" ht="10.32" customHeight="1">
      <c r="B56" s="36"/>
      <c r="C56" s="37"/>
      <c r="D56" s="37"/>
      <c r="E56" s="37"/>
      <c r="F56" s="37"/>
      <c r="G56" s="37"/>
      <c r="H56" s="37"/>
      <c r="I56" s="128"/>
      <c r="J56" s="37"/>
      <c r="K56" s="37"/>
      <c r="L56" s="41"/>
    </row>
    <row r="57" s="1" customFormat="1" ht="29.28" customHeight="1">
      <c r="B57" s="36"/>
      <c r="C57" s="157" t="s">
        <v>105</v>
      </c>
      <c r="D57" s="158"/>
      <c r="E57" s="158"/>
      <c r="F57" s="158"/>
      <c r="G57" s="158"/>
      <c r="H57" s="158"/>
      <c r="I57" s="159"/>
      <c r="J57" s="160" t="s">
        <v>106</v>
      </c>
      <c r="K57" s="158"/>
      <c r="L57" s="41"/>
    </row>
    <row r="58" s="1" customFormat="1" ht="10.32" customHeight="1">
      <c r="B58" s="36"/>
      <c r="C58" s="37"/>
      <c r="D58" s="37"/>
      <c r="E58" s="37"/>
      <c r="F58" s="37"/>
      <c r="G58" s="37"/>
      <c r="H58" s="37"/>
      <c r="I58" s="128"/>
      <c r="J58" s="37"/>
      <c r="K58" s="37"/>
      <c r="L58" s="41"/>
    </row>
    <row r="59" s="1" customFormat="1" ht="22.8" customHeight="1">
      <c r="B59" s="36"/>
      <c r="C59" s="161" t="s">
        <v>70</v>
      </c>
      <c r="D59" s="37"/>
      <c r="E59" s="37"/>
      <c r="F59" s="37"/>
      <c r="G59" s="37"/>
      <c r="H59" s="37"/>
      <c r="I59" s="128"/>
      <c r="J59" s="95">
        <f>J86</f>
        <v>0</v>
      </c>
      <c r="K59" s="37"/>
      <c r="L59" s="41"/>
      <c r="AU59" s="15" t="s">
        <v>107</v>
      </c>
    </row>
    <row r="60" s="7" customFormat="1" ht="24.96" customHeight="1">
      <c r="B60" s="162"/>
      <c r="C60" s="163"/>
      <c r="D60" s="164" t="s">
        <v>166</v>
      </c>
      <c r="E60" s="165"/>
      <c r="F60" s="165"/>
      <c r="G60" s="165"/>
      <c r="H60" s="165"/>
      <c r="I60" s="166"/>
      <c r="J60" s="167">
        <f>J87</f>
        <v>0</v>
      </c>
      <c r="K60" s="163"/>
      <c r="L60" s="168"/>
    </row>
    <row r="61" s="10" customFormat="1" ht="19.92" customHeight="1">
      <c r="B61" s="210"/>
      <c r="C61" s="211"/>
      <c r="D61" s="212" t="s">
        <v>167</v>
      </c>
      <c r="E61" s="213"/>
      <c r="F61" s="213"/>
      <c r="G61" s="213"/>
      <c r="H61" s="213"/>
      <c r="I61" s="214"/>
      <c r="J61" s="215">
        <f>J88</f>
        <v>0</v>
      </c>
      <c r="K61" s="211"/>
      <c r="L61" s="216"/>
    </row>
    <row r="62" s="10" customFormat="1" ht="19.92" customHeight="1">
      <c r="B62" s="210"/>
      <c r="C62" s="211"/>
      <c r="D62" s="212" t="s">
        <v>169</v>
      </c>
      <c r="E62" s="213"/>
      <c r="F62" s="213"/>
      <c r="G62" s="213"/>
      <c r="H62" s="213"/>
      <c r="I62" s="214"/>
      <c r="J62" s="215">
        <f>J136</f>
        <v>0</v>
      </c>
      <c r="K62" s="211"/>
      <c r="L62" s="216"/>
    </row>
    <row r="63" s="10" customFormat="1" ht="19.92" customHeight="1">
      <c r="B63" s="210"/>
      <c r="C63" s="211"/>
      <c r="D63" s="212" t="s">
        <v>170</v>
      </c>
      <c r="E63" s="213"/>
      <c r="F63" s="213"/>
      <c r="G63" s="213"/>
      <c r="H63" s="213"/>
      <c r="I63" s="214"/>
      <c r="J63" s="215">
        <f>J151</f>
        <v>0</v>
      </c>
      <c r="K63" s="211"/>
      <c r="L63" s="216"/>
    </row>
    <row r="64" s="10" customFormat="1" ht="19.92" customHeight="1">
      <c r="B64" s="210"/>
      <c r="C64" s="211"/>
      <c r="D64" s="212" t="s">
        <v>171</v>
      </c>
      <c r="E64" s="213"/>
      <c r="F64" s="213"/>
      <c r="G64" s="213"/>
      <c r="H64" s="213"/>
      <c r="I64" s="214"/>
      <c r="J64" s="215">
        <f>J166</f>
        <v>0</v>
      </c>
      <c r="K64" s="211"/>
      <c r="L64" s="216"/>
    </row>
    <row r="65" s="10" customFormat="1" ht="19.92" customHeight="1">
      <c r="B65" s="210"/>
      <c r="C65" s="211"/>
      <c r="D65" s="212" t="s">
        <v>172</v>
      </c>
      <c r="E65" s="213"/>
      <c r="F65" s="213"/>
      <c r="G65" s="213"/>
      <c r="H65" s="213"/>
      <c r="I65" s="214"/>
      <c r="J65" s="215">
        <f>J192</f>
        <v>0</v>
      </c>
      <c r="K65" s="211"/>
      <c r="L65" s="216"/>
    </row>
    <row r="66" s="10" customFormat="1" ht="19.92" customHeight="1">
      <c r="B66" s="210"/>
      <c r="C66" s="211"/>
      <c r="D66" s="212" t="s">
        <v>173</v>
      </c>
      <c r="E66" s="213"/>
      <c r="F66" s="213"/>
      <c r="G66" s="213"/>
      <c r="H66" s="213"/>
      <c r="I66" s="214"/>
      <c r="J66" s="215">
        <f>J195</f>
        <v>0</v>
      </c>
      <c r="K66" s="211"/>
      <c r="L66" s="216"/>
    </row>
    <row r="67" s="1" customFormat="1" ht="21.84" customHeight="1">
      <c r="B67" s="36"/>
      <c r="C67" s="37"/>
      <c r="D67" s="37"/>
      <c r="E67" s="37"/>
      <c r="F67" s="37"/>
      <c r="G67" s="37"/>
      <c r="H67" s="37"/>
      <c r="I67" s="128"/>
      <c r="J67" s="37"/>
      <c r="K67" s="37"/>
      <c r="L67" s="41"/>
    </row>
    <row r="68" s="1" customFormat="1" ht="6.96" customHeight="1">
      <c r="B68" s="55"/>
      <c r="C68" s="56"/>
      <c r="D68" s="56"/>
      <c r="E68" s="56"/>
      <c r="F68" s="56"/>
      <c r="G68" s="56"/>
      <c r="H68" s="56"/>
      <c r="I68" s="152"/>
      <c r="J68" s="56"/>
      <c r="K68" s="56"/>
      <c r="L68" s="41"/>
    </row>
    <row r="72" s="1" customFormat="1" ht="6.96" customHeight="1">
      <c r="B72" s="57"/>
      <c r="C72" s="58"/>
      <c r="D72" s="58"/>
      <c r="E72" s="58"/>
      <c r="F72" s="58"/>
      <c r="G72" s="58"/>
      <c r="H72" s="58"/>
      <c r="I72" s="155"/>
      <c r="J72" s="58"/>
      <c r="K72" s="58"/>
      <c r="L72" s="41"/>
    </row>
    <row r="73" s="1" customFormat="1" ht="24.96" customHeight="1">
      <c r="B73" s="36"/>
      <c r="C73" s="21" t="s">
        <v>110</v>
      </c>
      <c r="D73" s="37"/>
      <c r="E73" s="37"/>
      <c r="F73" s="37"/>
      <c r="G73" s="37"/>
      <c r="H73" s="37"/>
      <c r="I73" s="128"/>
      <c r="J73" s="37"/>
      <c r="K73" s="37"/>
      <c r="L73" s="41"/>
    </row>
    <row r="74" s="1" customFormat="1" ht="6.96" customHeight="1">
      <c r="B74" s="36"/>
      <c r="C74" s="37"/>
      <c r="D74" s="37"/>
      <c r="E74" s="37"/>
      <c r="F74" s="37"/>
      <c r="G74" s="37"/>
      <c r="H74" s="37"/>
      <c r="I74" s="128"/>
      <c r="J74" s="37"/>
      <c r="K74" s="37"/>
      <c r="L74" s="41"/>
    </row>
    <row r="75" s="1" customFormat="1" ht="12" customHeight="1">
      <c r="B75" s="36"/>
      <c r="C75" s="30" t="s">
        <v>16</v>
      </c>
      <c r="D75" s="37"/>
      <c r="E75" s="37"/>
      <c r="F75" s="37"/>
      <c r="G75" s="37"/>
      <c r="H75" s="37"/>
      <c r="I75" s="128"/>
      <c r="J75" s="37"/>
      <c r="K75" s="37"/>
      <c r="L75" s="41"/>
    </row>
    <row r="76" s="1" customFormat="1" ht="16.5" customHeight="1">
      <c r="B76" s="36"/>
      <c r="C76" s="37"/>
      <c r="D76" s="37"/>
      <c r="E76" s="156" t="str">
        <f>E7</f>
        <v>Cyklostezka Plzeň – Brdy, část Vlkov – Spálené Poříčí</v>
      </c>
      <c r="F76" s="30"/>
      <c r="G76" s="30"/>
      <c r="H76" s="30"/>
      <c r="I76" s="128"/>
      <c r="J76" s="37"/>
      <c r="K76" s="37"/>
      <c r="L76" s="41"/>
    </row>
    <row r="77" s="1" customFormat="1" ht="12" customHeight="1">
      <c r="B77" s="36"/>
      <c r="C77" s="30" t="s">
        <v>102</v>
      </c>
      <c r="D77" s="37"/>
      <c r="E77" s="37"/>
      <c r="F77" s="37"/>
      <c r="G77" s="37"/>
      <c r="H77" s="37"/>
      <c r="I77" s="128"/>
      <c r="J77" s="37"/>
      <c r="K77" s="37"/>
      <c r="L77" s="41"/>
    </row>
    <row r="78" s="1" customFormat="1" ht="16.5" customHeight="1">
      <c r="B78" s="36"/>
      <c r="C78" s="37"/>
      <c r="D78" s="37"/>
      <c r="E78" s="62" t="str">
        <f>E9</f>
        <v>06 - SO 106</v>
      </c>
      <c r="F78" s="37"/>
      <c r="G78" s="37"/>
      <c r="H78" s="37"/>
      <c r="I78" s="128"/>
      <c r="J78" s="37"/>
      <c r="K78" s="37"/>
      <c r="L78" s="41"/>
    </row>
    <row r="79" s="1" customFormat="1" ht="6.96" customHeight="1">
      <c r="B79" s="36"/>
      <c r="C79" s="37"/>
      <c r="D79" s="37"/>
      <c r="E79" s="37"/>
      <c r="F79" s="37"/>
      <c r="G79" s="37"/>
      <c r="H79" s="37"/>
      <c r="I79" s="128"/>
      <c r="J79" s="37"/>
      <c r="K79" s="37"/>
      <c r="L79" s="41"/>
    </row>
    <row r="80" s="1" customFormat="1" ht="12" customHeight="1">
      <c r="B80" s="36"/>
      <c r="C80" s="30" t="s">
        <v>21</v>
      </c>
      <c r="D80" s="37"/>
      <c r="E80" s="37"/>
      <c r="F80" s="25" t="str">
        <f>F12</f>
        <v xml:space="preserve"> </v>
      </c>
      <c r="G80" s="37"/>
      <c r="H80" s="37"/>
      <c r="I80" s="130" t="s">
        <v>23</v>
      </c>
      <c r="J80" s="65" t="str">
        <f>IF(J12="","",J12)</f>
        <v>12.9.2018</v>
      </c>
      <c r="K80" s="37"/>
      <c r="L80" s="41"/>
    </row>
    <row r="81" s="1" customFormat="1" ht="6.96" customHeight="1">
      <c r="B81" s="36"/>
      <c r="C81" s="37"/>
      <c r="D81" s="37"/>
      <c r="E81" s="37"/>
      <c r="F81" s="37"/>
      <c r="G81" s="37"/>
      <c r="H81" s="37"/>
      <c r="I81" s="128"/>
      <c r="J81" s="37"/>
      <c r="K81" s="37"/>
      <c r="L81" s="41"/>
    </row>
    <row r="82" s="1" customFormat="1" ht="13.65" customHeight="1">
      <c r="B82" s="36"/>
      <c r="C82" s="30" t="s">
        <v>25</v>
      </c>
      <c r="D82" s="37"/>
      <c r="E82" s="37"/>
      <c r="F82" s="25" t="str">
        <f>E15</f>
        <v>Město Spálené Poříčí</v>
      </c>
      <c r="G82" s="37"/>
      <c r="H82" s="37"/>
      <c r="I82" s="130" t="s">
        <v>31</v>
      </c>
      <c r="J82" s="34" t="str">
        <f>E21</f>
        <v>DOPROFI</v>
      </c>
      <c r="K82" s="37"/>
      <c r="L82" s="41"/>
    </row>
    <row r="83" s="1" customFormat="1" ht="13.65" customHeight="1">
      <c r="B83" s="36"/>
      <c r="C83" s="30" t="s">
        <v>29</v>
      </c>
      <c r="D83" s="37"/>
      <c r="E83" s="37"/>
      <c r="F83" s="25" t="str">
        <f>IF(E18="","",E18)</f>
        <v>Vyplň údaj</v>
      </c>
      <c r="G83" s="37"/>
      <c r="H83" s="37"/>
      <c r="I83" s="130" t="s">
        <v>34</v>
      </c>
      <c r="J83" s="34" t="str">
        <f>E24</f>
        <v>Roman Mitas</v>
      </c>
      <c r="K83" s="37"/>
      <c r="L83" s="41"/>
    </row>
    <row r="84" s="1" customFormat="1" ht="10.32" customHeight="1">
      <c r="B84" s="36"/>
      <c r="C84" s="37"/>
      <c r="D84" s="37"/>
      <c r="E84" s="37"/>
      <c r="F84" s="37"/>
      <c r="G84" s="37"/>
      <c r="H84" s="37"/>
      <c r="I84" s="128"/>
      <c r="J84" s="37"/>
      <c r="K84" s="37"/>
      <c r="L84" s="41"/>
    </row>
    <row r="85" s="8" customFormat="1" ht="29.28" customHeight="1">
      <c r="B85" s="169"/>
      <c r="C85" s="170" t="s">
        <v>111</v>
      </c>
      <c r="D85" s="171" t="s">
        <v>57</v>
      </c>
      <c r="E85" s="171" t="s">
        <v>53</v>
      </c>
      <c r="F85" s="171" t="s">
        <v>54</v>
      </c>
      <c r="G85" s="171" t="s">
        <v>112</v>
      </c>
      <c r="H85" s="171" t="s">
        <v>113</v>
      </c>
      <c r="I85" s="172" t="s">
        <v>114</v>
      </c>
      <c r="J85" s="171" t="s">
        <v>106</v>
      </c>
      <c r="K85" s="173" t="s">
        <v>115</v>
      </c>
      <c r="L85" s="174"/>
      <c r="M85" s="85" t="s">
        <v>19</v>
      </c>
      <c r="N85" s="86" t="s">
        <v>42</v>
      </c>
      <c r="O85" s="86" t="s">
        <v>116</v>
      </c>
      <c r="P85" s="86" t="s">
        <v>117</v>
      </c>
      <c r="Q85" s="86" t="s">
        <v>118</v>
      </c>
      <c r="R85" s="86" t="s">
        <v>119</v>
      </c>
      <c r="S85" s="86" t="s">
        <v>120</v>
      </c>
      <c r="T85" s="87" t="s">
        <v>121</v>
      </c>
    </row>
    <row r="86" s="1" customFormat="1" ht="22.8" customHeight="1">
      <c r="B86" s="36"/>
      <c r="C86" s="92" t="s">
        <v>122</v>
      </c>
      <c r="D86" s="37"/>
      <c r="E86" s="37"/>
      <c r="F86" s="37"/>
      <c r="G86" s="37"/>
      <c r="H86" s="37"/>
      <c r="I86" s="128"/>
      <c r="J86" s="175">
        <f>BK86</f>
        <v>0</v>
      </c>
      <c r="K86" s="37"/>
      <c r="L86" s="41"/>
      <c r="M86" s="88"/>
      <c r="N86" s="89"/>
      <c r="O86" s="89"/>
      <c r="P86" s="176">
        <f>P87</f>
        <v>0</v>
      </c>
      <c r="Q86" s="89"/>
      <c r="R86" s="176">
        <f>R87</f>
        <v>274.48710820000002</v>
      </c>
      <c r="S86" s="89"/>
      <c r="T86" s="177">
        <f>T87</f>
        <v>158.73000000000002</v>
      </c>
      <c r="AT86" s="15" t="s">
        <v>71</v>
      </c>
      <c r="AU86" s="15" t="s">
        <v>107</v>
      </c>
      <c r="BK86" s="178">
        <f>BK87</f>
        <v>0</v>
      </c>
    </row>
    <row r="87" s="9" customFormat="1" ht="25.92" customHeight="1">
      <c r="B87" s="179"/>
      <c r="C87" s="180"/>
      <c r="D87" s="181" t="s">
        <v>71</v>
      </c>
      <c r="E87" s="182" t="s">
        <v>174</v>
      </c>
      <c r="F87" s="182" t="s">
        <v>175</v>
      </c>
      <c r="G87" s="180"/>
      <c r="H87" s="180"/>
      <c r="I87" s="183"/>
      <c r="J87" s="184">
        <f>BK87</f>
        <v>0</v>
      </c>
      <c r="K87" s="180"/>
      <c r="L87" s="185"/>
      <c r="M87" s="186"/>
      <c r="N87" s="187"/>
      <c r="O87" s="187"/>
      <c r="P87" s="188">
        <f>P88+P136+P151+P166+P192+P195</f>
        <v>0</v>
      </c>
      <c r="Q87" s="187"/>
      <c r="R87" s="188">
        <f>R88+R136+R151+R166+R192+R195</f>
        <v>274.48710820000002</v>
      </c>
      <c r="S87" s="187"/>
      <c r="T87" s="189">
        <f>T88+T136+T151+T166+T192+T195</f>
        <v>158.73000000000002</v>
      </c>
      <c r="AR87" s="190" t="s">
        <v>80</v>
      </c>
      <c r="AT87" s="191" t="s">
        <v>71</v>
      </c>
      <c r="AU87" s="191" t="s">
        <v>72</v>
      </c>
      <c r="AY87" s="190" t="s">
        <v>125</v>
      </c>
      <c r="BK87" s="192">
        <f>BK88+BK136+BK151+BK166+BK192+BK195</f>
        <v>0</v>
      </c>
    </row>
    <row r="88" s="9" customFormat="1" ht="22.8" customHeight="1">
      <c r="B88" s="179"/>
      <c r="C88" s="180"/>
      <c r="D88" s="181" t="s">
        <v>71</v>
      </c>
      <c r="E88" s="217" t="s">
        <v>80</v>
      </c>
      <c r="F88" s="217" t="s">
        <v>176</v>
      </c>
      <c r="G88" s="180"/>
      <c r="H88" s="180"/>
      <c r="I88" s="183"/>
      <c r="J88" s="218">
        <f>BK88</f>
        <v>0</v>
      </c>
      <c r="K88" s="180"/>
      <c r="L88" s="185"/>
      <c r="M88" s="186"/>
      <c r="N88" s="187"/>
      <c r="O88" s="187"/>
      <c r="P88" s="188">
        <f>SUM(P89:P135)</f>
        <v>0</v>
      </c>
      <c r="Q88" s="187"/>
      <c r="R88" s="188">
        <f>SUM(R89:R135)</f>
        <v>151.6788</v>
      </c>
      <c r="S88" s="187"/>
      <c r="T88" s="189">
        <f>SUM(T89:T135)</f>
        <v>141.5</v>
      </c>
      <c r="AR88" s="190" t="s">
        <v>80</v>
      </c>
      <c r="AT88" s="191" t="s">
        <v>71</v>
      </c>
      <c r="AU88" s="191" t="s">
        <v>80</v>
      </c>
      <c r="AY88" s="190" t="s">
        <v>125</v>
      </c>
      <c r="BK88" s="192">
        <f>SUM(BK89:BK135)</f>
        <v>0</v>
      </c>
    </row>
    <row r="89" s="1" customFormat="1" ht="22.5" customHeight="1">
      <c r="B89" s="36"/>
      <c r="C89" s="193" t="s">
        <v>80</v>
      </c>
      <c r="D89" s="193" t="s">
        <v>126</v>
      </c>
      <c r="E89" s="194" t="s">
        <v>187</v>
      </c>
      <c r="F89" s="195" t="s">
        <v>188</v>
      </c>
      <c r="G89" s="196" t="s">
        <v>179</v>
      </c>
      <c r="H89" s="197">
        <v>550</v>
      </c>
      <c r="I89" s="198"/>
      <c r="J89" s="197">
        <f>ROUND(I89*H89,1)</f>
        <v>0</v>
      </c>
      <c r="K89" s="195" t="s">
        <v>130</v>
      </c>
      <c r="L89" s="41"/>
      <c r="M89" s="199" t="s">
        <v>19</v>
      </c>
      <c r="N89" s="200" t="s">
        <v>43</v>
      </c>
      <c r="O89" s="77"/>
      <c r="P89" s="201">
        <f>O89*H89</f>
        <v>0</v>
      </c>
      <c r="Q89" s="201">
        <v>0</v>
      </c>
      <c r="R89" s="201">
        <f>Q89*H89</f>
        <v>0</v>
      </c>
      <c r="S89" s="201">
        <v>0.17999999999999999</v>
      </c>
      <c r="T89" s="202">
        <f>S89*H89</f>
        <v>99</v>
      </c>
      <c r="AR89" s="15" t="s">
        <v>146</v>
      </c>
      <c r="AT89" s="15" t="s">
        <v>126</v>
      </c>
      <c r="AU89" s="15" t="s">
        <v>82</v>
      </c>
      <c r="AY89" s="15" t="s">
        <v>125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15" t="s">
        <v>80</v>
      </c>
      <c r="BK89" s="203">
        <f>ROUND(I89*H89,1)</f>
        <v>0</v>
      </c>
      <c r="BL89" s="15" t="s">
        <v>146</v>
      </c>
      <c r="BM89" s="15" t="s">
        <v>189</v>
      </c>
    </row>
    <row r="90" s="1" customFormat="1">
      <c r="B90" s="36"/>
      <c r="C90" s="37"/>
      <c r="D90" s="204" t="s">
        <v>181</v>
      </c>
      <c r="E90" s="37"/>
      <c r="F90" s="205" t="s">
        <v>190</v>
      </c>
      <c r="G90" s="37"/>
      <c r="H90" s="37"/>
      <c r="I90" s="128"/>
      <c r="J90" s="37"/>
      <c r="K90" s="37"/>
      <c r="L90" s="41"/>
      <c r="M90" s="206"/>
      <c r="N90" s="77"/>
      <c r="O90" s="77"/>
      <c r="P90" s="77"/>
      <c r="Q90" s="77"/>
      <c r="R90" s="77"/>
      <c r="S90" s="77"/>
      <c r="T90" s="78"/>
      <c r="AT90" s="15" t="s">
        <v>181</v>
      </c>
      <c r="AU90" s="15" t="s">
        <v>82</v>
      </c>
    </row>
    <row r="91" s="1" customFormat="1" ht="33.75" customHeight="1">
      <c r="B91" s="36"/>
      <c r="C91" s="193" t="s">
        <v>82</v>
      </c>
      <c r="D91" s="193" t="s">
        <v>126</v>
      </c>
      <c r="E91" s="194" t="s">
        <v>575</v>
      </c>
      <c r="F91" s="195" t="s">
        <v>576</v>
      </c>
      <c r="G91" s="196" t="s">
        <v>179</v>
      </c>
      <c r="H91" s="197">
        <v>100</v>
      </c>
      <c r="I91" s="198"/>
      <c r="J91" s="197">
        <f>ROUND(I91*H91,1)</f>
        <v>0</v>
      </c>
      <c r="K91" s="195" t="s">
        <v>130</v>
      </c>
      <c r="L91" s="41"/>
      <c r="M91" s="199" t="s">
        <v>19</v>
      </c>
      <c r="N91" s="200" t="s">
        <v>43</v>
      </c>
      <c r="O91" s="77"/>
      <c r="P91" s="201">
        <f>O91*H91</f>
        <v>0</v>
      </c>
      <c r="Q91" s="201">
        <v>0</v>
      </c>
      <c r="R91" s="201">
        <f>Q91*H91</f>
        <v>0</v>
      </c>
      <c r="S91" s="201">
        <v>0.42499999999999999</v>
      </c>
      <c r="T91" s="202">
        <f>S91*H91</f>
        <v>42.5</v>
      </c>
      <c r="AR91" s="15" t="s">
        <v>146</v>
      </c>
      <c r="AT91" s="15" t="s">
        <v>126</v>
      </c>
      <c r="AU91" s="15" t="s">
        <v>82</v>
      </c>
      <c r="AY91" s="15" t="s">
        <v>125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15" t="s">
        <v>80</v>
      </c>
      <c r="BK91" s="203">
        <f>ROUND(I91*H91,1)</f>
        <v>0</v>
      </c>
      <c r="BL91" s="15" t="s">
        <v>146</v>
      </c>
      <c r="BM91" s="15" t="s">
        <v>577</v>
      </c>
    </row>
    <row r="92" s="1" customFormat="1">
      <c r="B92" s="36"/>
      <c r="C92" s="37"/>
      <c r="D92" s="204" t="s">
        <v>181</v>
      </c>
      <c r="E92" s="37"/>
      <c r="F92" s="205" t="s">
        <v>578</v>
      </c>
      <c r="G92" s="37"/>
      <c r="H92" s="37"/>
      <c r="I92" s="128"/>
      <c r="J92" s="37"/>
      <c r="K92" s="37"/>
      <c r="L92" s="41"/>
      <c r="M92" s="206"/>
      <c r="N92" s="77"/>
      <c r="O92" s="77"/>
      <c r="P92" s="77"/>
      <c r="Q92" s="77"/>
      <c r="R92" s="77"/>
      <c r="S92" s="77"/>
      <c r="T92" s="78"/>
      <c r="AT92" s="15" t="s">
        <v>181</v>
      </c>
      <c r="AU92" s="15" t="s">
        <v>82</v>
      </c>
    </row>
    <row r="93" s="1" customFormat="1" ht="16.5" customHeight="1">
      <c r="B93" s="36"/>
      <c r="C93" s="193" t="s">
        <v>141</v>
      </c>
      <c r="D93" s="193" t="s">
        <v>126</v>
      </c>
      <c r="E93" s="194" t="s">
        <v>196</v>
      </c>
      <c r="F93" s="195" t="s">
        <v>197</v>
      </c>
      <c r="G93" s="196" t="s">
        <v>193</v>
      </c>
      <c r="H93" s="197">
        <v>80</v>
      </c>
      <c r="I93" s="198"/>
      <c r="J93" s="197">
        <f>ROUND(I93*H93,1)</f>
        <v>0</v>
      </c>
      <c r="K93" s="195" t="s">
        <v>130</v>
      </c>
      <c r="L93" s="41"/>
      <c r="M93" s="199" t="s">
        <v>19</v>
      </c>
      <c r="N93" s="200" t="s">
        <v>43</v>
      </c>
      <c r="O93" s="77"/>
      <c r="P93" s="201">
        <f>O93*H93</f>
        <v>0</v>
      </c>
      <c r="Q93" s="201">
        <v>0</v>
      </c>
      <c r="R93" s="201">
        <f>Q93*H93</f>
        <v>0</v>
      </c>
      <c r="S93" s="201">
        <v>0</v>
      </c>
      <c r="T93" s="202">
        <f>S93*H93</f>
        <v>0</v>
      </c>
      <c r="AR93" s="15" t="s">
        <v>146</v>
      </c>
      <c r="AT93" s="15" t="s">
        <v>126</v>
      </c>
      <c r="AU93" s="15" t="s">
        <v>82</v>
      </c>
      <c r="AY93" s="15" t="s">
        <v>125</v>
      </c>
      <c r="BE93" s="203">
        <f>IF(N93="základní",J93,0)</f>
        <v>0</v>
      </c>
      <c r="BF93" s="203">
        <f>IF(N93="snížená",J93,0)</f>
        <v>0</v>
      </c>
      <c r="BG93" s="203">
        <f>IF(N93="zákl. přenesená",J93,0)</f>
        <v>0</v>
      </c>
      <c r="BH93" s="203">
        <f>IF(N93="sníž. přenesená",J93,0)</f>
        <v>0</v>
      </c>
      <c r="BI93" s="203">
        <f>IF(N93="nulová",J93,0)</f>
        <v>0</v>
      </c>
      <c r="BJ93" s="15" t="s">
        <v>80</v>
      </c>
      <c r="BK93" s="203">
        <f>ROUND(I93*H93,1)</f>
        <v>0</v>
      </c>
      <c r="BL93" s="15" t="s">
        <v>146</v>
      </c>
      <c r="BM93" s="15" t="s">
        <v>198</v>
      </c>
    </row>
    <row r="94" s="1" customFormat="1">
      <c r="B94" s="36"/>
      <c r="C94" s="37"/>
      <c r="D94" s="204" t="s">
        <v>181</v>
      </c>
      <c r="E94" s="37"/>
      <c r="F94" s="205" t="s">
        <v>199</v>
      </c>
      <c r="G94" s="37"/>
      <c r="H94" s="37"/>
      <c r="I94" s="128"/>
      <c r="J94" s="37"/>
      <c r="K94" s="37"/>
      <c r="L94" s="41"/>
      <c r="M94" s="206"/>
      <c r="N94" s="77"/>
      <c r="O94" s="77"/>
      <c r="P94" s="77"/>
      <c r="Q94" s="77"/>
      <c r="R94" s="77"/>
      <c r="S94" s="77"/>
      <c r="T94" s="78"/>
      <c r="AT94" s="15" t="s">
        <v>181</v>
      </c>
      <c r="AU94" s="15" t="s">
        <v>82</v>
      </c>
    </row>
    <row r="95" s="11" customFormat="1">
      <c r="B95" s="219"/>
      <c r="C95" s="220"/>
      <c r="D95" s="204" t="s">
        <v>200</v>
      </c>
      <c r="E95" s="221" t="s">
        <v>19</v>
      </c>
      <c r="F95" s="222" t="s">
        <v>201</v>
      </c>
      <c r="G95" s="220"/>
      <c r="H95" s="221" t="s">
        <v>19</v>
      </c>
      <c r="I95" s="223"/>
      <c r="J95" s="220"/>
      <c r="K95" s="220"/>
      <c r="L95" s="224"/>
      <c r="M95" s="225"/>
      <c r="N95" s="226"/>
      <c r="O95" s="226"/>
      <c r="P95" s="226"/>
      <c r="Q95" s="226"/>
      <c r="R95" s="226"/>
      <c r="S95" s="226"/>
      <c r="T95" s="227"/>
      <c r="AT95" s="228" t="s">
        <v>200</v>
      </c>
      <c r="AU95" s="228" t="s">
        <v>82</v>
      </c>
      <c r="AV95" s="11" t="s">
        <v>80</v>
      </c>
      <c r="AW95" s="11" t="s">
        <v>33</v>
      </c>
      <c r="AX95" s="11" t="s">
        <v>72</v>
      </c>
      <c r="AY95" s="228" t="s">
        <v>125</v>
      </c>
    </row>
    <row r="96" s="12" customFormat="1">
      <c r="B96" s="229"/>
      <c r="C96" s="230"/>
      <c r="D96" s="204" t="s">
        <v>200</v>
      </c>
      <c r="E96" s="231" t="s">
        <v>19</v>
      </c>
      <c r="F96" s="232" t="s">
        <v>579</v>
      </c>
      <c r="G96" s="230"/>
      <c r="H96" s="233">
        <v>80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AT96" s="239" t="s">
        <v>200</v>
      </c>
      <c r="AU96" s="239" t="s">
        <v>82</v>
      </c>
      <c r="AV96" s="12" t="s">
        <v>82</v>
      </c>
      <c r="AW96" s="12" t="s">
        <v>33</v>
      </c>
      <c r="AX96" s="12" t="s">
        <v>72</v>
      </c>
      <c r="AY96" s="239" t="s">
        <v>125</v>
      </c>
    </row>
    <row r="97" s="1" customFormat="1" ht="22.5" customHeight="1">
      <c r="B97" s="36"/>
      <c r="C97" s="193" t="s">
        <v>146</v>
      </c>
      <c r="D97" s="193" t="s">
        <v>126</v>
      </c>
      <c r="E97" s="194" t="s">
        <v>211</v>
      </c>
      <c r="F97" s="195" t="s">
        <v>212</v>
      </c>
      <c r="G97" s="196" t="s">
        <v>193</v>
      </c>
      <c r="H97" s="197">
        <v>4.2599999999999998</v>
      </c>
      <c r="I97" s="198"/>
      <c r="J97" s="197">
        <f>ROUND(I97*H97,1)</f>
        <v>0</v>
      </c>
      <c r="K97" s="195" t="s">
        <v>130</v>
      </c>
      <c r="L97" s="41"/>
      <c r="M97" s="199" t="s">
        <v>19</v>
      </c>
      <c r="N97" s="200" t="s">
        <v>43</v>
      </c>
      <c r="O97" s="77"/>
      <c r="P97" s="201">
        <f>O97*H97</f>
        <v>0</v>
      </c>
      <c r="Q97" s="201">
        <v>0</v>
      </c>
      <c r="R97" s="201">
        <f>Q97*H97</f>
        <v>0</v>
      </c>
      <c r="S97" s="201">
        <v>0</v>
      </c>
      <c r="T97" s="202">
        <f>S97*H97</f>
        <v>0</v>
      </c>
      <c r="AR97" s="15" t="s">
        <v>146</v>
      </c>
      <c r="AT97" s="15" t="s">
        <v>126</v>
      </c>
      <c r="AU97" s="15" t="s">
        <v>82</v>
      </c>
      <c r="AY97" s="15" t="s">
        <v>125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15" t="s">
        <v>80</v>
      </c>
      <c r="BK97" s="203">
        <f>ROUND(I97*H97,1)</f>
        <v>0</v>
      </c>
      <c r="BL97" s="15" t="s">
        <v>146</v>
      </c>
      <c r="BM97" s="15" t="s">
        <v>213</v>
      </c>
    </row>
    <row r="98" s="1" customFormat="1">
      <c r="B98" s="36"/>
      <c r="C98" s="37"/>
      <c r="D98" s="204" t="s">
        <v>181</v>
      </c>
      <c r="E98" s="37"/>
      <c r="F98" s="205" t="s">
        <v>214</v>
      </c>
      <c r="G98" s="37"/>
      <c r="H98" s="37"/>
      <c r="I98" s="128"/>
      <c r="J98" s="37"/>
      <c r="K98" s="37"/>
      <c r="L98" s="41"/>
      <c r="M98" s="206"/>
      <c r="N98" s="77"/>
      <c r="O98" s="77"/>
      <c r="P98" s="77"/>
      <c r="Q98" s="77"/>
      <c r="R98" s="77"/>
      <c r="S98" s="77"/>
      <c r="T98" s="78"/>
      <c r="AT98" s="15" t="s">
        <v>181</v>
      </c>
      <c r="AU98" s="15" t="s">
        <v>82</v>
      </c>
    </row>
    <row r="99" s="11" customFormat="1">
      <c r="B99" s="219"/>
      <c r="C99" s="220"/>
      <c r="D99" s="204" t="s">
        <v>200</v>
      </c>
      <c r="E99" s="221" t="s">
        <v>19</v>
      </c>
      <c r="F99" s="222" t="s">
        <v>215</v>
      </c>
      <c r="G99" s="220"/>
      <c r="H99" s="221" t="s">
        <v>19</v>
      </c>
      <c r="I99" s="223"/>
      <c r="J99" s="220"/>
      <c r="K99" s="220"/>
      <c r="L99" s="224"/>
      <c r="M99" s="225"/>
      <c r="N99" s="226"/>
      <c r="O99" s="226"/>
      <c r="P99" s="226"/>
      <c r="Q99" s="226"/>
      <c r="R99" s="226"/>
      <c r="S99" s="226"/>
      <c r="T99" s="227"/>
      <c r="AT99" s="228" t="s">
        <v>200</v>
      </c>
      <c r="AU99" s="228" t="s">
        <v>82</v>
      </c>
      <c r="AV99" s="11" t="s">
        <v>80</v>
      </c>
      <c r="AW99" s="11" t="s">
        <v>33</v>
      </c>
      <c r="AX99" s="11" t="s">
        <v>72</v>
      </c>
      <c r="AY99" s="228" t="s">
        <v>125</v>
      </c>
    </row>
    <row r="100" s="12" customFormat="1">
      <c r="B100" s="229"/>
      <c r="C100" s="230"/>
      <c r="D100" s="204" t="s">
        <v>200</v>
      </c>
      <c r="E100" s="231" t="s">
        <v>19</v>
      </c>
      <c r="F100" s="232" t="s">
        <v>580</v>
      </c>
      <c r="G100" s="230"/>
      <c r="H100" s="233">
        <v>1.5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AT100" s="239" t="s">
        <v>200</v>
      </c>
      <c r="AU100" s="239" t="s">
        <v>82</v>
      </c>
      <c r="AV100" s="12" t="s">
        <v>82</v>
      </c>
      <c r="AW100" s="12" t="s">
        <v>33</v>
      </c>
      <c r="AX100" s="12" t="s">
        <v>72</v>
      </c>
      <c r="AY100" s="239" t="s">
        <v>125</v>
      </c>
    </row>
    <row r="101" s="12" customFormat="1">
      <c r="B101" s="229"/>
      <c r="C101" s="230"/>
      <c r="D101" s="204" t="s">
        <v>200</v>
      </c>
      <c r="E101" s="231" t="s">
        <v>19</v>
      </c>
      <c r="F101" s="232" t="s">
        <v>581</v>
      </c>
      <c r="G101" s="230"/>
      <c r="H101" s="233">
        <v>2.7599999999999998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AT101" s="239" t="s">
        <v>200</v>
      </c>
      <c r="AU101" s="239" t="s">
        <v>82</v>
      </c>
      <c r="AV101" s="12" t="s">
        <v>82</v>
      </c>
      <c r="AW101" s="12" t="s">
        <v>33</v>
      </c>
      <c r="AX101" s="12" t="s">
        <v>72</v>
      </c>
      <c r="AY101" s="239" t="s">
        <v>125</v>
      </c>
    </row>
    <row r="102" s="1" customFormat="1" ht="22.5" customHeight="1">
      <c r="B102" s="36"/>
      <c r="C102" s="193" t="s">
        <v>150</v>
      </c>
      <c r="D102" s="193" t="s">
        <v>126</v>
      </c>
      <c r="E102" s="194" t="s">
        <v>223</v>
      </c>
      <c r="F102" s="195" t="s">
        <v>224</v>
      </c>
      <c r="G102" s="196" t="s">
        <v>193</v>
      </c>
      <c r="H102" s="197">
        <v>84.260000000000005</v>
      </c>
      <c r="I102" s="198"/>
      <c r="J102" s="197">
        <f>ROUND(I102*H102,1)</f>
        <v>0</v>
      </c>
      <c r="K102" s="195" t="s">
        <v>130</v>
      </c>
      <c r="L102" s="41"/>
      <c r="M102" s="199" t="s">
        <v>19</v>
      </c>
      <c r="N102" s="200" t="s">
        <v>43</v>
      </c>
      <c r="O102" s="77"/>
      <c r="P102" s="201">
        <f>O102*H102</f>
        <v>0</v>
      </c>
      <c r="Q102" s="201">
        <v>0</v>
      </c>
      <c r="R102" s="201">
        <f>Q102*H102</f>
        <v>0</v>
      </c>
      <c r="S102" s="201">
        <v>0</v>
      </c>
      <c r="T102" s="202">
        <f>S102*H102</f>
        <v>0</v>
      </c>
      <c r="AR102" s="15" t="s">
        <v>146</v>
      </c>
      <c r="AT102" s="15" t="s">
        <v>126</v>
      </c>
      <c r="AU102" s="15" t="s">
        <v>82</v>
      </c>
      <c r="AY102" s="15" t="s">
        <v>125</v>
      </c>
      <c r="BE102" s="203">
        <f>IF(N102="základní",J102,0)</f>
        <v>0</v>
      </c>
      <c r="BF102" s="203">
        <f>IF(N102="snížená",J102,0)</f>
        <v>0</v>
      </c>
      <c r="BG102" s="203">
        <f>IF(N102="zákl. přenesená",J102,0)</f>
        <v>0</v>
      </c>
      <c r="BH102" s="203">
        <f>IF(N102="sníž. přenesená",J102,0)</f>
        <v>0</v>
      </c>
      <c r="BI102" s="203">
        <f>IF(N102="nulová",J102,0)</f>
        <v>0</v>
      </c>
      <c r="BJ102" s="15" t="s">
        <v>80</v>
      </c>
      <c r="BK102" s="203">
        <f>ROUND(I102*H102,1)</f>
        <v>0</v>
      </c>
      <c r="BL102" s="15" t="s">
        <v>146</v>
      </c>
      <c r="BM102" s="15" t="s">
        <v>225</v>
      </c>
    </row>
    <row r="103" s="1" customFormat="1">
      <c r="B103" s="36"/>
      <c r="C103" s="37"/>
      <c r="D103" s="204" t="s">
        <v>181</v>
      </c>
      <c r="E103" s="37"/>
      <c r="F103" s="205" t="s">
        <v>221</v>
      </c>
      <c r="G103" s="37"/>
      <c r="H103" s="37"/>
      <c r="I103" s="128"/>
      <c r="J103" s="37"/>
      <c r="K103" s="37"/>
      <c r="L103" s="41"/>
      <c r="M103" s="206"/>
      <c r="N103" s="77"/>
      <c r="O103" s="77"/>
      <c r="P103" s="77"/>
      <c r="Q103" s="77"/>
      <c r="R103" s="77"/>
      <c r="S103" s="77"/>
      <c r="T103" s="78"/>
      <c r="AT103" s="15" t="s">
        <v>181</v>
      </c>
      <c r="AU103" s="15" t="s">
        <v>82</v>
      </c>
    </row>
    <row r="104" s="12" customFormat="1">
      <c r="B104" s="229"/>
      <c r="C104" s="230"/>
      <c r="D104" s="204" t="s">
        <v>200</v>
      </c>
      <c r="E104" s="231" t="s">
        <v>19</v>
      </c>
      <c r="F104" s="232" t="s">
        <v>582</v>
      </c>
      <c r="G104" s="230"/>
      <c r="H104" s="233">
        <v>80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AT104" s="239" t="s">
        <v>200</v>
      </c>
      <c r="AU104" s="239" t="s">
        <v>82</v>
      </c>
      <c r="AV104" s="12" t="s">
        <v>82</v>
      </c>
      <c r="AW104" s="12" t="s">
        <v>33</v>
      </c>
      <c r="AX104" s="12" t="s">
        <v>72</v>
      </c>
      <c r="AY104" s="239" t="s">
        <v>125</v>
      </c>
    </row>
    <row r="105" s="12" customFormat="1">
      <c r="B105" s="229"/>
      <c r="C105" s="230"/>
      <c r="D105" s="204" t="s">
        <v>200</v>
      </c>
      <c r="E105" s="231" t="s">
        <v>19</v>
      </c>
      <c r="F105" s="232" t="s">
        <v>583</v>
      </c>
      <c r="G105" s="230"/>
      <c r="H105" s="233">
        <v>4.2599999999999998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AT105" s="239" t="s">
        <v>200</v>
      </c>
      <c r="AU105" s="239" t="s">
        <v>82</v>
      </c>
      <c r="AV105" s="12" t="s">
        <v>82</v>
      </c>
      <c r="AW105" s="12" t="s">
        <v>33</v>
      </c>
      <c r="AX105" s="12" t="s">
        <v>72</v>
      </c>
      <c r="AY105" s="239" t="s">
        <v>125</v>
      </c>
    </row>
    <row r="106" s="1" customFormat="1" ht="22.5" customHeight="1">
      <c r="B106" s="36"/>
      <c r="C106" s="193" t="s">
        <v>155</v>
      </c>
      <c r="D106" s="193" t="s">
        <v>126</v>
      </c>
      <c r="E106" s="194" t="s">
        <v>233</v>
      </c>
      <c r="F106" s="195" t="s">
        <v>234</v>
      </c>
      <c r="G106" s="196" t="s">
        <v>193</v>
      </c>
      <c r="H106" s="197">
        <v>842.60000000000002</v>
      </c>
      <c r="I106" s="198"/>
      <c r="J106" s="197">
        <f>ROUND(I106*H106,1)</f>
        <v>0</v>
      </c>
      <c r="K106" s="195" t="s">
        <v>130</v>
      </c>
      <c r="L106" s="41"/>
      <c r="M106" s="199" t="s">
        <v>19</v>
      </c>
      <c r="N106" s="200" t="s">
        <v>43</v>
      </c>
      <c r="O106" s="77"/>
      <c r="P106" s="201">
        <f>O106*H106</f>
        <v>0</v>
      </c>
      <c r="Q106" s="201">
        <v>0</v>
      </c>
      <c r="R106" s="201">
        <f>Q106*H106</f>
        <v>0</v>
      </c>
      <c r="S106" s="201">
        <v>0</v>
      </c>
      <c r="T106" s="202">
        <f>S106*H106</f>
        <v>0</v>
      </c>
      <c r="AR106" s="15" t="s">
        <v>146</v>
      </c>
      <c r="AT106" s="15" t="s">
        <v>126</v>
      </c>
      <c r="AU106" s="15" t="s">
        <v>82</v>
      </c>
      <c r="AY106" s="15" t="s">
        <v>125</v>
      </c>
      <c r="BE106" s="203">
        <f>IF(N106="základní",J106,0)</f>
        <v>0</v>
      </c>
      <c r="BF106" s="203">
        <f>IF(N106="snížená",J106,0)</f>
        <v>0</v>
      </c>
      <c r="BG106" s="203">
        <f>IF(N106="zákl. přenesená",J106,0)</f>
        <v>0</v>
      </c>
      <c r="BH106" s="203">
        <f>IF(N106="sníž. přenesená",J106,0)</f>
        <v>0</v>
      </c>
      <c r="BI106" s="203">
        <f>IF(N106="nulová",J106,0)</f>
        <v>0</v>
      </c>
      <c r="BJ106" s="15" t="s">
        <v>80</v>
      </c>
      <c r="BK106" s="203">
        <f>ROUND(I106*H106,1)</f>
        <v>0</v>
      </c>
      <c r="BL106" s="15" t="s">
        <v>146</v>
      </c>
      <c r="BM106" s="15" t="s">
        <v>584</v>
      </c>
    </row>
    <row r="107" s="1" customFormat="1">
      <c r="B107" s="36"/>
      <c r="C107" s="37"/>
      <c r="D107" s="204" t="s">
        <v>181</v>
      </c>
      <c r="E107" s="37"/>
      <c r="F107" s="205" t="s">
        <v>221</v>
      </c>
      <c r="G107" s="37"/>
      <c r="H107" s="37"/>
      <c r="I107" s="128"/>
      <c r="J107" s="37"/>
      <c r="K107" s="37"/>
      <c r="L107" s="41"/>
      <c r="M107" s="206"/>
      <c r="N107" s="77"/>
      <c r="O107" s="77"/>
      <c r="P107" s="77"/>
      <c r="Q107" s="77"/>
      <c r="R107" s="77"/>
      <c r="S107" s="77"/>
      <c r="T107" s="78"/>
      <c r="AT107" s="15" t="s">
        <v>181</v>
      </c>
      <c r="AU107" s="15" t="s">
        <v>82</v>
      </c>
    </row>
    <row r="108" s="12" customFormat="1">
      <c r="B108" s="229"/>
      <c r="C108" s="230"/>
      <c r="D108" s="204" t="s">
        <v>200</v>
      </c>
      <c r="E108" s="231" t="s">
        <v>19</v>
      </c>
      <c r="F108" s="232" t="s">
        <v>585</v>
      </c>
      <c r="G108" s="230"/>
      <c r="H108" s="233">
        <v>842.60000000000002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AT108" s="239" t="s">
        <v>200</v>
      </c>
      <c r="AU108" s="239" t="s">
        <v>82</v>
      </c>
      <c r="AV108" s="12" t="s">
        <v>82</v>
      </c>
      <c r="AW108" s="12" t="s">
        <v>33</v>
      </c>
      <c r="AX108" s="12" t="s">
        <v>72</v>
      </c>
      <c r="AY108" s="239" t="s">
        <v>125</v>
      </c>
    </row>
    <row r="109" s="1" customFormat="1" ht="16.5" customHeight="1">
      <c r="B109" s="36"/>
      <c r="C109" s="193" t="s">
        <v>160</v>
      </c>
      <c r="D109" s="193" t="s">
        <v>126</v>
      </c>
      <c r="E109" s="194" t="s">
        <v>238</v>
      </c>
      <c r="F109" s="195" t="s">
        <v>239</v>
      </c>
      <c r="G109" s="196" t="s">
        <v>240</v>
      </c>
      <c r="H109" s="197">
        <v>160.09</v>
      </c>
      <c r="I109" s="198"/>
      <c r="J109" s="197">
        <f>ROUND(I109*H109,1)</f>
        <v>0</v>
      </c>
      <c r="K109" s="195" t="s">
        <v>130</v>
      </c>
      <c r="L109" s="41"/>
      <c r="M109" s="199" t="s">
        <v>19</v>
      </c>
      <c r="N109" s="200" t="s">
        <v>43</v>
      </c>
      <c r="O109" s="77"/>
      <c r="P109" s="201">
        <f>O109*H109</f>
        <v>0</v>
      </c>
      <c r="Q109" s="201">
        <v>0</v>
      </c>
      <c r="R109" s="201">
        <f>Q109*H109</f>
        <v>0</v>
      </c>
      <c r="S109" s="201">
        <v>0</v>
      </c>
      <c r="T109" s="202">
        <f>S109*H109</f>
        <v>0</v>
      </c>
      <c r="AR109" s="15" t="s">
        <v>146</v>
      </c>
      <c r="AT109" s="15" t="s">
        <v>126</v>
      </c>
      <c r="AU109" s="15" t="s">
        <v>82</v>
      </c>
      <c r="AY109" s="15" t="s">
        <v>125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5" t="s">
        <v>80</v>
      </c>
      <c r="BK109" s="203">
        <f>ROUND(I109*H109,1)</f>
        <v>0</v>
      </c>
      <c r="BL109" s="15" t="s">
        <v>146</v>
      </c>
      <c r="BM109" s="15" t="s">
        <v>241</v>
      </c>
    </row>
    <row r="110" s="1" customFormat="1">
      <c r="B110" s="36"/>
      <c r="C110" s="37"/>
      <c r="D110" s="204" t="s">
        <v>181</v>
      </c>
      <c r="E110" s="37"/>
      <c r="F110" s="205" t="s">
        <v>242</v>
      </c>
      <c r="G110" s="37"/>
      <c r="H110" s="37"/>
      <c r="I110" s="128"/>
      <c r="J110" s="37"/>
      <c r="K110" s="37"/>
      <c r="L110" s="41"/>
      <c r="M110" s="206"/>
      <c r="N110" s="77"/>
      <c r="O110" s="77"/>
      <c r="P110" s="77"/>
      <c r="Q110" s="77"/>
      <c r="R110" s="77"/>
      <c r="S110" s="77"/>
      <c r="T110" s="78"/>
      <c r="AT110" s="15" t="s">
        <v>181</v>
      </c>
      <c r="AU110" s="15" t="s">
        <v>82</v>
      </c>
    </row>
    <row r="111" s="12" customFormat="1">
      <c r="B111" s="229"/>
      <c r="C111" s="230"/>
      <c r="D111" s="204" t="s">
        <v>200</v>
      </c>
      <c r="E111" s="231" t="s">
        <v>19</v>
      </c>
      <c r="F111" s="232" t="s">
        <v>586</v>
      </c>
      <c r="G111" s="230"/>
      <c r="H111" s="233">
        <v>160.09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AT111" s="239" t="s">
        <v>200</v>
      </c>
      <c r="AU111" s="239" t="s">
        <v>82</v>
      </c>
      <c r="AV111" s="12" t="s">
        <v>82</v>
      </c>
      <c r="AW111" s="12" t="s">
        <v>33</v>
      </c>
      <c r="AX111" s="12" t="s">
        <v>72</v>
      </c>
      <c r="AY111" s="239" t="s">
        <v>125</v>
      </c>
    </row>
    <row r="112" s="1" customFormat="1" ht="16.5" customHeight="1">
      <c r="B112" s="36"/>
      <c r="C112" s="193" t="s">
        <v>217</v>
      </c>
      <c r="D112" s="193" t="s">
        <v>126</v>
      </c>
      <c r="E112" s="194" t="s">
        <v>250</v>
      </c>
      <c r="F112" s="195" t="s">
        <v>251</v>
      </c>
      <c r="G112" s="196" t="s">
        <v>179</v>
      </c>
      <c r="H112" s="197">
        <v>1750</v>
      </c>
      <c r="I112" s="198"/>
      <c r="J112" s="197">
        <f>ROUND(I112*H112,1)</f>
        <v>0</v>
      </c>
      <c r="K112" s="195" t="s">
        <v>130</v>
      </c>
      <c r="L112" s="41"/>
      <c r="M112" s="199" t="s">
        <v>19</v>
      </c>
      <c r="N112" s="200" t="s">
        <v>43</v>
      </c>
      <c r="O112" s="77"/>
      <c r="P112" s="201">
        <f>O112*H112</f>
        <v>0</v>
      </c>
      <c r="Q112" s="201">
        <v>0</v>
      </c>
      <c r="R112" s="201">
        <f>Q112*H112</f>
        <v>0</v>
      </c>
      <c r="S112" s="201">
        <v>0</v>
      </c>
      <c r="T112" s="202">
        <f>S112*H112</f>
        <v>0</v>
      </c>
      <c r="AR112" s="15" t="s">
        <v>146</v>
      </c>
      <c r="AT112" s="15" t="s">
        <v>126</v>
      </c>
      <c r="AU112" s="15" t="s">
        <v>82</v>
      </c>
      <c r="AY112" s="15" t="s">
        <v>125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5" t="s">
        <v>80</v>
      </c>
      <c r="BK112" s="203">
        <f>ROUND(I112*H112,1)</f>
        <v>0</v>
      </c>
      <c r="BL112" s="15" t="s">
        <v>146</v>
      </c>
      <c r="BM112" s="15" t="s">
        <v>252</v>
      </c>
    </row>
    <row r="113" s="1" customFormat="1">
      <c r="B113" s="36"/>
      <c r="C113" s="37"/>
      <c r="D113" s="204" t="s">
        <v>181</v>
      </c>
      <c r="E113" s="37"/>
      <c r="F113" s="205" t="s">
        <v>253</v>
      </c>
      <c r="G113" s="37"/>
      <c r="H113" s="37"/>
      <c r="I113" s="128"/>
      <c r="J113" s="37"/>
      <c r="K113" s="37"/>
      <c r="L113" s="41"/>
      <c r="M113" s="206"/>
      <c r="N113" s="77"/>
      <c r="O113" s="77"/>
      <c r="P113" s="77"/>
      <c r="Q113" s="77"/>
      <c r="R113" s="77"/>
      <c r="S113" s="77"/>
      <c r="T113" s="78"/>
      <c r="AT113" s="15" t="s">
        <v>181</v>
      </c>
      <c r="AU113" s="15" t="s">
        <v>82</v>
      </c>
    </row>
    <row r="114" s="1" customFormat="1" ht="22.5" customHeight="1">
      <c r="B114" s="36"/>
      <c r="C114" s="193" t="s">
        <v>222</v>
      </c>
      <c r="D114" s="193" t="s">
        <v>126</v>
      </c>
      <c r="E114" s="194" t="s">
        <v>255</v>
      </c>
      <c r="F114" s="195" t="s">
        <v>256</v>
      </c>
      <c r="G114" s="196" t="s">
        <v>193</v>
      </c>
      <c r="H114" s="197">
        <v>84.260000000000005</v>
      </c>
      <c r="I114" s="198"/>
      <c r="J114" s="197">
        <f>ROUND(I114*H114,1)</f>
        <v>0</v>
      </c>
      <c r="K114" s="195" t="s">
        <v>130</v>
      </c>
      <c r="L114" s="41"/>
      <c r="M114" s="199" t="s">
        <v>19</v>
      </c>
      <c r="N114" s="200" t="s">
        <v>43</v>
      </c>
      <c r="O114" s="77"/>
      <c r="P114" s="201">
        <f>O114*H114</f>
        <v>0</v>
      </c>
      <c r="Q114" s="201">
        <v>0</v>
      </c>
      <c r="R114" s="201">
        <f>Q114*H114</f>
        <v>0</v>
      </c>
      <c r="S114" s="201">
        <v>0</v>
      </c>
      <c r="T114" s="202">
        <f>S114*H114</f>
        <v>0</v>
      </c>
      <c r="AR114" s="15" t="s">
        <v>146</v>
      </c>
      <c r="AT114" s="15" t="s">
        <v>126</v>
      </c>
      <c r="AU114" s="15" t="s">
        <v>82</v>
      </c>
      <c r="AY114" s="15" t="s">
        <v>125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5" t="s">
        <v>80</v>
      </c>
      <c r="BK114" s="203">
        <f>ROUND(I114*H114,1)</f>
        <v>0</v>
      </c>
      <c r="BL114" s="15" t="s">
        <v>146</v>
      </c>
      <c r="BM114" s="15" t="s">
        <v>257</v>
      </c>
    </row>
    <row r="115" s="1" customFormat="1">
      <c r="B115" s="36"/>
      <c r="C115" s="37"/>
      <c r="D115" s="204" t="s">
        <v>181</v>
      </c>
      <c r="E115" s="37"/>
      <c r="F115" s="205" t="s">
        <v>258</v>
      </c>
      <c r="G115" s="37"/>
      <c r="H115" s="37"/>
      <c r="I115" s="128"/>
      <c r="J115" s="37"/>
      <c r="K115" s="37"/>
      <c r="L115" s="41"/>
      <c r="M115" s="206"/>
      <c r="N115" s="77"/>
      <c r="O115" s="77"/>
      <c r="P115" s="77"/>
      <c r="Q115" s="77"/>
      <c r="R115" s="77"/>
      <c r="S115" s="77"/>
      <c r="T115" s="78"/>
      <c r="AT115" s="15" t="s">
        <v>181</v>
      </c>
      <c r="AU115" s="15" t="s">
        <v>82</v>
      </c>
    </row>
    <row r="116" s="11" customFormat="1">
      <c r="B116" s="219"/>
      <c r="C116" s="220"/>
      <c r="D116" s="204" t="s">
        <v>200</v>
      </c>
      <c r="E116" s="221" t="s">
        <v>19</v>
      </c>
      <c r="F116" s="222" t="s">
        <v>201</v>
      </c>
      <c r="G116" s="220"/>
      <c r="H116" s="221" t="s">
        <v>19</v>
      </c>
      <c r="I116" s="223"/>
      <c r="J116" s="220"/>
      <c r="K116" s="220"/>
      <c r="L116" s="224"/>
      <c r="M116" s="225"/>
      <c r="N116" s="226"/>
      <c r="O116" s="226"/>
      <c r="P116" s="226"/>
      <c r="Q116" s="226"/>
      <c r="R116" s="226"/>
      <c r="S116" s="226"/>
      <c r="T116" s="227"/>
      <c r="AT116" s="228" t="s">
        <v>200</v>
      </c>
      <c r="AU116" s="228" t="s">
        <v>82</v>
      </c>
      <c r="AV116" s="11" t="s">
        <v>80</v>
      </c>
      <c r="AW116" s="11" t="s">
        <v>33</v>
      </c>
      <c r="AX116" s="11" t="s">
        <v>72</v>
      </c>
      <c r="AY116" s="228" t="s">
        <v>125</v>
      </c>
    </row>
    <row r="117" s="12" customFormat="1">
      <c r="B117" s="229"/>
      <c r="C117" s="230"/>
      <c r="D117" s="204" t="s">
        <v>200</v>
      </c>
      <c r="E117" s="231" t="s">
        <v>19</v>
      </c>
      <c r="F117" s="232" t="s">
        <v>579</v>
      </c>
      <c r="G117" s="230"/>
      <c r="H117" s="233">
        <v>80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AT117" s="239" t="s">
        <v>200</v>
      </c>
      <c r="AU117" s="239" t="s">
        <v>82</v>
      </c>
      <c r="AV117" s="12" t="s">
        <v>82</v>
      </c>
      <c r="AW117" s="12" t="s">
        <v>33</v>
      </c>
      <c r="AX117" s="12" t="s">
        <v>72</v>
      </c>
      <c r="AY117" s="239" t="s">
        <v>125</v>
      </c>
    </row>
    <row r="118" s="12" customFormat="1">
      <c r="B118" s="229"/>
      <c r="C118" s="230"/>
      <c r="D118" s="204" t="s">
        <v>200</v>
      </c>
      <c r="E118" s="231" t="s">
        <v>19</v>
      </c>
      <c r="F118" s="232" t="s">
        <v>580</v>
      </c>
      <c r="G118" s="230"/>
      <c r="H118" s="233">
        <v>1.5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AT118" s="239" t="s">
        <v>200</v>
      </c>
      <c r="AU118" s="239" t="s">
        <v>82</v>
      </c>
      <c r="AV118" s="12" t="s">
        <v>82</v>
      </c>
      <c r="AW118" s="12" t="s">
        <v>33</v>
      </c>
      <c r="AX118" s="12" t="s">
        <v>72</v>
      </c>
      <c r="AY118" s="239" t="s">
        <v>125</v>
      </c>
    </row>
    <row r="119" s="12" customFormat="1">
      <c r="B119" s="229"/>
      <c r="C119" s="230"/>
      <c r="D119" s="204" t="s">
        <v>200</v>
      </c>
      <c r="E119" s="231" t="s">
        <v>19</v>
      </c>
      <c r="F119" s="232" t="s">
        <v>581</v>
      </c>
      <c r="G119" s="230"/>
      <c r="H119" s="233">
        <v>2.7599999999999998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AT119" s="239" t="s">
        <v>200</v>
      </c>
      <c r="AU119" s="239" t="s">
        <v>82</v>
      </c>
      <c r="AV119" s="12" t="s">
        <v>82</v>
      </c>
      <c r="AW119" s="12" t="s">
        <v>33</v>
      </c>
      <c r="AX119" s="12" t="s">
        <v>72</v>
      </c>
      <c r="AY119" s="239" t="s">
        <v>125</v>
      </c>
    </row>
    <row r="120" s="1" customFormat="1" ht="16.5" customHeight="1">
      <c r="B120" s="36"/>
      <c r="C120" s="240" t="s">
        <v>232</v>
      </c>
      <c r="D120" s="240" t="s">
        <v>259</v>
      </c>
      <c r="E120" s="241" t="s">
        <v>260</v>
      </c>
      <c r="F120" s="242" t="s">
        <v>261</v>
      </c>
      <c r="G120" s="243" t="s">
        <v>240</v>
      </c>
      <c r="H120" s="244">
        <v>151.66999999999999</v>
      </c>
      <c r="I120" s="245"/>
      <c r="J120" s="244">
        <f>ROUND(I120*H120,1)</f>
        <v>0</v>
      </c>
      <c r="K120" s="242" t="s">
        <v>130</v>
      </c>
      <c r="L120" s="246"/>
      <c r="M120" s="247" t="s">
        <v>19</v>
      </c>
      <c r="N120" s="248" t="s">
        <v>43</v>
      </c>
      <c r="O120" s="77"/>
      <c r="P120" s="201">
        <f>O120*H120</f>
        <v>0</v>
      </c>
      <c r="Q120" s="201">
        <v>1</v>
      </c>
      <c r="R120" s="201">
        <f>Q120*H120</f>
        <v>151.66999999999999</v>
      </c>
      <c r="S120" s="201">
        <v>0</v>
      </c>
      <c r="T120" s="202">
        <f>S120*H120</f>
        <v>0</v>
      </c>
      <c r="AR120" s="15" t="s">
        <v>217</v>
      </c>
      <c r="AT120" s="15" t="s">
        <v>259</v>
      </c>
      <c r="AU120" s="15" t="s">
        <v>82</v>
      </c>
      <c r="AY120" s="15" t="s">
        <v>125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15" t="s">
        <v>80</v>
      </c>
      <c r="BK120" s="203">
        <f>ROUND(I120*H120,1)</f>
        <v>0</v>
      </c>
      <c r="BL120" s="15" t="s">
        <v>146</v>
      </c>
      <c r="BM120" s="15" t="s">
        <v>262</v>
      </c>
    </row>
    <row r="121" s="12" customFormat="1">
      <c r="B121" s="229"/>
      <c r="C121" s="230"/>
      <c r="D121" s="204" t="s">
        <v>200</v>
      </c>
      <c r="E121" s="231" t="s">
        <v>19</v>
      </c>
      <c r="F121" s="232" t="s">
        <v>587</v>
      </c>
      <c r="G121" s="230"/>
      <c r="H121" s="233">
        <v>151.66999999999999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AT121" s="239" t="s">
        <v>200</v>
      </c>
      <c r="AU121" s="239" t="s">
        <v>82</v>
      </c>
      <c r="AV121" s="12" t="s">
        <v>82</v>
      </c>
      <c r="AW121" s="12" t="s">
        <v>33</v>
      </c>
      <c r="AX121" s="12" t="s">
        <v>72</v>
      </c>
      <c r="AY121" s="239" t="s">
        <v>125</v>
      </c>
    </row>
    <row r="122" s="1" customFormat="1" ht="16.5" customHeight="1">
      <c r="B122" s="36"/>
      <c r="C122" s="193" t="s">
        <v>237</v>
      </c>
      <c r="D122" s="193" t="s">
        <v>126</v>
      </c>
      <c r="E122" s="194" t="s">
        <v>265</v>
      </c>
      <c r="F122" s="195" t="s">
        <v>266</v>
      </c>
      <c r="G122" s="196" t="s">
        <v>193</v>
      </c>
      <c r="H122" s="197">
        <v>24.199999999999999</v>
      </c>
      <c r="I122" s="198"/>
      <c r="J122" s="197">
        <f>ROUND(I122*H122,1)</f>
        <v>0</v>
      </c>
      <c r="K122" s="195" t="s">
        <v>130</v>
      </c>
      <c r="L122" s="41"/>
      <c r="M122" s="199" t="s">
        <v>19</v>
      </c>
      <c r="N122" s="200" t="s">
        <v>43</v>
      </c>
      <c r="O122" s="77"/>
      <c r="P122" s="201">
        <f>O122*H122</f>
        <v>0</v>
      </c>
      <c r="Q122" s="201">
        <v>0</v>
      </c>
      <c r="R122" s="201">
        <f>Q122*H122</f>
        <v>0</v>
      </c>
      <c r="S122" s="201">
        <v>0</v>
      </c>
      <c r="T122" s="202">
        <f>S122*H122</f>
        <v>0</v>
      </c>
      <c r="AR122" s="15" t="s">
        <v>146</v>
      </c>
      <c r="AT122" s="15" t="s">
        <v>126</v>
      </c>
      <c r="AU122" s="15" t="s">
        <v>82</v>
      </c>
      <c r="AY122" s="15" t="s">
        <v>125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5" t="s">
        <v>80</v>
      </c>
      <c r="BK122" s="203">
        <f>ROUND(I122*H122,1)</f>
        <v>0</v>
      </c>
      <c r="BL122" s="15" t="s">
        <v>146</v>
      </c>
      <c r="BM122" s="15" t="s">
        <v>267</v>
      </c>
    </row>
    <row r="123" s="1" customFormat="1">
      <c r="B123" s="36"/>
      <c r="C123" s="37"/>
      <c r="D123" s="204" t="s">
        <v>181</v>
      </c>
      <c r="E123" s="37"/>
      <c r="F123" s="205" t="s">
        <v>268</v>
      </c>
      <c r="G123" s="37"/>
      <c r="H123" s="37"/>
      <c r="I123" s="128"/>
      <c r="J123" s="37"/>
      <c r="K123" s="37"/>
      <c r="L123" s="41"/>
      <c r="M123" s="206"/>
      <c r="N123" s="77"/>
      <c r="O123" s="77"/>
      <c r="P123" s="77"/>
      <c r="Q123" s="77"/>
      <c r="R123" s="77"/>
      <c r="S123" s="77"/>
      <c r="T123" s="78"/>
      <c r="AT123" s="15" t="s">
        <v>181</v>
      </c>
      <c r="AU123" s="15" t="s">
        <v>82</v>
      </c>
    </row>
    <row r="124" s="11" customFormat="1">
      <c r="B124" s="219"/>
      <c r="C124" s="220"/>
      <c r="D124" s="204" t="s">
        <v>200</v>
      </c>
      <c r="E124" s="221" t="s">
        <v>19</v>
      </c>
      <c r="F124" s="222" t="s">
        <v>269</v>
      </c>
      <c r="G124" s="220"/>
      <c r="H124" s="221" t="s">
        <v>19</v>
      </c>
      <c r="I124" s="223"/>
      <c r="J124" s="220"/>
      <c r="K124" s="220"/>
      <c r="L124" s="224"/>
      <c r="M124" s="225"/>
      <c r="N124" s="226"/>
      <c r="O124" s="226"/>
      <c r="P124" s="226"/>
      <c r="Q124" s="226"/>
      <c r="R124" s="226"/>
      <c r="S124" s="226"/>
      <c r="T124" s="227"/>
      <c r="AT124" s="228" t="s">
        <v>200</v>
      </c>
      <c r="AU124" s="228" t="s">
        <v>82</v>
      </c>
      <c r="AV124" s="11" t="s">
        <v>80</v>
      </c>
      <c r="AW124" s="11" t="s">
        <v>33</v>
      </c>
      <c r="AX124" s="11" t="s">
        <v>72</v>
      </c>
      <c r="AY124" s="228" t="s">
        <v>125</v>
      </c>
    </row>
    <row r="125" s="12" customFormat="1">
      <c r="B125" s="229"/>
      <c r="C125" s="230"/>
      <c r="D125" s="204" t="s">
        <v>200</v>
      </c>
      <c r="E125" s="231" t="s">
        <v>19</v>
      </c>
      <c r="F125" s="232" t="s">
        <v>588</v>
      </c>
      <c r="G125" s="230"/>
      <c r="H125" s="233">
        <v>24.199999999999999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AT125" s="239" t="s">
        <v>200</v>
      </c>
      <c r="AU125" s="239" t="s">
        <v>82</v>
      </c>
      <c r="AV125" s="12" t="s">
        <v>82</v>
      </c>
      <c r="AW125" s="12" t="s">
        <v>33</v>
      </c>
      <c r="AX125" s="12" t="s">
        <v>72</v>
      </c>
      <c r="AY125" s="239" t="s">
        <v>125</v>
      </c>
    </row>
    <row r="126" s="1" customFormat="1" ht="22.5" customHeight="1">
      <c r="B126" s="36"/>
      <c r="C126" s="193" t="s">
        <v>244</v>
      </c>
      <c r="D126" s="193" t="s">
        <v>126</v>
      </c>
      <c r="E126" s="194" t="s">
        <v>272</v>
      </c>
      <c r="F126" s="195" t="s">
        <v>273</v>
      </c>
      <c r="G126" s="196" t="s">
        <v>193</v>
      </c>
      <c r="H126" s="197">
        <v>24.199999999999999</v>
      </c>
      <c r="I126" s="198"/>
      <c r="J126" s="197">
        <f>ROUND(I126*H126,1)</f>
        <v>0</v>
      </c>
      <c r="K126" s="195" t="s">
        <v>130</v>
      </c>
      <c r="L126" s="41"/>
      <c r="M126" s="199" t="s">
        <v>19</v>
      </c>
      <c r="N126" s="200" t="s">
        <v>43</v>
      </c>
      <c r="O126" s="77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AR126" s="15" t="s">
        <v>146</v>
      </c>
      <c r="AT126" s="15" t="s">
        <v>126</v>
      </c>
      <c r="AU126" s="15" t="s">
        <v>82</v>
      </c>
      <c r="AY126" s="15" t="s">
        <v>125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5" t="s">
        <v>80</v>
      </c>
      <c r="BK126" s="203">
        <f>ROUND(I126*H126,1)</f>
        <v>0</v>
      </c>
      <c r="BL126" s="15" t="s">
        <v>146</v>
      </c>
      <c r="BM126" s="15" t="s">
        <v>274</v>
      </c>
    </row>
    <row r="127" s="1" customFormat="1">
      <c r="B127" s="36"/>
      <c r="C127" s="37"/>
      <c r="D127" s="204" t="s">
        <v>181</v>
      </c>
      <c r="E127" s="37"/>
      <c r="F127" s="205" t="s">
        <v>221</v>
      </c>
      <c r="G127" s="37"/>
      <c r="H127" s="37"/>
      <c r="I127" s="128"/>
      <c r="J127" s="37"/>
      <c r="K127" s="37"/>
      <c r="L127" s="41"/>
      <c r="M127" s="206"/>
      <c r="N127" s="77"/>
      <c r="O127" s="77"/>
      <c r="P127" s="77"/>
      <c r="Q127" s="77"/>
      <c r="R127" s="77"/>
      <c r="S127" s="77"/>
      <c r="T127" s="78"/>
      <c r="AT127" s="15" t="s">
        <v>181</v>
      </c>
      <c r="AU127" s="15" t="s">
        <v>82</v>
      </c>
    </row>
    <row r="128" s="1" customFormat="1" ht="16.5" customHeight="1">
      <c r="B128" s="36"/>
      <c r="C128" s="193" t="s">
        <v>249</v>
      </c>
      <c r="D128" s="193" t="s">
        <v>126</v>
      </c>
      <c r="E128" s="194" t="s">
        <v>589</v>
      </c>
      <c r="F128" s="195" t="s">
        <v>590</v>
      </c>
      <c r="G128" s="196" t="s">
        <v>179</v>
      </c>
      <c r="H128" s="197">
        <v>220</v>
      </c>
      <c r="I128" s="198"/>
      <c r="J128" s="197">
        <f>ROUND(I128*H128,1)</f>
        <v>0</v>
      </c>
      <c r="K128" s="195" t="s">
        <v>130</v>
      </c>
      <c r="L128" s="41"/>
      <c r="M128" s="199" t="s">
        <v>19</v>
      </c>
      <c r="N128" s="200" t="s">
        <v>43</v>
      </c>
      <c r="O128" s="77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AR128" s="15" t="s">
        <v>146</v>
      </c>
      <c r="AT128" s="15" t="s">
        <v>126</v>
      </c>
      <c r="AU128" s="15" t="s">
        <v>82</v>
      </c>
      <c r="AY128" s="15" t="s">
        <v>125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5" t="s">
        <v>80</v>
      </c>
      <c r="BK128" s="203">
        <f>ROUND(I128*H128,1)</f>
        <v>0</v>
      </c>
      <c r="BL128" s="15" t="s">
        <v>146</v>
      </c>
      <c r="BM128" s="15" t="s">
        <v>278</v>
      </c>
    </row>
    <row r="129" s="1" customFormat="1">
      <c r="B129" s="36"/>
      <c r="C129" s="37"/>
      <c r="D129" s="204" t="s">
        <v>181</v>
      </c>
      <c r="E129" s="37"/>
      <c r="F129" s="205" t="s">
        <v>279</v>
      </c>
      <c r="G129" s="37"/>
      <c r="H129" s="37"/>
      <c r="I129" s="128"/>
      <c r="J129" s="37"/>
      <c r="K129" s="37"/>
      <c r="L129" s="41"/>
      <c r="M129" s="206"/>
      <c r="N129" s="77"/>
      <c r="O129" s="77"/>
      <c r="P129" s="77"/>
      <c r="Q129" s="77"/>
      <c r="R129" s="77"/>
      <c r="S129" s="77"/>
      <c r="T129" s="78"/>
      <c r="AT129" s="15" t="s">
        <v>181</v>
      </c>
      <c r="AU129" s="15" t="s">
        <v>82</v>
      </c>
    </row>
    <row r="130" s="1" customFormat="1" ht="22.5" customHeight="1">
      <c r="B130" s="36"/>
      <c r="C130" s="193" t="s">
        <v>254</v>
      </c>
      <c r="D130" s="193" t="s">
        <v>126</v>
      </c>
      <c r="E130" s="194" t="s">
        <v>281</v>
      </c>
      <c r="F130" s="195" t="s">
        <v>282</v>
      </c>
      <c r="G130" s="196" t="s">
        <v>179</v>
      </c>
      <c r="H130" s="197">
        <v>220</v>
      </c>
      <c r="I130" s="198"/>
      <c r="J130" s="197">
        <f>ROUND(I130*H130,1)</f>
        <v>0</v>
      </c>
      <c r="K130" s="195" t="s">
        <v>130</v>
      </c>
      <c r="L130" s="41"/>
      <c r="M130" s="199" t="s">
        <v>19</v>
      </c>
      <c r="N130" s="200" t="s">
        <v>43</v>
      </c>
      <c r="O130" s="77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AR130" s="15" t="s">
        <v>146</v>
      </c>
      <c r="AT130" s="15" t="s">
        <v>126</v>
      </c>
      <c r="AU130" s="15" t="s">
        <v>82</v>
      </c>
      <c r="AY130" s="15" t="s">
        <v>125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5" t="s">
        <v>80</v>
      </c>
      <c r="BK130" s="203">
        <f>ROUND(I130*H130,1)</f>
        <v>0</v>
      </c>
      <c r="BL130" s="15" t="s">
        <v>146</v>
      </c>
      <c r="BM130" s="15" t="s">
        <v>283</v>
      </c>
    </row>
    <row r="131" s="1" customFormat="1">
      <c r="B131" s="36"/>
      <c r="C131" s="37"/>
      <c r="D131" s="204" t="s">
        <v>181</v>
      </c>
      <c r="E131" s="37"/>
      <c r="F131" s="205" t="s">
        <v>284</v>
      </c>
      <c r="G131" s="37"/>
      <c r="H131" s="37"/>
      <c r="I131" s="128"/>
      <c r="J131" s="37"/>
      <c r="K131" s="37"/>
      <c r="L131" s="41"/>
      <c r="M131" s="206"/>
      <c r="N131" s="77"/>
      <c r="O131" s="77"/>
      <c r="P131" s="77"/>
      <c r="Q131" s="77"/>
      <c r="R131" s="77"/>
      <c r="S131" s="77"/>
      <c r="T131" s="78"/>
      <c r="AT131" s="15" t="s">
        <v>181</v>
      </c>
      <c r="AU131" s="15" t="s">
        <v>82</v>
      </c>
    </row>
    <row r="132" s="1" customFormat="1" ht="16.5" customHeight="1">
      <c r="B132" s="36"/>
      <c r="C132" s="240" t="s">
        <v>8</v>
      </c>
      <c r="D132" s="240" t="s">
        <v>259</v>
      </c>
      <c r="E132" s="241" t="s">
        <v>286</v>
      </c>
      <c r="F132" s="242" t="s">
        <v>287</v>
      </c>
      <c r="G132" s="243" t="s">
        <v>288</v>
      </c>
      <c r="H132" s="244">
        <v>8.8000000000000007</v>
      </c>
      <c r="I132" s="245"/>
      <c r="J132" s="244">
        <f>ROUND(I132*H132,1)</f>
        <v>0</v>
      </c>
      <c r="K132" s="242" t="s">
        <v>130</v>
      </c>
      <c r="L132" s="246"/>
      <c r="M132" s="247" t="s">
        <v>19</v>
      </c>
      <c r="N132" s="248" t="s">
        <v>43</v>
      </c>
      <c r="O132" s="77"/>
      <c r="P132" s="201">
        <f>O132*H132</f>
        <v>0</v>
      </c>
      <c r="Q132" s="201">
        <v>0.001</v>
      </c>
      <c r="R132" s="201">
        <f>Q132*H132</f>
        <v>0.0088000000000000005</v>
      </c>
      <c r="S132" s="201">
        <v>0</v>
      </c>
      <c r="T132" s="202">
        <f>S132*H132</f>
        <v>0</v>
      </c>
      <c r="AR132" s="15" t="s">
        <v>217</v>
      </c>
      <c r="AT132" s="15" t="s">
        <v>259</v>
      </c>
      <c r="AU132" s="15" t="s">
        <v>82</v>
      </c>
      <c r="AY132" s="15" t="s">
        <v>125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5" t="s">
        <v>80</v>
      </c>
      <c r="BK132" s="203">
        <f>ROUND(I132*H132,1)</f>
        <v>0</v>
      </c>
      <c r="BL132" s="15" t="s">
        <v>146</v>
      </c>
      <c r="BM132" s="15" t="s">
        <v>289</v>
      </c>
    </row>
    <row r="133" s="12" customFormat="1">
      <c r="B133" s="229"/>
      <c r="C133" s="230"/>
      <c r="D133" s="204" t="s">
        <v>200</v>
      </c>
      <c r="E133" s="231" t="s">
        <v>19</v>
      </c>
      <c r="F133" s="232" t="s">
        <v>591</v>
      </c>
      <c r="G133" s="230"/>
      <c r="H133" s="233">
        <v>8.8000000000000007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AT133" s="239" t="s">
        <v>200</v>
      </c>
      <c r="AU133" s="239" t="s">
        <v>82</v>
      </c>
      <c r="AV133" s="12" t="s">
        <v>82</v>
      </c>
      <c r="AW133" s="12" t="s">
        <v>33</v>
      </c>
      <c r="AX133" s="12" t="s">
        <v>72</v>
      </c>
      <c r="AY133" s="239" t="s">
        <v>125</v>
      </c>
    </row>
    <row r="134" s="1" customFormat="1" ht="16.5" customHeight="1">
      <c r="B134" s="36"/>
      <c r="C134" s="193" t="s">
        <v>264</v>
      </c>
      <c r="D134" s="193" t="s">
        <v>126</v>
      </c>
      <c r="E134" s="194" t="s">
        <v>291</v>
      </c>
      <c r="F134" s="195" t="s">
        <v>292</v>
      </c>
      <c r="G134" s="196" t="s">
        <v>179</v>
      </c>
      <c r="H134" s="197">
        <v>220</v>
      </c>
      <c r="I134" s="198"/>
      <c r="J134" s="197">
        <f>ROUND(I134*H134,1)</f>
        <v>0</v>
      </c>
      <c r="K134" s="195" t="s">
        <v>130</v>
      </c>
      <c r="L134" s="41"/>
      <c r="M134" s="199" t="s">
        <v>19</v>
      </c>
      <c r="N134" s="200" t="s">
        <v>43</v>
      </c>
      <c r="O134" s="77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AR134" s="15" t="s">
        <v>146</v>
      </c>
      <c r="AT134" s="15" t="s">
        <v>126</v>
      </c>
      <c r="AU134" s="15" t="s">
        <v>82</v>
      </c>
      <c r="AY134" s="15" t="s">
        <v>125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5" t="s">
        <v>80</v>
      </c>
      <c r="BK134" s="203">
        <f>ROUND(I134*H134,1)</f>
        <v>0</v>
      </c>
      <c r="BL134" s="15" t="s">
        <v>146</v>
      </c>
      <c r="BM134" s="15" t="s">
        <v>293</v>
      </c>
    </row>
    <row r="135" s="1" customFormat="1">
      <c r="B135" s="36"/>
      <c r="C135" s="37"/>
      <c r="D135" s="204" t="s">
        <v>181</v>
      </c>
      <c r="E135" s="37"/>
      <c r="F135" s="205" t="s">
        <v>294</v>
      </c>
      <c r="G135" s="37"/>
      <c r="H135" s="37"/>
      <c r="I135" s="128"/>
      <c r="J135" s="37"/>
      <c r="K135" s="37"/>
      <c r="L135" s="41"/>
      <c r="M135" s="206"/>
      <c r="N135" s="77"/>
      <c r="O135" s="77"/>
      <c r="P135" s="77"/>
      <c r="Q135" s="77"/>
      <c r="R135" s="77"/>
      <c r="S135" s="77"/>
      <c r="T135" s="78"/>
      <c r="AT135" s="15" t="s">
        <v>181</v>
      </c>
      <c r="AU135" s="15" t="s">
        <v>82</v>
      </c>
    </row>
    <row r="136" s="9" customFormat="1" ht="22.8" customHeight="1">
      <c r="B136" s="179"/>
      <c r="C136" s="180"/>
      <c r="D136" s="181" t="s">
        <v>71</v>
      </c>
      <c r="E136" s="217" t="s">
        <v>146</v>
      </c>
      <c r="F136" s="217" t="s">
        <v>312</v>
      </c>
      <c r="G136" s="180"/>
      <c r="H136" s="180"/>
      <c r="I136" s="183"/>
      <c r="J136" s="218">
        <f>BK136</f>
        <v>0</v>
      </c>
      <c r="K136" s="180"/>
      <c r="L136" s="185"/>
      <c r="M136" s="186"/>
      <c r="N136" s="187"/>
      <c r="O136" s="187"/>
      <c r="P136" s="188">
        <f>SUM(P137:P150)</f>
        <v>0</v>
      </c>
      <c r="Q136" s="187"/>
      <c r="R136" s="188">
        <f>SUM(R137:R150)</f>
        <v>7.4326999999999996</v>
      </c>
      <c r="S136" s="187"/>
      <c r="T136" s="189">
        <f>SUM(T137:T150)</f>
        <v>0</v>
      </c>
      <c r="AR136" s="190" t="s">
        <v>80</v>
      </c>
      <c r="AT136" s="191" t="s">
        <v>71</v>
      </c>
      <c r="AU136" s="191" t="s">
        <v>80</v>
      </c>
      <c r="AY136" s="190" t="s">
        <v>125</v>
      </c>
      <c r="BK136" s="192">
        <f>SUM(BK137:BK150)</f>
        <v>0</v>
      </c>
    </row>
    <row r="137" s="1" customFormat="1" ht="16.5" customHeight="1">
      <c r="B137" s="36"/>
      <c r="C137" s="193" t="s">
        <v>271</v>
      </c>
      <c r="D137" s="193" t="s">
        <v>126</v>
      </c>
      <c r="E137" s="194" t="s">
        <v>314</v>
      </c>
      <c r="F137" s="195" t="s">
        <v>315</v>
      </c>
      <c r="G137" s="196" t="s">
        <v>179</v>
      </c>
      <c r="H137" s="197">
        <v>10</v>
      </c>
      <c r="I137" s="198"/>
      <c r="J137" s="197">
        <f>ROUND(I137*H137,1)</f>
        <v>0</v>
      </c>
      <c r="K137" s="195" t="s">
        <v>130</v>
      </c>
      <c r="L137" s="41"/>
      <c r="M137" s="199" t="s">
        <v>19</v>
      </c>
      <c r="N137" s="200" t="s">
        <v>43</v>
      </c>
      <c r="O137" s="77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AR137" s="15" t="s">
        <v>146</v>
      </c>
      <c r="AT137" s="15" t="s">
        <v>126</v>
      </c>
      <c r="AU137" s="15" t="s">
        <v>82</v>
      </c>
      <c r="AY137" s="15" t="s">
        <v>125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5" t="s">
        <v>80</v>
      </c>
      <c r="BK137" s="203">
        <f>ROUND(I137*H137,1)</f>
        <v>0</v>
      </c>
      <c r="BL137" s="15" t="s">
        <v>146</v>
      </c>
      <c r="BM137" s="15" t="s">
        <v>316</v>
      </c>
    </row>
    <row r="138" s="1" customFormat="1">
      <c r="B138" s="36"/>
      <c r="C138" s="37"/>
      <c r="D138" s="204" t="s">
        <v>181</v>
      </c>
      <c r="E138" s="37"/>
      <c r="F138" s="205" t="s">
        <v>317</v>
      </c>
      <c r="G138" s="37"/>
      <c r="H138" s="37"/>
      <c r="I138" s="128"/>
      <c r="J138" s="37"/>
      <c r="K138" s="37"/>
      <c r="L138" s="41"/>
      <c r="M138" s="206"/>
      <c r="N138" s="77"/>
      <c r="O138" s="77"/>
      <c r="P138" s="77"/>
      <c r="Q138" s="77"/>
      <c r="R138" s="77"/>
      <c r="S138" s="77"/>
      <c r="T138" s="78"/>
      <c r="AT138" s="15" t="s">
        <v>181</v>
      </c>
      <c r="AU138" s="15" t="s">
        <v>82</v>
      </c>
    </row>
    <row r="139" s="11" customFormat="1">
      <c r="B139" s="219"/>
      <c r="C139" s="220"/>
      <c r="D139" s="204" t="s">
        <v>200</v>
      </c>
      <c r="E139" s="221" t="s">
        <v>19</v>
      </c>
      <c r="F139" s="222" t="s">
        <v>318</v>
      </c>
      <c r="G139" s="220"/>
      <c r="H139" s="221" t="s">
        <v>19</v>
      </c>
      <c r="I139" s="223"/>
      <c r="J139" s="220"/>
      <c r="K139" s="220"/>
      <c r="L139" s="224"/>
      <c r="M139" s="225"/>
      <c r="N139" s="226"/>
      <c r="O139" s="226"/>
      <c r="P139" s="226"/>
      <c r="Q139" s="226"/>
      <c r="R139" s="226"/>
      <c r="S139" s="226"/>
      <c r="T139" s="227"/>
      <c r="AT139" s="228" t="s">
        <v>200</v>
      </c>
      <c r="AU139" s="228" t="s">
        <v>82</v>
      </c>
      <c r="AV139" s="11" t="s">
        <v>80</v>
      </c>
      <c r="AW139" s="11" t="s">
        <v>33</v>
      </c>
      <c r="AX139" s="11" t="s">
        <v>72</v>
      </c>
      <c r="AY139" s="228" t="s">
        <v>125</v>
      </c>
    </row>
    <row r="140" s="12" customFormat="1">
      <c r="B140" s="229"/>
      <c r="C140" s="230"/>
      <c r="D140" s="204" t="s">
        <v>200</v>
      </c>
      <c r="E140" s="231" t="s">
        <v>19</v>
      </c>
      <c r="F140" s="232" t="s">
        <v>475</v>
      </c>
      <c r="G140" s="230"/>
      <c r="H140" s="233">
        <v>10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AT140" s="239" t="s">
        <v>200</v>
      </c>
      <c r="AU140" s="239" t="s">
        <v>82</v>
      </c>
      <c r="AV140" s="12" t="s">
        <v>82</v>
      </c>
      <c r="AW140" s="12" t="s">
        <v>33</v>
      </c>
      <c r="AX140" s="12" t="s">
        <v>72</v>
      </c>
      <c r="AY140" s="239" t="s">
        <v>125</v>
      </c>
    </row>
    <row r="141" s="1" customFormat="1" ht="22.5" customHeight="1">
      <c r="B141" s="36"/>
      <c r="C141" s="193" t="s">
        <v>275</v>
      </c>
      <c r="D141" s="193" t="s">
        <v>126</v>
      </c>
      <c r="E141" s="194" t="s">
        <v>322</v>
      </c>
      <c r="F141" s="195" t="s">
        <v>323</v>
      </c>
      <c r="G141" s="196" t="s">
        <v>179</v>
      </c>
      <c r="H141" s="197">
        <v>10</v>
      </c>
      <c r="I141" s="198"/>
      <c r="J141" s="197">
        <f>ROUND(I141*H141,1)</f>
        <v>0</v>
      </c>
      <c r="K141" s="195" t="s">
        <v>130</v>
      </c>
      <c r="L141" s="41"/>
      <c r="M141" s="199" t="s">
        <v>19</v>
      </c>
      <c r="N141" s="200" t="s">
        <v>43</v>
      </c>
      <c r="O141" s="77"/>
      <c r="P141" s="201">
        <f>O141*H141</f>
        <v>0</v>
      </c>
      <c r="Q141" s="201">
        <v>0.74326999999999999</v>
      </c>
      <c r="R141" s="201">
        <f>Q141*H141</f>
        <v>7.4326999999999996</v>
      </c>
      <c r="S141" s="201">
        <v>0</v>
      </c>
      <c r="T141" s="202">
        <f>S141*H141</f>
        <v>0</v>
      </c>
      <c r="AR141" s="15" t="s">
        <v>146</v>
      </c>
      <c r="AT141" s="15" t="s">
        <v>126</v>
      </c>
      <c r="AU141" s="15" t="s">
        <v>82</v>
      </c>
      <c r="AY141" s="15" t="s">
        <v>125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5" t="s">
        <v>80</v>
      </c>
      <c r="BK141" s="203">
        <f>ROUND(I141*H141,1)</f>
        <v>0</v>
      </c>
      <c r="BL141" s="15" t="s">
        <v>146</v>
      </c>
      <c r="BM141" s="15" t="s">
        <v>324</v>
      </c>
    </row>
    <row r="142" s="1" customFormat="1">
      <c r="B142" s="36"/>
      <c r="C142" s="37"/>
      <c r="D142" s="204" t="s">
        <v>181</v>
      </c>
      <c r="E142" s="37"/>
      <c r="F142" s="205" t="s">
        <v>325</v>
      </c>
      <c r="G142" s="37"/>
      <c r="H142" s="37"/>
      <c r="I142" s="128"/>
      <c r="J142" s="37"/>
      <c r="K142" s="37"/>
      <c r="L142" s="41"/>
      <c r="M142" s="206"/>
      <c r="N142" s="77"/>
      <c r="O142" s="77"/>
      <c r="P142" s="77"/>
      <c r="Q142" s="77"/>
      <c r="R142" s="77"/>
      <c r="S142" s="77"/>
      <c r="T142" s="78"/>
      <c r="AT142" s="15" t="s">
        <v>181</v>
      </c>
      <c r="AU142" s="15" t="s">
        <v>82</v>
      </c>
    </row>
    <row r="143" s="1" customFormat="1" ht="16.5" customHeight="1">
      <c r="B143" s="36"/>
      <c r="C143" s="193" t="s">
        <v>280</v>
      </c>
      <c r="D143" s="193" t="s">
        <v>126</v>
      </c>
      <c r="E143" s="194" t="s">
        <v>327</v>
      </c>
      <c r="F143" s="195" t="s">
        <v>328</v>
      </c>
      <c r="G143" s="196" t="s">
        <v>193</v>
      </c>
      <c r="H143" s="197">
        <v>1.0700000000000001</v>
      </c>
      <c r="I143" s="198"/>
      <c r="J143" s="197">
        <f>ROUND(I143*H143,1)</f>
        <v>0</v>
      </c>
      <c r="K143" s="195" t="s">
        <v>130</v>
      </c>
      <c r="L143" s="41"/>
      <c r="M143" s="199" t="s">
        <v>19</v>
      </c>
      <c r="N143" s="200" t="s">
        <v>43</v>
      </c>
      <c r="O143" s="77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AR143" s="15" t="s">
        <v>146</v>
      </c>
      <c r="AT143" s="15" t="s">
        <v>126</v>
      </c>
      <c r="AU143" s="15" t="s">
        <v>82</v>
      </c>
      <c r="AY143" s="15" t="s">
        <v>125</v>
      </c>
      <c r="BE143" s="203">
        <f>IF(N143="základní",J143,0)</f>
        <v>0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5" t="s">
        <v>80</v>
      </c>
      <c r="BK143" s="203">
        <f>ROUND(I143*H143,1)</f>
        <v>0</v>
      </c>
      <c r="BL143" s="15" t="s">
        <v>146</v>
      </c>
      <c r="BM143" s="15" t="s">
        <v>329</v>
      </c>
    </row>
    <row r="144" s="1" customFormat="1">
      <c r="B144" s="36"/>
      <c r="C144" s="37"/>
      <c r="D144" s="204" t="s">
        <v>181</v>
      </c>
      <c r="E144" s="37"/>
      <c r="F144" s="205" t="s">
        <v>330</v>
      </c>
      <c r="G144" s="37"/>
      <c r="H144" s="37"/>
      <c r="I144" s="128"/>
      <c r="J144" s="37"/>
      <c r="K144" s="37"/>
      <c r="L144" s="41"/>
      <c r="M144" s="206"/>
      <c r="N144" s="77"/>
      <c r="O144" s="77"/>
      <c r="P144" s="77"/>
      <c r="Q144" s="77"/>
      <c r="R144" s="77"/>
      <c r="S144" s="77"/>
      <c r="T144" s="78"/>
      <c r="AT144" s="15" t="s">
        <v>181</v>
      </c>
      <c r="AU144" s="15" t="s">
        <v>82</v>
      </c>
    </row>
    <row r="145" s="12" customFormat="1">
      <c r="B145" s="229"/>
      <c r="C145" s="230"/>
      <c r="D145" s="204" t="s">
        <v>200</v>
      </c>
      <c r="E145" s="231" t="s">
        <v>19</v>
      </c>
      <c r="F145" s="232" t="s">
        <v>592</v>
      </c>
      <c r="G145" s="230"/>
      <c r="H145" s="233">
        <v>0.38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AT145" s="239" t="s">
        <v>200</v>
      </c>
      <c r="AU145" s="239" t="s">
        <v>82</v>
      </c>
      <c r="AV145" s="12" t="s">
        <v>82</v>
      </c>
      <c r="AW145" s="12" t="s">
        <v>33</v>
      </c>
      <c r="AX145" s="12" t="s">
        <v>72</v>
      </c>
      <c r="AY145" s="239" t="s">
        <v>125</v>
      </c>
    </row>
    <row r="146" s="12" customFormat="1">
      <c r="B146" s="229"/>
      <c r="C146" s="230"/>
      <c r="D146" s="204" t="s">
        <v>200</v>
      </c>
      <c r="E146" s="231" t="s">
        <v>19</v>
      </c>
      <c r="F146" s="232" t="s">
        <v>593</v>
      </c>
      <c r="G146" s="230"/>
      <c r="H146" s="233">
        <v>0.68999999999999995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AT146" s="239" t="s">
        <v>200</v>
      </c>
      <c r="AU146" s="239" t="s">
        <v>82</v>
      </c>
      <c r="AV146" s="12" t="s">
        <v>82</v>
      </c>
      <c r="AW146" s="12" t="s">
        <v>33</v>
      </c>
      <c r="AX146" s="12" t="s">
        <v>72</v>
      </c>
      <c r="AY146" s="239" t="s">
        <v>125</v>
      </c>
    </row>
    <row r="147" s="1" customFormat="1" ht="22.5" customHeight="1">
      <c r="B147" s="36"/>
      <c r="C147" s="193" t="s">
        <v>285</v>
      </c>
      <c r="D147" s="193" t="s">
        <v>126</v>
      </c>
      <c r="E147" s="194" t="s">
        <v>333</v>
      </c>
      <c r="F147" s="195" t="s">
        <v>334</v>
      </c>
      <c r="G147" s="196" t="s">
        <v>193</v>
      </c>
      <c r="H147" s="197">
        <v>1.0700000000000001</v>
      </c>
      <c r="I147" s="198"/>
      <c r="J147" s="197">
        <f>ROUND(I147*H147,1)</f>
        <v>0</v>
      </c>
      <c r="K147" s="195" t="s">
        <v>130</v>
      </c>
      <c r="L147" s="41"/>
      <c r="M147" s="199" t="s">
        <v>19</v>
      </c>
      <c r="N147" s="200" t="s">
        <v>43</v>
      </c>
      <c r="O147" s="77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AR147" s="15" t="s">
        <v>146</v>
      </c>
      <c r="AT147" s="15" t="s">
        <v>126</v>
      </c>
      <c r="AU147" s="15" t="s">
        <v>82</v>
      </c>
      <c r="AY147" s="15" t="s">
        <v>125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5" t="s">
        <v>80</v>
      </c>
      <c r="BK147" s="203">
        <f>ROUND(I147*H147,1)</f>
        <v>0</v>
      </c>
      <c r="BL147" s="15" t="s">
        <v>146</v>
      </c>
      <c r="BM147" s="15" t="s">
        <v>335</v>
      </c>
    </row>
    <row r="148" s="1" customFormat="1">
      <c r="B148" s="36"/>
      <c r="C148" s="37"/>
      <c r="D148" s="204" t="s">
        <v>181</v>
      </c>
      <c r="E148" s="37"/>
      <c r="F148" s="205" t="s">
        <v>336</v>
      </c>
      <c r="G148" s="37"/>
      <c r="H148" s="37"/>
      <c r="I148" s="128"/>
      <c r="J148" s="37"/>
      <c r="K148" s="37"/>
      <c r="L148" s="41"/>
      <c r="M148" s="206"/>
      <c r="N148" s="77"/>
      <c r="O148" s="77"/>
      <c r="P148" s="77"/>
      <c r="Q148" s="77"/>
      <c r="R148" s="77"/>
      <c r="S148" s="77"/>
      <c r="T148" s="78"/>
      <c r="AT148" s="15" t="s">
        <v>181</v>
      </c>
      <c r="AU148" s="15" t="s">
        <v>82</v>
      </c>
    </row>
    <row r="149" s="12" customFormat="1">
      <c r="B149" s="229"/>
      <c r="C149" s="230"/>
      <c r="D149" s="204" t="s">
        <v>200</v>
      </c>
      <c r="E149" s="231" t="s">
        <v>19</v>
      </c>
      <c r="F149" s="232" t="s">
        <v>592</v>
      </c>
      <c r="G149" s="230"/>
      <c r="H149" s="233">
        <v>0.38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AT149" s="239" t="s">
        <v>200</v>
      </c>
      <c r="AU149" s="239" t="s">
        <v>82</v>
      </c>
      <c r="AV149" s="12" t="s">
        <v>82</v>
      </c>
      <c r="AW149" s="12" t="s">
        <v>33</v>
      </c>
      <c r="AX149" s="12" t="s">
        <v>72</v>
      </c>
      <c r="AY149" s="239" t="s">
        <v>125</v>
      </c>
    </row>
    <row r="150" s="12" customFormat="1">
      <c r="B150" s="229"/>
      <c r="C150" s="230"/>
      <c r="D150" s="204" t="s">
        <v>200</v>
      </c>
      <c r="E150" s="231" t="s">
        <v>19</v>
      </c>
      <c r="F150" s="232" t="s">
        <v>593</v>
      </c>
      <c r="G150" s="230"/>
      <c r="H150" s="233">
        <v>0.68999999999999995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AT150" s="239" t="s">
        <v>200</v>
      </c>
      <c r="AU150" s="239" t="s">
        <v>82</v>
      </c>
      <c r="AV150" s="12" t="s">
        <v>82</v>
      </c>
      <c r="AW150" s="12" t="s">
        <v>33</v>
      </c>
      <c r="AX150" s="12" t="s">
        <v>72</v>
      </c>
      <c r="AY150" s="239" t="s">
        <v>125</v>
      </c>
    </row>
    <row r="151" s="9" customFormat="1" ht="22.8" customHeight="1">
      <c r="B151" s="179"/>
      <c r="C151" s="180"/>
      <c r="D151" s="181" t="s">
        <v>71</v>
      </c>
      <c r="E151" s="217" t="s">
        <v>150</v>
      </c>
      <c r="F151" s="217" t="s">
        <v>337</v>
      </c>
      <c r="G151" s="180"/>
      <c r="H151" s="180"/>
      <c r="I151" s="183"/>
      <c r="J151" s="218">
        <f>BK151</f>
        <v>0</v>
      </c>
      <c r="K151" s="180"/>
      <c r="L151" s="185"/>
      <c r="M151" s="186"/>
      <c r="N151" s="187"/>
      <c r="O151" s="187"/>
      <c r="P151" s="188">
        <f>SUM(P152:P165)</f>
        <v>0</v>
      </c>
      <c r="Q151" s="187"/>
      <c r="R151" s="188">
        <f>SUM(R152:R165)</f>
        <v>81.86336</v>
      </c>
      <c r="S151" s="187"/>
      <c r="T151" s="189">
        <f>SUM(T152:T165)</f>
        <v>0</v>
      </c>
      <c r="AR151" s="190" t="s">
        <v>80</v>
      </c>
      <c r="AT151" s="191" t="s">
        <v>71</v>
      </c>
      <c r="AU151" s="191" t="s">
        <v>80</v>
      </c>
      <c r="AY151" s="190" t="s">
        <v>125</v>
      </c>
      <c r="BK151" s="192">
        <f>SUM(BK152:BK165)</f>
        <v>0</v>
      </c>
    </row>
    <row r="152" s="1" customFormat="1" ht="16.5" customHeight="1">
      <c r="B152" s="36"/>
      <c r="C152" s="193" t="s">
        <v>7</v>
      </c>
      <c r="D152" s="193" t="s">
        <v>126</v>
      </c>
      <c r="E152" s="194" t="s">
        <v>349</v>
      </c>
      <c r="F152" s="195" t="s">
        <v>350</v>
      </c>
      <c r="G152" s="196" t="s">
        <v>179</v>
      </c>
      <c r="H152" s="197">
        <v>21.300000000000001</v>
      </c>
      <c r="I152" s="198"/>
      <c r="J152" s="197">
        <f>ROUND(I152*H152,1)</f>
        <v>0</v>
      </c>
      <c r="K152" s="195" t="s">
        <v>130</v>
      </c>
      <c r="L152" s="41"/>
      <c r="M152" s="199" t="s">
        <v>19</v>
      </c>
      <c r="N152" s="200" t="s">
        <v>43</v>
      </c>
      <c r="O152" s="77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AR152" s="15" t="s">
        <v>146</v>
      </c>
      <c r="AT152" s="15" t="s">
        <v>126</v>
      </c>
      <c r="AU152" s="15" t="s">
        <v>82</v>
      </c>
      <c r="AY152" s="15" t="s">
        <v>125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5" t="s">
        <v>80</v>
      </c>
      <c r="BK152" s="203">
        <f>ROUND(I152*H152,1)</f>
        <v>0</v>
      </c>
      <c r="BL152" s="15" t="s">
        <v>146</v>
      </c>
      <c r="BM152" s="15" t="s">
        <v>351</v>
      </c>
    </row>
    <row r="153" s="11" customFormat="1">
      <c r="B153" s="219"/>
      <c r="C153" s="220"/>
      <c r="D153" s="204" t="s">
        <v>200</v>
      </c>
      <c r="E153" s="221" t="s">
        <v>19</v>
      </c>
      <c r="F153" s="222" t="s">
        <v>594</v>
      </c>
      <c r="G153" s="220"/>
      <c r="H153" s="221" t="s">
        <v>19</v>
      </c>
      <c r="I153" s="223"/>
      <c r="J153" s="220"/>
      <c r="K153" s="220"/>
      <c r="L153" s="224"/>
      <c r="M153" s="225"/>
      <c r="N153" s="226"/>
      <c r="O153" s="226"/>
      <c r="P153" s="226"/>
      <c r="Q153" s="226"/>
      <c r="R153" s="226"/>
      <c r="S153" s="226"/>
      <c r="T153" s="227"/>
      <c r="AT153" s="228" t="s">
        <v>200</v>
      </c>
      <c r="AU153" s="228" t="s">
        <v>82</v>
      </c>
      <c r="AV153" s="11" t="s">
        <v>80</v>
      </c>
      <c r="AW153" s="11" t="s">
        <v>33</v>
      </c>
      <c r="AX153" s="11" t="s">
        <v>72</v>
      </c>
      <c r="AY153" s="228" t="s">
        <v>125</v>
      </c>
    </row>
    <row r="154" s="12" customFormat="1">
      <c r="B154" s="229"/>
      <c r="C154" s="230"/>
      <c r="D154" s="204" t="s">
        <v>200</v>
      </c>
      <c r="E154" s="231" t="s">
        <v>19</v>
      </c>
      <c r="F154" s="232" t="s">
        <v>595</v>
      </c>
      <c r="G154" s="230"/>
      <c r="H154" s="233">
        <v>7.5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AT154" s="239" t="s">
        <v>200</v>
      </c>
      <c r="AU154" s="239" t="s">
        <v>82</v>
      </c>
      <c r="AV154" s="12" t="s">
        <v>82</v>
      </c>
      <c r="AW154" s="12" t="s">
        <v>33</v>
      </c>
      <c r="AX154" s="12" t="s">
        <v>72</v>
      </c>
      <c r="AY154" s="239" t="s">
        <v>125</v>
      </c>
    </row>
    <row r="155" s="12" customFormat="1">
      <c r="B155" s="229"/>
      <c r="C155" s="230"/>
      <c r="D155" s="204" t="s">
        <v>200</v>
      </c>
      <c r="E155" s="231" t="s">
        <v>19</v>
      </c>
      <c r="F155" s="232" t="s">
        <v>596</v>
      </c>
      <c r="G155" s="230"/>
      <c r="H155" s="233">
        <v>13.800000000000001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200</v>
      </c>
      <c r="AU155" s="239" t="s">
        <v>82</v>
      </c>
      <c r="AV155" s="12" t="s">
        <v>82</v>
      </c>
      <c r="AW155" s="12" t="s">
        <v>33</v>
      </c>
      <c r="AX155" s="12" t="s">
        <v>72</v>
      </c>
      <c r="AY155" s="239" t="s">
        <v>125</v>
      </c>
    </row>
    <row r="156" s="1" customFormat="1" ht="16.5" customHeight="1">
      <c r="B156" s="36"/>
      <c r="C156" s="193" t="s">
        <v>296</v>
      </c>
      <c r="D156" s="193" t="s">
        <v>126</v>
      </c>
      <c r="E156" s="194" t="s">
        <v>597</v>
      </c>
      <c r="F156" s="195" t="s">
        <v>598</v>
      </c>
      <c r="G156" s="196" t="s">
        <v>179</v>
      </c>
      <c r="H156" s="197">
        <v>780</v>
      </c>
      <c r="I156" s="198"/>
      <c r="J156" s="197">
        <f>ROUND(I156*H156,1)</f>
        <v>0</v>
      </c>
      <c r="K156" s="195" t="s">
        <v>130</v>
      </c>
      <c r="L156" s="41"/>
      <c r="M156" s="199" t="s">
        <v>19</v>
      </c>
      <c r="N156" s="200" t="s">
        <v>43</v>
      </c>
      <c r="O156" s="77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AR156" s="15" t="s">
        <v>146</v>
      </c>
      <c r="AT156" s="15" t="s">
        <v>126</v>
      </c>
      <c r="AU156" s="15" t="s">
        <v>82</v>
      </c>
      <c r="AY156" s="15" t="s">
        <v>125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5" t="s">
        <v>80</v>
      </c>
      <c r="BK156" s="203">
        <f>ROUND(I156*H156,1)</f>
        <v>0</v>
      </c>
      <c r="BL156" s="15" t="s">
        <v>146</v>
      </c>
      <c r="BM156" s="15" t="s">
        <v>360</v>
      </c>
    </row>
    <row r="157" s="1" customFormat="1" ht="22.5" customHeight="1">
      <c r="B157" s="36"/>
      <c r="C157" s="193" t="s">
        <v>302</v>
      </c>
      <c r="D157" s="193" t="s">
        <v>126</v>
      </c>
      <c r="E157" s="194" t="s">
        <v>599</v>
      </c>
      <c r="F157" s="195" t="s">
        <v>600</v>
      </c>
      <c r="G157" s="196" t="s">
        <v>179</v>
      </c>
      <c r="H157" s="197">
        <v>694</v>
      </c>
      <c r="I157" s="198"/>
      <c r="J157" s="197">
        <f>ROUND(I157*H157,1)</f>
        <v>0</v>
      </c>
      <c r="K157" s="195" t="s">
        <v>130</v>
      </c>
      <c r="L157" s="41"/>
      <c r="M157" s="199" t="s">
        <v>19</v>
      </c>
      <c r="N157" s="200" t="s">
        <v>43</v>
      </c>
      <c r="O157" s="77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AR157" s="15" t="s">
        <v>146</v>
      </c>
      <c r="AT157" s="15" t="s">
        <v>126</v>
      </c>
      <c r="AU157" s="15" t="s">
        <v>82</v>
      </c>
      <c r="AY157" s="15" t="s">
        <v>125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5" t="s">
        <v>80</v>
      </c>
      <c r="BK157" s="203">
        <f>ROUND(I157*H157,1)</f>
        <v>0</v>
      </c>
      <c r="BL157" s="15" t="s">
        <v>146</v>
      </c>
      <c r="BM157" s="15" t="s">
        <v>357</v>
      </c>
    </row>
    <row r="158" s="1" customFormat="1">
      <c r="B158" s="36"/>
      <c r="C158" s="37"/>
      <c r="D158" s="204" t="s">
        <v>181</v>
      </c>
      <c r="E158" s="37"/>
      <c r="F158" s="205" t="s">
        <v>562</v>
      </c>
      <c r="G158" s="37"/>
      <c r="H158" s="37"/>
      <c r="I158" s="128"/>
      <c r="J158" s="37"/>
      <c r="K158" s="37"/>
      <c r="L158" s="41"/>
      <c r="M158" s="206"/>
      <c r="N158" s="77"/>
      <c r="O158" s="77"/>
      <c r="P158" s="77"/>
      <c r="Q158" s="77"/>
      <c r="R158" s="77"/>
      <c r="S158" s="77"/>
      <c r="T158" s="78"/>
      <c r="AT158" s="15" t="s">
        <v>181</v>
      </c>
      <c r="AU158" s="15" t="s">
        <v>82</v>
      </c>
    </row>
    <row r="159" s="1" customFormat="1" ht="16.5" customHeight="1">
      <c r="B159" s="36"/>
      <c r="C159" s="193" t="s">
        <v>308</v>
      </c>
      <c r="D159" s="193" t="s">
        <v>126</v>
      </c>
      <c r="E159" s="194" t="s">
        <v>505</v>
      </c>
      <c r="F159" s="195" t="s">
        <v>506</v>
      </c>
      <c r="G159" s="196" t="s">
        <v>179</v>
      </c>
      <c r="H159" s="197">
        <v>694</v>
      </c>
      <c r="I159" s="198"/>
      <c r="J159" s="197">
        <f>ROUND(I159*H159,1)</f>
        <v>0</v>
      </c>
      <c r="K159" s="195" t="s">
        <v>130</v>
      </c>
      <c r="L159" s="41"/>
      <c r="M159" s="199" t="s">
        <v>19</v>
      </c>
      <c r="N159" s="200" t="s">
        <v>43</v>
      </c>
      <c r="O159" s="77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AR159" s="15" t="s">
        <v>146</v>
      </c>
      <c r="AT159" s="15" t="s">
        <v>126</v>
      </c>
      <c r="AU159" s="15" t="s">
        <v>82</v>
      </c>
      <c r="AY159" s="15" t="s">
        <v>125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5" t="s">
        <v>80</v>
      </c>
      <c r="BK159" s="203">
        <f>ROUND(I159*H159,1)</f>
        <v>0</v>
      </c>
      <c r="BL159" s="15" t="s">
        <v>146</v>
      </c>
      <c r="BM159" s="15" t="s">
        <v>601</v>
      </c>
    </row>
    <row r="160" s="1" customFormat="1" ht="22.5" customHeight="1">
      <c r="B160" s="36"/>
      <c r="C160" s="193" t="s">
        <v>313</v>
      </c>
      <c r="D160" s="193" t="s">
        <v>126</v>
      </c>
      <c r="E160" s="194" t="s">
        <v>563</v>
      </c>
      <c r="F160" s="195" t="s">
        <v>564</v>
      </c>
      <c r="G160" s="196" t="s">
        <v>179</v>
      </c>
      <c r="H160" s="197">
        <v>650</v>
      </c>
      <c r="I160" s="198"/>
      <c r="J160" s="197">
        <f>ROUND(I160*H160,1)</f>
        <v>0</v>
      </c>
      <c r="K160" s="195" t="s">
        <v>130</v>
      </c>
      <c r="L160" s="41"/>
      <c r="M160" s="199" t="s">
        <v>19</v>
      </c>
      <c r="N160" s="200" t="s">
        <v>43</v>
      </c>
      <c r="O160" s="77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AR160" s="15" t="s">
        <v>146</v>
      </c>
      <c r="AT160" s="15" t="s">
        <v>126</v>
      </c>
      <c r="AU160" s="15" t="s">
        <v>82</v>
      </c>
      <c r="AY160" s="15" t="s">
        <v>125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5" t="s">
        <v>80</v>
      </c>
      <c r="BK160" s="203">
        <f>ROUND(I160*H160,1)</f>
        <v>0</v>
      </c>
      <c r="BL160" s="15" t="s">
        <v>146</v>
      </c>
      <c r="BM160" s="15" t="s">
        <v>602</v>
      </c>
    </row>
    <row r="161" s="1" customFormat="1">
      <c r="B161" s="36"/>
      <c r="C161" s="37"/>
      <c r="D161" s="204" t="s">
        <v>181</v>
      </c>
      <c r="E161" s="37"/>
      <c r="F161" s="205" t="s">
        <v>512</v>
      </c>
      <c r="G161" s="37"/>
      <c r="H161" s="37"/>
      <c r="I161" s="128"/>
      <c r="J161" s="37"/>
      <c r="K161" s="37"/>
      <c r="L161" s="41"/>
      <c r="M161" s="206"/>
      <c r="N161" s="77"/>
      <c r="O161" s="77"/>
      <c r="P161" s="77"/>
      <c r="Q161" s="77"/>
      <c r="R161" s="77"/>
      <c r="S161" s="77"/>
      <c r="T161" s="78"/>
      <c r="AT161" s="15" t="s">
        <v>181</v>
      </c>
      <c r="AU161" s="15" t="s">
        <v>82</v>
      </c>
    </row>
    <row r="162" s="1" customFormat="1" ht="16.5" customHeight="1">
      <c r="B162" s="36"/>
      <c r="C162" s="193" t="s">
        <v>321</v>
      </c>
      <c r="D162" s="193" t="s">
        <v>126</v>
      </c>
      <c r="E162" s="194" t="s">
        <v>366</v>
      </c>
      <c r="F162" s="195" t="s">
        <v>367</v>
      </c>
      <c r="G162" s="196" t="s">
        <v>179</v>
      </c>
      <c r="H162" s="197">
        <v>436</v>
      </c>
      <c r="I162" s="198"/>
      <c r="J162" s="197">
        <f>ROUND(I162*H162,1)</f>
        <v>0</v>
      </c>
      <c r="K162" s="195" t="s">
        <v>130</v>
      </c>
      <c r="L162" s="41"/>
      <c r="M162" s="199" t="s">
        <v>19</v>
      </c>
      <c r="N162" s="200" t="s">
        <v>43</v>
      </c>
      <c r="O162" s="77"/>
      <c r="P162" s="201">
        <f>O162*H162</f>
        <v>0</v>
      </c>
      <c r="Q162" s="201">
        <v>0.18776000000000001</v>
      </c>
      <c r="R162" s="201">
        <f>Q162*H162</f>
        <v>81.86336</v>
      </c>
      <c r="S162" s="201">
        <v>0</v>
      </c>
      <c r="T162" s="202">
        <f>S162*H162</f>
        <v>0</v>
      </c>
      <c r="AR162" s="15" t="s">
        <v>146</v>
      </c>
      <c r="AT162" s="15" t="s">
        <v>126</v>
      </c>
      <c r="AU162" s="15" t="s">
        <v>82</v>
      </c>
      <c r="AY162" s="15" t="s">
        <v>125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5" t="s">
        <v>80</v>
      </c>
      <c r="BK162" s="203">
        <f>ROUND(I162*H162,1)</f>
        <v>0</v>
      </c>
      <c r="BL162" s="15" t="s">
        <v>146</v>
      </c>
      <c r="BM162" s="15" t="s">
        <v>368</v>
      </c>
    </row>
    <row r="163" s="1" customFormat="1">
      <c r="B163" s="36"/>
      <c r="C163" s="37"/>
      <c r="D163" s="204" t="s">
        <v>181</v>
      </c>
      <c r="E163" s="37"/>
      <c r="F163" s="205" t="s">
        <v>369</v>
      </c>
      <c r="G163" s="37"/>
      <c r="H163" s="37"/>
      <c r="I163" s="128"/>
      <c r="J163" s="37"/>
      <c r="K163" s="37"/>
      <c r="L163" s="41"/>
      <c r="M163" s="206"/>
      <c r="N163" s="77"/>
      <c r="O163" s="77"/>
      <c r="P163" s="77"/>
      <c r="Q163" s="77"/>
      <c r="R163" s="77"/>
      <c r="S163" s="77"/>
      <c r="T163" s="78"/>
      <c r="AT163" s="15" t="s">
        <v>181</v>
      </c>
      <c r="AU163" s="15" t="s">
        <v>82</v>
      </c>
    </row>
    <row r="164" s="1" customFormat="1">
      <c r="B164" s="36"/>
      <c r="C164" s="37"/>
      <c r="D164" s="204" t="s">
        <v>133</v>
      </c>
      <c r="E164" s="37"/>
      <c r="F164" s="205" t="s">
        <v>370</v>
      </c>
      <c r="G164" s="37"/>
      <c r="H164" s="37"/>
      <c r="I164" s="128"/>
      <c r="J164" s="37"/>
      <c r="K164" s="37"/>
      <c r="L164" s="41"/>
      <c r="M164" s="206"/>
      <c r="N164" s="77"/>
      <c r="O164" s="77"/>
      <c r="P164" s="77"/>
      <c r="Q164" s="77"/>
      <c r="R164" s="77"/>
      <c r="S164" s="77"/>
      <c r="T164" s="78"/>
      <c r="AT164" s="15" t="s">
        <v>133</v>
      </c>
      <c r="AU164" s="15" t="s">
        <v>82</v>
      </c>
    </row>
    <row r="165" s="12" customFormat="1">
      <c r="B165" s="229"/>
      <c r="C165" s="230"/>
      <c r="D165" s="204" t="s">
        <v>200</v>
      </c>
      <c r="E165" s="231" t="s">
        <v>19</v>
      </c>
      <c r="F165" s="232" t="s">
        <v>603</v>
      </c>
      <c r="G165" s="230"/>
      <c r="H165" s="233">
        <v>436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AT165" s="239" t="s">
        <v>200</v>
      </c>
      <c r="AU165" s="239" t="s">
        <v>82</v>
      </c>
      <c r="AV165" s="12" t="s">
        <v>82</v>
      </c>
      <c r="AW165" s="12" t="s">
        <v>33</v>
      </c>
      <c r="AX165" s="12" t="s">
        <v>72</v>
      </c>
      <c r="AY165" s="239" t="s">
        <v>125</v>
      </c>
    </row>
    <row r="166" s="9" customFormat="1" ht="22.8" customHeight="1">
      <c r="B166" s="179"/>
      <c r="C166" s="180"/>
      <c r="D166" s="181" t="s">
        <v>71</v>
      </c>
      <c r="E166" s="217" t="s">
        <v>222</v>
      </c>
      <c r="F166" s="217" t="s">
        <v>372</v>
      </c>
      <c r="G166" s="180"/>
      <c r="H166" s="180"/>
      <c r="I166" s="183"/>
      <c r="J166" s="218">
        <f>BK166</f>
        <v>0</v>
      </c>
      <c r="K166" s="180"/>
      <c r="L166" s="185"/>
      <c r="M166" s="186"/>
      <c r="N166" s="187"/>
      <c r="O166" s="187"/>
      <c r="P166" s="188">
        <f>SUM(P167:P191)</f>
        <v>0</v>
      </c>
      <c r="Q166" s="187"/>
      <c r="R166" s="188">
        <f>SUM(R167:R191)</f>
        <v>33.512248200000002</v>
      </c>
      <c r="S166" s="187"/>
      <c r="T166" s="189">
        <f>SUM(T167:T191)</f>
        <v>17.230000000000004</v>
      </c>
      <c r="AR166" s="190" t="s">
        <v>80</v>
      </c>
      <c r="AT166" s="191" t="s">
        <v>71</v>
      </c>
      <c r="AU166" s="191" t="s">
        <v>80</v>
      </c>
      <c r="AY166" s="190" t="s">
        <v>125</v>
      </c>
      <c r="BK166" s="192">
        <f>SUM(BK167:BK191)</f>
        <v>0</v>
      </c>
    </row>
    <row r="167" s="1" customFormat="1" ht="16.5" customHeight="1">
      <c r="B167" s="36"/>
      <c r="C167" s="193" t="s">
        <v>326</v>
      </c>
      <c r="D167" s="193" t="s">
        <v>126</v>
      </c>
      <c r="E167" s="194" t="s">
        <v>514</v>
      </c>
      <c r="F167" s="195" t="s">
        <v>515</v>
      </c>
      <c r="G167" s="196" t="s">
        <v>137</v>
      </c>
      <c r="H167" s="197">
        <v>3</v>
      </c>
      <c r="I167" s="198"/>
      <c r="J167" s="197">
        <f>ROUND(I167*H167,1)</f>
        <v>0</v>
      </c>
      <c r="K167" s="195" t="s">
        <v>130</v>
      </c>
      <c r="L167" s="41"/>
      <c r="M167" s="199" t="s">
        <v>19</v>
      </c>
      <c r="N167" s="200" t="s">
        <v>43</v>
      </c>
      <c r="O167" s="77"/>
      <c r="P167" s="201">
        <f>O167*H167</f>
        <v>0</v>
      </c>
      <c r="Q167" s="201">
        <v>0.00069999999999999999</v>
      </c>
      <c r="R167" s="201">
        <f>Q167*H167</f>
        <v>0.0020999999999999999</v>
      </c>
      <c r="S167" s="201">
        <v>0</v>
      </c>
      <c r="T167" s="202">
        <f>S167*H167</f>
        <v>0</v>
      </c>
      <c r="AR167" s="15" t="s">
        <v>146</v>
      </c>
      <c r="AT167" s="15" t="s">
        <v>126</v>
      </c>
      <c r="AU167" s="15" t="s">
        <v>82</v>
      </c>
      <c r="AY167" s="15" t="s">
        <v>125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5" t="s">
        <v>80</v>
      </c>
      <c r="BK167" s="203">
        <f>ROUND(I167*H167,1)</f>
        <v>0</v>
      </c>
      <c r="BL167" s="15" t="s">
        <v>146</v>
      </c>
      <c r="BM167" s="15" t="s">
        <v>604</v>
      </c>
    </row>
    <row r="168" s="1" customFormat="1">
      <c r="B168" s="36"/>
      <c r="C168" s="37"/>
      <c r="D168" s="204" t="s">
        <v>181</v>
      </c>
      <c r="E168" s="37"/>
      <c r="F168" s="205" t="s">
        <v>517</v>
      </c>
      <c r="G168" s="37"/>
      <c r="H168" s="37"/>
      <c r="I168" s="128"/>
      <c r="J168" s="37"/>
      <c r="K168" s="37"/>
      <c r="L168" s="41"/>
      <c r="M168" s="206"/>
      <c r="N168" s="77"/>
      <c r="O168" s="77"/>
      <c r="P168" s="77"/>
      <c r="Q168" s="77"/>
      <c r="R168" s="77"/>
      <c r="S168" s="77"/>
      <c r="T168" s="78"/>
      <c r="AT168" s="15" t="s">
        <v>181</v>
      </c>
      <c r="AU168" s="15" t="s">
        <v>82</v>
      </c>
    </row>
    <row r="169" s="1" customFormat="1" ht="16.5" customHeight="1">
      <c r="B169" s="36"/>
      <c r="C169" s="240" t="s">
        <v>332</v>
      </c>
      <c r="D169" s="240" t="s">
        <v>259</v>
      </c>
      <c r="E169" s="241" t="s">
        <v>518</v>
      </c>
      <c r="F169" s="242" t="s">
        <v>519</v>
      </c>
      <c r="G169" s="243" t="s">
        <v>137</v>
      </c>
      <c r="H169" s="244">
        <v>2</v>
      </c>
      <c r="I169" s="245"/>
      <c r="J169" s="244">
        <f>ROUND(I169*H169,1)</f>
        <v>0</v>
      </c>
      <c r="K169" s="242" t="s">
        <v>130</v>
      </c>
      <c r="L169" s="246"/>
      <c r="M169" s="247" t="s">
        <v>19</v>
      </c>
      <c r="N169" s="248" t="s">
        <v>43</v>
      </c>
      <c r="O169" s="77"/>
      <c r="P169" s="201">
        <f>O169*H169</f>
        <v>0</v>
      </c>
      <c r="Q169" s="201">
        <v>0.0030000000000000001</v>
      </c>
      <c r="R169" s="201">
        <f>Q169*H169</f>
        <v>0.0060000000000000001</v>
      </c>
      <c r="S169" s="201">
        <v>0</v>
      </c>
      <c r="T169" s="202">
        <f>S169*H169</f>
        <v>0</v>
      </c>
      <c r="AR169" s="15" t="s">
        <v>217</v>
      </c>
      <c r="AT169" s="15" t="s">
        <v>259</v>
      </c>
      <c r="AU169" s="15" t="s">
        <v>82</v>
      </c>
      <c r="AY169" s="15" t="s">
        <v>125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5" t="s">
        <v>80</v>
      </c>
      <c r="BK169" s="203">
        <f>ROUND(I169*H169,1)</f>
        <v>0</v>
      </c>
      <c r="BL169" s="15" t="s">
        <v>146</v>
      </c>
      <c r="BM169" s="15" t="s">
        <v>605</v>
      </c>
    </row>
    <row r="170" s="1" customFormat="1" ht="16.5" customHeight="1">
      <c r="B170" s="36"/>
      <c r="C170" s="240" t="s">
        <v>338</v>
      </c>
      <c r="D170" s="240" t="s">
        <v>259</v>
      </c>
      <c r="E170" s="241" t="s">
        <v>521</v>
      </c>
      <c r="F170" s="242" t="s">
        <v>522</v>
      </c>
      <c r="G170" s="243" t="s">
        <v>137</v>
      </c>
      <c r="H170" s="244">
        <v>1</v>
      </c>
      <c r="I170" s="245"/>
      <c r="J170" s="244">
        <f>ROUND(I170*H170,1)</f>
        <v>0</v>
      </c>
      <c r="K170" s="242" t="s">
        <v>130</v>
      </c>
      <c r="L170" s="246"/>
      <c r="M170" s="247" t="s">
        <v>19</v>
      </c>
      <c r="N170" s="248" t="s">
        <v>43</v>
      </c>
      <c r="O170" s="77"/>
      <c r="P170" s="201">
        <f>O170*H170</f>
        <v>0</v>
      </c>
      <c r="Q170" s="201">
        <v>0.0030000000000000001</v>
      </c>
      <c r="R170" s="201">
        <f>Q170*H170</f>
        <v>0.0030000000000000001</v>
      </c>
      <c r="S170" s="201">
        <v>0</v>
      </c>
      <c r="T170" s="202">
        <f>S170*H170</f>
        <v>0</v>
      </c>
      <c r="AR170" s="15" t="s">
        <v>217</v>
      </c>
      <c r="AT170" s="15" t="s">
        <v>259</v>
      </c>
      <c r="AU170" s="15" t="s">
        <v>82</v>
      </c>
      <c r="AY170" s="15" t="s">
        <v>125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5" t="s">
        <v>80</v>
      </c>
      <c r="BK170" s="203">
        <f>ROUND(I170*H170,1)</f>
        <v>0</v>
      </c>
      <c r="BL170" s="15" t="s">
        <v>146</v>
      </c>
      <c r="BM170" s="15" t="s">
        <v>606</v>
      </c>
    </row>
    <row r="171" s="1" customFormat="1" ht="16.5" customHeight="1">
      <c r="B171" s="36"/>
      <c r="C171" s="193" t="s">
        <v>343</v>
      </c>
      <c r="D171" s="193" t="s">
        <v>126</v>
      </c>
      <c r="E171" s="194" t="s">
        <v>524</v>
      </c>
      <c r="F171" s="195" t="s">
        <v>525</v>
      </c>
      <c r="G171" s="196" t="s">
        <v>137</v>
      </c>
      <c r="H171" s="197">
        <v>2</v>
      </c>
      <c r="I171" s="198"/>
      <c r="J171" s="197">
        <f>ROUND(I171*H171,1)</f>
        <v>0</v>
      </c>
      <c r="K171" s="195" t="s">
        <v>130</v>
      </c>
      <c r="L171" s="41"/>
      <c r="M171" s="199" t="s">
        <v>19</v>
      </c>
      <c r="N171" s="200" t="s">
        <v>43</v>
      </c>
      <c r="O171" s="77"/>
      <c r="P171" s="201">
        <f>O171*H171</f>
        <v>0</v>
      </c>
      <c r="Q171" s="201">
        <v>0.11241</v>
      </c>
      <c r="R171" s="201">
        <f>Q171*H171</f>
        <v>0.22481999999999999</v>
      </c>
      <c r="S171" s="201">
        <v>0</v>
      </c>
      <c r="T171" s="202">
        <f>S171*H171</f>
        <v>0</v>
      </c>
      <c r="AR171" s="15" t="s">
        <v>146</v>
      </c>
      <c r="AT171" s="15" t="s">
        <v>126</v>
      </c>
      <c r="AU171" s="15" t="s">
        <v>82</v>
      </c>
      <c r="AY171" s="15" t="s">
        <v>125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5" t="s">
        <v>80</v>
      </c>
      <c r="BK171" s="203">
        <f>ROUND(I171*H171,1)</f>
        <v>0</v>
      </c>
      <c r="BL171" s="15" t="s">
        <v>146</v>
      </c>
      <c r="BM171" s="15" t="s">
        <v>607</v>
      </c>
    </row>
    <row r="172" s="1" customFormat="1">
      <c r="B172" s="36"/>
      <c r="C172" s="37"/>
      <c r="D172" s="204" t="s">
        <v>181</v>
      </c>
      <c r="E172" s="37"/>
      <c r="F172" s="205" t="s">
        <v>527</v>
      </c>
      <c r="G172" s="37"/>
      <c r="H172" s="37"/>
      <c r="I172" s="128"/>
      <c r="J172" s="37"/>
      <c r="K172" s="37"/>
      <c r="L172" s="41"/>
      <c r="M172" s="206"/>
      <c r="N172" s="77"/>
      <c r="O172" s="77"/>
      <c r="P172" s="77"/>
      <c r="Q172" s="77"/>
      <c r="R172" s="77"/>
      <c r="S172" s="77"/>
      <c r="T172" s="78"/>
      <c r="AT172" s="15" t="s">
        <v>181</v>
      </c>
      <c r="AU172" s="15" t="s">
        <v>82</v>
      </c>
    </row>
    <row r="173" s="1" customFormat="1" ht="16.5" customHeight="1">
      <c r="B173" s="36"/>
      <c r="C173" s="240" t="s">
        <v>348</v>
      </c>
      <c r="D173" s="240" t="s">
        <v>259</v>
      </c>
      <c r="E173" s="241" t="s">
        <v>528</v>
      </c>
      <c r="F173" s="242" t="s">
        <v>529</v>
      </c>
      <c r="G173" s="243" t="s">
        <v>137</v>
      </c>
      <c r="H173" s="244">
        <v>2</v>
      </c>
      <c r="I173" s="245"/>
      <c r="J173" s="244">
        <f>ROUND(I173*H173,1)</f>
        <v>0</v>
      </c>
      <c r="K173" s="242" t="s">
        <v>130</v>
      </c>
      <c r="L173" s="246"/>
      <c r="M173" s="247" t="s">
        <v>19</v>
      </c>
      <c r="N173" s="248" t="s">
        <v>43</v>
      </c>
      <c r="O173" s="77"/>
      <c r="P173" s="201">
        <f>O173*H173</f>
        <v>0</v>
      </c>
      <c r="Q173" s="201">
        <v>0.0061000000000000004</v>
      </c>
      <c r="R173" s="201">
        <f>Q173*H173</f>
        <v>0.012200000000000001</v>
      </c>
      <c r="S173" s="201">
        <v>0</v>
      </c>
      <c r="T173" s="202">
        <f>S173*H173</f>
        <v>0</v>
      </c>
      <c r="AR173" s="15" t="s">
        <v>217</v>
      </c>
      <c r="AT173" s="15" t="s">
        <v>259</v>
      </c>
      <c r="AU173" s="15" t="s">
        <v>82</v>
      </c>
      <c r="AY173" s="15" t="s">
        <v>125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5" t="s">
        <v>80</v>
      </c>
      <c r="BK173" s="203">
        <f>ROUND(I173*H173,1)</f>
        <v>0</v>
      </c>
      <c r="BL173" s="15" t="s">
        <v>146</v>
      </c>
      <c r="BM173" s="15" t="s">
        <v>608</v>
      </c>
    </row>
    <row r="174" s="1" customFormat="1" ht="22.5" customHeight="1">
      <c r="B174" s="36"/>
      <c r="C174" s="193" t="s">
        <v>354</v>
      </c>
      <c r="D174" s="193" t="s">
        <v>126</v>
      </c>
      <c r="E174" s="194" t="s">
        <v>380</v>
      </c>
      <c r="F174" s="195" t="s">
        <v>381</v>
      </c>
      <c r="G174" s="196" t="s">
        <v>376</v>
      </c>
      <c r="H174" s="197">
        <v>5</v>
      </c>
      <c r="I174" s="198"/>
      <c r="J174" s="197">
        <f>ROUND(I174*H174,1)</f>
        <v>0</v>
      </c>
      <c r="K174" s="195" t="s">
        <v>130</v>
      </c>
      <c r="L174" s="41"/>
      <c r="M174" s="199" t="s">
        <v>19</v>
      </c>
      <c r="N174" s="200" t="s">
        <v>43</v>
      </c>
      <c r="O174" s="77"/>
      <c r="P174" s="201">
        <f>O174*H174</f>
        <v>0</v>
      </c>
      <c r="Q174" s="201">
        <v>0</v>
      </c>
      <c r="R174" s="201">
        <f>Q174*H174</f>
        <v>0</v>
      </c>
      <c r="S174" s="201">
        <v>0.97999999999999998</v>
      </c>
      <c r="T174" s="202">
        <f>S174*H174</f>
        <v>4.9000000000000004</v>
      </c>
      <c r="AR174" s="15" t="s">
        <v>146</v>
      </c>
      <c r="AT174" s="15" t="s">
        <v>126</v>
      </c>
      <c r="AU174" s="15" t="s">
        <v>82</v>
      </c>
      <c r="AY174" s="15" t="s">
        <v>125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5" t="s">
        <v>80</v>
      </c>
      <c r="BK174" s="203">
        <f>ROUND(I174*H174,1)</f>
        <v>0</v>
      </c>
      <c r="BL174" s="15" t="s">
        <v>146</v>
      </c>
      <c r="BM174" s="15" t="s">
        <v>382</v>
      </c>
    </row>
    <row r="175" s="1" customFormat="1">
      <c r="B175" s="36"/>
      <c r="C175" s="37"/>
      <c r="D175" s="204" t="s">
        <v>181</v>
      </c>
      <c r="E175" s="37"/>
      <c r="F175" s="205" t="s">
        <v>383</v>
      </c>
      <c r="G175" s="37"/>
      <c r="H175" s="37"/>
      <c r="I175" s="128"/>
      <c r="J175" s="37"/>
      <c r="K175" s="37"/>
      <c r="L175" s="41"/>
      <c r="M175" s="206"/>
      <c r="N175" s="77"/>
      <c r="O175" s="77"/>
      <c r="P175" s="77"/>
      <c r="Q175" s="77"/>
      <c r="R175" s="77"/>
      <c r="S175" s="77"/>
      <c r="T175" s="78"/>
      <c r="AT175" s="15" t="s">
        <v>181</v>
      </c>
      <c r="AU175" s="15" t="s">
        <v>82</v>
      </c>
    </row>
    <row r="176" s="1" customFormat="1" ht="22.5" customHeight="1">
      <c r="B176" s="36"/>
      <c r="C176" s="193" t="s">
        <v>359</v>
      </c>
      <c r="D176" s="193" t="s">
        <v>126</v>
      </c>
      <c r="E176" s="194" t="s">
        <v>609</v>
      </c>
      <c r="F176" s="195" t="s">
        <v>610</v>
      </c>
      <c r="G176" s="196" t="s">
        <v>376</v>
      </c>
      <c r="H176" s="197">
        <v>6</v>
      </c>
      <c r="I176" s="198"/>
      <c r="J176" s="197">
        <f>ROUND(I176*H176,1)</f>
        <v>0</v>
      </c>
      <c r="K176" s="195" t="s">
        <v>130</v>
      </c>
      <c r="L176" s="41"/>
      <c r="M176" s="199" t="s">
        <v>19</v>
      </c>
      <c r="N176" s="200" t="s">
        <v>43</v>
      </c>
      <c r="O176" s="77"/>
      <c r="P176" s="201">
        <f>O176*H176</f>
        <v>0</v>
      </c>
      <c r="Q176" s="201">
        <v>0</v>
      </c>
      <c r="R176" s="201">
        <f>Q176*H176</f>
        <v>0</v>
      </c>
      <c r="S176" s="201">
        <v>2.0550000000000002</v>
      </c>
      <c r="T176" s="202">
        <f>S176*H176</f>
        <v>12.330000000000002</v>
      </c>
      <c r="AR176" s="15" t="s">
        <v>146</v>
      </c>
      <c r="AT176" s="15" t="s">
        <v>126</v>
      </c>
      <c r="AU176" s="15" t="s">
        <v>82</v>
      </c>
      <c r="AY176" s="15" t="s">
        <v>125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5" t="s">
        <v>80</v>
      </c>
      <c r="BK176" s="203">
        <f>ROUND(I176*H176,1)</f>
        <v>0</v>
      </c>
      <c r="BL176" s="15" t="s">
        <v>146</v>
      </c>
      <c r="BM176" s="15" t="s">
        <v>611</v>
      </c>
    </row>
    <row r="177" s="1" customFormat="1">
      <c r="B177" s="36"/>
      <c r="C177" s="37"/>
      <c r="D177" s="204" t="s">
        <v>181</v>
      </c>
      <c r="E177" s="37"/>
      <c r="F177" s="205" t="s">
        <v>383</v>
      </c>
      <c r="G177" s="37"/>
      <c r="H177" s="37"/>
      <c r="I177" s="128"/>
      <c r="J177" s="37"/>
      <c r="K177" s="37"/>
      <c r="L177" s="41"/>
      <c r="M177" s="206"/>
      <c r="N177" s="77"/>
      <c r="O177" s="77"/>
      <c r="P177" s="77"/>
      <c r="Q177" s="77"/>
      <c r="R177" s="77"/>
      <c r="S177" s="77"/>
      <c r="T177" s="78"/>
      <c r="AT177" s="15" t="s">
        <v>181</v>
      </c>
      <c r="AU177" s="15" t="s">
        <v>82</v>
      </c>
    </row>
    <row r="178" s="1" customFormat="1" ht="16.5" customHeight="1">
      <c r="B178" s="36"/>
      <c r="C178" s="193" t="s">
        <v>361</v>
      </c>
      <c r="D178" s="193" t="s">
        <v>126</v>
      </c>
      <c r="E178" s="194" t="s">
        <v>385</v>
      </c>
      <c r="F178" s="195" t="s">
        <v>386</v>
      </c>
      <c r="G178" s="196" t="s">
        <v>376</v>
      </c>
      <c r="H178" s="197">
        <v>5</v>
      </c>
      <c r="I178" s="198"/>
      <c r="J178" s="197">
        <f>ROUND(I178*H178,1)</f>
        <v>0</v>
      </c>
      <c r="K178" s="195" t="s">
        <v>130</v>
      </c>
      <c r="L178" s="41"/>
      <c r="M178" s="199" t="s">
        <v>19</v>
      </c>
      <c r="N178" s="200" t="s">
        <v>43</v>
      </c>
      <c r="O178" s="77"/>
      <c r="P178" s="201">
        <f>O178*H178</f>
        <v>0</v>
      </c>
      <c r="Q178" s="201">
        <v>0.95352000000000003</v>
      </c>
      <c r="R178" s="201">
        <f>Q178*H178</f>
        <v>4.7675999999999998</v>
      </c>
      <c r="S178" s="201">
        <v>0</v>
      </c>
      <c r="T178" s="202">
        <f>S178*H178</f>
        <v>0</v>
      </c>
      <c r="AR178" s="15" t="s">
        <v>146</v>
      </c>
      <c r="AT178" s="15" t="s">
        <v>126</v>
      </c>
      <c r="AU178" s="15" t="s">
        <v>82</v>
      </c>
      <c r="AY178" s="15" t="s">
        <v>125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5" t="s">
        <v>80</v>
      </c>
      <c r="BK178" s="203">
        <f>ROUND(I178*H178,1)</f>
        <v>0</v>
      </c>
      <c r="BL178" s="15" t="s">
        <v>146</v>
      </c>
      <c r="BM178" s="15" t="s">
        <v>387</v>
      </c>
    </row>
    <row r="179" s="1" customFormat="1">
      <c r="B179" s="36"/>
      <c r="C179" s="37"/>
      <c r="D179" s="204" t="s">
        <v>181</v>
      </c>
      <c r="E179" s="37"/>
      <c r="F179" s="205" t="s">
        <v>388</v>
      </c>
      <c r="G179" s="37"/>
      <c r="H179" s="37"/>
      <c r="I179" s="128"/>
      <c r="J179" s="37"/>
      <c r="K179" s="37"/>
      <c r="L179" s="41"/>
      <c r="M179" s="206"/>
      <c r="N179" s="77"/>
      <c r="O179" s="77"/>
      <c r="P179" s="77"/>
      <c r="Q179" s="77"/>
      <c r="R179" s="77"/>
      <c r="S179" s="77"/>
      <c r="T179" s="78"/>
      <c r="AT179" s="15" t="s">
        <v>181</v>
      </c>
      <c r="AU179" s="15" t="s">
        <v>82</v>
      </c>
    </row>
    <row r="180" s="1" customFormat="1" ht="16.5" customHeight="1">
      <c r="B180" s="36"/>
      <c r="C180" s="240" t="s">
        <v>365</v>
      </c>
      <c r="D180" s="240" t="s">
        <v>259</v>
      </c>
      <c r="E180" s="241" t="s">
        <v>390</v>
      </c>
      <c r="F180" s="242" t="s">
        <v>391</v>
      </c>
      <c r="G180" s="243" t="s">
        <v>137</v>
      </c>
      <c r="H180" s="244">
        <v>2</v>
      </c>
      <c r="I180" s="245"/>
      <c r="J180" s="244">
        <f>ROUND(I180*H180,1)</f>
        <v>0</v>
      </c>
      <c r="K180" s="242" t="s">
        <v>130</v>
      </c>
      <c r="L180" s="246"/>
      <c r="M180" s="247" t="s">
        <v>19</v>
      </c>
      <c r="N180" s="248" t="s">
        <v>43</v>
      </c>
      <c r="O180" s="77"/>
      <c r="P180" s="201">
        <f>O180*H180</f>
        <v>0</v>
      </c>
      <c r="Q180" s="201">
        <v>0.749</v>
      </c>
      <c r="R180" s="201">
        <f>Q180*H180</f>
        <v>1.498</v>
      </c>
      <c r="S180" s="201">
        <v>0</v>
      </c>
      <c r="T180" s="202">
        <f>S180*H180</f>
        <v>0</v>
      </c>
      <c r="AR180" s="15" t="s">
        <v>217</v>
      </c>
      <c r="AT180" s="15" t="s">
        <v>259</v>
      </c>
      <c r="AU180" s="15" t="s">
        <v>82</v>
      </c>
      <c r="AY180" s="15" t="s">
        <v>125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5" t="s">
        <v>80</v>
      </c>
      <c r="BK180" s="203">
        <f>ROUND(I180*H180,1)</f>
        <v>0</v>
      </c>
      <c r="BL180" s="15" t="s">
        <v>146</v>
      </c>
      <c r="BM180" s="15" t="s">
        <v>392</v>
      </c>
    </row>
    <row r="181" s="1" customFormat="1" ht="16.5" customHeight="1">
      <c r="B181" s="36"/>
      <c r="C181" s="193" t="s">
        <v>373</v>
      </c>
      <c r="D181" s="193" t="s">
        <v>126</v>
      </c>
      <c r="E181" s="194" t="s">
        <v>394</v>
      </c>
      <c r="F181" s="195" t="s">
        <v>395</v>
      </c>
      <c r="G181" s="196" t="s">
        <v>137</v>
      </c>
      <c r="H181" s="197">
        <v>2</v>
      </c>
      <c r="I181" s="198"/>
      <c r="J181" s="197">
        <f>ROUND(I181*H181,1)</f>
        <v>0</v>
      </c>
      <c r="K181" s="195" t="s">
        <v>19</v>
      </c>
      <c r="L181" s="41"/>
      <c r="M181" s="199" t="s">
        <v>19</v>
      </c>
      <c r="N181" s="200" t="s">
        <v>43</v>
      </c>
      <c r="O181" s="77"/>
      <c r="P181" s="201">
        <f>O181*H181</f>
        <v>0</v>
      </c>
      <c r="Q181" s="201">
        <v>0.0070000000000000001</v>
      </c>
      <c r="R181" s="201">
        <f>Q181*H181</f>
        <v>0.014</v>
      </c>
      <c r="S181" s="201">
        <v>0</v>
      </c>
      <c r="T181" s="202">
        <f>S181*H181</f>
        <v>0</v>
      </c>
      <c r="AR181" s="15" t="s">
        <v>146</v>
      </c>
      <c r="AT181" s="15" t="s">
        <v>126</v>
      </c>
      <c r="AU181" s="15" t="s">
        <v>82</v>
      </c>
      <c r="AY181" s="15" t="s">
        <v>125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5" t="s">
        <v>80</v>
      </c>
      <c r="BK181" s="203">
        <f>ROUND(I181*H181,1)</f>
        <v>0</v>
      </c>
      <c r="BL181" s="15" t="s">
        <v>146</v>
      </c>
      <c r="BM181" s="15" t="s">
        <v>396</v>
      </c>
    </row>
    <row r="182" s="1" customFormat="1" ht="16.5" customHeight="1">
      <c r="B182" s="36"/>
      <c r="C182" s="193" t="s">
        <v>379</v>
      </c>
      <c r="D182" s="193" t="s">
        <v>126</v>
      </c>
      <c r="E182" s="194" t="s">
        <v>612</v>
      </c>
      <c r="F182" s="195" t="s">
        <v>613</v>
      </c>
      <c r="G182" s="196" t="s">
        <v>376</v>
      </c>
      <c r="H182" s="197">
        <v>6</v>
      </c>
      <c r="I182" s="198"/>
      <c r="J182" s="197">
        <f>ROUND(I182*H182,1)</f>
        <v>0</v>
      </c>
      <c r="K182" s="195" t="s">
        <v>130</v>
      </c>
      <c r="L182" s="41"/>
      <c r="M182" s="199" t="s">
        <v>19</v>
      </c>
      <c r="N182" s="200" t="s">
        <v>43</v>
      </c>
      <c r="O182" s="77"/>
      <c r="P182" s="201">
        <f>O182*H182</f>
        <v>0</v>
      </c>
      <c r="Q182" s="201">
        <v>1.43876</v>
      </c>
      <c r="R182" s="201">
        <f>Q182*H182</f>
        <v>8.6325599999999998</v>
      </c>
      <c r="S182" s="201">
        <v>0</v>
      </c>
      <c r="T182" s="202">
        <f>S182*H182</f>
        <v>0</v>
      </c>
      <c r="AR182" s="15" t="s">
        <v>146</v>
      </c>
      <c r="AT182" s="15" t="s">
        <v>126</v>
      </c>
      <c r="AU182" s="15" t="s">
        <v>82</v>
      </c>
      <c r="AY182" s="15" t="s">
        <v>125</v>
      </c>
      <c r="BE182" s="203">
        <f>IF(N182="základní",J182,0)</f>
        <v>0</v>
      </c>
      <c r="BF182" s="203">
        <f>IF(N182="snížená",J182,0)</f>
        <v>0</v>
      </c>
      <c r="BG182" s="203">
        <f>IF(N182="zákl. přenesená",J182,0)</f>
        <v>0</v>
      </c>
      <c r="BH182" s="203">
        <f>IF(N182="sníž. přenesená",J182,0)</f>
        <v>0</v>
      </c>
      <c r="BI182" s="203">
        <f>IF(N182="nulová",J182,0)</f>
        <v>0</v>
      </c>
      <c r="BJ182" s="15" t="s">
        <v>80</v>
      </c>
      <c r="BK182" s="203">
        <f>ROUND(I182*H182,1)</f>
        <v>0</v>
      </c>
      <c r="BL182" s="15" t="s">
        <v>146</v>
      </c>
      <c r="BM182" s="15" t="s">
        <v>614</v>
      </c>
    </row>
    <row r="183" s="1" customFormat="1">
      <c r="B183" s="36"/>
      <c r="C183" s="37"/>
      <c r="D183" s="204" t="s">
        <v>181</v>
      </c>
      <c r="E183" s="37"/>
      <c r="F183" s="205" t="s">
        <v>388</v>
      </c>
      <c r="G183" s="37"/>
      <c r="H183" s="37"/>
      <c r="I183" s="128"/>
      <c r="J183" s="37"/>
      <c r="K183" s="37"/>
      <c r="L183" s="41"/>
      <c r="M183" s="206"/>
      <c r="N183" s="77"/>
      <c r="O183" s="77"/>
      <c r="P183" s="77"/>
      <c r="Q183" s="77"/>
      <c r="R183" s="77"/>
      <c r="S183" s="77"/>
      <c r="T183" s="78"/>
      <c r="AT183" s="15" t="s">
        <v>181</v>
      </c>
      <c r="AU183" s="15" t="s">
        <v>82</v>
      </c>
    </row>
    <row r="184" s="1" customFormat="1" ht="16.5" customHeight="1">
      <c r="B184" s="36"/>
      <c r="C184" s="240" t="s">
        <v>384</v>
      </c>
      <c r="D184" s="240" t="s">
        <v>259</v>
      </c>
      <c r="E184" s="241" t="s">
        <v>615</v>
      </c>
      <c r="F184" s="242" t="s">
        <v>616</v>
      </c>
      <c r="G184" s="243" t="s">
        <v>137</v>
      </c>
      <c r="H184" s="244">
        <v>3</v>
      </c>
      <c r="I184" s="245"/>
      <c r="J184" s="244">
        <f>ROUND(I184*H184,1)</f>
        <v>0</v>
      </c>
      <c r="K184" s="242" t="s">
        <v>130</v>
      </c>
      <c r="L184" s="246"/>
      <c r="M184" s="247" t="s">
        <v>19</v>
      </c>
      <c r="N184" s="248" t="s">
        <v>43</v>
      </c>
      <c r="O184" s="77"/>
      <c r="P184" s="201">
        <f>O184*H184</f>
        <v>0</v>
      </c>
      <c r="Q184" s="201">
        <v>2.4500000000000002</v>
      </c>
      <c r="R184" s="201">
        <f>Q184*H184</f>
        <v>7.3500000000000005</v>
      </c>
      <c r="S184" s="201">
        <v>0</v>
      </c>
      <c r="T184" s="202">
        <f>S184*H184</f>
        <v>0</v>
      </c>
      <c r="AR184" s="15" t="s">
        <v>217</v>
      </c>
      <c r="AT184" s="15" t="s">
        <v>259</v>
      </c>
      <c r="AU184" s="15" t="s">
        <v>82</v>
      </c>
      <c r="AY184" s="15" t="s">
        <v>125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5" t="s">
        <v>80</v>
      </c>
      <c r="BK184" s="203">
        <f>ROUND(I184*H184,1)</f>
        <v>0</v>
      </c>
      <c r="BL184" s="15" t="s">
        <v>146</v>
      </c>
      <c r="BM184" s="15" t="s">
        <v>617</v>
      </c>
    </row>
    <row r="185" s="1" customFormat="1" ht="16.5" customHeight="1">
      <c r="B185" s="36"/>
      <c r="C185" s="193" t="s">
        <v>389</v>
      </c>
      <c r="D185" s="193" t="s">
        <v>126</v>
      </c>
      <c r="E185" s="194" t="s">
        <v>618</v>
      </c>
      <c r="F185" s="195" t="s">
        <v>619</v>
      </c>
      <c r="G185" s="196" t="s">
        <v>137</v>
      </c>
      <c r="H185" s="197">
        <v>2</v>
      </c>
      <c r="I185" s="198"/>
      <c r="J185" s="197">
        <f>ROUND(I185*H185,1)</f>
        <v>0</v>
      </c>
      <c r="K185" s="195" t="s">
        <v>19</v>
      </c>
      <c r="L185" s="41"/>
      <c r="M185" s="199" t="s">
        <v>19</v>
      </c>
      <c r="N185" s="200" t="s">
        <v>43</v>
      </c>
      <c r="O185" s="77"/>
      <c r="P185" s="201">
        <f>O185*H185</f>
        <v>0</v>
      </c>
      <c r="Q185" s="201">
        <v>0.0070000000000000001</v>
      </c>
      <c r="R185" s="201">
        <f>Q185*H185</f>
        <v>0.014</v>
      </c>
      <c r="S185" s="201">
        <v>0</v>
      </c>
      <c r="T185" s="202">
        <f>S185*H185</f>
        <v>0</v>
      </c>
      <c r="AR185" s="15" t="s">
        <v>146</v>
      </c>
      <c r="AT185" s="15" t="s">
        <v>126</v>
      </c>
      <c r="AU185" s="15" t="s">
        <v>82</v>
      </c>
      <c r="AY185" s="15" t="s">
        <v>125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5" t="s">
        <v>80</v>
      </c>
      <c r="BK185" s="203">
        <f>ROUND(I185*H185,1)</f>
        <v>0</v>
      </c>
      <c r="BL185" s="15" t="s">
        <v>146</v>
      </c>
      <c r="BM185" s="15" t="s">
        <v>620</v>
      </c>
    </row>
    <row r="186" s="1" customFormat="1" ht="16.5" customHeight="1">
      <c r="B186" s="36"/>
      <c r="C186" s="193" t="s">
        <v>393</v>
      </c>
      <c r="D186" s="193" t="s">
        <v>126</v>
      </c>
      <c r="E186" s="194" t="s">
        <v>398</v>
      </c>
      <c r="F186" s="195" t="s">
        <v>399</v>
      </c>
      <c r="G186" s="196" t="s">
        <v>193</v>
      </c>
      <c r="H186" s="197">
        <v>4.46</v>
      </c>
      <c r="I186" s="198"/>
      <c r="J186" s="197">
        <f>ROUND(I186*H186,1)</f>
        <v>0</v>
      </c>
      <c r="K186" s="195" t="s">
        <v>130</v>
      </c>
      <c r="L186" s="41"/>
      <c r="M186" s="199" t="s">
        <v>19</v>
      </c>
      <c r="N186" s="200" t="s">
        <v>43</v>
      </c>
      <c r="O186" s="77"/>
      <c r="P186" s="201">
        <f>O186*H186</f>
        <v>0</v>
      </c>
      <c r="Q186" s="201">
        <v>2.46367</v>
      </c>
      <c r="R186" s="201">
        <f>Q186*H186</f>
        <v>10.987968199999999</v>
      </c>
      <c r="S186" s="201">
        <v>0</v>
      </c>
      <c r="T186" s="202">
        <f>S186*H186</f>
        <v>0</v>
      </c>
      <c r="AR186" s="15" t="s">
        <v>146</v>
      </c>
      <c r="AT186" s="15" t="s">
        <v>126</v>
      </c>
      <c r="AU186" s="15" t="s">
        <v>82</v>
      </c>
      <c r="AY186" s="15" t="s">
        <v>125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5" t="s">
        <v>80</v>
      </c>
      <c r="BK186" s="203">
        <f>ROUND(I186*H186,1)</f>
        <v>0</v>
      </c>
      <c r="BL186" s="15" t="s">
        <v>146</v>
      </c>
      <c r="BM186" s="15" t="s">
        <v>400</v>
      </c>
    </row>
    <row r="187" s="1" customFormat="1">
      <c r="B187" s="36"/>
      <c r="C187" s="37"/>
      <c r="D187" s="204" t="s">
        <v>181</v>
      </c>
      <c r="E187" s="37"/>
      <c r="F187" s="205" t="s">
        <v>401</v>
      </c>
      <c r="G187" s="37"/>
      <c r="H187" s="37"/>
      <c r="I187" s="128"/>
      <c r="J187" s="37"/>
      <c r="K187" s="37"/>
      <c r="L187" s="41"/>
      <c r="M187" s="206"/>
      <c r="N187" s="77"/>
      <c r="O187" s="77"/>
      <c r="P187" s="77"/>
      <c r="Q187" s="77"/>
      <c r="R187" s="77"/>
      <c r="S187" s="77"/>
      <c r="T187" s="78"/>
      <c r="AT187" s="15" t="s">
        <v>181</v>
      </c>
      <c r="AU187" s="15" t="s">
        <v>82</v>
      </c>
    </row>
    <row r="188" s="12" customFormat="1">
      <c r="B188" s="229"/>
      <c r="C188" s="230"/>
      <c r="D188" s="204" t="s">
        <v>200</v>
      </c>
      <c r="E188" s="231" t="s">
        <v>19</v>
      </c>
      <c r="F188" s="232" t="s">
        <v>621</v>
      </c>
      <c r="G188" s="230"/>
      <c r="H188" s="233">
        <v>2.8100000000000001</v>
      </c>
      <c r="I188" s="234"/>
      <c r="J188" s="230"/>
      <c r="K188" s="230"/>
      <c r="L188" s="235"/>
      <c r="M188" s="236"/>
      <c r="N188" s="237"/>
      <c r="O188" s="237"/>
      <c r="P188" s="237"/>
      <c r="Q188" s="237"/>
      <c r="R188" s="237"/>
      <c r="S188" s="237"/>
      <c r="T188" s="238"/>
      <c r="AT188" s="239" t="s">
        <v>200</v>
      </c>
      <c r="AU188" s="239" t="s">
        <v>82</v>
      </c>
      <c r="AV188" s="12" t="s">
        <v>82</v>
      </c>
      <c r="AW188" s="12" t="s">
        <v>33</v>
      </c>
      <c r="AX188" s="12" t="s">
        <v>72</v>
      </c>
      <c r="AY188" s="239" t="s">
        <v>125</v>
      </c>
    </row>
    <row r="189" s="12" customFormat="1">
      <c r="B189" s="229"/>
      <c r="C189" s="230"/>
      <c r="D189" s="204" t="s">
        <v>200</v>
      </c>
      <c r="E189" s="231" t="s">
        <v>19</v>
      </c>
      <c r="F189" s="232" t="s">
        <v>622</v>
      </c>
      <c r="G189" s="230"/>
      <c r="H189" s="233">
        <v>-1.19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AT189" s="239" t="s">
        <v>200</v>
      </c>
      <c r="AU189" s="239" t="s">
        <v>82</v>
      </c>
      <c r="AV189" s="12" t="s">
        <v>82</v>
      </c>
      <c r="AW189" s="12" t="s">
        <v>33</v>
      </c>
      <c r="AX189" s="12" t="s">
        <v>72</v>
      </c>
      <c r="AY189" s="239" t="s">
        <v>125</v>
      </c>
    </row>
    <row r="190" s="12" customFormat="1">
      <c r="B190" s="229"/>
      <c r="C190" s="230"/>
      <c r="D190" s="204" t="s">
        <v>200</v>
      </c>
      <c r="E190" s="231" t="s">
        <v>19</v>
      </c>
      <c r="F190" s="232" t="s">
        <v>623</v>
      </c>
      <c r="G190" s="230"/>
      <c r="H190" s="233">
        <v>7.9400000000000004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AT190" s="239" t="s">
        <v>200</v>
      </c>
      <c r="AU190" s="239" t="s">
        <v>82</v>
      </c>
      <c r="AV190" s="12" t="s">
        <v>82</v>
      </c>
      <c r="AW190" s="12" t="s">
        <v>33</v>
      </c>
      <c r="AX190" s="12" t="s">
        <v>72</v>
      </c>
      <c r="AY190" s="239" t="s">
        <v>125</v>
      </c>
    </row>
    <row r="191" s="12" customFormat="1">
      <c r="B191" s="229"/>
      <c r="C191" s="230"/>
      <c r="D191" s="204" t="s">
        <v>200</v>
      </c>
      <c r="E191" s="231" t="s">
        <v>19</v>
      </c>
      <c r="F191" s="232" t="s">
        <v>624</v>
      </c>
      <c r="G191" s="230"/>
      <c r="H191" s="233">
        <v>-5.0999999999999996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AT191" s="239" t="s">
        <v>200</v>
      </c>
      <c r="AU191" s="239" t="s">
        <v>82</v>
      </c>
      <c r="AV191" s="12" t="s">
        <v>82</v>
      </c>
      <c r="AW191" s="12" t="s">
        <v>33</v>
      </c>
      <c r="AX191" s="12" t="s">
        <v>72</v>
      </c>
      <c r="AY191" s="239" t="s">
        <v>125</v>
      </c>
    </row>
    <row r="192" s="9" customFormat="1" ht="22.8" customHeight="1">
      <c r="B192" s="179"/>
      <c r="C192" s="180"/>
      <c r="D192" s="181" t="s">
        <v>71</v>
      </c>
      <c r="E192" s="217" t="s">
        <v>412</v>
      </c>
      <c r="F192" s="217" t="s">
        <v>413</v>
      </c>
      <c r="G192" s="180"/>
      <c r="H192" s="180"/>
      <c r="I192" s="183"/>
      <c r="J192" s="218">
        <f>BK192</f>
        <v>0</v>
      </c>
      <c r="K192" s="180"/>
      <c r="L192" s="185"/>
      <c r="M192" s="186"/>
      <c r="N192" s="187"/>
      <c r="O192" s="187"/>
      <c r="P192" s="188">
        <f>SUM(P193:P194)</f>
        <v>0</v>
      </c>
      <c r="Q192" s="187"/>
      <c r="R192" s="188">
        <f>SUM(R193:R194)</f>
        <v>0</v>
      </c>
      <c r="S192" s="187"/>
      <c r="T192" s="189">
        <f>SUM(T193:T194)</f>
        <v>0</v>
      </c>
      <c r="AR192" s="190" t="s">
        <v>80</v>
      </c>
      <c r="AT192" s="191" t="s">
        <v>71</v>
      </c>
      <c r="AU192" s="191" t="s">
        <v>80</v>
      </c>
      <c r="AY192" s="190" t="s">
        <v>125</v>
      </c>
      <c r="BK192" s="192">
        <f>SUM(BK193:BK194)</f>
        <v>0</v>
      </c>
    </row>
    <row r="193" s="1" customFormat="1" ht="16.5" customHeight="1">
      <c r="B193" s="36"/>
      <c r="C193" s="193" t="s">
        <v>397</v>
      </c>
      <c r="D193" s="193" t="s">
        <v>126</v>
      </c>
      <c r="E193" s="194" t="s">
        <v>415</v>
      </c>
      <c r="F193" s="195" t="s">
        <v>416</v>
      </c>
      <c r="G193" s="196" t="s">
        <v>240</v>
      </c>
      <c r="H193" s="197">
        <v>274.49000000000001</v>
      </c>
      <c r="I193" s="198"/>
      <c r="J193" s="197">
        <f>ROUND(I193*H193,1)</f>
        <v>0</v>
      </c>
      <c r="K193" s="195" t="s">
        <v>130</v>
      </c>
      <c r="L193" s="41"/>
      <c r="M193" s="199" t="s">
        <v>19</v>
      </c>
      <c r="N193" s="200" t="s">
        <v>43</v>
      </c>
      <c r="O193" s="77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AR193" s="15" t="s">
        <v>146</v>
      </c>
      <c r="AT193" s="15" t="s">
        <v>126</v>
      </c>
      <c r="AU193" s="15" t="s">
        <v>82</v>
      </c>
      <c r="AY193" s="15" t="s">
        <v>125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5" t="s">
        <v>80</v>
      </c>
      <c r="BK193" s="203">
        <f>ROUND(I193*H193,1)</f>
        <v>0</v>
      </c>
      <c r="BL193" s="15" t="s">
        <v>146</v>
      </c>
      <c r="BM193" s="15" t="s">
        <v>417</v>
      </c>
    </row>
    <row r="194" s="1" customFormat="1">
      <c r="B194" s="36"/>
      <c r="C194" s="37"/>
      <c r="D194" s="204" t="s">
        <v>181</v>
      </c>
      <c r="E194" s="37"/>
      <c r="F194" s="205" t="s">
        <v>418</v>
      </c>
      <c r="G194" s="37"/>
      <c r="H194" s="37"/>
      <c r="I194" s="128"/>
      <c r="J194" s="37"/>
      <c r="K194" s="37"/>
      <c r="L194" s="41"/>
      <c r="M194" s="206"/>
      <c r="N194" s="77"/>
      <c r="O194" s="77"/>
      <c r="P194" s="77"/>
      <c r="Q194" s="77"/>
      <c r="R194" s="77"/>
      <c r="S194" s="77"/>
      <c r="T194" s="78"/>
      <c r="AT194" s="15" t="s">
        <v>181</v>
      </c>
      <c r="AU194" s="15" t="s">
        <v>82</v>
      </c>
    </row>
    <row r="195" s="9" customFormat="1" ht="22.8" customHeight="1">
      <c r="B195" s="179"/>
      <c r="C195" s="180"/>
      <c r="D195" s="181" t="s">
        <v>71</v>
      </c>
      <c r="E195" s="217" t="s">
        <v>419</v>
      </c>
      <c r="F195" s="217" t="s">
        <v>420</v>
      </c>
      <c r="G195" s="180"/>
      <c r="H195" s="180"/>
      <c r="I195" s="183"/>
      <c r="J195" s="218">
        <f>BK195</f>
        <v>0</v>
      </c>
      <c r="K195" s="180"/>
      <c r="L195" s="185"/>
      <c r="M195" s="186"/>
      <c r="N195" s="187"/>
      <c r="O195" s="187"/>
      <c r="P195" s="188">
        <f>SUM(P196:P210)</f>
        <v>0</v>
      </c>
      <c r="Q195" s="187"/>
      <c r="R195" s="188">
        <f>SUM(R196:R210)</f>
        <v>0</v>
      </c>
      <c r="S195" s="187"/>
      <c r="T195" s="189">
        <f>SUM(T196:T210)</f>
        <v>0</v>
      </c>
      <c r="AR195" s="190" t="s">
        <v>80</v>
      </c>
      <c r="AT195" s="191" t="s">
        <v>71</v>
      </c>
      <c r="AU195" s="191" t="s">
        <v>80</v>
      </c>
      <c r="AY195" s="190" t="s">
        <v>125</v>
      </c>
      <c r="BK195" s="192">
        <f>SUM(BK196:BK210)</f>
        <v>0</v>
      </c>
    </row>
    <row r="196" s="1" customFormat="1" ht="16.5" customHeight="1">
      <c r="B196" s="36"/>
      <c r="C196" s="193" t="s">
        <v>404</v>
      </c>
      <c r="D196" s="193" t="s">
        <v>126</v>
      </c>
      <c r="E196" s="194" t="s">
        <v>422</v>
      </c>
      <c r="F196" s="195" t="s">
        <v>423</v>
      </c>
      <c r="G196" s="196" t="s">
        <v>240</v>
      </c>
      <c r="H196" s="197">
        <v>99</v>
      </c>
      <c r="I196" s="198"/>
      <c r="J196" s="197">
        <f>ROUND(I196*H196,1)</f>
        <v>0</v>
      </c>
      <c r="K196" s="195" t="s">
        <v>130</v>
      </c>
      <c r="L196" s="41"/>
      <c r="M196" s="199" t="s">
        <v>19</v>
      </c>
      <c r="N196" s="200" t="s">
        <v>43</v>
      </c>
      <c r="O196" s="77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AR196" s="15" t="s">
        <v>146</v>
      </c>
      <c r="AT196" s="15" t="s">
        <v>126</v>
      </c>
      <c r="AU196" s="15" t="s">
        <v>82</v>
      </c>
      <c r="AY196" s="15" t="s">
        <v>125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5" t="s">
        <v>80</v>
      </c>
      <c r="BK196" s="203">
        <f>ROUND(I196*H196,1)</f>
        <v>0</v>
      </c>
      <c r="BL196" s="15" t="s">
        <v>146</v>
      </c>
      <c r="BM196" s="15" t="s">
        <v>625</v>
      </c>
    </row>
    <row r="197" s="1" customFormat="1">
      <c r="B197" s="36"/>
      <c r="C197" s="37"/>
      <c r="D197" s="204" t="s">
        <v>181</v>
      </c>
      <c r="E197" s="37"/>
      <c r="F197" s="205" t="s">
        <v>425</v>
      </c>
      <c r="G197" s="37"/>
      <c r="H197" s="37"/>
      <c r="I197" s="128"/>
      <c r="J197" s="37"/>
      <c r="K197" s="37"/>
      <c r="L197" s="41"/>
      <c r="M197" s="206"/>
      <c r="N197" s="77"/>
      <c r="O197" s="77"/>
      <c r="P197" s="77"/>
      <c r="Q197" s="77"/>
      <c r="R197" s="77"/>
      <c r="S197" s="77"/>
      <c r="T197" s="78"/>
      <c r="AT197" s="15" t="s">
        <v>181</v>
      </c>
      <c r="AU197" s="15" t="s">
        <v>82</v>
      </c>
    </row>
    <row r="198" s="1" customFormat="1" ht="22.5" customHeight="1">
      <c r="B198" s="36"/>
      <c r="C198" s="193" t="s">
        <v>408</v>
      </c>
      <c r="D198" s="193" t="s">
        <v>126</v>
      </c>
      <c r="E198" s="194" t="s">
        <v>427</v>
      </c>
      <c r="F198" s="195" t="s">
        <v>428</v>
      </c>
      <c r="G198" s="196" t="s">
        <v>240</v>
      </c>
      <c r="H198" s="197">
        <v>396</v>
      </c>
      <c r="I198" s="198"/>
      <c r="J198" s="197">
        <f>ROUND(I198*H198,1)</f>
        <v>0</v>
      </c>
      <c r="K198" s="195" t="s">
        <v>130</v>
      </c>
      <c r="L198" s="41"/>
      <c r="M198" s="199" t="s">
        <v>19</v>
      </c>
      <c r="N198" s="200" t="s">
        <v>43</v>
      </c>
      <c r="O198" s="77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AR198" s="15" t="s">
        <v>146</v>
      </c>
      <c r="AT198" s="15" t="s">
        <v>126</v>
      </c>
      <c r="AU198" s="15" t="s">
        <v>82</v>
      </c>
      <c r="AY198" s="15" t="s">
        <v>125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5" t="s">
        <v>80</v>
      </c>
      <c r="BK198" s="203">
        <f>ROUND(I198*H198,1)</f>
        <v>0</v>
      </c>
      <c r="BL198" s="15" t="s">
        <v>146</v>
      </c>
      <c r="BM198" s="15" t="s">
        <v>626</v>
      </c>
    </row>
    <row r="199" s="1" customFormat="1">
      <c r="B199" s="36"/>
      <c r="C199" s="37"/>
      <c r="D199" s="204" t="s">
        <v>181</v>
      </c>
      <c r="E199" s="37"/>
      <c r="F199" s="205" t="s">
        <v>425</v>
      </c>
      <c r="G199" s="37"/>
      <c r="H199" s="37"/>
      <c r="I199" s="128"/>
      <c r="J199" s="37"/>
      <c r="K199" s="37"/>
      <c r="L199" s="41"/>
      <c r="M199" s="206"/>
      <c r="N199" s="77"/>
      <c r="O199" s="77"/>
      <c r="P199" s="77"/>
      <c r="Q199" s="77"/>
      <c r="R199" s="77"/>
      <c r="S199" s="77"/>
      <c r="T199" s="78"/>
      <c r="AT199" s="15" t="s">
        <v>181</v>
      </c>
      <c r="AU199" s="15" t="s">
        <v>82</v>
      </c>
    </row>
    <row r="200" s="12" customFormat="1">
      <c r="B200" s="229"/>
      <c r="C200" s="230"/>
      <c r="D200" s="204" t="s">
        <v>200</v>
      </c>
      <c r="E200" s="231" t="s">
        <v>19</v>
      </c>
      <c r="F200" s="232" t="s">
        <v>627</v>
      </c>
      <c r="G200" s="230"/>
      <c r="H200" s="233">
        <v>396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AT200" s="239" t="s">
        <v>200</v>
      </c>
      <c r="AU200" s="239" t="s">
        <v>82</v>
      </c>
      <c r="AV200" s="12" t="s">
        <v>82</v>
      </c>
      <c r="AW200" s="12" t="s">
        <v>33</v>
      </c>
      <c r="AX200" s="12" t="s">
        <v>72</v>
      </c>
      <c r="AY200" s="239" t="s">
        <v>125</v>
      </c>
    </row>
    <row r="201" s="1" customFormat="1" ht="16.5" customHeight="1">
      <c r="B201" s="36"/>
      <c r="C201" s="193" t="s">
        <v>414</v>
      </c>
      <c r="D201" s="193" t="s">
        <v>126</v>
      </c>
      <c r="E201" s="194" t="s">
        <v>432</v>
      </c>
      <c r="F201" s="195" t="s">
        <v>433</v>
      </c>
      <c r="G201" s="196" t="s">
        <v>240</v>
      </c>
      <c r="H201" s="197">
        <v>99</v>
      </c>
      <c r="I201" s="198"/>
      <c r="J201" s="197">
        <f>ROUND(I201*H201,1)</f>
        <v>0</v>
      </c>
      <c r="K201" s="195" t="s">
        <v>130</v>
      </c>
      <c r="L201" s="41"/>
      <c r="M201" s="199" t="s">
        <v>19</v>
      </c>
      <c r="N201" s="200" t="s">
        <v>43</v>
      </c>
      <c r="O201" s="77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AR201" s="15" t="s">
        <v>146</v>
      </c>
      <c r="AT201" s="15" t="s">
        <v>126</v>
      </c>
      <c r="AU201" s="15" t="s">
        <v>82</v>
      </c>
      <c r="AY201" s="15" t="s">
        <v>125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5" t="s">
        <v>80</v>
      </c>
      <c r="BK201" s="203">
        <f>ROUND(I201*H201,1)</f>
        <v>0</v>
      </c>
      <c r="BL201" s="15" t="s">
        <v>146</v>
      </c>
      <c r="BM201" s="15" t="s">
        <v>628</v>
      </c>
    </row>
    <row r="202" s="1" customFormat="1">
      <c r="B202" s="36"/>
      <c r="C202" s="37"/>
      <c r="D202" s="204" t="s">
        <v>181</v>
      </c>
      <c r="E202" s="37"/>
      <c r="F202" s="205" t="s">
        <v>435</v>
      </c>
      <c r="G202" s="37"/>
      <c r="H202" s="37"/>
      <c r="I202" s="128"/>
      <c r="J202" s="37"/>
      <c r="K202" s="37"/>
      <c r="L202" s="41"/>
      <c r="M202" s="206"/>
      <c r="N202" s="77"/>
      <c r="O202" s="77"/>
      <c r="P202" s="77"/>
      <c r="Q202" s="77"/>
      <c r="R202" s="77"/>
      <c r="S202" s="77"/>
      <c r="T202" s="78"/>
      <c r="AT202" s="15" t="s">
        <v>181</v>
      </c>
      <c r="AU202" s="15" t="s">
        <v>82</v>
      </c>
    </row>
    <row r="203" s="1" customFormat="1" ht="16.5" customHeight="1">
      <c r="B203" s="36"/>
      <c r="C203" s="193" t="s">
        <v>421</v>
      </c>
      <c r="D203" s="193" t="s">
        <v>126</v>
      </c>
      <c r="E203" s="194" t="s">
        <v>437</v>
      </c>
      <c r="F203" s="195" t="s">
        <v>438</v>
      </c>
      <c r="G203" s="196" t="s">
        <v>240</v>
      </c>
      <c r="H203" s="197">
        <v>59.729999999999997</v>
      </c>
      <c r="I203" s="198"/>
      <c r="J203" s="197">
        <f>ROUND(I203*H203,1)</f>
        <v>0</v>
      </c>
      <c r="K203" s="195" t="s">
        <v>130</v>
      </c>
      <c r="L203" s="41"/>
      <c r="M203" s="199" t="s">
        <v>19</v>
      </c>
      <c r="N203" s="200" t="s">
        <v>43</v>
      </c>
      <c r="O203" s="77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AR203" s="15" t="s">
        <v>146</v>
      </c>
      <c r="AT203" s="15" t="s">
        <v>126</v>
      </c>
      <c r="AU203" s="15" t="s">
        <v>82</v>
      </c>
      <c r="AY203" s="15" t="s">
        <v>125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5" t="s">
        <v>80</v>
      </c>
      <c r="BK203" s="203">
        <f>ROUND(I203*H203,1)</f>
        <v>0</v>
      </c>
      <c r="BL203" s="15" t="s">
        <v>146</v>
      </c>
      <c r="BM203" s="15" t="s">
        <v>439</v>
      </c>
    </row>
    <row r="204" s="1" customFormat="1">
      <c r="B204" s="36"/>
      <c r="C204" s="37"/>
      <c r="D204" s="204" t="s">
        <v>181</v>
      </c>
      <c r="E204" s="37"/>
      <c r="F204" s="205" t="s">
        <v>425</v>
      </c>
      <c r="G204" s="37"/>
      <c r="H204" s="37"/>
      <c r="I204" s="128"/>
      <c r="J204" s="37"/>
      <c r="K204" s="37"/>
      <c r="L204" s="41"/>
      <c r="M204" s="206"/>
      <c r="N204" s="77"/>
      <c r="O204" s="77"/>
      <c r="P204" s="77"/>
      <c r="Q204" s="77"/>
      <c r="R204" s="77"/>
      <c r="S204" s="77"/>
      <c r="T204" s="78"/>
      <c r="AT204" s="15" t="s">
        <v>181</v>
      </c>
      <c r="AU204" s="15" t="s">
        <v>82</v>
      </c>
    </row>
    <row r="205" s="12" customFormat="1">
      <c r="B205" s="229"/>
      <c r="C205" s="230"/>
      <c r="D205" s="204" t="s">
        <v>200</v>
      </c>
      <c r="E205" s="231" t="s">
        <v>19</v>
      </c>
      <c r="F205" s="232" t="s">
        <v>629</v>
      </c>
      <c r="G205" s="230"/>
      <c r="H205" s="233">
        <v>59.729999999999997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AT205" s="239" t="s">
        <v>200</v>
      </c>
      <c r="AU205" s="239" t="s">
        <v>82</v>
      </c>
      <c r="AV205" s="12" t="s">
        <v>82</v>
      </c>
      <c r="AW205" s="12" t="s">
        <v>33</v>
      </c>
      <c r="AX205" s="12" t="s">
        <v>72</v>
      </c>
      <c r="AY205" s="239" t="s">
        <v>125</v>
      </c>
    </row>
    <row r="206" s="1" customFormat="1" ht="22.5" customHeight="1">
      <c r="B206" s="36"/>
      <c r="C206" s="193" t="s">
        <v>426</v>
      </c>
      <c r="D206" s="193" t="s">
        <v>126</v>
      </c>
      <c r="E206" s="194" t="s">
        <v>441</v>
      </c>
      <c r="F206" s="195" t="s">
        <v>428</v>
      </c>
      <c r="G206" s="196" t="s">
        <v>240</v>
      </c>
      <c r="H206" s="197">
        <v>238.91999999999999</v>
      </c>
      <c r="I206" s="198"/>
      <c r="J206" s="197">
        <f>ROUND(I206*H206,1)</f>
        <v>0</v>
      </c>
      <c r="K206" s="195" t="s">
        <v>130</v>
      </c>
      <c r="L206" s="41"/>
      <c r="M206" s="199" t="s">
        <v>19</v>
      </c>
      <c r="N206" s="200" t="s">
        <v>43</v>
      </c>
      <c r="O206" s="77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AR206" s="15" t="s">
        <v>146</v>
      </c>
      <c r="AT206" s="15" t="s">
        <v>126</v>
      </c>
      <c r="AU206" s="15" t="s">
        <v>82</v>
      </c>
      <c r="AY206" s="15" t="s">
        <v>125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5" t="s">
        <v>80</v>
      </c>
      <c r="BK206" s="203">
        <f>ROUND(I206*H206,1)</f>
        <v>0</v>
      </c>
      <c r="BL206" s="15" t="s">
        <v>146</v>
      </c>
      <c r="BM206" s="15" t="s">
        <v>442</v>
      </c>
    </row>
    <row r="207" s="1" customFormat="1">
      <c r="B207" s="36"/>
      <c r="C207" s="37"/>
      <c r="D207" s="204" t="s">
        <v>181</v>
      </c>
      <c r="E207" s="37"/>
      <c r="F207" s="205" t="s">
        <v>425</v>
      </c>
      <c r="G207" s="37"/>
      <c r="H207" s="37"/>
      <c r="I207" s="128"/>
      <c r="J207" s="37"/>
      <c r="K207" s="37"/>
      <c r="L207" s="41"/>
      <c r="M207" s="206"/>
      <c r="N207" s="77"/>
      <c r="O207" s="77"/>
      <c r="P207" s="77"/>
      <c r="Q207" s="77"/>
      <c r="R207" s="77"/>
      <c r="S207" s="77"/>
      <c r="T207" s="78"/>
      <c r="AT207" s="15" t="s">
        <v>181</v>
      </c>
      <c r="AU207" s="15" t="s">
        <v>82</v>
      </c>
    </row>
    <row r="208" s="12" customFormat="1">
      <c r="B208" s="229"/>
      <c r="C208" s="230"/>
      <c r="D208" s="204" t="s">
        <v>200</v>
      </c>
      <c r="E208" s="231" t="s">
        <v>19</v>
      </c>
      <c r="F208" s="232" t="s">
        <v>630</v>
      </c>
      <c r="G208" s="230"/>
      <c r="H208" s="233">
        <v>238.91999999999999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AT208" s="239" t="s">
        <v>200</v>
      </c>
      <c r="AU208" s="239" t="s">
        <v>82</v>
      </c>
      <c r="AV208" s="12" t="s">
        <v>82</v>
      </c>
      <c r="AW208" s="12" t="s">
        <v>33</v>
      </c>
      <c r="AX208" s="12" t="s">
        <v>72</v>
      </c>
      <c r="AY208" s="239" t="s">
        <v>125</v>
      </c>
    </row>
    <row r="209" s="1" customFormat="1" ht="16.5" customHeight="1">
      <c r="B209" s="36"/>
      <c r="C209" s="193" t="s">
        <v>431</v>
      </c>
      <c r="D209" s="193" t="s">
        <v>126</v>
      </c>
      <c r="E209" s="194" t="s">
        <v>443</v>
      </c>
      <c r="F209" s="195" t="s">
        <v>444</v>
      </c>
      <c r="G209" s="196" t="s">
        <v>240</v>
      </c>
      <c r="H209" s="197">
        <v>59.729999999999997</v>
      </c>
      <c r="I209" s="198"/>
      <c r="J209" s="197">
        <f>ROUND(I209*H209,1)</f>
        <v>0</v>
      </c>
      <c r="K209" s="195" t="s">
        <v>130</v>
      </c>
      <c r="L209" s="41"/>
      <c r="M209" s="199" t="s">
        <v>19</v>
      </c>
      <c r="N209" s="200" t="s">
        <v>43</v>
      </c>
      <c r="O209" s="77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AR209" s="15" t="s">
        <v>146</v>
      </c>
      <c r="AT209" s="15" t="s">
        <v>126</v>
      </c>
      <c r="AU209" s="15" t="s">
        <v>82</v>
      </c>
      <c r="AY209" s="15" t="s">
        <v>125</v>
      </c>
      <c r="BE209" s="203">
        <f>IF(N209="základní",J209,0)</f>
        <v>0</v>
      </c>
      <c r="BF209" s="203">
        <f>IF(N209="snížená",J209,0)</f>
        <v>0</v>
      </c>
      <c r="BG209" s="203">
        <f>IF(N209="zákl. přenesená",J209,0)</f>
        <v>0</v>
      </c>
      <c r="BH209" s="203">
        <f>IF(N209="sníž. přenesená",J209,0)</f>
        <v>0</v>
      </c>
      <c r="BI209" s="203">
        <f>IF(N209="nulová",J209,0)</f>
        <v>0</v>
      </c>
      <c r="BJ209" s="15" t="s">
        <v>80</v>
      </c>
      <c r="BK209" s="203">
        <f>ROUND(I209*H209,1)</f>
        <v>0</v>
      </c>
      <c r="BL209" s="15" t="s">
        <v>146</v>
      </c>
      <c r="BM209" s="15" t="s">
        <v>445</v>
      </c>
    </row>
    <row r="210" s="1" customFormat="1">
      <c r="B210" s="36"/>
      <c r="C210" s="37"/>
      <c r="D210" s="204" t="s">
        <v>181</v>
      </c>
      <c r="E210" s="37"/>
      <c r="F210" s="205" t="s">
        <v>435</v>
      </c>
      <c r="G210" s="37"/>
      <c r="H210" s="37"/>
      <c r="I210" s="128"/>
      <c r="J210" s="37"/>
      <c r="K210" s="37"/>
      <c r="L210" s="41"/>
      <c r="M210" s="207"/>
      <c r="N210" s="208"/>
      <c r="O210" s="208"/>
      <c r="P210" s="208"/>
      <c r="Q210" s="208"/>
      <c r="R210" s="208"/>
      <c r="S210" s="208"/>
      <c r="T210" s="209"/>
      <c r="AT210" s="15" t="s">
        <v>181</v>
      </c>
      <c r="AU210" s="15" t="s">
        <v>82</v>
      </c>
    </row>
    <row r="211" s="1" customFormat="1" ht="6.96" customHeight="1">
      <c r="B211" s="55"/>
      <c r="C211" s="56"/>
      <c r="D211" s="56"/>
      <c r="E211" s="56"/>
      <c r="F211" s="56"/>
      <c r="G211" s="56"/>
      <c r="H211" s="56"/>
      <c r="I211" s="152"/>
      <c r="J211" s="56"/>
      <c r="K211" s="56"/>
      <c r="L211" s="41"/>
    </row>
  </sheetData>
  <sheetProtection sheet="1" autoFilter="0" formatColumns="0" formatRows="0" objects="1" scenarios="1" spinCount="100000" saltValue="rmfvvPjKUGIOaykPoZFINPixrUTZy/kDeCQ7p+uHN1U6w9Vc6a0FTZONXuYqurs7zQqxzIKLGWGOa3CqY9m4Sg==" hashValue="m7Hc75sAHXaoqii7e1bl5WmSpjSvMw6ixI8UKNHxUVFTY7kPCbPkQYZKQo/LQStMHjAzqCzJ37UvtEpyb+4iyw==" algorithmName="SHA-512" password="CC35"/>
  <autoFilter ref="C85:K21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49" customWidth="1"/>
    <col min="2" max="2" width="1.664063" style="249" customWidth="1"/>
    <col min="3" max="4" width="5" style="249" customWidth="1"/>
    <col min="5" max="5" width="11.67" style="249" customWidth="1"/>
    <col min="6" max="6" width="9.17" style="249" customWidth="1"/>
    <col min="7" max="7" width="5" style="249" customWidth="1"/>
    <col min="8" max="8" width="77.83" style="249" customWidth="1"/>
    <col min="9" max="10" width="20" style="249" customWidth="1"/>
    <col min="11" max="11" width="1.664063" style="249" customWidth="1"/>
  </cols>
  <sheetData>
    <row r="1" ht="37.5" customHeight="1"/>
    <row r="2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="13" customFormat="1" ht="45" customHeight="1">
      <c r="B3" s="253"/>
      <c r="C3" s="254" t="s">
        <v>631</v>
      </c>
      <c r="D3" s="254"/>
      <c r="E3" s="254"/>
      <c r="F3" s="254"/>
      <c r="G3" s="254"/>
      <c r="H3" s="254"/>
      <c r="I3" s="254"/>
      <c r="J3" s="254"/>
      <c r="K3" s="255"/>
    </row>
    <row r="4" ht="25.5" customHeight="1">
      <c r="B4" s="256"/>
      <c r="C4" s="257" t="s">
        <v>632</v>
      </c>
      <c r="D4" s="257"/>
      <c r="E4" s="257"/>
      <c r="F4" s="257"/>
      <c r="G4" s="257"/>
      <c r="H4" s="257"/>
      <c r="I4" s="257"/>
      <c r="J4" s="257"/>
      <c r="K4" s="258"/>
    </row>
    <row r="5" ht="5.25" customHeight="1">
      <c r="B5" s="256"/>
      <c r="C5" s="259"/>
      <c r="D5" s="259"/>
      <c r="E5" s="259"/>
      <c r="F5" s="259"/>
      <c r="G5" s="259"/>
      <c r="H5" s="259"/>
      <c r="I5" s="259"/>
      <c r="J5" s="259"/>
      <c r="K5" s="258"/>
    </row>
    <row r="6" ht="15" customHeight="1">
      <c r="B6" s="256"/>
      <c r="C6" s="260" t="s">
        <v>633</v>
      </c>
      <c r="D6" s="260"/>
      <c r="E6" s="260"/>
      <c r="F6" s="260"/>
      <c r="G6" s="260"/>
      <c r="H6" s="260"/>
      <c r="I6" s="260"/>
      <c r="J6" s="260"/>
      <c r="K6" s="258"/>
    </row>
    <row r="7" ht="15" customHeight="1">
      <c r="B7" s="261"/>
      <c r="C7" s="260" t="s">
        <v>634</v>
      </c>
      <c r="D7" s="260"/>
      <c r="E7" s="260"/>
      <c r="F7" s="260"/>
      <c r="G7" s="260"/>
      <c r="H7" s="260"/>
      <c r="I7" s="260"/>
      <c r="J7" s="260"/>
      <c r="K7" s="258"/>
    </row>
    <row r="8" ht="12.75" customHeight="1">
      <c r="B8" s="261"/>
      <c r="C8" s="260"/>
      <c r="D8" s="260"/>
      <c r="E8" s="260"/>
      <c r="F8" s="260"/>
      <c r="G8" s="260"/>
      <c r="H8" s="260"/>
      <c r="I8" s="260"/>
      <c r="J8" s="260"/>
      <c r="K8" s="258"/>
    </row>
    <row r="9" ht="15" customHeight="1">
      <c r="B9" s="261"/>
      <c r="C9" s="260" t="s">
        <v>635</v>
      </c>
      <c r="D9" s="260"/>
      <c r="E9" s="260"/>
      <c r="F9" s="260"/>
      <c r="G9" s="260"/>
      <c r="H9" s="260"/>
      <c r="I9" s="260"/>
      <c r="J9" s="260"/>
      <c r="K9" s="258"/>
    </row>
    <row r="10" ht="15" customHeight="1">
      <c r="B10" s="261"/>
      <c r="C10" s="260"/>
      <c r="D10" s="260" t="s">
        <v>636</v>
      </c>
      <c r="E10" s="260"/>
      <c r="F10" s="260"/>
      <c r="G10" s="260"/>
      <c r="H10" s="260"/>
      <c r="I10" s="260"/>
      <c r="J10" s="260"/>
      <c r="K10" s="258"/>
    </row>
    <row r="11" ht="15" customHeight="1">
      <c r="B11" s="261"/>
      <c r="C11" s="262"/>
      <c r="D11" s="260" t="s">
        <v>637</v>
      </c>
      <c r="E11" s="260"/>
      <c r="F11" s="260"/>
      <c r="G11" s="260"/>
      <c r="H11" s="260"/>
      <c r="I11" s="260"/>
      <c r="J11" s="260"/>
      <c r="K11" s="258"/>
    </row>
    <row r="12" ht="15" customHeight="1">
      <c r="B12" s="261"/>
      <c r="C12" s="262"/>
      <c r="D12" s="260"/>
      <c r="E12" s="260"/>
      <c r="F12" s="260"/>
      <c r="G12" s="260"/>
      <c r="H12" s="260"/>
      <c r="I12" s="260"/>
      <c r="J12" s="260"/>
      <c r="K12" s="258"/>
    </row>
    <row r="13" ht="15" customHeight="1">
      <c r="B13" s="261"/>
      <c r="C13" s="262"/>
      <c r="D13" s="263" t="s">
        <v>638</v>
      </c>
      <c r="E13" s="260"/>
      <c r="F13" s="260"/>
      <c r="G13" s="260"/>
      <c r="H13" s="260"/>
      <c r="I13" s="260"/>
      <c r="J13" s="260"/>
      <c r="K13" s="258"/>
    </row>
    <row r="14" ht="12.75" customHeight="1">
      <c r="B14" s="261"/>
      <c r="C14" s="262"/>
      <c r="D14" s="262"/>
      <c r="E14" s="262"/>
      <c r="F14" s="262"/>
      <c r="G14" s="262"/>
      <c r="H14" s="262"/>
      <c r="I14" s="262"/>
      <c r="J14" s="262"/>
      <c r="K14" s="258"/>
    </row>
    <row r="15" ht="15" customHeight="1">
      <c r="B15" s="261"/>
      <c r="C15" s="262"/>
      <c r="D15" s="260" t="s">
        <v>639</v>
      </c>
      <c r="E15" s="260"/>
      <c r="F15" s="260"/>
      <c r="G15" s="260"/>
      <c r="H15" s="260"/>
      <c r="I15" s="260"/>
      <c r="J15" s="260"/>
      <c r="K15" s="258"/>
    </row>
    <row r="16" ht="15" customHeight="1">
      <c r="B16" s="261"/>
      <c r="C16" s="262"/>
      <c r="D16" s="260" t="s">
        <v>640</v>
      </c>
      <c r="E16" s="260"/>
      <c r="F16" s="260"/>
      <c r="G16" s="260"/>
      <c r="H16" s="260"/>
      <c r="I16" s="260"/>
      <c r="J16" s="260"/>
      <c r="K16" s="258"/>
    </row>
    <row r="17" ht="15" customHeight="1">
      <c r="B17" s="261"/>
      <c r="C17" s="262"/>
      <c r="D17" s="260" t="s">
        <v>641</v>
      </c>
      <c r="E17" s="260"/>
      <c r="F17" s="260"/>
      <c r="G17" s="260"/>
      <c r="H17" s="260"/>
      <c r="I17" s="260"/>
      <c r="J17" s="260"/>
      <c r="K17" s="258"/>
    </row>
    <row r="18" ht="15" customHeight="1">
      <c r="B18" s="261"/>
      <c r="C18" s="262"/>
      <c r="D18" s="262"/>
      <c r="E18" s="264" t="s">
        <v>79</v>
      </c>
      <c r="F18" s="260" t="s">
        <v>642</v>
      </c>
      <c r="G18" s="260"/>
      <c r="H18" s="260"/>
      <c r="I18" s="260"/>
      <c r="J18" s="260"/>
      <c r="K18" s="258"/>
    </row>
    <row r="19" ht="15" customHeight="1">
      <c r="B19" s="261"/>
      <c r="C19" s="262"/>
      <c r="D19" s="262"/>
      <c r="E19" s="264" t="s">
        <v>643</v>
      </c>
      <c r="F19" s="260" t="s">
        <v>644</v>
      </c>
      <c r="G19" s="260"/>
      <c r="H19" s="260"/>
      <c r="I19" s="260"/>
      <c r="J19" s="260"/>
      <c r="K19" s="258"/>
    </row>
    <row r="20" ht="15" customHeight="1">
      <c r="B20" s="261"/>
      <c r="C20" s="262"/>
      <c r="D20" s="262"/>
      <c r="E20" s="264" t="s">
        <v>645</v>
      </c>
      <c r="F20" s="260" t="s">
        <v>646</v>
      </c>
      <c r="G20" s="260"/>
      <c r="H20" s="260"/>
      <c r="I20" s="260"/>
      <c r="J20" s="260"/>
      <c r="K20" s="258"/>
    </row>
    <row r="21" ht="15" customHeight="1">
      <c r="B21" s="261"/>
      <c r="C21" s="262"/>
      <c r="D21" s="262"/>
      <c r="E21" s="264" t="s">
        <v>647</v>
      </c>
      <c r="F21" s="260" t="s">
        <v>648</v>
      </c>
      <c r="G21" s="260"/>
      <c r="H21" s="260"/>
      <c r="I21" s="260"/>
      <c r="J21" s="260"/>
      <c r="K21" s="258"/>
    </row>
    <row r="22" ht="15" customHeight="1">
      <c r="B22" s="261"/>
      <c r="C22" s="262"/>
      <c r="D22" s="262"/>
      <c r="E22" s="264" t="s">
        <v>649</v>
      </c>
      <c r="F22" s="260" t="s">
        <v>650</v>
      </c>
      <c r="G22" s="260"/>
      <c r="H22" s="260"/>
      <c r="I22" s="260"/>
      <c r="J22" s="260"/>
      <c r="K22" s="258"/>
    </row>
    <row r="23" ht="15" customHeight="1">
      <c r="B23" s="261"/>
      <c r="C23" s="262"/>
      <c r="D23" s="262"/>
      <c r="E23" s="264" t="s">
        <v>651</v>
      </c>
      <c r="F23" s="260" t="s">
        <v>652</v>
      </c>
      <c r="G23" s="260"/>
      <c r="H23" s="260"/>
      <c r="I23" s="260"/>
      <c r="J23" s="260"/>
      <c r="K23" s="258"/>
    </row>
    <row r="24" ht="12.75" customHeight="1">
      <c r="B24" s="261"/>
      <c r="C24" s="262"/>
      <c r="D24" s="262"/>
      <c r="E24" s="262"/>
      <c r="F24" s="262"/>
      <c r="G24" s="262"/>
      <c r="H24" s="262"/>
      <c r="I24" s="262"/>
      <c r="J24" s="262"/>
      <c r="K24" s="258"/>
    </row>
    <row r="25" ht="15" customHeight="1">
      <c r="B25" s="261"/>
      <c r="C25" s="260" t="s">
        <v>653</v>
      </c>
      <c r="D25" s="260"/>
      <c r="E25" s="260"/>
      <c r="F25" s="260"/>
      <c r="G25" s="260"/>
      <c r="H25" s="260"/>
      <c r="I25" s="260"/>
      <c r="J25" s="260"/>
      <c r="K25" s="258"/>
    </row>
    <row r="26" ht="15" customHeight="1">
      <c r="B26" s="261"/>
      <c r="C26" s="260" t="s">
        <v>654</v>
      </c>
      <c r="D26" s="260"/>
      <c r="E26" s="260"/>
      <c r="F26" s="260"/>
      <c r="G26" s="260"/>
      <c r="H26" s="260"/>
      <c r="I26" s="260"/>
      <c r="J26" s="260"/>
      <c r="K26" s="258"/>
    </row>
    <row r="27" ht="15" customHeight="1">
      <c r="B27" s="261"/>
      <c r="C27" s="260"/>
      <c r="D27" s="260" t="s">
        <v>655</v>
      </c>
      <c r="E27" s="260"/>
      <c r="F27" s="260"/>
      <c r="G27" s="260"/>
      <c r="H27" s="260"/>
      <c r="I27" s="260"/>
      <c r="J27" s="260"/>
      <c r="K27" s="258"/>
    </row>
    <row r="28" ht="15" customHeight="1">
      <c r="B28" s="261"/>
      <c r="C28" s="262"/>
      <c r="D28" s="260" t="s">
        <v>656</v>
      </c>
      <c r="E28" s="260"/>
      <c r="F28" s="260"/>
      <c r="G28" s="260"/>
      <c r="H28" s="260"/>
      <c r="I28" s="260"/>
      <c r="J28" s="260"/>
      <c r="K28" s="258"/>
    </row>
    <row r="29" ht="12.75" customHeight="1">
      <c r="B29" s="261"/>
      <c r="C29" s="262"/>
      <c r="D29" s="262"/>
      <c r="E29" s="262"/>
      <c r="F29" s="262"/>
      <c r="G29" s="262"/>
      <c r="H29" s="262"/>
      <c r="I29" s="262"/>
      <c r="J29" s="262"/>
      <c r="K29" s="258"/>
    </row>
    <row r="30" ht="15" customHeight="1">
      <c r="B30" s="261"/>
      <c r="C30" s="262"/>
      <c r="D30" s="260" t="s">
        <v>657</v>
      </c>
      <c r="E30" s="260"/>
      <c r="F30" s="260"/>
      <c r="G30" s="260"/>
      <c r="H30" s="260"/>
      <c r="I30" s="260"/>
      <c r="J30" s="260"/>
      <c r="K30" s="258"/>
    </row>
    <row r="31" ht="15" customHeight="1">
      <c r="B31" s="261"/>
      <c r="C31" s="262"/>
      <c r="D31" s="260" t="s">
        <v>658</v>
      </c>
      <c r="E31" s="260"/>
      <c r="F31" s="260"/>
      <c r="G31" s="260"/>
      <c r="H31" s="260"/>
      <c r="I31" s="260"/>
      <c r="J31" s="260"/>
      <c r="K31" s="258"/>
    </row>
    <row r="32" ht="12.75" customHeight="1">
      <c r="B32" s="261"/>
      <c r="C32" s="262"/>
      <c r="D32" s="262"/>
      <c r="E32" s="262"/>
      <c r="F32" s="262"/>
      <c r="G32" s="262"/>
      <c r="H32" s="262"/>
      <c r="I32" s="262"/>
      <c r="J32" s="262"/>
      <c r="K32" s="258"/>
    </row>
    <row r="33" ht="15" customHeight="1">
      <c r="B33" s="261"/>
      <c r="C33" s="262"/>
      <c r="D33" s="260" t="s">
        <v>659</v>
      </c>
      <c r="E33" s="260"/>
      <c r="F33" s="260"/>
      <c r="G33" s="260"/>
      <c r="H33" s="260"/>
      <c r="I33" s="260"/>
      <c r="J33" s="260"/>
      <c r="K33" s="258"/>
    </row>
    <row r="34" ht="15" customHeight="1">
      <c r="B34" s="261"/>
      <c r="C34" s="262"/>
      <c r="D34" s="260" t="s">
        <v>660</v>
      </c>
      <c r="E34" s="260"/>
      <c r="F34" s="260"/>
      <c r="G34" s="260"/>
      <c r="H34" s="260"/>
      <c r="I34" s="260"/>
      <c r="J34" s="260"/>
      <c r="K34" s="258"/>
    </row>
    <row r="35" ht="15" customHeight="1">
      <c r="B35" s="261"/>
      <c r="C35" s="262"/>
      <c r="D35" s="260" t="s">
        <v>661</v>
      </c>
      <c r="E35" s="260"/>
      <c r="F35" s="260"/>
      <c r="G35" s="260"/>
      <c r="H35" s="260"/>
      <c r="I35" s="260"/>
      <c r="J35" s="260"/>
      <c r="K35" s="258"/>
    </row>
    <row r="36" ht="15" customHeight="1">
      <c r="B36" s="261"/>
      <c r="C36" s="262"/>
      <c r="D36" s="260"/>
      <c r="E36" s="263" t="s">
        <v>111</v>
      </c>
      <c r="F36" s="260"/>
      <c r="G36" s="260" t="s">
        <v>662</v>
      </c>
      <c r="H36" s="260"/>
      <c r="I36" s="260"/>
      <c r="J36" s="260"/>
      <c r="K36" s="258"/>
    </row>
    <row r="37" ht="30.75" customHeight="1">
      <c r="B37" s="261"/>
      <c r="C37" s="262"/>
      <c r="D37" s="260"/>
      <c r="E37" s="263" t="s">
        <v>663</v>
      </c>
      <c r="F37" s="260"/>
      <c r="G37" s="260" t="s">
        <v>664</v>
      </c>
      <c r="H37" s="260"/>
      <c r="I37" s="260"/>
      <c r="J37" s="260"/>
      <c r="K37" s="258"/>
    </row>
    <row r="38" ht="15" customHeight="1">
      <c r="B38" s="261"/>
      <c r="C38" s="262"/>
      <c r="D38" s="260"/>
      <c r="E38" s="263" t="s">
        <v>53</v>
      </c>
      <c r="F38" s="260"/>
      <c r="G38" s="260" t="s">
        <v>665</v>
      </c>
      <c r="H38" s="260"/>
      <c r="I38" s="260"/>
      <c r="J38" s="260"/>
      <c r="K38" s="258"/>
    </row>
    <row r="39" ht="15" customHeight="1">
      <c r="B39" s="261"/>
      <c r="C39" s="262"/>
      <c r="D39" s="260"/>
      <c r="E39" s="263" t="s">
        <v>54</v>
      </c>
      <c r="F39" s="260"/>
      <c r="G39" s="260" t="s">
        <v>666</v>
      </c>
      <c r="H39" s="260"/>
      <c r="I39" s="260"/>
      <c r="J39" s="260"/>
      <c r="K39" s="258"/>
    </row>
    <row r="40" ht="15" customHeight="1">
      <c r="B40" s="261"/>
      <c r="C40" s="262"/>
      <c r="D40" s="260"/>
      <c r="E40" s="263" t="s">
        <v>112</v>
      </c>
      <c r="F40" s="260"/>
      <c r="G40" s="260" t="s">
        <v>667</v>
      </c>
      <c r="H40" s="260"/>
      <c r="I40" s="260"/>
      <c r="J40" s="260"/>
      <c r="K40" s="258"/>
    </row>
    <row r="41" ht="15" customHeight="1">
      <c r="B41" s="261"/>
      <c r="C41" s="262"/>
      <c r="D41" s="260"/>
      <c r="E41" s="263" t="s">
        <v>113</v>
      </c>
      <c r="F41" s="260"/>
      <c r="G41" s="260" t="s">
        <v>668</v>
      </c>
      <c r="H41" s="260"/>
      <c r="I41" s="260"/>
      <c r="J41" s="260"/>
      <c r="K41" s="258"/>
    </row>
    <row r="42" ht="15" customHeight="1">
      <c r="B42" s="261"/>
      <c r="C42" s="262"/>
      <c r="D42" s="260"/>
      <c r="E42" s="263" t="s">
        <v>669</v>
      </c>
      <c r="F42" s="260"/>
      <c r="G42" s="260" t="s">
        <v>670</v>
      </c>
      <c r="H42" s="260"/>
      <c r="I42" s="260"/>
      <c r="J42" s="260"/>
      <c r="K42" s="258"/>
    </row>
    <row r="43" ht="15" customHeight="1">
      <c r="B43" s="261"/>
      <c r="C43" s="262"/>
      <c r="D43" s="260"/>
      <c r="E43" s="263"/>
      <c r="F43" s="260"/>
      <c r="G43" s="260" t="s">
        <v>671</v>
      </c>
      <c r="H43" s="260"/>
      <c r="I43" s="260"/>
      <c r="J43" s="260"/>
      <c r="K43" s="258"/>
    </row>
    <row r="44" ht="15" customHeight="1">
      <c r="B44" s="261"/>
      <c r="C44" s="262"/>
      <c r="D44" s="260"/>
      <c r="E44" s="263" t="s">
        <v>672</v>
      </c>
      <c r="F44" s="260"/>
      <c r="G44" s="260" t="s">
        <v>673</v>
      </c>
      <c r="H44" s="260"/>
      <c r="I44" s="260"/>
      <c r="J44" s="260"/>
      <c r="K44" s="258"/>
    </row>
    <row r="45" ht="15" customHeight="1">
      <c r="B45" s="261"/>
      <c r="C45" s="262"/>
      <c r="D45" s="260"/>
      <c r="E45" s="263" t="s">
        <v>115</v>
      </c>
      <c r="F45" s="260"/>
      <c r="G45" s="260" t="s">
        <v>674</v>
      </c>
      <c r="H45" s="260"/>
      <c r="I45" s="260"/>
      <c r="J45" s="260"/>
      <c r="K45" s="258"/>
    </row>
    <row r="46" ht="12.75" customHeight="1">
      <c r="B46" s="261"/>
      <c r="C46" s="262"/>
      <c r="D46" s="260"/>
      <c r="E46" s="260"/>
      <c r="F46" s="260"/>
      <c r="G46" s="260"/>
      <c r="H46" s="260"/>
      <c r="I46" s="260"/>
      <c r="J46" s="260"/>
      <c r="K46" s="258"/>
    </row>
    <row r="47" ht="15" customHeight="1">
      <c r="B47" s="261"/>
      <c r="C47" s="262"/>
      <c r="D47" s="260" t="s">
        <v>675</v>
      </c>
      <c r="E47" s="260"/>
      <c r="F47" s="260"/>
      <c r="G47" s="260"/>
      <c r="H47" s="260"/>
      <c r="I47" s="260"/>
      <c r="J47" s="260"/>
      <c r="K47" s="258"/>
    </row>
    <row r="48" ht="15" customHeight="1">
      <c r="B48" s="261"/>
      <c r="C48" s="262"/>
      <c r="D48" s="262"/>
      <c r="E48" s="260" t="s">
        <v>676</v>
      </c>
      <c r="F48" s="260"/>
      <c r="G48" s="260"/>
      <c r="H48" s="260"/>
      <c r="I48" s="260"/>
      <c r="J48" s="260"/>
      <c r="K48" s="258"/>
    </row>
    <row r="49" ht="15" customHeight="1">
      <c r="B49" s="261"/>
      <c r="C49" s="262"/>
      <c r="D49" s="262"/>
      <c r="E49" s="260" t="s">
        <v>677</v>
      </c>
      <c r="F49" s="260"/>
      <c r="G49" s="260"/>
      <c r="H49" s="260"/>
      <c r="I49" s="260"/>
      <c r="J49" s="260"/>
      <c r="K49" s="258"/>
    </row>
    <row r="50" ht="15" customHeight="1">
      <c r="B50" s="261"/>
      <c r="C50" s="262"/>
      <c r="D50" s="262"/>
      <c r="E50" s="260" t="s">
        <v>678</v>
      </c>
      <c r="F50" s="260"/>
      <c r="G50" s="260"/>
      <c r="H50" s="260"/>
      <c r="I50" s="260"/>
      <c r="J50" s="260"/>
      <c r="K50" s="258"/>
    </row>
    <row r="51" ht="15" customHeight="1">
      <c r="B51" s="261"/>
      <c r="C51" s="262"/>
      <c r="D51" s="260" t="s">
        <v>679</v>
      </c>
      <c r="E51" s="260"/>
      <c r="F51" s="260"/>
      <c r="G51" s="260"/>
      <c r="H51" s="260"/>
      <c r="I51" s="260"/>
      <c r="J51" s="260"/>
      <c r="K51" s="258"/>
    </row>
    <row r="52" ht="25.5" customHeight="1">
      <c r="B52" s="256"/>
      <c r="C52" s="257" t="s">
        <v>680</v>
      </c>
      <c r="D52" s="257"/>
      <c r="E52" s="257"/>
      <c r="F52" s="257"/>
      <c r="G52" s="257"/>
      <c r="H52" s="257"/>
      <c r="I52" s="257"/>
      <c r="J52" s="257"/>
      <c r="K52" s="258"/>
    </row>
    <row r="53" ht="5.25" customHeight="1">
      <c r="B53" s="256"/>
      <c r="C53" s="259"/>
      <c r="D53" s="259"/>
      <c r="E53" s="259"/>
      <c r="F53" s="259"/>
      <c r="G53" s="259"/>
      <c r="H53" s="259"/>
      <c r="I53" s="259"/>
      <c r="J53" s="259"/>
      <c r="K53" s="258"/>
    </row>
    <row r="54" ht="15" customHeight="1">
      <c r="B54" s="256"/>
      <c r="C54" s="260" t="s">
        <v>681</v>
      </c>
      <c r="D54" s="260"/>
      <c r="E54" s="260"/>
      <c r="F54" s="260"/>
      <c r="G54" s="260"/>
      <c r="H54" s="260"/>
      <c r="I54" s="260"/>
      <c r="J54" s="260"/>
      <c r="K54" s="258"/>
    </row>
    <row r="55" ht="15" customHeight="1">
      <c r="B55" s="256"/>
      <c r="C55" s="260" t="s">
        <v>682</v>
      </c>
      <c r="D55" s="260"/>
      <c r="E55" s="260"/>
      <c r="F55" s="260"/>
      <c r="G55" s="260"/>
      <c r="H55" s="260"/>
      <c r="I55" s="260"/>
      <c r="J55" s="260"/>
      <c r="K55" s="258"/>
    </row>
    <row r="56" ht="12.75" customHeight="1">
      <c r="B56" s="256"/>
      <c r="C56" s="260"/>
      <c r="D56" s="260"/>
      <c r="E56" s="260"/>
      <c r="F56" s="260"/>
      <c r="G56" s="260"/>
      <c r="H56" s="260"/>
      <c r="I56" s="260"/>
      <c r="J56" s="260"/>
      <c r="K56" s="258"/>
    </row>
    <row r="57" ht="15" customHeight="1">
      <c r="B57" s="256"/>
      <c r="C57" s="260" t="s">
        <v>683</v>
      </c>
      <c r="D57" s="260"/>
      <c r="E57" s="260"/>
      <c r="F57" s="260"/>
      <c r="G57" s="260"/>
      <c r="H57" s="260"/>
      <c r="I57" s="260"/>
      <c r="J57" s="260"/>
      <c r="K57" s="258"/>
    </row>
    <row r="58" ht="15" customHeight="1">
      <c r="B58" s="256"/>
      <c r="C58" s="262"/>
      <c r="D58" s="260" t="s">
        <v>684</v>
      </c>
      <c r="E58" s="260"/>
      <c r="F58" s="260"/>
      <c r="G58" s="260"/>
      <c r="H58" s="260"/>
      <c r="I58" s="260"/>
      <c r="J58" s="260"/>
      <c r="K58" s="258"/>
    </row>
    <row r="59" ht="15" customHeight="1">
      <c r="B59" s="256"/>
      <c r="C59" s="262"/>
      <c r="D59" s="260" t="s">
        <v>685</v>
      </c>
      <c r="E59" s="260"/>
      <c r="F59" s="260"/>
      <c r="G59" s="260"/>
      <c r="H59" s="260"/>
      <c r="I59" s="260"/>
      <c r="J59" s="260"/>
      <c r="K59" s="258"/>
    </row>
    <row r="60" ht="15" customHeight="1">
      <c r="B60" s="256"/>
      <c r="C60" s="262"/>
      <c r="D60" s="260" t="s">
        <v>686</v>
      </c>
      <c r="E60" s="260"/>
      <c r="F60" s="260"/>
      <c r="G60" s="260"/>
      <c r="H60" s="260"/>
      <c r="I60" s="260"/>
      <c r="J60" s="260"/>
      <c r="K60" s="258"/>
    </row>
    <row r="61" ht="15" customHeight="1">
      <c r="B61" s="256"/>
      <c r="C61" s="262"/>
      <c r="D61" s="260" t="s">
        <v>687</v>
      </c>
      <c r="E61" s="260"/>
      <c r="F61" s="260"/>
      <c r="G61" s="260"/>
      <c r="H61" s="260"/>
      <c r="I61" s="260"/>
      <c r="J61" s="260"/>
      <c r="K61" s="258"/>
    </row>
    <row r="62" ht="15" customHeight="1">
      <c r="B62" s="256"/>
      <c r="C62" s="262"/>
      <c r="D62" s="265" t="s">
        <v>688</v>
      </c>
      <c r="E62" s="265"/>
      <c r="F62" s="265"/>
      <c r="G62" s="265"/>
      <c r="H62" s="265"/>
      <c r="I62" s="265"/>
      <c r="J62" s="265"/>
      <c r="K62" s="258"/>
    </row>
    <row r="63" ht="15" customHeight="1">
      <c r="B63" s="256"/>
      <c r="C63" s="262"/>
      <c r="D63" s="260" t="s">
        <v>689</v>
      </c>
      <c r="E63" s="260"/>
      <c r="F63" s="260"/>
      <c r="G63" s="260"/>
      <c r="H63" s="260"/>
      <c r="I63" s="260"/>
      <c r="J63" s="260"/>
      <c r="K63" s="258"/>
    </row>
    <row r="64" ht="12.75" customHeight="1">
      <c r="B64" s="256"/>
      <c r="C64" s="262"/>
      <c r="D64" s="262"/>
      <c r="E64" s="266"/>
      <c r="F64" s="262"/>
      <c r="G64" s="262"/>
      <c r="H64" s="262"/>
      <c r="I64" s="262"/>
      <c r="J64" s="262"/>
      <c r="K64" s="258"/>
    </row>
    <row r="65" ht="15" customHeight="1">
      <c r="B65" s="256"/>
      <c r="C65" s="262"/>
      <c r="D65" s="260" t="s">
        <v>690</v>
      </c>
      <c r="E65" s="260"/>
      <c r="F65" s="260"/>
      <c r="G65" s="260"/>
      <c r="H65" s="260"/>
      <c r="I65" s="260"/>
      <c r="J65" s="260"/>
      <c r="K65" s="258"/>
    </row>
    <row r="66" ht="15" customHeight="1">
      <c r="B66" s="256"/>
      <c r="C66" s="262"/>
      <c r="D66" s="265" t="s">
        <v>691</v>
      </c>
      <c r="E66" s="265"/>
      <c r="F66" s="265"/>
      <c r="G66" s="265"/>
      <c r="H66" s="265"/>
      <c r="I66" s="265"/>
      <c r="J66" s="265"/>
      <c r="K66" s="258"/>
    </row>
    <row r="67" ht="15" customHeight="1">
      <c r="B67" s="256"/>
      <c r="C67" s="262"/>
      <c r="D67" s="260" t="s">
        <v>692</v>
      </c>
      <c r="E67" s="260"/>
      <c r="F67" s="260"/>
      <c r="G67" s="260"/>
      <c r="H67" s="260"/>
      <c r="I67" s="260"/>
      <c r="J67" s="260"/>
      <c r="K67" s="258"/>
    </row>
    <row r="68" ht="15" customHeight="1">
      <c r="B68" s="256"/>
      <c r="C68" s="262"/>
      <c r="D68" s="260" t="s">
        <v>693</v>
      </c>
      <c r="E68" s="260"/>
      <c r="F68" s="260"/>
      <c r="G68" s="260"/>
      <c r="H68" s="260"/>
      <c r="I68" s="260"/>
      <c r="J68" s="260"/>
      <c r="K68" s="258"/>
    </row>
    <row r="69" ht="15" customHeight="1">
      <c r="B69" s="256"/>
      <c r="C69" s="262"/>
      <c r="D69" s="260" t="s">
        <v>694</v>
      </c>
      <c r="E69" s="260"/>
      <c r="F69" s="260"/>
      <c r="G69" s="260"/>
      <c r="H69" s="260"/>
      <c r="I69" s="260"/>
      <c r="J69" s="260"/>
      <c r="K69" s="258"/>
    </row>
    <row r="70" ht="15" customHeight="1">
      <c r="B70" s="256"/>
      <c r="C70" s="262"/>
      <c r="D70" s="260" t="s">
        <v>695</v>
      </c>
      <c r="E70" s="260"/>
      <c r="F70" s="260"/>
      <c r="G70" s="260"/>
      <c r="H70" s="260"/>
      <c r="I70" s="260"/>
      <c r="J70" s="260"/>
      <c r="K70" s="258"/>
    </row>
    <row r="7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ht="45" customHeight="1">
      <c r="B75" s="275"/>
      <c r="C75" s="276" t="s">
        <v>696</v>
      </c>
      <c r="D75" s="276"/>
      <c r="E75" s="276"/>
      <c r="F75" s="276"/>
      <c r="G75" s="276"/>
      <c r="H75" s="276"/>
      <c r="I75" s="276"/>
      <c r="J75" s="276"/>
      <c r="K75" s="277"/>
    </row>
    <row r="76" ht="17.25" customHeight="1">
      <c r="B76" s="275"/>
      <c r="C76" s="278" t="s">
        <v>697</v>
      </c>
      <c r="D76" s="278"/>
      <c r="E76" s="278"/>
      <c r="F76" s="278" t="s">
        <v>698</v>
      </c>
      <c r="G76" s="279"/>
      <c r="H76" s="278" t="s">
        <v>54</v>
      </c>
      <c r="I76" s="278" t="s">
        <v>57</v>
      </c>
      <c r="J76" s="278" t="s">
        <v>699</v>
      </c>
      <c r="K76" s="277"/>
    </row>
    <row r="77" ht="17.25" customHeight="1">
      <c r="B77" s="275"/>
      <c r="C77" s="280" t="s">
        <v>700</v>
      </c>
      <c r="D77" s="280"/>
      <c r="E77" s="280"/>
      <c r="F77" s="281" t="s">
        <v>701</v>
      </c>
      <c r="G77" s="282"/>
      <c r="H77" s="280"/>
      <c r="I77" s="280"/>
      <c r="J77" s="280" t="s">
        <v>702</v>
      </c>
      <c r="K77" s="277"/>
    </row>
    <row r="78" ht="5.25" customHeight="1">
      <c r="B78" s="275"/>
      <c r="C78" s="283"/>
      <c r="D78" s="283"/>
      <c r="E78" s="283"/>
      <c r="F78" s="283"/>
      <c r="G78" s="284"/>
      <c r="H78" s="283"/>
      <c r="I78" s="283"/>
      <c r="J78" s="283"/>
      <c r="K78" s="277"/>
    </row>
    <row r="79" ht="15" customHeight="1">
      <c r="B79" s="275"/>
      <c r="C79" s="263" t="s">
        <v>53</v>
      </c>
      <c r="D79" s="283"/>
      <c r="E79" s="283"/>
      <c r="F79" s="285" t="s">
        <v>703</v>
      </c>
      <c r="G79" s="284"/>
      <c r="H79" s="263" t="s">
        <v>704</v>
      </c>
      <c r="I79" s="263" t="s">
        <v>705</v>
      </c>
      <c r="J79" s="263">
        <v>20</v>
      </c>
      <c r="K79" s="277"/>
    </row>
    <row r="80" ht="15" customHeight="1">
      <c r="B80" s="275"/>
      <c r="C80" s="263" t="s">
        <v>706</v>
      </c>
      <c r="D80" s="263"/>
      <c r="E80" s="263"/>
      <c r="F80" s="285" t="s">
        <v>703</v>
      </c>
      <c r="G80" s="284"/>
      <c r="H80" s="263" t="s">
        <v>707</v>
      </c>
      <c r="I80" s="263" t="s">
        <v>705</v>
      </c>
      <c r="J80" s="263">
        <v>120</v>
      </c>
      <c r="K80" s="277"/>
    </row>
    <row r="81" ht="15" customHeight="1">
      <c r="B81" s="286"/>
      <c r="C81" s="263" t="s">
        <v>708</v>
      </c>
      <c r="D81" s="263"/>
      <c r="E81" s="263"/>
      <c r="F81" s="285" t="s">
        <v>709</v>
      </c>
      <c r="G81" s="284"/>
      <c r="H81" s="263" t="s">
        <v>710</v>
      </c>
      <c r="I81" s="263" t="s">
        <v>705</v>
      </c>
      <c r="J81" s="263">
        <v>50</v>
      </c>
      <c r="K81" s="277"/>
    </row>
    <row r="82" ht="15" customHeight="1">
      <c r="B82" s="286"/>
      <c r="C82" s="263" t="s">
        <v>711</v>
      </c>
      <c r="D82" s="263"/>
      <c r="E82" s="263"/>
      <c r="F82" s="285" t="s">
        <v>703</v>
      </c>
      <c r="G82" s="284"/>
      <c r="H82" s="263" t="s">
        <v>712</v>
      </c>
      <c r="I82" s="263" t="s">
        <v>713</v>
      </c>
      <c r="J82" s="263"/>
      <c r="K82" s="277"/>
    </row>
    <row r="83" ht="15" customHeight="1">
      <c r="B83" s="286"/>
      <c r="C83" s="287" t="s">
        <v>714</v>
      </c>
      <c r="D83" s="287"/>
      <c r="E83" s="287"/>
      <c r="F83" s="288" t="s">
        <v>709</v>
      </c>
      <c r="G83" s="287"/>
      <c r="H83" s="287" t="s">
        <v>715</v>
      </c>
      <c r="I83" s="287" t="s">
        <v>705</v>
      </c>
      <c r="J83" s="287">
        <v>15</v>
      </c>
      <c r="K83" s="277"/>
    </row>
    <row r="84" ht="15" customHeight="1">
      <c r="B84" s="286"/>
      <c r="C84" s="287" t="s">
        <v>716</v>
      </c>
      <c r="D84" s="287"/>
      <c r="E84" s="287"/>
      <c r="F84" s="288" t="s">
        <v>709</v>
      </c>
      <c r="G84" s="287"/>
      <c r="H84" s="287" t="s">
        <v>717</v>
      </c>
      <c r="I84" s="287" t="s">
        <v>705</v>
      </c>
      <c r="J84" s="287">
        <v>15</v>
      </c>
      <c r="K84" s="277"/>
    </row>
    <row r="85" ht="15" customHeight="1">
      <c r="B85" s="286"/>
      <c r="C85" s="287" t="s">
        <v>718</v>
      </c>
      <c r="D85" s="287"/>
      <c r="E85" s="287"/>
      <c r="F85" s="288" t="s">
        <v>709</v>
      </c>
      <c r="G85" s="287"/>
      <c r="H85" s="287" t="s">
        <v>719</v>
      </c>
      <c r="I85" s="287" t="s">
        <v>705</v>
      </c>
      <c r="J85" s="287">
        <v>20</v>
      </c>
      <c r="K85" s="277"/>
    </row>
    <row r="86" ht="15" customHeight="1">
      <c r="B86" s="286"/>
      <c r="C86" s="287" t="s">
        <v>720</v>
      </c>
      <c r="D86" s="287"/>
      <c r="E86" s="287"/>
      <c r="F86" s="288" t="s">
        <v>709</v>
      </c>
      <c r="G86" s="287"/>
      <c r="H86" s="287" t="s">
        <v>721</v>
      </c>
      <c r="I86" s="287" t="s">
        <v>705</v>
      </c>
      <c r="J86" s="287">
        <v>20</v>
      </c>
      <c r="K86" s="277"/>
    </row>
    <row r="87" ht="15" customHeight="1">
      <c r="B87" s="286"/>
      <c r="C87" s="263" t="s">
        <v>722</v>
      </c>
      <c r="D87" s="263"/>
      <c r="E87" s="263"/>
      <c r="F87" s="285" t="s">
        <v>709</v>
      </c>
      <c r="G87" s="284"/>
      <c r="H87" s="263" t="s">
        <v>723</v>
      </c>
      <c r="I87" s="263" t="s">
        <v>705</v>
      </c>
      <c r="J87" s="263">
        <v>50</v>
      </c>
      <c r="K87" s="277"/>
    </row>
    <row r="88" ht="15" customHeight="1">
      <c r="B88" s="286"/>
      <c r="C88" s="263" t="s">
        <v>724</v>
      </c>
      <c r="D88" s="263"/>
      <c r="E88" s="263"/>
      <c r="F88" s="285" t="s">
        <v>709</v>
      </c>
      <c r="G88" s="284"/>
      <c r="H88" s="263" t="s">
        <v>725</v>
      </c>
      <c r="I88" s="263" t="s">
        <v>705</v>
      </c>
      <c r="J88" s="263">
        <v>20</v>
      </c>
      <c r="K88" s="277"/>
    </row>
    <row r="89" ht="15" customHeight="1">
      <c r="B89" s="286"/>
      <c r="C89" s="263" t="s">
        <v>726</v>
      </c>
      <c r="D89" s="263"/>
      <c r="E89" s="263"/>
      <c r="F89" s="285" t="s">
        <v>709</v>
      </c>
      <c r="G89" s="284"/>
      <c r="H89" s="263" t="s">
        <v>727</v>
      </c>
      <c r="I89" s="263" t="s">
        <v>705</v>
      </c>
      <c r="J89" s="263">
        <v>20</v>
      </c>
      <c r="K89" s="277"/>
    </row>
    <row r="90" ht="15" customHeight="1">
      <c r="B90" s="286"/>
      <c r="C90" s="263" t="s">
        <v>728</v>
      </c>
      <c r="D90" s="263"/>
      <c r="E90" s="263"/>
      <c r="F90" s="285" t="s">
        <v>709</v>
      </c>
      <c r="G90" s="284"/>
      <c r="H90" s="263" t="s">
        <v>729</v>
      </c>
      <c r="I90" s="263" t="s">
        <v>705</v>
      </c>
      <c r="J90" s="263">
        <v>50</v>
      </c>
      <c r="K90" s="277"/>
    </row>
    <row r="91" ht="15" customHeight="1">
      <c r="B91" s="286"/>
      <c r="C91" s="263" t="s">
        <v>730</v>
      </c>
      <c r="D91" s="263"/>
      <c r="E91" s="263"/>
      <c r="F91" s="285" t="s">
        <v>709</v>
      </c>
      <c r="G91" s="284"/>
      <c r="H91" s="263" t="s">
        <v>730</v>
      </c>
      <c r="I91" s="263" t="s">
        <v>705</v>
      </c>
      <c r="J91" s="263">
        <v>50</v>
      </c>
      <c r="K91" s="277"/>
    </row>
    <row r="92" ht="15" customHeight="1">
      <c r="B92" s="286"/>
      <c r="C92" s="263" t="s">
        <v>731</v>
      </c>
      <c r="D92" s="263"/>
      <c r="E92" s="263"/>
      <c r="F92" s="285" t="s">
        <v>709</v>
      </c>
      <c r="G92" s="284"/>
      <c r="H92" s="263" t="s">
        <v>732</v>
      </c>
      <c r="I92" s="263" t="s">
        <v>705</v>
      </c>
      <c r="J92" s="263">
        <v>255</v>
      </c>
      <c r="K92" s="277"/>
    </row>
    <row r="93" ht="15" customHeight="1">
      <c r="B93" s="286"/>
      <c r="C93" s="263" t="s">
        <v>733</v>
      </c>
      <c r="D93" s="263"/>
      <c r="E93" s="263"/>
      <c r="F93" s="285" t="s">
        <v>703</v>
      </c>
      <c r="G93" s="284"/>
      <c r="H93" s="263" t="s">
        <v>734</v>
      </c>
      <c r="I93" s="263" t="s">
        <v>735</v>
      </c>
      <c r="J93" s="263"/>
      <c r="K93" s="277"/>
    </row>
    <row r="94" ht="15" customHeight="1">
      <c r="B94" s="286"/>
      <c r="C94" s="263" t="s">
        <v>736</v>
      </c>
      <c r="D94" s="263"/>
      <c r="E94" s="263"/>
      <c r="F94" s="285" t="s">
        <v>703</v>
      </c>
      <c r="G94" s="284"/>
      <c r="H94" s="263" t="s">
        <v>737</v>
      </c>
      <c r="I94" s="263" t="s">
        <v>738</v>
      </c>
      <c r="J94" s="263"/>
      <c r="K94" s="277"/>
    </row>
    <row r="95" ht="15" customHeight="1">
      <c r="B95" s="286"/>
      <c r="C95" s="263" t="s">
        <v>739</v>
      </c>
      <c r="D95" s="263"/>
      <c r="E95" s="263"/>
      <c r="F95" s="285" t="s">
        <v>703</v>
      </c>
      <c r="G95" s="284"/>
      <c r="H95" s="263" t="s">
        <v>739</v>
      </c>
      <c r="I95" s="263" t="s">
        <v>738</v>
      </c>
      <c r="J95" s="263"/>
      <c r="K95" s="277"/>
    </row>
    <row r="96" ht="15" customHeight="1">
      <c r="B96" s="286"/>
      <c r="C96" s="263" t="s">
        <v>38</v>
      </c>
      <c r="D96" s="263"/>
      <c r="E96" s="263"/>
      <c r="F96" s="285" t="s">
        <v>703</v>
      </c>
      <c r="G96" s="284"/>
      <c r="H96" s="263" t="s">
        <v>740</v>
      </c>
      <c r="I96" s="263" t="s">
        <v>738</v>
      </c>
      <c r="J96" s="263"/>
      <c r="K96" s="277"/>
    </row>
    <row r="97" ht="15" customHeight="1">
      <c r="B97" s="286"/>
      <c r="C97" s="263" t="s">
        <v>48</v>
      </c>
      <c r="D97" s="263"/>
      <c r="E97" s="263"/>
      <c r="F97" s="285" t="s">
        <v>703</v>
      </c>
      <c r="G97" s="284"/>
      <c r="H97" s="263" t="s">
        <v>741</v>
      </c>
      <c r="I97" s="263" t="s">
        <v>738</v>
      </c>
      <c r="J97" s="263"/>
      <c r="K97" s="277"/>
    </row>
    <row r="98" ht="15" customHeight="1">
      <c r="B98" s="289"/>
      <c r="C98" s="290"/>
      <c r="D98" s="290"/>
      <c r="E98" s="290"/>
      <c r="F98" s="290"/>
      <c r="G98" s="290"/>
      <c r="H98" s="290"/>
      <c r="I98" s="290"/>
      <c r="J98" s="290"/>
      <c r="K98" s="291"/>
    </row>
    <row r="99" ht="18.75" customHeight="1">
      <c r="B99" s="292"/>
      <c r="C99" s="293"/>
      <c r="D99" s="293"/>
      <c r="E99" s="293"/>
      <c r="F99" s="293"/>
      <c r="G99" s="293"/>
      <c r="H99" s="293"/>
      <c r="I99" s="293"/>
      <c r="J99" s="293"/>
      <c r="K99" s="292"/>
    </row>
    <row r="100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ht="45" customHeight="1">
      <c r="B102" s="275"/>
      <c r="C102" s="276" t="s">
        <v>742</v>
      </c>
      <c r="D102" s="276"/>
      <c r="E102" s="276"/>
      <c r="F102" s="276"/>
      <c r="G102" s="276"/>
      <c r="H102" s="276"/>
      <c r="I102" s="276"/>
      <c r="J102" s="276"/>
      <c r="K102" s="277"/>
    </row>
    <row r="103" ht="17.25" customHeight="1">
      <c r="B103" s="275"/>
      <c r="C103" s="278" t="s">
        <v>697</v>
      </c>
      <c r="D103" s="278"/>
      <c r="E103" s="278"/>
      <c r="F103" s="278" t="s">
        <v>698</v>
      </c>
      <c r="G103" s="279"/>
      <c r="H103" s="278" t="s">
        <v>54</v>
      </c>
      <c r="I103" s="278" t="s">
        <v>57</v>
      </c>
      <c r="J103" s="278" t="s">
        <v>699</v>
      </c>
      <c r="K103" s="277"/>
    </row>
    <row r="104" ht="17.25" customHeight="1">
      <c r="B104" s="275"/>
      <c r="C104" s="280" t="s">
        <v>700</v>
      </c>
      <c r="D104" s="280"/>
      <c r="E104" s="280"/>
      <c r="F104" s="281" t="s">
        <v>701</v>
      </c>
      <c r="G104" s="282"/>
      <c r="H104" s="280"/>
      <c r="I104" s="280"/>
      <c r="J104" s="280" t="s">
        <v>702</v>
      </c>
      <c r="K104" s="277"/>
    </row>
    <row r="105" ht="5.25" customHeight="1">
      <c r="B105" s="275"/>
      <c r="C105" s="278"/>
      <c r="D105" s="278"/>
      <c r="E105" s="278"/>
      <c r="F105" s="278"/>
      <c r="G105" s="294"/>
      <c r="H105" s="278"/>
      <c r="I105" s="278"/>
      <c r="J105" s="278"/>
      <c r="K105" s="277"/>
    </row>
    <row r="106" ht="15" customHeight="1">
      <c r="B106" s="275"/>
      <c r="C106" s="263" t="s">
        <v>53</v>
      </c>
      <c r="D106" s="283"/>
      <c r="E106" s="283"/>
      <c r="F106" s="285" t="s">
        <v>703</v>
      </c>
      <c r="G106" s="294"/>
      <c r="H106" s="263" t="s">
        <v>743</v>
      </c>
      <c r="I106" s="263" t="s">
        <v>705</v>
      </c>
      <c r="J106" s="263">
        <v>20</v>
      </c>
      <c r="K106" s="277"/>
    </row>
    <row r="107" ht="15" customHeight="1">
      <c r="B107" s="275"/>
      <c r="C107" s="263" t="s">
        <v>706</v>
      </c>
      <c r="D107" s="263"/>
      <c r="E107" s="263"/>
      <c r="F107" s="285" t="s">
        <v>703</v>
      </c>
      <c r="G107" s="263"/>
      <c r="H107" s="263" t="s">
        <v>743</v>
      </c>
      <c r="I107" s="263" t="s">
        <v>705</v>
      </c>
      <c r="J107" s="263">
        <v>120</v>
      </c>
      <c r="K107" s="277"/>
    </row>
    <row r="108" ht="15" customHeight="1">
      <c r="B108" s="286"/>
      <c r="C108" s="263" t="s">
        <v>708</v>
      </c>
      <c r="D108" s="263"/>
      <c r="E108" s="263"/>
      <c r="F108" s="285" t="s">
        <v>709</v>
      </c>
      <c r="G108" s="263"/>
      <c r="H108" s="263" t="s">
        <v>743</v>
      </c>
      <c r="I108" s="263" t="s">
        <v>705</v>
      </c>
      <c r="J108" s="263">
        <v>50</v>
      </c>
      <c r="K108" s="277"/>
    </row>
    <row r="109" ht="15" customHeight="1">
      <c r="B109" s="286"/>
      <c r="C109" s="263" t="s">
        <v>711</v>
      </c>
      <c r="D109" s="263"/>
      <c r="E109" s="263"/>
      <c r="F109" s="285" t="s">
        <v>703</v>
      </c>
      <c r="G109" s="263"/>
      <c r="H109" s="263" t="s">
        <v>743</v>
      </c>
      <c r="I109" s="263" t="s">
        <v>713</v>
      </c>
      <c r="J109" s="263"/>
      <c r="K109" s="277"/>
    </row>
    <row r="110" ht="15" customHeight="1">
      <c r="B110" s="286"/>
      <c r="C110" s="263" t="s">
        <v>722</v>
      </c>
      <c r="D110" s="263"/>
      <c r="E110" s="263"/>
      <c r="F110" s="285" t="s">
        <v>709</v>
      </c>
      <c r="G110" s="263"/>
      <c r="H110" s="263" t="s">
        <v>743</v>
      </c>
      <c r="I110" s="263" t="s">
        <v>705</v>
      </c>
      <c r="J110" s="263">
        <v>50</v>
      </c>
      <c r="K110" s="277"/>
    </row>
    <row r="111" ht="15" customHeight="1">
      <c r="B111" s="286"/>
      <c r="C111" s="263" t="s">
        <v>730</v>
      </c>
      <c r="D111" s="263"/>
      <c r="E111" s="263"/>
      <c r="F111" s="285" t="s">
        <v>709</v>
      </c>
      <c r="G111" s="263"/>
      <c r="H111" s="263" t="s">
        <v>743</v>
      </c>
      <c r="I111" s="263" t="s">
        <v>705</v>
      </c>
      <c r="J111" s="263">
        <v>50</v>
      </c>
      <c r="K111" s="277"/>
    </row>
    <row r="112" ht="15" customHeight="1">
      <c r="B112" s="286"/>
      <c r="C112" s="263" t="s">
        <v>728</v>
      </c>
      <c r="D112" s="263"/>
      <c r="E112" s="263"/>
      <c r="F112" s="285" t="s">
        <v>709</v>
      </c>
      <c r="G112" s="263"/>
      <c r="H112" s="263" t="s">
        <v>743</v>
      </c>
      <c r="I112" s="263" t="s">
        <v>705</v>
      </c>
      <c r="J112" s="263">
        <v>50</v>
      </c>
      <c r="K112" s="277"/>
    </row>
    <row r="113" ht="15" customHeight="1">
      <c r="B113" s="286"/>
      <c r="C113" s="263" t="s">
        <v>53</v>
      </c>
      <c r="D113" s="263"/>
      <c r="E113" s="263"/>
      <c r="F113" s="285" t="s">
        <v>703</v>
      </c>
      <c r="G113" s="263"/>
      <c r="H113" s="263" t="s">
        <v>744</v>
      </c>
      <c r="I113" s="263" t="s">
        <v>705</v>
      </c>
      <c r="J113" s="263">
        <v>20</v>
      </c>
      <c r="K113" s="277"/>
    </row>
    <row r="114" ht="15" customHeight="1">
      <c r="B114" s="286"/>
      <c r="C114" s="263" t="s">
        <v>745</v>
      </c>
      <c r="D114" s="263"/>
      <c r="E114" s="263"/>
      <c r="F114" s="285" t="s">
        <v>703</v>
      </c>
      <c r="G114" s="263"/>
      <c r="H114" s="263" t="s">
        <v>746</v>
      </c>
      <c r="I114" s="263" t="s">
        <v>705</v>
      </c>
      <c r="J114" s="263">
        <v>120</v>
      </c>
      <c r="K114" s="277"/>
    </row>
    <row r="115" ht="15" customHeight="1">
      <c r="B115" s="286"/>
      <c r="C115" s="263" t="s">
        <v>38</v>
      </c>
      <c r="D115" s="263"/>
      <c r="E115" s="263"/>
      <c r="F115" s="285" t="s">
        <v>703</v>
      </c>
      <c r="G115" s="263"/>
      <c r="H115" s="263" t="s">
        <v>747</v>
      </c>
      <c r="I115" s="263" t="s">
        <v>738</v>
      </c>
      <c r="J115" s="263"/>
      <c r="K115" s="277"/>
    </row>
    <row r="116" ht="15" customHeight="1">
      <c r="B116" s="286"/>
      <c r="C116" s="263" t="s">
        <v>48</v>
      </c>
      <c r="D116" s="263"/>
      <c r="E116" s="263"/>
      <c r="F116" s="285" t="s">
        <v>703</v>
      </c>
      <c r="G116" s="263"/>
      <c r="H116" s="263" t="s">
        <v>748</v>
      </c>
      <c r="I116" s="263" t="s">
        <v>738</v>
      </c>
      <c r="J116" s="263"/>
      <c r="K116" s="277"/>
    </row>
    <row r="117" ht="15" customHeight="1">
      <c r="B117" s="286"/>
      <c r="C117" s="263" t="s">
        <v>57</v>
      </c>
      <c r="D117" s="263"/>
      <c r="E117" s="263"/>
      <c r="F117" s="285" t="s">
        <v>703</v>
      </c>
      <c r="G117" s="263"/>
      <c r="H117" s="263" t="s">
        <v>749</v>
      </c>
      <c r="I117" s="263" t="s">
        <v>750</v>
      </c>
      <c r="J117" s="263"/>
      <c r="K117" s="277"/>
    </row>
    <row r="118" ht="15" customHeight="1">
      <c r="B118" s="289"/>
      <c r="C118" s="295"/>
      <c r="D118" s="295"/>
      <c r="E118" s="295"/>
      <c r="F118" s="295"/>
      <c r="G118" s="295"/>
      <c r="H118" s="295"/>
      <c r="I118" s="295"/>
      <c r="J118" s="295"/>
      <c r="K118" s="291"/>
    </row>
    <row r="119" ht="18.75" customHeight="1">
      <c r="B119" s="296"/>
      <c r="C119" s="260"/>
      <c r="D119" s="260"/>
      <c r="E119" s="260"/>
      <c r="F119" s="297"/>
      <c r="G119" s="260"/>
      <c r="H119" s="260"/>
      <c r="I119" s="260"/>
      <c r="J119" s="260"/>
      <c r="K119" s="296"/>
    </row>
    <row r="120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ht="7.5" customHeight="1">
      <c r="B121" s="298"/>
      <c r="C121" s="299"/>
      <c r="D121" s="299"/>
      <c r="E121" s="299"/>
      <c r="F121" s="299"/>
      <c r="G121" s="299"/>
      <c r="H121" s="299"/>
      <c r="I121" s="299"/>
      <c r="J121" s="299"/>
      <c r="K121" s="300"/>
    </row>
    <row r="122" ht="45" customHeight="1">
      <c r="B122" s="301"/>
      <c r="C122" s="254" t="s">
        <v>751</v>
      </c>
      <c r="D122" s="254"/>
      <c r="E122" s="254"/>
      <c r="F122" s="254"/>
      <c r="G122" s="254"/>
      <c r="H122" s="254"/>
      <c r="I122" s="254"/>
      <c r="J122" s="254"/>
      <c r="K122" s="302"/>
    </row>
    <row r="123" ht="17.25" customHeight="1">
      <c r="B123" s="303"/>
      <c r="C123" s="278" t="s">
        <v>697</v>
      </c>
      <c r="D123" s="278"/>
      <c r="E123" s="278"/>
      <c r="F123" s="278" t="s">
        <v>698</v>
      </c>
      <c r="G123" s="279"/>
      <c r="H123" s="278" t="s">
        <v>54</v>
      </c>
      <c r="I123" s="278" t="s">
        <v>57</v>
      </c>
      <c r="J123" s="278" t="s">
        <v>699</v>
      </c>
      <c r="K123" s="304"/>
    </row>
    <row r="124" ht="17.25" customHeight="1">
      <c r="B124" s="303"/>
      <c r="C124" s="280" t="s">
        <v>700</v>
      </c>
      <c r="D124" s="280"/>
      <c r="E124" s="280"/>
      <c r="F124" s="281" t="s">
        <v>701</v>
      </c>
      <c r="G124" s="282"/>
      <c r="H124" s="280"/>
      <c r="I124" s="280"/>
      <c r="J124" s="280" t="s">
        <v>702</v>
      </c>
      <c r="K124" s="304"/>
    </row>
    <row r="125" ht="5.25" customHeight="1">
      <c r="B125" s="305"/>
      <c r="C125" s="283"/>
      <c r="D125" s="283"/>
      <c r="E125" s="283"/>
      <c r="F125" s="283"/>
      <c r="G125" s="263"/>
      <c r="H125" s="283"/>
      <c r="I125" s="283"/>
      <c r="J125" s="283"/>
      <c r="K125" s="306"/>
    </row>
    <row r="126" ht="15" customHeight="1">
      <c r="B126" s="305"/>
      <c r="C126" s="263" t="s">
        <v>706</v>
      </c>
      <c r="D126" s="283"/>
      <c r="E126" s="283"/>
      <c r="F126" s="285" t="s">
        <v>703</v>
      </c>
      <c r="G126" s="263"/>
      <c r="H126" s="263" t="s">
        <v>743</v>
      </c>
      <c r="I126" s="263" t="s">
        <v>705</v>
      </c>
      <c r="J126" s="263">
        <v>120</v>
      </c>
      <c r="K126" s="307"/>
    </row>
    <row r="127" ht="15" customHeight="1">
      <c r="B127" s="305"/>
      <c r="C127" s="263" t="s">
        <v>752</v>
      </c>
      <c r="D127" s="263"/>
      <c r="E127" s="263"/>
      <c r="F127" s="285" t="s">
        <v>703</v>
      </c>
      <c r="G127" s="263"/>
      <c r="H127" s="263" t="s">
        <v>753</v>
      </c>
      <c r="I127" s="263" t="s">
        <v>705</v>
      </c>
      <c r="J127" s="263" t="s">
        <v>754</v>
      </c>
      <c r="K127" s="307"/>
    </row>
    <row r="128" ht="15" customHeight="1">
      <c r="B128" s="305"/>
      <c r="C128" s="263" t="s">
        <v>651</v>
      </c>
      <c r="D128" s="263"/>
      <c r="E128" s="263"/>
      <c r="F128" s="285" t="s">
        <v>703</v>
      </c>
      <c r="G128" s="263"/>
      <c r="H128" s="263" t="s">
        <v>755</v>
      </c>
      <c r="I128" s="263" t="s">
        <v>705</v>
      </c>
      <c r="J128" s="263" t="s">
        <v>754</v>
      </c>
      <c r="K128" s="307"/>
    </row>
    <row r="129" ht="15" customHeight="1">
      <c r="B129" s="305"/>
      <c r="C129" s="263" t="s">
        <v>714</v>
      </c>
      <c r="D129" s="263"/>
      <c r="E129" s="263"/>
      <c r="F129" s="285" t="s">
        <v>709</v>
      </c>
      <c r="G129" s="263"/>
      <c r="H129" s="263" t="s">
        <v>715</v>
      </c>
      <c r="I129" s="263" t="s">
        <v>705</v>
      </c>
      <c r="J129" s="263">
        <v>15</v>
      </c>
      <c r="K129" s="307"/>
    </row>
    <row r="130" ht="15" customHeight="1">
      <c r="B130" s="305"/>
      <c r="C130" s="287" t="s">
        <v>716</v>
      </c>
      <c r="D130" s="287"/>
      <c r="E130" s="287"/>
      <c r="F130" s="288" t="s">
        <v>709</v>
      </c>
      <c r="G130" s="287"/>
      <c r="H130" s="287" t="s">
        <v>717</v>
      </c>
      <c r="I130" s="287" t="s">
        <v>705</v>
      </c>
      <c r="J130" s="287">
        <v>15</v>
      </c>
      <c r="K130" s="307"/>
    </row>
    <row r="131" ht="15" customHeight="1">
      <c r="B131" s="305"/>
      <c r="C131" s="287" t="s">
        <v>718</v>
      </c>
      <c r="D131" s="287"/>
      <c r="E131" s="287"/>
      <c r="F131" s="288" t="s">
        <v>709</v>
      </c>
      <c r="G131" s="287"/>
      <c r="H131" s="287" t="s">
        <v>719</v>
      </c>
      <c r="I131" s="287" t="s">
        <v>705</v>
      </c>
      <c r="J131" s="287">
        <v>20</v>
      </c>
      <c r="K131" s="307"/>
    </row>
    <row r="132" ht="15" customHeight="1">
      <c r="B132" s="305"/>
      <c r="C132" s="287" t="s">
        <v>720</v>
      </c>
      <c r="D132" s="287"/>
      <c r="E132" s="287"/>
      <c r="F132" s="288" t="s">
        <v>709</v>
      </c>
      <c r="G132" s="287"/>
      <c r="H132" s="287" t="s">
        <v>721</v>
      </c>
      <c r="I132" s="287" t="s">
        <v>705</v>
      </c>
      <c r="J132" s="287">
        <v>20</v>
      </c>
      <c r="K132" s="307"/>
    </row>
    <row r="133" ht="15" customHeight="1">
      <c r="B133" s="305"/>
      <c r="C133" s="263" t="s">
        <v>708</v>
      </c>
      <c r="D133" s="263"/>
      <c r="E133" s="263"/>
      <c r="F133" s="285" t="s">
        <v>709</v>
      </c>
      <c r="G133" s="263"/>
      <c r="H133" s="263" t="s">
        <v>743</v>
      </c>
      <c r="I133" s="263" t="s">
        <v>705</v>
      </c>
      <c r="J133" s="263">
        <v>50</v>
      </c>
      <c r="K133" s="307"/>
    </row>
    <row r="134" ht="15" customHeight="1">
      <c r="B134" s="305"/>
      <c r="C134" s="263" t="s">
        <v>722</v>
      </c>
      <c r="D134" s="263"/>
      <c r="E134" s="263"/>
      <c r="F134" s="285" t="s">
        <v>709</v>
      </c>
      <c r="G134" s="263"/>
      <c r="H134" s="263" t="s">
        <v>743</v>
      </c>
      <c r="I134" s="263" t="s">
        <v>705</v>
      </c>
      <c r="J134" s="263">
        <v>50</v>
      </c>
      <c r="K134" s="307"/>
    </row>
    <row r="135" ht="15" customHeight="1">
      <c r="B135" s="305"/>
      <c r="C135" s="263" t="s">
        <v>728</v>
      </c>
      <c r="D135" s="263"/>
      <c r="E135" s="263"/>
      <c r="F135" s="285" t="s">
        <v>709</v>
      </c>
      <c r="G135" s="263"/>
      <c r="H135" s="263" t="s">
        <v>743</v>
      </c>
      <c r="I135" s="263" t="s">
        <v>705</v>
      </c>
      <c r="J135" s="263">
        <v>50</v>
      </c>
      <c r="K135" s="307"/>
    </row>
    <row r="136" ht="15" customHeight="1">
      <c r="B136" s="305"/>
      <c r="C136" s="263" t="s">
        <v>730</v>
      </c>
      <c r="D136" s="263"/>
      <c r="E136" s="263"/>
      <c r="F136" s="285" t="s">
        <v>709</v>
      </c>
      <c r="G136" s="263"/>
      <c r="H136" s="263" t="s">
        <v>743</v>
      </c>
      <c r="I136" s="263" t="s">
        <v>705</v>
      </c>
      <c r="J136" s="263">
        <v>50</v>
      </c>
      <c r="K136" s="307"/>
    </row>
    <row r="137" ht="15" customHeight="1">
      <c r="B137" s="305"/>
      <c r="C137" s="263" t="s">
        <v>731</v>
      </c>
      <c r="D137" s="263"/>
      <c r="E137" s="263"/>
      <c r="F137" s="285" t="s">
        <v>709</v>
      </c>
      <c r="G137" s="263"/>
      <c r="H137" s="263" t="s">
        <v>756</v>
      </c>
      <c r="I137" s="263" t="s">
        <v>705</v>
      </c>
      <c r="J137" s="263">
        <v>255</v>
      </c>
      <c r="K137" s="307"/>
    </row>
    <row r="138" ht="15" customHeight="1">
      <c r="B138" s="305"/>
      <c r="C138" s="263" t="s">
        <v>733</v>
      </c>
      <c r="D138" s="263"/>
      <c r="E138" s="263"/>
      <c r="F138" s="285" t="s">
        <v>703</v>
      </c>
      <c r="G138" s="263"/>
      <c r="H138" s="263" t="s">
        <v>757</v>
      </c>
      <c r="I138" s="263" t="s">
        <v>735</v>
      </c>
      <c r="J138" s="263"/>
      <c r="K138" s="307"/>
    </row>
    <row r="139" ht="15" customHeight="1">
      <c r="B139" s="305"/>
      <c r="C139" s="263" t="s">
        <v>736</v>
      </c>
      <c r="D139" s="263"/>
      <c r="E139" s="263"/>
      <c r="F139" s="285" t="s">
        <v>703</v>
      </c>
      <c r="G139" s="263"/>
      <c r="H139" s="263" t="s">
        <v>758</v>
      </c>
      <c r="I139" s="263" t="s">
        <v>738</v>
      </c>
      <c r="J139" s="263"/>
      <c r="K139" s="307"/>
    </row>
    <row r="140" ht="15" customHeight="1">
      <c r="B140" s="305"/>
      <c r="C140" s="263" t="s">
        <v>739</v>
      </c>
      <c r="D140" s="263"/>
      <c r="E140" s="263"/>
      <c r="F140" s="285" t="s">
        <v>703</v>
      </c>
      <c r="G140" s="263"/>
      <c r="H140" s="263" t="s">
        <v>739</v>
      </c>
      <c r="I140" s="263" t="s">
        <v>738</v>
      </c>
      <c r="J140" s="263"/>
      <c r="K140" s="307"/>
    </row>
    <row r="141" ht="15" customHeight="1">
      <c r="B141" s="305"/>
      <c r="C141" s="263" t="s">
        <v>38</v>
      </c>
      <c r="D141" s="263"/>
      <c r="E141" s="263"/>
      <c r="F141" s="285" t="s">
        <v>703</v>
      </c>
      <c r="G141" s="263"/>
      <c r="H141" s="263" t="s">
        <v>759</v>
      </c>
      <c r="I141" s="263" t="s">
        <v>738</v>
      </c>
      <c r="J141" s="263"/>
      <c r="K141" s="307"/>
    </row>
    <row r="142" ht="15" customHeight="1">
      <c r="B142" s="305"/>
      <c r="C142" s="263" t="s">
        <v>760</v>
      </c>
      <c r="D142" s="263"/>
      <c r="E142" s="263"/>
      <c r="F142" s="285" t="s">
        <v>703</v>
      </c>
      <c r="G142" s="263"/>
      <c r="H142" s="263" t="s">
        <v>761</v>
      </c>
      <c r="I142" s="263" t="s">
        <v>738</v>
      </c>
      <c r="J142" s="263"/>
      <c r="K142" s="307"/>
    </row>
    <row r="143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ht="18.75" customHeight="1">
      <c r="B144" s="260"/>
      <c r="C144" s="260"/>
      <c r="D144" s="260"/>
      <c r="E144" s="260"/>
      <c r="F144" s="297"/>
      <c r="G144" s="260"/>
      <c r="H144" s="260"/>
      <c r="I144" s="260"/>
      <c r="J144" s="260"/>
      <c r="K144" s="260"/>
    </row>
    <row r="145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ht="45" customHeight="1">
      <c r="B147" s="275"/>
      <c r="C147" s="276" t="s">
        <v>762</v>
      </c>
      <c r="D147" s="276"/>
      <c r="E147" s="276"/>
      <c r="F147" s="276"/>
      <c r="G147" s="276"/>
      <c r="H147" s="276"/>
      <c r="I147" s="276"/>
      <c r="J147" s="276"/>
      <c r="K147" s="277"/>
    </row>
    <row r="148" ht="17.25" customHeight="1">
      <c r="B148" s="275"/>
      <c r="C148" s="278" t="s">
        <v>697</v>
      </c>
      <c r="D148" s="278"/>
      <c r="E148" s="278"/>
      <c r="F148" s="278" t="s">
        <v>698</v>
      </c>
      <c r="G148" s="279"/>
      <c r="H148" s="278" t="s">
        <v>54</v>
      </c>
      <c r="I148" s="278" t="s">
        <v>57</v>
      </c>
      <c r="J148" s="278" t="s">
        <v>699</v>
      </c>
      <c r="K148" s="277"/>
    </row>
    <row r="149" ht="17.25" customHeight="1">
      <c r="B149" s="275"/>
      <c r="C149" s="280" t="s">
        <v>700</v>
      </c>
      <c r="D149" s="280"/>
      <c r="E149" s="280"/>
      <c r="F149" s="281" t="s">
        <v>701</v>
      </c>
      <c r="G149" s="282"/>
      <c r="H149" s="280"/>
      <c r="I149" s="280"/>
      <c r="J149" s="280" t="s">
        <v>702</v>
      </c>
      <c r="K149" s="277"/>
    </row>
    <row r="150" ht="5.25" customHeight="1">
      <c r="B150" s="286"/>
      <c r="C150" s="283"/>
      <c r="D150" s="283"/>
      <c r="E150" s="283"/>
      <c r="F150" s="283"/>
      <c r="G150" s="284"/>
      <c r="H150" s="283"/>
      <c r="I150" s="283"/>
      <c r="J150" s="283"/>
      <c r="K150" s="307"/>
    </row>
    <row r="151" ht="15" customHeight="1">
      <c r="B151" s="286"/>
      <c r="C151" s="311" t="s">
        <v>706</v>
      </c>
      <c r="D151" s="263"/>
      <c r="E151" s="263"/>
      <c r="F151" s="312" t="s">
        <v>703</v>
      </c>
      <c r="G151" s="263"/>
      <c r="H151" s="311" t="s">
        <v>743</v>
      </c>
      <c r="I151" s="311" t="s">
        <v>705</v>
      </c>
      <c r="J151" s="311">
        <v>120</v>
      </c>
      <c r="K151" s="307"/>
    </row>
    <row r="152" ht="15" customHeight="1">
      <c r="B152" s="286"/>
      <c r="C152" s="311" t="s">
        <v>752</v>
      </c>
      <c r="D152" s="263"/>
      <c r="E152" s="263"/>
      <c r="F152" s="312" t="s">
        <v>703</v>
      </c>
      <c r="G152" s="263"/>
      <c r="H152" s="311" t="s">
        <v>763</v>
      </c>
      <c r="I152" s="311" t="s">
        <v>705</v>
      </c>
      <c r="J152" s="311" t="s">
        <v>754</v>
      </c>
      <c r="K152" s="307"/>
    </row>
    <row r="153" ht="15" customHeight="1">
      <c r="B153" s="286"/>
      <c r="C153" s="311" t="s">
        <v>651</v>
      </c>
      <c r="D153" s="263"/>
      <c r="E153" s="263"/>
      <c r="F153" s="312" t="s">
        <v>703</v>
      </c>
      <c r="G153" s="263"/>
      <c r="H153" s="311" t="s">
        <v>764</v>
      </c>
      <c r="I153" s="311" t="s">
        <v>705</v>
      </c>
      <c r="J153" s="311" t="s">
        <v>754</v>
      </c>
      <c r="K153" s="307"/>
    </row>
    <row r="154" ht="15" customHeight="1">
      <c r="B154" s="286"/>
      <c r="C154" s="311" t="s">
        <v>708</v>
      </c>
      <c r="D154" s="263"/>
      <c r="E154" s="263"/>
      <c r="F154" s="312" t="s">
        <v>709</v>
      </c>
      <c r="G154" s="263"/>
      <c r="H154" s="311" t="s">
        <v>743</v>
      </c>
      <c r="I154" s="311" t="s">
        <v>705</v>
      </c>
      <c r="J154" s="311">
        <v>50</v>
      </c>
      <c r="K154" s="307"/>
    </row>
    <row r="155" ht="15" customHeight="1">
      <c r="B155" s="286"/>
      <c r="C155" s="311" t="s">
        <v>711</v>
      </c>
      <c r="D155" s="263"/>
      <c r="E155" s="263"/>
      <c r="F155" s="312" t="s">
        <v>703</v>
      </c>
      <c r="G155" s="263"/>
      <c r="H155" s="311" t="s">
        <v>743</v>
      </c>
      <c r="I155" s="311" t="s">
        <v>713</v>
      </c>
      <c r="J155" s="311"/>
      <c r="K155" s="307"/>
    </row>
    <row r="156" ht="15" customHeight="1">
      <c r="B156" s="286"/>
      <c r="C156" s="311" t="s">
        <v>722</v>
      </c>
      <c r="D156" s="263"/>
      <c r="E156" s="263"/>
      <c r="F156" s="312" t="s">
        <v>709</v>
      </c>
      <c r="G156" s="263"/>
      <c r="H156" s="311" t="s">
        <v>743</v>
      </c>
      <c r="I156" s="311" t="s">
        <v>705</v>
      </c>
      <c r="J156" s="311">
        <v>50</v>
      </c>
      <c r="K156" s="307"/>
    </row>
    <row r="157" ht="15" customHeight="1">
      <c r="B157" s="286"/>
      <c r="C157" s="311" t="s">
        <v>730</v>
      </c>
      <c r="D157" s="263"/>
      <c r="E157" s="263"/>
      <c r="F157" s="312" t="s">
        <v>709</v>
      </c>
      <c r="G157" s="263"/>
      <c r="H157" s="311" t="s">
        <v>743</v>
      </c>
      <c r="I157" s="311" t="s">
        <v>705</v>
      </c>
      <c r="J157" s="311">
        <v>50</v>
      </c>
      <c r="K157" s="307"/>
    </row>
    <row r="158" ht="15" customHeight="1">
      <c r="B158" s="286"/>
      <c r="C158" s="311" t="s">
        <v>728</v>
      </c>
      <c r="D158" s="263"/>
      <c r="E158" s="263"/>
      <c r="F158" s="312" t="s">
        <v>709</v>
      </c>
      <c r="G158" s="263"/>
      <c r="H158" s="311" t="s">
        <v>743</v>
      </c>
      <c r="I158" s="311" t="s">
        <v>705</v>
      </c>
      <c r="J158" s="311">
        <v>50</v>
      </c>
      <c r="K158" s="307"/>
    </row>
    <row r="159" ht="15" customHeight="1">
      <c r="B159" s="286"/>
      <c r="C159" s="311" t="s">
        <v>105</v>
      </c>
      <c r="D159" s="263"/>
      <c r="E159" s="263"/>
      <c r="F159" s="312" t="s">
        <v>703</v>
      </c>
      <c r="G159" s="263"/>
      <c r="H159" s="311" t="s">
        <v>765</v>
      </c>
      <c r="I159" s="311" t="s">
        <v>705</v>
      </c>
      <c r="J159" s="311" t="s">
        <v>766</v>
      </c>
      <c r="K159" s="307"/>
    </row>
    <row r="160" ht="15" customHeight="1">
      <c r="B160" s="286"/>
      <c r="C160" s="311" t="s">
        <v>767</v>
      </c>
      <c r="D160" s="263"/>
      <c r="E160" s="263"/>
      <c r="F160" s="312" t="s">
        <v>703</v>
      </c>
      <c r="G160" s="263"/>
      <c r="H160" s="311" t="s">
        <v>768</v>
      </c>
      <c r="I160" s="311" t="s">
        <v>738</v>
      </c>
      <c r="J160" s="311"/>
      <c r="K160" s="307"/>
    </row>
    <row r="161" ht="15" customHeight="1">
      <c r="B161" s="313"/>
      <c r="C161" s="295"/>
      <c r="D161" s="295"/>
      <c r="E161" s="295"/>
      <c r="F161" s="295"/>
      <c r="G161" s="295"/>
      <c r="H161" s="295"/>
      <c r="I161" s="295"/>
      <c r="J161" s="295"/>
      <c r="K161" s="314"/>
    </row>
    <row r="162" ht="18.75" customHeight="1">
      <c r="B162" s="260"/>
      <c r="C162" s="263"/>
      <c r="D162" s="263"/>
      <c r="E162" s="263"/>
      <c r="F162" s="285"/>
      <c r="G162" s="263"/>
      <c r="H162" s="263"/>
      <c r="I162" s="263"/>
      <c r="J162" s="263"/>
      <c r="K162" s="260"/>
    </row>
    <row r="163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ht="45" customHeight="1">
      <c r="B165" s="253"/>
      <c r="C165" s="254" t="s">
        <v>769</v>
      </c>
      <c r="D165" s="254"/>
      <c r="E165" s="254"/>
      <c r="F165" s="254"/>
      <c r="G165" s="254"/>
      <c r="H165" s="254"/>
      <c r="I165" s="254"/>
      <c r="J165" s="254"/>
      <c r="K165" s="255"/>
    </row>
    <row r="166" ht="17.25" customHeight="1">
      <c r="B166" s="253"/>
      <c r="C166" s="278" t="s">
        <v>697</v>
      </c>
      <c r="D166" s="278"/>
      <c r="E166" s="278"/>
      <c r="F166" s="278" t="s">
        <v>698</v>
      </c>
      <c r="G166" s="315"/>
      <c r="H166" s="316" t="s">
        <v>54</v>
      </c>
      <c r="I166" s="316" t="s">
        <v>57</v>
      </c>
      <c r="J166" s="278" t="s">
        <v>699</v>
      </c>
      <c r="K166" s="255"/>
    </row>
    <row r="167" ht="17.25" customHeight="1">
      <c r="B167" s="256"/>
      <c r="C167" s="280" t="s">
        <v>700</v>
      </c>
      <c r="D167" s="280"/>
      <c r="E167" s="280"/>
      <c r="F167" s="281" t="s">
        <v>701</v>
      </c>
      <c r="G167" s="317"/>
      <c r="H167" s="318"/>
      <c r="I167" s="318"/>
      <c r="J167" s="280" t="s">
        <v>702</v>
      </c>
      <c r="K167" s="258"/>
    </row>
    <row r="168" ht="5.25" customHeight="1">
      <c r="B168" s="286"/>
      <c r="C168" s="283"/>
      <c r="D168" s="283"/>
      <c r="E168" s="283"/>
      <c r="F168" s="283"/>
      <c r="G168" s="284"/>
      <c r="H168" s="283"/>
      <c r="I168" s="283"/>
      <c r="J168" s="283"/>
      <c r="K168" s="307"/>
    </row>
    <row r="169" ht="15" customHeight="1">
      <c r="B169" s="286"/>
      <c r="C169" s="263" t="s">
        <v>706</v>
      </c>
      <c r="D169" s="263"/>
      <c r="E169" s="263"/>
      <c r="F169" s="285" t="s">
        <v>703</v>
      </c>
      <c r="G169" s="263"/>
      <c r="H169" s="263" t="s">
        <v>743</v>
      </c>
      <c r="I169" s="263" t="s">
        <v>705</v>
      </c>
      <c r="J169" s="263">
        <v>120</v>
      </c>
      <c r="K169" s="307"/>
    </row>
    <row r="170" ht="15" customHeight="1">
      <c r="B170" s="286"/>
      <c r="C170" s="263" t="s">
        <v>752</v>
      </c>
      <c r="D170" s="263"/>
      <c r="E170" s="263"/>
      <c r="F170" s="285" t="s">
        <v>703</v>
      </c>
      <c r="G170" s="263"/>
      <c r="H170" s="263" t="s">
        <v>753</v>
      </c>
      <c r="I170" s="263" t="s">
        <v>705</v>
      </c>
      <c r="J170" s="263" t="s">
        <v>754</v>
      </c>
      <c r="K170" s="307"/>
    </row>
    <row r="171" ht="15" customHeight="1">
      <c r="B171" s="286"/>
      <c r="C171" s="263" t="s">
        <v>651</v>
      </c>
      <c r="D171" s="263"/>
      <c r="E171" s="263"/>
      <c r="F171" s="285" t="s">
        <v>703</v>
      </c>
      <c r="G171" s="263"/>
      <c r="H171" s="263" t="s">
        <v>770</v>
      </c>
      <c r="I171" s="263" t="s">
        <v>705</v>
      </c>
      <c r="J171" s="263" t="s">
        <v>754</v>
      </c>
      <c r="K171" s="307"/>
    </row>
    <row r="172" ht="15" customHeight="1">
      <c r="B172" s="286"/>
      <c r="C172" s="263" t="s">
        <v>708</v>
      </c>
      <c r="D172" s="263"/>
      <c r="E172" s="263"/>
      <c r="F172" s="285" t="s">
        <v>709</v>
      </c>
      <c r="G172" s="263"/>
      <c r="H172" s="263" t="s">
        <v>770</v>
      </c>
      <c r="I172" s="263" t="s">
        <v>705</v>
      </c>
      <c r="J172" s="263">
        <v>50</v>
      </c>
      <c r="K172" s="307"/>
    </row>
    <row r="173" ht="15" customHeight="1">
      <c r="B173" s="286"/>
      <c r="C173" s="263" t="s">
        <v>711</v>
      </c>
      <c r="D173" s="263"/>
      <c r="E173" s="263"/>
      <c r="F173" s="285" t="s">
        <v>703</v>
      </c>
      <c r="G173" s="263"/>
      <c r="H173" s="263" t="s">
        <v>770</v>
      </c>
      <c r="I173" s="263" t="s">
        <v>713</v>
      </c>
      <c r="J173" s="263"/>
      <c r="K173" s="307"/>
    </row>
    <row r="174" ht="15" customHeight="1">
      <c r="B174" s="286"/>
      <c r="C174" s="263" t="s">
        <v>722</v>
      </c>
      <c r="D174" s="263"/>
      <c r="E174" s="263"/>
      <c r="F174" s="285" t="s">
        <v>709</v>
      </c>
      <c r="G174" s="263"/>
      <c r="H174" s="263" t="s">
        <v>770</v>
      </c>
      <c r="I174" s="263" t="s">
        <v>705</v>
      </c>
      <c r="J174" s="263">
        <v>50</v>
      </c>
      <c r="K174" s="307"/>
    </row>
    <row r="175" ht="15" customHeight="1">
      <c r="B175" s="286"/>
      <c r="C175" s="263" t="s">
        <v>730</v>
      </c>
      <c r="D175" s="263"/>
      <c r="E175" s="263"/>
      <c r="F175" s="285" t="s">
        <v>709</v>
      </c>
      <c r="G175" s="263"/>
      <c r="H175" s="263" t="s">
        <v>770</v>
      </c>
      <c r="I175" s="263" t="s">
        <v>705</v>
      </c>
      <c r="J175" s="263">
        <v>50</v>
      </c>
      <c r="K175" s="307"/>
    </row>
    <row r="176" ht="15" customHeight="1">
      <c r="B176" s="286"/>
      <c r="C176" s="263" t="s">
        <v>728</v>
      </c>
      <c r="D176" s="263"/>
      <c r="E176" s="263"/>
      <c r="F176" s="285" t="s">
        <v>709</v>
      </c>
      <c r="G176" s="263"/>
      <c r="H176" s="263" t="s">
        <v>770</v>
      </c>
      <c r="I176" s="263" t="s">
        <v>705</v>
      </c>
      <c r="J176" s="263">
        <v>50</v>
      </c>
      <c r="K176" s="307"/>
    </row>
    <row r="177" ht="15" customHeight="1">
      <c r="B177" s="286"/>
      <c r="C177" s="263" t="s">
        <v>111</v>
      </c>
      <c r="D177" s="263"/>
      <c r="E177" s="263"/>
      <c r="F177" s="285" t="s">
        <v>703</v>
      </c>
      <c r="G177" s="263"/>
      <c r="H177" s="263" t="s">
        <v>771</v>
      </c>
      <c r="I177" s="263" t="s">
        <v>772</v>
      </c>
      <c r="J177" s="263"/>
      <c r="K177" s="307"/>
    </row>
    <row r="178" ht="15" customHeight="1">
      <c r="B178" s="286"/>
      <c r="C178" s="263" t="s">
        <v>57</v>
      </c>
      <c r="D178" s="263"/>
      <c r="E178" s="263"/>
      <c r="F178" s="285" t="s">
        <v>703</v>
      </c>
      <c r="G178" s="263"/>
      <c r="H178" s="263" t="s">
        <v>773</v>
      </c>
      <c r="I178" s="263" t="s">
        <v>774</v>
      </c>
      <c r="J178" s="263">
        <v>1</v>
      </c>
      <c r="K178" s="307"/>
    </row>
    <row r="179" ht="15" customHeight="1">
      <c r="B179" s="286"/>
      <c r="C179" s="263" t="s">
        <v>53</v>
      </c>
      <c r="D179" s="263"/>
      <c r="E179" s="263"/>
      <c r="F179" s="285" t="s">
        <v>703</v>
      </c>
      <c r="G179" s="263"/>
      <c r="H179" s="263" t="s">
        <v>775</v>
      </c>
      <c r="I179" s="263" t="s">
        <v>705</v>
      </c>
      <c r="J179" s="263">
        <v>20</v>
      </c>
      <c r="K179" s="307"/>
    </row>
    <row r="180" ht="15" customHeight="1">
      <c r="B180" s="286"/>
      <c r="C180" s="263" t="s">
        <v>54</v>
      </c>
      <c r="D180" s="263"/>
      <c r="E180" s="263"/>
      <c r="F180" s="285" t="s">
        <v>703</v>
      </c>
      <c r="G180" s="263"/>
      <c r="H180" s="263" t="s">
        <v>776</v>
      </c>
      <c r="I180" s="263" t="s">
        <v>705</v>
      </c>
      <c r="J180" s="263">
        <v>255</v>
      </c>
      <c r="K180" s="307"/>
    </row>
    <row r="181" ht="15" customHeight="1">
      <c r="B181" s="286"/>
      <c r="C181" s="263" t="s">
        <v>112</v>
      </c>
      <c r="D181" s="263"/>
      <c r="E181" s="263"/>
      <c r="F181" s="285" t="s">
        <v>703</v>
      </c>
      <c r="G181" s="263"/>
      <c r="H181" s="263" t="s">
        <v>667</v>
      </c>
      <c r="I181" s="263" t="s">
        <v>705</v>
      </c>
      <c r="J181" s="263">
        <v>10</v>
      </c>
      <c r="K181" s="307"/>
    </row>
    <row r="182" ht="15" customHeight="1">
      <c r="B182" s="286"/>
      <c r="C182" s="263" t="s">
        <v>113</v>
      </c>
      <c r="D182" s="263"/>
      <c r="E182" s="263"/>
      <c r="F182" s="285" t="s">
        <v>703</v>
      </c>
      <c r="G182" s="263"/>
      <c r="H182" s="263" t="s">
        <v>777</v>
      </c>
      <c r="I182" s="263" t="s">
        <v>738</v>
      </c>
      <c r="J182" s="263"/>
      <c r="K182" s="307"/>
    </row>
    <row r="183" ht="15" customHeight="1">
      <c r="B183" s="286"/>
      <c r="C183" s="263" t="s">
        <v>778</v>
      </c>
      <c r="D183" s="263"/>
      <c r="E183" s="263"/>
      <c r="F183" s="285" t="s">
        <v>703</v>
      </c>
      <c r="G183" s="263"/>
      <c r="H183" s="263" t="s">
        <v>779</v>
      </c>
      <c r="I183" s="263" t="s">
        <v>738</v>
      </c>
      <c r="J183" s="263"/>
      <c r="K183" s="307"/>
    </row>
    <row r="184" ht="15" customHeight="1">
      <c r="B184" s="286"/>
      <c r="C184" s="263" t="s">
        <v>767</v>
      </c>
      <c r="D184" s="263"/>
      <c r="E184" s="263"/>
      <c r="F184" s="285" t="s">
        <v>703</v>
      </c>
      <c r="G184" s="263"/>
      <c r="H184" s="263" t="s">
        <v>780</v>
      </c>
      <c r="I184" s="263" t="s">
        <v>738</v>
      </c>
      <c r="J184" s="263"/>
      <c r="K184" s="307"/>
    </row>
    <row r="185" ht="15" customHeight="1">
      <c r="B185" s="286"/>
      <c r="C185" s="263" t="s">
        <v>115</v>
      </c>
      <c r="D185" s="263"/>
      <c r="E185" s="263"/>
      <c r="F185" s="285" t="s">
        <v>709</v>
      </c>
      <c r="G185" s="263"/>
      <c r="H185" s="263" t="s">
        <v>781</v>
      </c>
      <c r="I185" s="263" t="s">
        <v>705</v>
      </c>
      <c r="J185" s="263">
        <v>50</v>
      </c>
      <c r="K185" s="307"/>
    </row>
    <row r="186" ht="15" customHeight="1">
      <c r="B186" s="286"/>
      <c r="C186" s="263" t="s">
        <v>782</v>
      </c>
      <c r="D186" s="263"/>
      <c r="E186" s="263"/>
      <c r="F186" s="285" t="s">
        <v>709</v>
      </c>
      <c r="G186" s="263"/>
      <c r="H186" s="263" t="s">
        <v>783</v>
      </c>
      <c r="I186" s="263" t="s">
        <v>784</v>
      </c>
      <c r="J186" s="263"/>
      <c r="K186" s="307"/>
    </row>
    <row r="187" ht="15" customHeight="1">
      <c r="B187" s="286"/>
      <c r="C187" s="263" t="s">
        <v>785</v>
      </c>
      <c r="D187" s="263"/>
      <c r="E187" s="263"/>
      <c r="F187" s="285" t="s">
        <v>709</v>
      </c>
      <c r="G187" s="263"/>
      <c r="H187" s="263" t="s">
        <v>786</v>
      </c>
      <c r="I187" s="263" t="s">
        <v>784</v>
      </c>
      <c r="J187" s="263"/>
      <c r="K187" s="307"/>
    </row>
    <row r="188" ht="15" customHeight="1">
      <c r="B188" s="286"/>
      <c r="C188" s="263" t="s">
        <v>787</v>
      </c>
      <c r="D188" s="263"/>
      <c r="E188" s="263"/>
      <c r="F188" s="285" t="s">
        <v>709</v>
      </c>
      <c r="G188" s="263"/>
      <c r="H188" s="263" t="s">
        <v>788</v>
      </c>
      <c r="I188" s="263" t="s">
        <v>784</v>
      </c>
      <c r="J188" s="263"/>
      <c r="K188" s="307"/>
    </row>
    <row r="189" ht="15" customHeight="1">
      <c r="B189" s="286"/>
      <c r="C189" s="319" t="s">
        <v>789</v>
      </c>
      <c r="D189" s="263"/>
      <c r="E189" s="263"/>
      <c r="F189" s="285" t="s">
        <v>709</v>
      </c>
      <c r="G189" s="263"/>
      <c r="H189" s="263" t="s">
        <v>790</v>
      </c>
      <c r="I189" s="263" t="s">
        <v>791</v>
      </c>
      <c r="J189" s="320" t="s">
        <v>792</v>
      </c>
      <c r="K189" s="307"/>
    </row>
    <row r="190" ht="15" customHeight="1">
      <c r="B190" s="286"/>
      <c r="C190" s="270" t="s">
        <v>42</v>
      </c>
      <c r="D190" s="263"/>
      <c r="E190" s="263"/>
      <c r="F190" s="285" t="s">
        <v>703</v>
      </c>
      <c r="G190" s="263"/>
      <c r="H190" s="260" t="s">
        <v>793</v>
      </c>
      <c r="I190" s="263" t="s">
        <v>794</v>
      </c>
      <c r="J190" s="263"/>
      <c r="K190" s="307"/>
    </row>
    <row r="191" ht="15" customHeight="1">
      <c r="B191" s="286"/>
      <c r="C191" s="270" t="s">
        <v>795</v>
      </c>
      <c r="D191" s="263"/>
      <c r="E191" s="263"/>
      <c r="F191" s="285" t="s">
        <v>703</v>
      </c>
      <c r="G191" s="263"/>
      <c r="H191" s="263" t="s">
        <v>796</v>
      </c>
      <c r="I191" s="263" t="s">
        <v>738</v>
      </c>
      <c r="J191" s="263"/>
      <c r="K191" s="307"/>
    </row>
    <row r="192" ht="15" customHeight="1">
      <c r="B192" s="286"/>
      <c r="C192" s="270" t="s">
        <v>797</v>
      </c>
      <c r="D192" s="263"/>
      <c r="E192" s="263"/>
      <c r="F192" s="285" t="s">
        <v>703</v>
      </c>
      <c r="G192" s="263"/>
      <c r="H192" s="263" t="s">
        <v>798</v>
      </c>
      <c r="I192" s="263" t="s">
        <v>738</v>
      </c>
      <c r="J192" s="263"/>
      <c r="K192" s="307"/>
    </row>
    <row r="193" ht="15" customHeight="1">
      <c r="B193" s="286"/>
      <c r="C193" s="270" t="s">
        <v>799</v>
      </c>
      <c r="D193" s="263"/>
      <c r="E193" s="263"/>
      <c r="F193" s="285" t="s">
        <v>709</v>
      </c>
      <c r="G193" s="263"/>
      <c r="H193" s="263" t="s">
        <v>800</v>
      </c>
      <c r="I193" s="263" t="s">
        <v>738</v>
      </c>
      <c r="J193" s="263"/>
      <c r="K193" s="307"/>
    </row>
    <row r="194" ht="15" customHeight="1">
      <c r="B194" s="313"/>
      <c r="C194" s="321"/>
      <c r="D194" s="295"/>
      <c r="E194" s="295"/>
      <c r="F194" s="295"/>
      <c r="G194" s="295"/>
      <c r="H194" s="295"/>
      <c r="I194" s="295"/>
      <c r="J194" s="295"/>
      <c r="K194" s="314"/>
    </row>
    <row r="195" ht="18.75" customHeight="1">
      <c r="B195" s="260"/>
      <c r="C195" s="263"/>
      <c r="D195" s="263"/>
      <c r="E195" s="263"/>
      <c r="F195" s="285"/>
      <c r="G195" s="263"/>
      <c r="H195" s="263"/>
      <c r="I195" s="263"/>
      <c r="J195" s="263"/>
      <c r="K195" s="260"/>
    </row>
    <row r="196" ht="18.75" customHeight="1">
      <c r="B196" s="260"/>
      <c r="C196" s="263"/>
      <c r="D196" s="263"/>
      <c r="E196" s="263"/>
      <c r="F196" s="285"/>
      <c r="G196" s="263"/>
      <c r="H196" s="263"/>
      <c r="I196" s="263"/>
      <c r="J196" s="263"/>
      <c r="K196" s="260"/>
    </row>
    <row r="197" ht="18.75" customHeight="1">
      <c r="B197" s="271"/>
      <c r="C197" s="271"/>
      <c r="D197" s="271"/>
      <c r="E197" s="271"/>
      <c r="F197" s="271"/>
      <c r="G197" s="271"/>
      <c r="H197" s="271"/>
      <c r="I197" s="271"/>
      <c r="J197" s="271"/>
      <c r="K197" s="271"/>
    </row>
    <row r="198" ht="13.5">
      <c r="B198" s="250"/>
      <c r="C198" s="251"/>
      <c r="D198" s="251"/>
      <c r="E198" s="251"/>
      <c r="F198" s="251"/>
      <c r="G198" s="251"/>
      <c r="H198" s="251"/>
      <c r="I198" s="251"/>
      <c r="J198" s="251"/>
      <c r="K198" s="252"/>
    </row>
    <row r="199" ht="21">
      <c r="B199" s="253"/>
      <c r="C199" s="254" t="s">
        <v>801</v>
      </c>
      <c r="D199" s="254"/>
      <c r="E199" s="254"/>
      <c r="F199" s="254"/>
      <c r="G199" s="254"/>
      <c r="H199" s="254"/>
      <c r="I199" s="254"/>
      <c r="J199" s="254"/>
      <c r="K199" s="255"/>
    </row>
    <row r="200" ht="25.5" customHeight="1">
      <c r="B200" s="253"/>
      <c r="C200" s="322" t="s">
        <v>802</v>
      </c>
      <c r="D200" s="322"/>
      <c r="E200" s="322"/>
      <c r="F200" s="322" t="s">
        <v>803</v>
      </c>
      <c r="G200" s="323"/>
      <c r="H200" s="322" t="s">
        <v>804</v>
      </c>
      <c r="I200" s="322"/>
      <c r="J200" s="322"/>
      <c r="K200" s="255"/>
    </row>
    <row r="201" ht="5.25" customHeight="1">
      <c r="B201" s="286"/>
      <c r="C201" s="283"/>
      <c r="D201" s="283"/>
      <c r="E201" s="283"/>
      <c r="F201" s="283"/>
      <c r="G201" s="263"/>
      <c r="H201" s="283"/>
      <c r="I201" s="283"/>
      <c r="J201" s="283"/>
      <c r="K201" s="307"/>
    </row>
    <row r="202" ht="15" customHeight="1">
      <c r="B202" s="286"/>
      <c r="C202" s="263" t="s">
        <v>794</v>
      </c>
      <c r="D202" s="263"/>
      <c r="E202" s="263"/>
      <c r="F202" s="285" t="s">
        <v>43</v>
      </c>
      <c r="G202" s="263"/>
      <c r="H202" s="263" t="s">
        <v>805</v>
      </c>
      <c r="I202" s="263"/>
      <c r="J202" s="263"/>
      <c r="K202" s="307"/>
    </row>
    <row r="203" ht="15" customHeight="1">
      <c r="B203" s="286"/>
      <c r="C203" s="292"/>
      <c r="D203" s="263"/>
      <c r="E203" s="263"/>
      <c r="F203" s="285" t="s">
        <v>44</v>
      </c>
      <c r="G203" s="263"/>
      <c r="H203" s="263" t="s">
        <v>806</v>
      </c>
      <c r="I203" s="263"/>
      <c r="J203" s="263"/>
      <c r="K203" s="307"/>
    </row>
    <row r="204" ht="15" customHeight="1">
      <c r="B204" s="286"/>
      <c r="C204" s="292"/>
      <c r="D204" s="263"/>
      <c r="E204" s="263"/>
      <c r="F204" s="285" t="s">
        <v>47</v>
      </c>
      <c r="G204" s="263"/>
      <c r="H204" s="263" t="s">
        <v>807</v>
      </c>
      <c r="I204" s="263"/>
      <c r="J204" s="263"/>
      <c r="K204" s="307"/>
    </row>
    <row r="205" ht="15" customHeight="1">
      <c r="B205" s="286"/>
      <c r="C205" s="263"/>
      <c r="D205" s="263"/>
      <c r="E205" s="263"/>
      <c r="F205" s="285" t="s">
        <v>45</v>
      </c>
      <c r="G205" s="263"/>
      <c r="H205" s="263" t="s">
        <v>808</v>
      </c>
      <c r="I205" s="263"/>
      <c r="J205" s="263"/>
      <c r="K205" s="307"/>
    </row>
    <row r="206" ht="15" customHeight="1">
      <c r="B206" s="286"/>
      <c r="C206" s="263"/>
      <c r="D206" s="263"/>
      <c r="E206" s="263"/>
      <c r="F206" s="285" t="s">
        <v>46</v>
      </c>
      <c r="G206" s="263"/>
      <c r="H206" s="263" t="s">
        <v>809</v>
      </c>
      <c r="I206" s="263"/>
      <c r="J206" s="263"/>
      <c r="K206" s="307"/>
    </row>
    <row r="207" ht="15" customHeight="1">
      <c r="B207" s="286"/>
      <c r="C207" s="263"/>
      <c r="D207" s="263"/>
      <c r="E207" s="263"/>
      <c r="F207" s="285"/>
      <c r="G207" s="263"/>
      <c r="H207" s="263"/>
      <c r="I207" s="263"/>
      <c r="J207" s="263"/>
      <c r="K207" s="307"/>
    </row>
    <row r="208" ht="15" customHeight="1">
      <c r="B208" s="286"/>
      <c r="C208" s="263" t="s">
        <v>750</v>
      </c>
      <c r="D208" s="263"/>
      <c r="E208" s="263"/>
      <c r="F208" s="285" t="s">
        <v>79</v>
      </c>
      <c r="G208" s="263"/>
      <c r="H208" s="263" t="s">
        <v>810</v>
      </c>
      <c r="I208" s="263"/>
      <c r="J208" s="263"/>
      <c r="K208" s="307"/>
    </row>
    <row r="209" ht="15" customHeight="1">
      <c r="B209" s="286"/>
      <c r="C209" s="292"/>
      <c r="D209" s="263"/>
      <c r="E209" s="263"/>
      <c r="F209" s="285" t="s">
        <v>645</v>
      </c>
      <c r="G209" s="263"/>
      <c r="H209" s="263" t="s">
        <v>646</v>
      </c>
      <c r="I209" s="263"/>
      <c r="J209" s="263"/>
      <c r="K209" s="307"/>
    </row>
    <row r="210" ht="15" customHeight="1">
      <c r="B210" s="286"/>
      <c r="C210" s="263"/>
      <c r="D210" s="263"/>
      <c r="E210" s="263"/>
      <c r="F210" s="285" t="s">
        <v>643</v>
      </c>
      <c r="G210" s="263"/>
      <c r="H210" s="263" t="s">
        <v>811</v>
      </c>
      <c r="I210" s="263"/>
      <c r="J210" s="263"/>
      <c r="K210" s="307"/>
    </row>
    <row r="211" ht="15" customHeight="1">
      <c r="B211" s="324"/>
      <c r="C211" s="292"/>
      <c r="D211" s="292"/>
      <c r="E211" s="292"/>
      <c r="F211" s="285" t="s">
        <v>647</v>
      </c>
      <c r="G211" s="270"/>
      <c r="H211" s="311" t="s">
        <v>648</v>
      </c>
      <c r="I211" s="311"/>
      <c r="J211" s="311"/>
      <c r="K211" s="325"/>
    </row>
    <row r="212" ht="15" customHeight="1">
      <c r="B212" s="324"/>
      <c r="C212" s="292"/>
      <c r="D212" s="292"/>
      <c r="E212" s="292"/>
      <c r="F212" s="285" t="s">
        <v>649</v>
      </c>
      <c r="G212" s="270"/>
      <c r="H212" s="311" t="s">
        <v>812</v>
      </c>
      <c r="I212" s="311"/>
      <c r="J212" s="311"/>
      <c r="K212" s="325"/>
    </row>
    <row r="213" ht="15" customHeight="1">
      <c r="B213" s="324"/>
      <c r="C213" s="292"/>
      <c r="D213" s="292"/>
      <c r="E213" s="292"/>
      <c r="F213" s="326"/>
      <c r="G213" s="270"/>
      <c r="H213" s="327"/>
      <c r="I213" s="327"/>
      <c r="J213" s="327"/>
      <c r="K213" s="325"/>
    </row>
    <row r="214" ht="15" customHeight="1">
      <c r="B214" s="324"/>
      <c r="C214" s="263" t="s">
        <v>774</v>
      </c>
      <c r="D214" s="292"/>
      <c r="E214" s="292"/>
      <c r="F214" s="285">
        <v>1</v>
      </c>
      <c r="G214" s="270"/>
      <c r="H214" s="311" t="s">
        <v>813</v>
      </c>
      <c r="I214" s="311"/>
      <c r="J214" s="311"/>
      <c r="K214" s="325"/>
    </row>
    <row r="215" ht="15" customHeight="1">
      <c r="B215" s="324"/>
      <c r="C215" s="292"/>
      <c r="D215" s="292"/>
      <c r="E215" s="292"/>
      <c r="F215" s="285">
        <v>2</v>
      </c>
      <c r="G215" s="270"/>
      <c r="H215" s="311" t="s">
        <v>814</v>
      </c>
      <c r="I215" s="311"/>
      <c r="J215" s="311"/>
      <c r="K215" s="325"/>
    </row>
    <row r="216" ht="15" customHeight="1">
      <c r="B216" s="324"/>
      <c r="C216" s="292"/>
      <c r="D216" s="292"/>
      <c r="E216" s="292"/>
      <c r="F216" s="285">
        <v>3</v>
      </c>
      <c r="G216" s="270"/>
      <c r="H216" s="311" t="s">
        <v>815</v>
      </c>
      <c r="I216" s="311"/>
      <c r="J216" s="311"/>
      <c r="K216" s="325"/>
    </row>
    <row r="217" ht="15" customHeight="1">
      <c r="B217" s="324"/>
      <c r="C217" s="292"/>
      <c r="D217" s="292"/>
      <c r="E217" s="292"/>
      <c r="F217" s="285">
        <v>4</v>
      </c>
      <c r="G217" s="270"/>
      <c r="H217" s="311" t="s">
        <v>816</v>
      </c>
      <c r="I217" s="311"/>
      <c r="J217" s="311"/>
      <c r="K217" s="325"/>
    </row>
    <row r="218" ht="12.75" customHeight="1">
      <c r="B218" s="328"/>
      <c r="C218" s="329"/>
      <c r="D218" s="329"/>
      <c r="E218" s="329"/>
      <c r="F218" s="329"/>
      <c r="G218" s="329"/>
      <c r="H218" s="329"/>
      <c r="I218" s="329"/>
      <c r="J218" s="329"/>
      <c r="K218" s="330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0:J200"/>
    <mergeCell ref="C199:J199"/>
    <mergeCell ref="H208:J208"/>
    <mergeCell ref="H206:J206"/>
    <mergeCell ref="H204:J204"/>
    <mergeCell ref="H202:J202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G42:J42"/>
    <mergeCell ref="G41:J41"/>
    <mergeCell ref="G43:J43"/>
    <mergeCell ref="G44:J44"/>
    <mergeCell ref="G45:J45"/>
    <mergeCell ref="C122:J122"/>
    <mergeCell ref="C102:J102"/>
    <mergeCell ref="C147:J147"/>
    <mergeCell ref="C165:J165"/>
    <mergeCell ref="C25:J25"/>
    <mergeCell ref="F20:J20"/>
    <mergeCell ref="F23:J23"/>
    <mergeCell ref="F21:J21"/>
    <mergeCell ref="F22:J22"/>
    <mergeCell ref="F19:J19"/>
    <mergeCell ref="D27:J27"/>
    <mergeCell ref="D28:J28"/>
    <mergeCell ref="D30:J30"/>
    <mergeCell ref="D31:J31"/>
    <mergeCell ref="C26:J26"/>
    <mergeCell ref="C3:J3"/>
    <mergeCell ref="C9:J9"/>
    <mergeCell ref="D10:J10"/>
    <mergeCell ref="D15:J15"/>
    <mergeCell ref="C4:J4"/>
    <mergeCell ref="C6:J6"/>
    <mergeCell ref="C7:J7"/>
    <mergeCell ref="D11:J11"/>
    <mergeCell ref="D16:J16"/>
    <mergeCell ref="D17:J17"/>
    <mergeCell ref="F18:J18"/>
    <mergeCell ref="D33:J33"/>
    <mergeCell ref="D34:J34"/>
    <mergeCell ref="D35:J35"/>
    <mergeCell ref="G36:J36"/>
    <mergeCell ref="G37:J37"/>
    <mergeCell ref="G38:J38"/>
    <mergeCell ref="G39:J39"/>
    <mergeCell ref="G40:J40"/>
    <mergeCell ref="D47:J47"/>
    <mergeCell ref="E48:J48"/>
    <mergeCell ref="E49:J49"/>
    <mergeCell ref="D51:J51"/>
    <mergeCell ref="E50:J50"/>
    <mergeCell ref="C52:J52"/>
    <mergeCell ref="C54:J54"/>
    <mergeCell ref="C55:J55"/>
    <mergeCell ref="D61:J61"/>
    <mergeCell ref="C57:J57"/>
    <mergeCell ref="D58:J58"/>
    <mergeCell ref="D59:J59"/>
    <mergeCell ref="D60:J60"/>
    <mergeCell ref="D62:J62"/>
    <mergeCell ref="D65:J65"/>
    <mergeCell ref="D66:J66"/>
    <mergeCell ref="D68:J68"/>
    <mergeCell ref="D63:J63"/>
    <mergeCell ref="D67:J67"/>
    <mergeCell ref="D69:J69"/>
    <mergeCell ref="D70:J70"/>
    <mergeCell ref="C75:J75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Administrator\Roman</dc:creator>
  <cp:lastModifiedBy>Administrator\Roman</cp:lastModifiedBy>
  <dcterms:created xsi:type="dcterms:W3CDTF">2019-05-02T19:25:13Z</dcterms:created>
  <dcterms:modified xsi:type="dcterms:W3CDTF">2019-05-02T19:25:24Z</dcterms:modified>
</cp:coreProperties>
</file>