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M 2024\M24-999 Kanalizace Nepolisy - místní část Luková\M24_999 Kanalizace Nepolisy - místní část Luková (DPS 2024)\Dokumentace  2024\_Rozpočet 2024\"/>
    </mc:Choice>
  </mc:AlternateContent>
  <bookViews>
    <workbookView xWindow="0" yWindow="0" windowWidth="0" windowHeight="0"/>
  </bookViews>
  <sheets>
    <sheet name="Rekapitulace stavby" sheetId="1" r:id="rId1"/>
    <sheet name="01 - Stoka A" sheetId="2" r:id="rId2"/>
    <sheet name="02 - Stoka A1" sheetId="3" r:id="rId3"/>
    <sheet name="03 - Stoka A1-1" sheetId="4" r:id="rId4"/>
    <sheet name="04 - Stoka A2" sheetId="5" r:id="rId5"/>
    <sheet name="05 - Stoka A3" sheetId="6" r:id="rId6"/>
    <sheet name="06 - Stoka A4" sheetId="7" r:id="rId7"/>
    <sheet name="07 - Stoka B" sheetId="8" r:id="rId8"/>
    <sheet name="SO 02 - Výtlak odpadních vod" sheetId="9" r:id="rId9"/>
    <sheet name="SO 03 - Čerpací stanice o..." sheetId="10" r:id="rId10"/>
    <sheet name="SO 04 - Přípojky NN k ČS" sheetId="11" r:id="rId11"/>
    <sheet name="PS 01 - Strojně technolog..." sheetId="12" r:id="rId12"/>
    <sheet name="PS 02 - Elektrovybavení a..." sheetId="13" r:id="rId13"/>
    <sheet name="VON - Vedlejší a ostatní ..." sheetId="14" r:id="rId14"/>
    <sheet name="01 - Kanalizační přípojky" sheetId="15" r:id="rId15"/>
  </sheets>
  <definedNames>
    <definedName name="_xlnm.Print_Area" localSheetId="0">'Rekapitulace stavby'!$D$4:$AO$76,'Rekapitulace stavby'!$C$82:$AQ$112</definedName>
    <definedName name="_xlnm.Print_Titles" localSheetId="0">'Rekapitulace stavby'!$92:$92</definedName>
    <definedName name="_xlnm._FilterDatabase" localSheetId="1" hidden="1">'01 - Stoka A'!$C$133:$K$533</definedName>
    <definedName name="_xlnm.Print_Area" localSheetId="1">'01 - Stoka A'!$C$4:$J$76,'01 - Stoka A'!$C$82:$J$111,'01 - Stoka A'!$C$117:$K$533</definedName>
    <definedName name="_xlnm.Print_Titles" localSheetId="1">'01 - Stoka A'!$133:$133</definedName>
    <definedName name="_xlnm._FilterDatabase" localSheetId="2" hidden="1">'02 - Stoka A1'!$C$133:$K$401</definedName>
    <definedName name="_xlnm.Print_Area" localSheetId="2">'02 - Stoka A1'!$C$4:$J$76,'02 - Stoka A1'!$C$82:$J$111,'02 - Stoka A1'!$C$117:$K$401</definedName>
    <definedName name="_xlnm.Print_Titles" localSheetId="2">'02 - Stoka A1'!$133:$133</definedName>
    <definedName name="_xlnm._FilterDatabase" localSheetId="3" hidden="1">'03 - Stoka A1-1'!$C$133:$K$330</definedName>
    <definedName name="_xlnm.Print_Area" localSheetId="3">'03 - Stoka A1-1'!$C$4:$J$76,'03 - Stoka A1-1'!$C$82:$J$111,'03 - Stoka A1-1'!$C$117:$K$330</definedName>
    <definedName name="_xlnm.Print_Titles" localSheetId="3">'03 - Stoka A1-1'!$133:$133</definedName>
    <definedName name="_xlnm._FilterDatabase" localSheetId="4" hidden="1">'04 - Stoka A2'!$C$133:$K$320</definedName>
    <definedName name="_xlnm.Print_Area" localSheetId="4">'04 - Stoka A2'!$C$4:$J$76,'04 - Stoka A2'!$C$82:$J$111,'04 - Stoka A2'!$C$117:$K$320</definedName>
    <definedName name="_xlnm.Print_Titles" localSheetId="4">'04 - Stoka A2'!$133:$133</definedName>
    <definedName name="_xlnm._FilterDatabase" localSheetId="5" hidden="1">'05 - Stoka A3'!$C$133:$K$425</definedName>
    <definedName name="_xlnm.Print_Area" localSheetId="5">'05 - Stoka A3'!$C$4:$J$76,'05 - Stoka A3'!$C$82:$J$111,'05 - Stoka A3'!$C$117:$K$425</definedName>
    <definedName name="_xlnm.Print_Titles" localSheetId="5">'05 - Stoka A3'!$133:$133</definedName>
    <definedName name="_xlnm._FilterDatabase" localSheetId="6" hidden="1">'06 - Stoka A4'!$C$133:$K$397</definedName>
    <definedName name="_xlnm.Print_Area" localSheetId="6">'06 - Stoka A4'!$C$4:$J$76,'06 - Stoka A4'!$C$82:$J$111,'06 - Stoka A4'!$C$117:$K$397</definedName>
    <definedName name="_xlnm.Print_Titles" localSheetId="6">'06 - Stoka A4'!$133:$133</definedName>
    <definedName name="_xlnm._FilterDatabase" localSheetId="7" hidden="1">'07 - Stoka B'!$C$133:$K$400</definedName>
    <definedName name="_xlnm.Print_Area" localSheetId="7">'07 - Stoka B'!$C$4:$J$76,'07 - Stoka B'!$C$82:$J$111,'07 - Stoka B'!$C$117:$K$400</definedName>
    <definedName name="_xlnm.Print_Titles" localSheetId="7">'07 - Stoka B'!$133:$133</definedName>
    <definedName name="_xlnm._FilterDatabase" localSheetId="8" hidden="1">'SO 02 - Výtlak odpadních vod'!$C$131:$K$673</definedName>
    <definedName name="_xlnm.Print_Area" localSheetId="8">'SO 02 - Výtlak odpadních vod'!$C$4:$J$76,'SO 02 - Výtlak odpadních vod'!$C$82:$J$111,'SO 02 - Výtlak odpadních vod'!$C$117:$K$673</definedName>
    <definedName name="_xlnm.Print_Titles" localSheetId="8">'SO 02 - Výtlak odpadních vod'!$131:$131</definedName>
    <definedName name="_xlnm._FilterDatabase" localSheetId="9" hidden="1">'SO 03 - Čerpací stanice o...'!$C$129:$K$282</definedName>
    <definedName name="_xlnm.Print_Area" localSheetId="9">'SO 03 - Čerpací stanice o...'!$C$4:$J$76,'SO 03 - Čerpací stanice o...'!$C$82:$J$109,'SO 03 - Čerpací stanice o...'!$C$115:$K$282</definedName>
    <definedName name="_xlnm.Print_Titles" localSheetId="9">'SO 03 - Čerpací stanice o...'!$129:$129</definedName>
    <definedName name="_xlnm._FilterDatabase" localSheetId="10" hidden="1">'SO 04 - Přípojky NN k ČS'!$C$123:$K$158</definedName>
    <definedName name="_xlnm.Print_Area" localSheetId="10">'SO 04 - Přípojky NN k ČS'!$C$4:$J$76,'SO 04 - Přípojky NN k ČS'!$C$82:$J$103,'SO 04 - Přípojky NN k ČS'!$C$109:$K$158</definedName>
    <definedName name="_xlnm.Print_Titles" localSheetId="10">'SO 04 - Přípojky NN k ČS'!$123:$123</definedName>
    <definedName name="_xlnm._FilterDatabase" localSheetId="11" hidden="1">'PS 01 - Strojně technolog...'!$C$119:$K$122</definedName>
    <definedName name="_xlnm.Print_Area" localSheetId="11">'PS 01 - Strojně technolog...'!$C$4:$J$76,'PS 01 - Strojně technolog...'!$C$82:$J$99,'PS 01 - Strojně technolog...'!$C$105:$K$122</definedName>
    <definedName name="_xlnm.Print_Titles" localSheetId="11">'PS 01 - Strojně technolog...'!$119:$119</definedName>
    <definedName name="_xlnm._FilterDatabase" localSheetId="12" hidden="1">'PS 02 - Elektrovybavení a...'!$C$123:$K$216</definedName>
    <definedName name="_xlnm.Print_Area" localSheetId="12">'PS 02 - Elektrovybavení a...'!$C$4:$J$76,'PS 02 - Elektrovybavení a...'!$C$82:$J$103,'PS 02 - Elektrovybavení a...'!$C$109:$K$216</definedName>
    <definedName name="_xlnm.Print_Titles" localSheetId="12">'PS 02 - Elektrovybavení a...'!$123:$123</definedName>
    <definedName name="_xlnm._FilterDatabase" localSheetId="13" hidden="1">'VON - Vedlejší a ostatní ...'!$C$127:$K$172</definedName>
    <definedName name="_xlnm.Print_Area" localSheetId="13">'VON - Vedlejší a ostatní ...'!$C$4:$J$76,'VON - Vedlejší a ostatní ...'!$C$82:$J$107,'VON - Vedlejší a ostatní ...'!$C$113:$K$172</definedName>
    <definedName name="_xlnm.Print_Titles" localSheetId="13">'VON - Vedlejší a ostatní ...'!$127:$127</definedName>
    <definedName name="_xlnm._FilterDatabase" localSheetId="14" hidden="1">'01 - Kanalizační přípojky'!$C$130:$K$520</definedName>
    <definedName name="_xlnm.Print_Area" localSheetId="14">'01 - Kanalizační přípojky'!$C$4:$J$76,'01 - Kanalizační přípojky'!$C$82:$J$110,'01 - Kanalizační přípojky'!$C$116:$K$520</definedName>
    <definedName name="_xlnm.Print_Titles" localSheetId="14">'01 - Kanalizační přípojky'!$130:$130</definedName>
  </definedNames>
  <calcPr/>
</workbook>
</file>

<file path=xl/calcChain.xml><?xml version="1.0" encoding="utf-8"?>
<calcChain xmlns="http://schemas.openxmlformats.org/spreadsheetml/2006/main">
  <c i="15" l="1" r="J39"/>
  <c r="J38"/>
  <c i="1" r="AY111"/>
  <c i="15" r="J37"/>
  <c i="1" r="AX111"/>
  <c i="15" r="BI520"/>
  <c r="BH520"/>
  <c r="BG520"/>
  <c r="BF520"/>
  <c r="T520"/>
  <c r="R520"/>
  <c r="P520"/>
  <c r="BI518"/>
  <c r="BH518"/>
  <c r="BG518"/>
  <c r="BF518"/>
  <c r="T518"/>
  <c r="R518"/>
  <c r="P518"/>
  <c r="BI517"/>
  <c r="BH517"/>
  <c r="BG517"/>
  <c r="BF517"/>
  <c r="T517"/>
  <c r="R517"/>
  <c r="P517"/>
  <c r="BI514"/>
  <c r="BH514"/>
  <c r="BG514"/>
  <c r="BF514"/>
  <c r="T514"/>
  <c r="T513"/>
  <c r="R514"/>
  <c r="R513"/>
  <c r="P514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4"/>
  <c r="BH504"/>
  <c r="BG504"/>
  <c r="BF504"/>
  <c r="T504"/>
  <c r="R504"/>
  <c r="P504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3"/>
  <c r="BH483"/>
  <c r="BG483"/>
  <c r="BF483"/>
  <c r="T483"/>
  <c r="R483"/>
  <c r="P483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3"/>
  <c r="BH463"/>
  <c r="BG463"/>
  <c r="BF463"/>
  <c r="T463"/>
  <c r="R463"/>
  <c r="P463"/>
  <c r="BI460"/>
  <c r="BH460"/>
  <c r="BG460"/>
  <c r="BF460"/>
  <c r="T460"/>
  <c r="R460"/>
  <c r="P460"/>
  <c r="BI459"/>
  <c r="BH459"/>
  <c r="BG459"/>
  <c r="BF459"/>
  <c r="T459"/>
  <c r="R459"/>
  <c r="P459"/>
  <c r="BI455"/>
  <c r="BH455"/>
  <c r="BG455"/>
  <c r="BF455"/>
  <c r="T455"/>
  <c r="R455"/>
  <c r="P455"/>
  <c r="BI448"/>
  <c r="BH448"/>
  <c r="BG448"/>
  <c r="BF448"/>
  <c r="T448"/>
  <c r="R448"/>
  <c r="P448"/>
  <c r="BI444"/>
  <c r="BH444"/>
  <c r="BG444"/>
  <c r="BF444"/>
  <c r="T444"/>
  <c r="R444"/>
  <c r="P444"/>
  <c r="BI442"/>
  <c r="BH442"/>
  <c r="BG442"/>
  <c r="BF442"/>
  <c r="T442"/>
  <c r="R442"/>
  <c r="P442"/>
  <c r="BI436"/>
  <c r="BH436"/>
  <c r="BG436"/>
  <c r="BF436"/>
  <c r="T436"/>
  <c r="R436"/>
  <c r="P436"/>
  <c r="BI431"/>
  <c r="BH431"/>
  <c r="BG431"/>
  <c r="BF431"/>
  <c r="T431"/>
  <c r="R431"/>
  <c r="P431"/>
  <c r="BI426"/>
  <c r="BH426"/>
  <c r="BG426"/>
  <c r="BF426"/>
  <c r="T426"/>
  <c r="R426"/>
  <c r="P426"/>
  <c r="BI414"/>
  <c r="BH414"/>
  <c r="BG414"/>
  <c r="BF414"/>
  <c r="T414"/>
  <c r="R414"/>
  <c r="P414"/>
  <c r="BI407"/>
  <c r="BH407"/>
  <c r="BG407"/>
  <c r="BF407"/>
  <c r="T407"/>
  <c r="R407"/>
  <c r="P407"/>
  <c r="BI402"/>
  <c r="BH402"/>
  <c r="BG402"/>
  <c r="BF402"/>
  <c r="T402"/>
  <c r="R402"/>
  <c r="P402"/>
  <c r="BI395"/>
  <c r="BH395"/>
  <c r="BG395"/>
  <c r="BF395"/>
  <c r="T395"/>
  <c r="R395"/>
  <c r="P395"/>
  <c r="BI390"/>
  <c r="BH390"/>
  <c r="BG390"/>
  <c r="BF390"/>
  <c r="T390"/>
  <c r="R390"/>
  <c r="P390"/>
  <c r="BI384"/>
  <c r="BH384"/>
  <c r="BG384"/>
  <c r="BF384"/>
  <c r="T384"/>
  <c r="R384"/>
  <c r="P384"/>
  <c r="BI378"/>
  <c r="BH378"/>
  <c r="BG378"/>
  <c r="BF378"/>
  <c r="T378"/>
  <c r="R378"/>
  <c r="P378"/>
  <c r="BI372"/>
  <c r="BH372"/>
  <c r="BG372"/>
  <c r="BF372"/>
  <c r="T372"/>
  <c r="R372"/>
  <c r="P372"/>
  <c r="BI369"/>
  <c r="BH369"/>
  <c r="BG369"/>
  <c r="BF369"/>
  <c r="T369"/>
  <c r="R369"/>
  <c r="P369"/>
  <c r="BI361"/>
  <c r="BH361"/>
  <c r="BG361"/>
  <c r="BF361"/>
  <c r="T361"/>
  <c r="R361"/>
  <c r="P361"/>
  <c r="BI354"/>
  <c r="BH354"/>
  <c r="BG354"/>
  <c r="BF354"/>
  <c r="T354"/>
  <c r="R354"/>
  <c r="P354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18"/>
  <c r="BH318"/>
  <c r="BG318"/>
  <c r="BF318"/>
  <c r="T318"/>
  <c r="R318"/>
  <c r="P318"/>
  <c r="BI313"/>
  <c r="BH313"/>
  <c r="BG313"/>
  <c r="BF313"/>
  <c r="T313"/>
  <c r="R313"/>
  <c r="P31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5"/>
  <c r="BH275"/>
  <c r="BG275"/>
  <c r="BF275"/>
  <c r="T275"/>
  <c r="R275"/>
  <c r="P275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39"/>
  <c r="BH239"/>
  <c r="BG239"/>
  <c r="BF239"/>
  <c r="T239"/>
  <c r="R239"/>
  <c r="P239"/>
  <c r="BI229"/>
  <c r="BH229"/>
  <c r="BG229"/>
  <c r="BF229"/>
  <c r="T229"/>
  <c r="R229"/>
  <c r="P229"/>
  <c r="BI226"/>
  <c r="BH226"/>
  <c r="BG226"/>
  <c r="BF226"/>
  <c r="T226"/>
  <c r="R226"/>
  <c r="P226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198"/>
  <c r="BH198"/>
  <c r="BG198"/>
  <c r="BF198"/>
  <c r="T198"/>
  <c r="R198"/>
  <c r="P198"/>
  <c r="BI190"/>
  <c r="BH190"/>
  <c r="BG190"/>
  <c r="BF190"/>
  <c r="T190"/>
  <c r="R190"/>
  <c r="P190"/>
  <c r="BI186"/>
  <c r="BH186"/>
  <c r="BG186"/>
  <c r="BF186"/>
  <c r="T186"/>
  <c r="R186"/>
  <c r="P186"/>
  <c r="BI180"/>
  <c r="BH180"/>
  <c r="BG180"/>
  <c r="BF180"/>
  <c r="T180"/>
  <c r="R180"/>
  <c r="P180"/>
  <c r="BI172"/>
  <c r="BH172"/>
  <c r="BG172"/>
  <c r="BF172"/>
  <c r="T172"/>
  <c r="R172"/>
  <c r="P172"/>
  <c r="BI163"/>
  <c r="BH163"/>
  <c r="BG163"/>
  <c r="BF163"/>
  <c r="T163"/>
  <c r="R163"/>
  <c r="P163"/>
  <c r="BI154"/>
  <c r="BH154"/>
  <c r="BG154"/>
  <c r="BF154"/>
  <c r="T154"/>
  <c r="R154"/>
  <c r="P154"/>
  <c r="BI145"/>
  <c r="BH145"/>
  <c r="BG145"/>
  <c r="BF145"/>
  <c r="T145"/>
  <c r="R145"/>
  <c r="P145"/>
  <c r="BI141"/>
  <c r="BH141"/>
  <c r="BG141"/>
  <c r="BF141"/>
  <c r="T141"/>
  <c r="R141"/>
  <c r="P141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125"/>
  <c r="E7"/>
  <c r="E119"/>
  <c i="14" r="J39"/>
  <c r="J38"/>
  <c i="1" r="AY109"/>
  <c i="14" r="J37"/>
  <c i="1" r="AX109"/>
  <c i="14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13" r="J39"/>
  <c r="J38"/>
  <c i="1" r="AY108"/>
  <c i="13" r="J37"/>
  <c i="1" r="AX108"/>
  <c i="13"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12" r="J39"/>
  <c r="J38"/>
  <c i="1" r="AY107"/>
  <c i="12" r="J37"/>
  <c i="1" r="AX107"/>
  <c i="12" r="BI122"/>
  <c r="BH122"/>
  <c r="BG122"/>
  <c r="BF122"/>
  <c r="T122"/>
  <c r="R122"/>
  <c r="P122"/>
  <c r="BI121"/>
  <c r="BH121"/>
  <c r="BG121"/>
  <c r="BF121"/>
  <c r="T121"/>
  <c r="R121"/>
  <c r="P121"/>
  <c r="J117"/>
  <c r="J116"/>
  <c r="F116"/>
  <c r="F114"/>
  <c r="E112"/>
  <c r="J94"/>
  <c r="J93"/>
  <c r="F93"/>
  <c r="F91"/>
  <c r="E89"/>
  <c r="J20"/>
  <c r="E20"/>
  <c r="F117"/>
  <c r="J19"/>
  <c r="J14"/>
  <c r="J114"/>
  <c r="E7"/>
  <c r="E85"/>
  <c i="11" r="J39"/>
  <c r="J38"/>
  <c i="1" r="AY106"/>
  <c i="11" r="J37"/>
  <c i="1" r="AX106"/>
  <c i="11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121"/>
  <c r="J19"/>
  <c r="J14"/>
  <c r="J91"/>
  <c r="E7"/>
  <c r="E112"/>
  <c i="10" r="J39"/>
  <c r="J38"/>
  <c i="1" r="AY105"/>
  <c i="10" r="J37"/>
  <c i="1" r="AX105"/>
  <c i="10"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T273"/>
  <c r="R274"/>
  <c r="R273"/>
  <c r="P274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124"/>
  <c r="E7"/>
  <c r="E118"/>
  <c i="9" r="J39"/>
  <c r="J38"/>
  <c i="1" r="AY104"/>
  <c i="9" r="J37"/>
  <c i="1" r="AX104"/>
  <c i="9" r="BI672"/>
  <c r="BH672"/>
  <c r="BG672"/>
  <c r="BF672"/>
  <c r="T672"/>
  <c r="R672"/>
  <c r="P672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T659"/>
  <c r="R660"/>
  <c r="R659"/>
  <c r="P660"/>
  <c r="P659"/>
  <c r="BI655"/>
  <c r="BH655"/>
  <c r="BG655"/>
  <c r="BF655"/>
  <c r="T655"/>
  <c r="R655"/>
  <c r="P655"/>
  <c r="BI650"/>
  <c r="BH650"/>
  <c r="BG650"/>
  <c r="BF650"/>
  <c r="T650"/>
  <c r="R650"/>
  <c r="P650"/>
  <c r="BI648"/>
  <c r="BH648"/>
  <c r="BG648"/>
  <c r="BF648"/>
  <c r="T648"/>
  <c r="R648"/>
  <c r="P648"/>
  <c r="BI645"/>
  <c r="BH645"/>
  <c r="BG645"/>
  <c r="BF645"/>
  <c r="T645"/>
  <c r="R645"/>
  <c r="P645"/>
  <c r="BI637"/>
  <c r="BH637"/>
  <c r="BG637"/>
  <c r="BF637"/>
  <c r="T637"/>
  <c r="R637"/>
  <c r="P637"/>
  <c r="BI634"/>
  <c r="BH634"/>
  <c r="BG634"/>
  <c r="BF634"/>
  <c r="T634"/>
  <c r="R634"/>
  <c r="P634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16"/>
  <c r="BH616"/>
  <c r="BG616"/>
  <c r="BF616"/>
  <c r="T616"/>
  <c r="R616"/>
  <c r="P616"/>
  <c r="BI606"/>
  <c r="BH606"/>
  <c r="BG606"/>
  <c r="BF606"/>
  <c r="T606"/>
  <c r="R606"/>
  <c r="P606"/>
  <c r="BI596"/>
  <c r="BH596"/>
  <c r="BG596"/>
  <c r="BF596"/>
  <c r="T596"/>
  <c r="R596"/>
  <c r="P596"/>
  <c r="BI586"/>
  <c r="BH586"/>
  <c r="BG586"/>
  <c r="BF586"/>
  <c r="T586"/>
  <c r="R586"/>
  <c r="P586"/>
  <c r="BI583"/>
  <c r="BH583"/>
  <c r="BG583"/>
  <c r="BF583"/>
  <c r="T583"/>
  <c r="R583"/>
  <c r="P583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2"/>
  <c r="BH572"/>
  <c r="BG572"/>
  <c r="BF572"/>
  <c r="T572"/>
  <c r="R572"/>
  <c r="P572"/>
  <c r="BI571"/>
  <c r="BH571"/>
  <c r="BG571"/>
  <c r="BF571"/>
  <c r="T571"/>
  <c r="R571"/>
  <c r="P571"/>
  <c r="BI569"/>
  <c r="BH569"/>
  <c r="BG569"/>
  <c r="BF569"/>
  <c r="T569"/>
  <c r="R569"/>
  <c r="P569"/>
  <c r="BI568"/>
  <c r="BH568"/>
  <c r="BG568"/>
  <c r="BF568"/>
  <c r="T568"/>
  <c r="R568"/>
  <c r="P568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3"/>
  <c r="BH563"/>
  <c r="BG563"/>
  <c r="BF563"/>
  <c r="T563"/>
  <c r="R563"/>
  <c r="P563"/>
  <c r="BI561"/>
  <c r="BH561"/>
  <c r="BG561"/>
  <c r="BF561"/>
  <c r="T561"/>
  <c r="R561"/>
  <c r="P561"/>
  <c r="BI560"/>
  <c r="BH560"/>
  <c r="BG560"/>
  <c r="BF560"/>
  <c r="T560"/>
  <c r="R560"/>
  <c r="P560"/>
  <c r="BI558"/>
  <c r="BH558"/>
  <c r="BG558"/>
  <c r="BF558"/>
  <c r="T558"/>
  <c r="R558"/>
  <c r="P558"/>
  <c r="BI557"/>
  <c r="BH557"/>
  <c r="BG557"/>
  <c r="BF557"/>
  <c r="T557"/>
  <c r="R557"/>
  <c r="P557"/>
  <c r="BI556"/>
  <c r="BH556"/>
  <c r="BG556"/>
  <c r="BF556"/>
  <c r="T556"/>
  <c r="R556"/>
  <c r="P556"/>
  <c r="BI555"/>
  <c r="BH555"/>
  <c r="BG555"/>
  <c r="BF555"/>
  <c r="T555"/>
  <c r="R555"/>
  <c r="P555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1"/>
  <c r="BH531"/>
  <c r="BG531"/>
  <c r="BF531"/>
  <c r="T531"/>
  <c r="R531"/>
  <c r="P531"/>
  <c r="BI530"/>
  <c r="BH530"/>
  <c r="BG530"/>
  <c r="BF530"/>
  <c r="T530"/>
  <c r="R530"/>
  <c r="P530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9"/>
  <c r="BH509"/>
  <c r="BG509"/>
  <c r="BF509"/>
  <c r="T509"/>
  <c r="R509"/>
  <c r="P509"/>
  <c r="BI505"/>
  <c r="BH505"/>
  <c r="BG505"/>
  <c r="BF505"/>
  <c r="T505"/>
  <c r="R505"/>
  <c r="P505"/>
  <c r="BI502"/>
  <c r="BH502"/>
  <c r="BG502"/>
  <c r="BF502"/>
  <c r="T502"/>
  <c r="R502"/>
  <c r="P502"/>
  <c r="BI493"/>
  <c r="BH493"/>
  <c r="BG493"/>
  <c r="BF493"/>
  <c r="T493"/>
  <c r="R493"/>
  <c r="P493"/>
  <c r="BI483"/>
  <c r="BH483"/>
  <c r="BG483"/>
  <c r="BF483"/>
  <c r="T483"/>
  <c r="R483"/>
  <c r="P483"/>
  <c r="BI474"/>
  <c r="BH474"/>
  <c r="BG474"/>
  <c r="BF474"/>
  <c r="T474"/>
  <c r="R474"/>
  <c r="P474"/>
  <c r="BI465"/>
  <c r="BH465"/>
  <c r="BG465"/>
  <c r="BF465"/>
  <c r="T465"/>
  <c r="R465"/>
  <c r="P465"/>
  <c r="BI456"/>
  <c r="BH456"/>
  <c r="BG456"/>
  <c r="BF456"/>
  <c r="T456"/>
  <c r="R456"/>
  <c r="P456"/>
  <c r="BI447"/>
  <c r="BH447"/>
  <c r="BG447"/>
  <c r="BF447"/>
  <c r="T447"/>
  <c r="R447"/>
  <c r="P447"/>
  <c r="BI438"/>
  <c r="BH438"/>
  <c r="BG438"/>
  <c r="BF438"/>
  <c r="T438"/>
  <c r="R438"/>
  <c r="P438"/>
  <c r="BI429"/>
  <c r="BH429"/>
  <c r="BG429"/>
  <c r="BF429"/>
  <c r="T429"/>
  <c r="R429"/>
  <c r="P429"/>
  <c r="BI419"/>
  <c r="BH419"/>
  <c r="BG419"/>
  <c r="BF419"/>
  <c r="T419"/>
  <c r="R419"/>
  <c r="P419"/>
  <c r="BI417"/>
  <c r="BH417"/>
  <c r="BG417"/>
  <c r="BF417"/>
  <c r="T417"/>
  <c r="R417"/>
  <c r="P417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88"/>
  <c r="BH388"/>
  <c r="BG388"/>
  <c r="BF388"/>
  <c r="T388"/>
  <c r="R388"/>
  <c r="P388"/>
  <c r="BI379"/>
  <c r="BH379"/>
  <c r="BG379"/>
  <c r="BF379"/>
  <c r="T379"/>
  <c r="T369"/>
  <c r="R379"/>
  <c r="R369"/>
  <c r="P379"/>
  <c r="P369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53"/>
  <c r="BH353"/>
  <c r="BG353"/>
  <c r="BF353"/>
  <c r="T353"/>
  <c r="R353"/>
  <c r="P353"/>
  <c r="BI342"/>
  <c r="BH342"/>
  <c r="BG342"/>
  <c r="BF342"/>
  <c r="T342"/>
  <c r="R342"/>
  <c r="P342"/>
  <c r="BI340"/>
  <c r="BH340"/>
  <c r="BG340"/>
  <c r="BF340"/>
  <c r="T340"/>
  <c r="R340"/>
  <c r="P340"/>
  <c r="BI332"/>
  <c r="BH332"/>
  <c r="BG332"/>
  <c r="BF332"/>
  <c r="T332"/>
  <c r="R332"/>
  <c r="P332"/>
  <c r="BI330"/>
  <c r="BH330"/>
  <c r="BG330"/>
  <c r="BF330"/>
  <c r="T330"/>
  <c r="R330"/>
  <c r="P330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2"/>
  <c r="BH292"/>
  <c r="BG292"/>
  <c r="BF292"/>
  <c r="T292"/>
  <c r="R292"/>
  <c r="P29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44"/>
  <c r="BH244"/>
  <c r="BG244"/>
  <c r="BF244"/>
  <c r="T244"/>
  <c r="R244"/>
  <c r="P244"/>
  <c r="BI226"/>
  <c r="BH226"/>
  <c r="BG226"/>
  <c r="BF226"/>
  <c r="T226"/>
  <c r="R226"/>
  <c r="P226"/>
  <c r="BI224"/>
  <c r="BH224"/>
  <c r="BG224"/>
  <c r="BF224"/>
  <c r="T224"/>
  <c r="R224"/>
  <c r="P224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2"/>
  <c r="BH192"/>
  <c r="BG192"/>
  <c r="BF192"/>
  <c r="T192"/>
  <c r="R192"/>
  <c r="P192"/>
  <c r="BI182"/>
  <c r="BH182"/>
  <c r="BG182"/>
  <c r="BF182"/>
  <c r="T182"/>
  <c r="R182"/>
  <c r="P182"/>
  <c r="BI167"/>
  <c r="BH167"/>
  <c r="BG167"/>
  <c r="BF167"/>
  <c r="T167"/>
  <c r="R167"/>
  <c r="P167"/>
  <c r="BI158"/>
  <c r="BH158"/>
  <c r="BG158"/>
  <c r="BF158"/>
  <c r="T158"/>
  <c r="R158"/>
  <c r="P15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126"/>
  <c r="E7"/>
  <c r="E120"/>
  <c i="8" r="J41"/>
  <c r="J40"/>
  <c i="1" r="AY103"/>
  <c i="8" r="J39"/>
  <c i="1" r="AX103"/>
  <c i="8" r="BI400"/>
  <c r="BH400"/>
  <c r="BG400"/>
  <c r="BF400"/>
  <c r="T400"/>
  <c r="T399"/>
  <c r="R400"/>
  <c r="R399"/>
  <c r="P400"/>
  <c r="P399"/>
  <c r="BI395"/>
  <c r="BH395"/>
  <c r="BG395"/>
  <c r="BF395"/>
  <c r="T395"/>
  <c r="R395"/>
  <c r="P395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77"/>
  <c r="BH377"/>
  <c r="BG377"/>
  <c r="BF377"/>
  <c r="T377"/>
  <c r="R377"/>
  <c r="P377"/>
  <c r="BI373"/>
  <c r="BH373"/>
  <c r="BG373"/>
  <c r="BF373"/>
  <c r="T373"/>
  <c r="R373"/>
  <c r="P373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93"/>
  <c r="E7"/>
  <c r="E85"/>
  <c i="7" r="J41"/>
  <c r="J40"/>
  <c i="1" r="AY102"/>
  <c i="7" r="J39"/>
  <c i="1" r="AX102"/>
  <c i="7" r="BI397"/>
  <c r="BH397"/>
  <c r="BG397"/>
  <c r="BF397"/>
  <c r="T397"/>
  <c r="T396"/>
  <c r="R397"/>
  <c r="R396"/>
  <c r="P397"/>
  <c r="P396"/>
  <c r="BI392"/>
  <c r="BH392"/>
  <c r="BG392"/>
  <c r="BF392"/>
  <c r="T392"/>
  <c r="R392"/>
  <c r="P392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2"/>
  <c r="BH372"/>
  <c r="BG372"/>
  <c r="BF372"/>
  <c r="T372"/>
  <c r="R372"/>
  <c r="P372"/>
  <c r="BI365"/>
  <c r="BH365"/>
  <c r="BG365"/>
  <c r="BF365"/>
  <c r="T365"/>
  <c r="R365"/>
  <c r="P365"/>
  <c r="BI359"/>
  <c r="BH359"/>
  <c r="BG359"/>
  <c r="BF359"/>
  <c r="T359"/>
  <c r="R359"/>
  <c r="P359"/>
  <c r="BI353"/>
  <c r="BH353"/>
  <c r="BG353"/>
  <c r="BF353"/>
  <c r="T353"/>
  <c r="R353"/>
  <c r="P353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2"/>
  <c r="BH292"/>
  <c r="BG292"/>
  <c r="BF292"/>
  <c r="T292"/>
  <c r="R292"/>
  <c r="P292"/>
  <c r="BI288"/>
  <c r="BH288"/>
  <c r="BG288"/>
  <c r="BF288"/>
  <c r="T288"/>
  <c r="R288"/>
  <c r="P288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6" r="J41"/>
  <c r="J40"/>
  <c i="1" r="AY101"/>
  <c i="6" r="J39"/>
  <c i="1" r="AX101"/>
  <c i="6" r="BI425"/>
  <c r="BH425"/>
  <c r="BG425"/>
  <c r="BF425"/>
  <c r="T425"/>
  <c r="T424"/>
  <c r="R425"/>
  <c r="R424"/>
  <c r="P425"/>
  <c r="P424"/>
  <c r="BI419"/>
  <c r="BH419"/>
  <c r="BG419"/>
  <c r="BF419"/>
  <c r="T419"/>
  <c r="R419"/>
  <c r="P419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R408"/>
  <c r="P408"/>
  <c r="BI398"/>
  <c r="BH398"/>
  <c r="BG398"/>
  <c r="BF398"/>
  <c r="T398"/>
  <c r="R398"/>
  <c r="P398"/>
  <c r="BI391"/>
  <c r="BH391"/>
  <c r="BG391"/>
  <c r="BF391"/>
  <c r="T391"/>
  <c r="R391"/>
  <c r="P391"/>
  <c r="BI385"/>
  <c r="BH385"/>
  <c r="BG385"/>
  <c r="BF385"/>
  <c r="T385"/>
  <c r="R385"/>
  <c r="P385"/>
  <c r="BI379"/>
  <c r="BH379"/>
  <c r="BG379"/>
  <c r="BF379"/>
  <c r="T379"/>
  <c r="R379"/>
  <c r="P379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2"/>
  <c r="BH362"/>
  <c r="BG362"/>
  <c r="BF362"/>
  <c r="T362"/>
  <c r="R362"/>
  <c r="P362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1"/>
  <c r="BH321"/>
  <c r="BG321"/>
  <c r="BF321"/>
  <c r="T321"/>
  <c r="R321"/>
  <c r="P321"/>
  <c r="BI317"/>
  <c r="BH317"/>
  <c r="BG317"/>
  <c r="BF317"/>
  <c r="T317"/>
  <c r="R317"/>
  <c r="P317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1"/>
  <c r="BH201"/>
  <c r="BG201"/>
  <c r="BF201"/>
  <c r="T201"/>
  <c r="R201"/>
  <c r="P201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93"/>
  <c r="E7"/>
  <c r="E85"/>
  <c i="5" r="J41"/>
  <c r="J40"/>
  <c i="1" r="AY100"/>
  <c i="5" r="J39"/>
  <c i="1" r="AX100"/>
  <c i="5" r="BI320"/>
  <c r="BH320"/>
  <c r="BG320"/>
  <c r="BF320"/>
  <c r="T320"/>
  <c r="T319"/>
  <c r="R320"/>
  <c r="R319"/>
  <c r="P320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4" r="J41"/>
  <c r="J40"/>
  <c i="1" r="AY99"/>
  <c i="4" r="J39"/>
  <c i="1" r="AX99"/>
  <c i="4" r="BI330"/>
  <c r="BH330"/>
  <c r="BG330"/>
  <c r="BF330"/>
  <c r="T330"/>
  <c r="T329"/>
  <c r="R330"/>
  <c r="R329"/>
  <c r="P330"/>
  <c r="P329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77"/>
  <c r="BH177"/>
  <c r="BG177"/>
  <c r="BF177"/>
  <c r="T177"/>
  <c r="R177"/>
  <c r="P177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3" r="J41"/>
  <c r="J40"/>
  <c i="1" r="AY98"/>
  <c i="3" r="J39"/>
  <c i="1" r="AX98"/>
  <c i="3" r="BI401"/>
  <c r="BH401"/>
  <c r="BG401"/>
  <c r="BF401"/>
  <c r="T401"/>
  <c r="T400"/>
  <c r="R401"/>
  <c r="R400"/>
  <c r="P401"/>
  <c r="P400"/>
  <c r="BI396"/>
  <c r="BH396"/>
  <c r="BG396"/>
  <c r="BF396"/>
  <c r="T396"/>
  <c r="R396"/>
  <c r="P396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76"/>
  <c r="BH376"/>
  <c r="BG376"/>
  <c r="BF376"/>
  <c r="T376"/>
  <c r="R376"/>
  <c r="P376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128"/>
  <c r="E7"/>
  <c r="E85"/>
  <c i="2" r="J41"/>
  <c r="J40"/>
  <c i="1" r="AY97"/>
  <c i="2" r="J39"/>
  <c i="1" r="AX97"/>
  <c i="2" r="BI533"/>
  <c r="BH533"/>
  <c r="BG533"/>
  <c r="BF533"/>
  <c r="T533"/>
  <c r="T532"/>
  <c r="R533"/>
  <c r="R532"/>
  <c r="P533"/>
  <c r="P532"/>
  <c r="BI528"/>
  <c r="BH528"/>
  <c r="BG528"/>
  <c r="BF528"/>
  <c r="T528"/>
  <c r="R528"/>
  <c r="P528"/>
  <c r="BI523"/>
  <c r="BH523"/>
  <c r="BG523"/>
  <c r="BF523"/>
  <c r="T523"/>
  <c r="R523"/>
  <c r="P523"/>
  <c r="BI521"/>
  <c r="BH521"/>
  <c r="BG521"/>
  <c r="BF521"/>
  <c r="T521"/>
  <c r="R521"/>
  <c r="P521"/>
  <c r="BI518"/>
  <c r="BH518"/>
  <c r="BG518"/>
  <c r="BF518"/>
  <c r="T518"/>
  <c r="R518"/>
  <c r="P518"/>
  <c r="BI510"/>
  <c r="BH510"/>
  <c r="BG510"/>
  <c r="BF510"/>
  <c r="T510"/>
  <c r="R510"/>
  <c r="P510"/>
  <c r="BI506"/>
  <c r="BH506"/>
  <c r="BG506"/>
  <c r="BF506"/>
  <c r="T506"/>
  <c r="R506"/>
  <c r="P506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4"/>
  <c r="BH484"/>
  <c r="BG484"/>
  <c r="BF484"/>
  <c r="T484"/>
  <c r="R484"/>
  <c r="P484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68"/>
  <c r="BH468"/>
  <c r="BG468"/>
  <c r="BF468"/>
  <c r="T468"/>
  <c r="R468"/>
  <c r="P468"/>
  <c r="BI465"/>
  <c r="BH465"/>
  <c r="BG465"/>
  <c r="BF465"/>
  <c r="T465"/>
  <c r="R465"/>
  <c r="P465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6"/>
  <c r="BH456"/>
  <c r="BG456"/>
  <c r="BF456"/>
  <c r="T456"/>
  <c r="R456"/>
  <c r="P456"/>
  <c r="BI455"/>
  <c r="BH455"/>
  <c r="BG455"/>
  <c r="BF455"/>
  <c r="T455"/>
  <c r="R455"/>
  <c r="P455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3"/>
  <c r="BH433"/>
  <c r="BG433"/>
  <c r="BF433"/>
  <c r="T433"/>
  <c r="R433"/>
  <c r="P433"/>
  <c r="BI429"/>
  <c r="BH429"/>
  <c r="BG429"/>
  <c r="BF429"/>
  <c r="T429"/>
  <c r="R429"/>
  <c r="P429"/>
  <c r="BI419"/>
  <c r="BH419"/>
  <c r="BG419"/>
  <c r="BF419"/>
  <c r="T419"/>
  <c r="R419"/>
  <c r="P419"/>
  <c r="BI408"/>
  <c r="BH408"/>
  <c r="BG408"/>
  <c r="BF408"/>
  <c r="T408"/>
  <c r="R408"/>
  <c r="P408"/>
  <c r="BI398"/>
  <c r="BH398"/>
  <c r="BG398"/>
  <c r="BF398"/>
  <c r="T398"/>
  <c r="R398"/>
  <c r="P398"/>
  <c r="BI388"/>
  <c r="BH388"/>
  <c r="BG388"/>
  <c r="BF388"/>
  <c r="T388"/>
  <c r="R388"/>
  <c r="P388"/>
  <c r="BI378"/>
  <c r="BH378"/>
  <c r="BG378"/>
  <c r="BF378"/>
  <c r="T378"/>
  <c r="R378"/>
  <c r="P378"/>
  <c r="BI368"/>
  <c r="BH368"/>
  <c r="BG368"/>
  <c r="BF368"/>
  <c r="T368"/>
  <c r="R368"/>
  <c r="P368"/>
  <c r="BI358"/>
  <c r="BH358"/>
  <c r="BG358"/>
  <c r="BF358"/>
  <c r="T358"/>
  <c r="R358"/>
  <c r="P358"/>
  <c r="BI348"/>
  <c r="BH348"/>
  <c r="BG348"/>
  <c r="BF348"/>
  <c r="T348"/>
  <c r="R348"/>
  <c r="P348"/>
  <c r="BI337"/>
  <c r="BH337"/>
  <c r="BG337"/>
  <c r="BF337"/>
  <c r="T337"/>
  <c r="R337"/>
  <c r="P337"/>
  <c r="BI335"/>
  <c r="BH335"/>
  <c r="BG335"/>
  <c r="BF335"/>
  <c r="T335"/>
  <c r="R335"/>
  <c r="P335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39"/>
  <c r="BH239"/>
  <c r="BG239"/>
  <c r="BF239"/>
  <c r="T239"/>
  <c r="R239"/>
  <c r="P239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0"/>
  <c r="BH200"/>
  <c r="BG200"/>
  <c r="BF200"/>
  <c r="T200"/>
  <c r="R200"/>
  <c r="P200"/>
  <c r="BI189"/>
  <c r="BH189"/>
  <c r="BG189"/>
  <c r="BF189"/>
  <c r="T189"/>
  <c r="R189"/>
  <c r="P189"/>
  <c r="BI172"/>
  <c r="BH172"/>
  <c r="BG172"/>
  <c r="BF172"/>
  <c r="T172"/>
  <c r="R172"/>
  <c r="P172"/>
  <c r="BI162"/>
  <c r="BH162"/>
  <c r="BG162"/>
  <c r="BF162"/>
  <c r="T162"/>
  <c r="R162"/>
  <c r="P162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1" r="L90"/>
  <c r="AM90"/>
  <c r="AM89"/>
  <c r="L89"/>
  <c r="AM87"/>
  <c r="L87"/>
  <c r="L85"/>
  <c r="L84"/>
  <c i="2" r="J38"/>
  <c r="J306"/>
  <c r="J290"/>
  <c r="BK282"/>
  <c r="J271"/>
  <c r="BK256"/>
  <c r="BK251"/>
  <c r="J247"/>
  <c r="BK223"/>
  <c r="J215"/>
  <c r="J189"/>
  <c r="J141"/>
  <c i="3" r="J363"/>
  <c r="J307"/>
  <c r="BK222"/>
  <c r="J376"/>
  <c r="BK334"/>
  <c r="J287"/>
  <c r="J216"/>
  <c r="BK155"/>
  <c r="BK357"/>
  <c r="J335"/>
  <c r="BK287"/>
  <c r="BK213"/>
  <c r="BK336"/>
  <c r="J271"/>
  <c r="J213"/>
  <c r="BK322"/>
  <c r="J240"/>
  <c r="J396"/>
  <c r="J330"/>
  <c r="J247"/>
  <c r="J196"/>
  <c i="4" r="BK296"/>
  <c r="BK268"/>
  <c r="BK205"/>
  <c r="BK286"/>
  <c r="J188"/>
  <c r="BK275"/>
  <c r="BK224"/>
  <c r="J164"/>
  <c r="J292"/>
  <c r="BK210"/>
  <c r="BK263"/>
  <c r="BK213"/>
  <c r="J325"/>
  <c r="BK285"/>
  <c r="J265"/>
  <c r="J197"/>
  <c r="BK162"/>
  <c r="BK277"/>
  <c r="J191"/>
  <c i="5" r="BK299"/>
  <c r="BK246"/>
  <c r="J155"/>
  <c r="J270"/>
  <c r="J185"/>
  <c r="J258"/>
  <c r="BK210"/>
  <c r="J320"/>
  <c r="BK229"/>
  <c r="J294"/>
  <c r="BK182"/>
  <c r="J315"/>
  <c r="BK311"/>
  <c r="J238"/>
  <c r="BK171"/>
  <c r="J246"/>
  <c i="6" r="BK385"/>
  <c r="BK348"/>
  <c r="J267"/>
  <c r="J370"/>
  <c r="BK331"/>
  <c r="J366"/>
  <c r="J295"/>
  <c r="J398"/>
  <c r="BK367"/>
  <c r="BK283"/>
  <c r="J149"/>
  <c r="J348"/>
  <c r="J254"/>
  <c r="BK191"/>
  <c r="BK350"/>
  <c r="J251"/>
  <c r="J155"/>
  <c r="J331"/>
  <c r="BK251"/>
  <c r="BK185"/>
  <c r="BK271"/>
  <c r="J187"/>
  <c i="7" r="J311"/>
  <c r="BK233"/>
  <c r="J345"/>
  <c r="J261"/>
  <c r="J213"/>
  <c r="J359"/>
  <c r="BK326"/>
  <c r="BK306"/>
  <c r="BK330"/>
  <c r="BK261"/>
  <c r="BK179"/>
  <c r="BK339"/>
  <c r="BK256"/>
  <c r="J397"/>
  <c r="J330"/>
  <c r="J278"/>
  <c r="J318"/>
  <c r="J183"/>
  <c r="BK250"/>
  <c r="BK206"/>
  <c i="8" r="J388"/>
  <c r="BK317"/>
  <c r="J231"/>
  <c r="J137"/>
  <c r="BK326"/>
  <c r="BK260"/>
  <c r="BK137"/>
  <c r="J260"/>
  <c r="J181"/>
  <c r="J348"/>
  <c r="J292"/>
  <c r="BK235"/>
  <c r="J187"/>
  <c r="J335"/>
  <c r="BK288"/>
  <c r="BK183"/>
  <c r="BK345"/>
  <c r="J296"/>
  <c r="BK240"/>
  <c r="J366"/>
  <c r="J318"/>
  <c r="BK219"/>
  <c r="J209"/>
  <c i="9" r="J626"/>
  <c r="J561"/>
  <c r="J515"/>
  <c r="J665"/>
  <c r="J572"/>
  <c r="J544"/>
  <c r="J509"/>
  <c r="BK342"/>
  <c r="J266"/>
  <c r="BK663"/>
  <c r="J557"/>
  <c r="BK539"/>
  <c r="BK516"/>
  <c r="BK400"/>
  <c r="BK301"/>
  <c r="BK210"/>
  <c r="J650"/>
  <c r="BK579"/>
  <c r="J555"/>
  <c r="BK536"/>
  <c r="BK518"/>
  <c r="J400"/>
  <c r="BK226"/>
  <c r="BK628"/>
  <c r="J565"/>
  <c r="BK523"/>
  <c r="J405"/>
  <c r="J167"/>
  <c r="BK398"/>
  <c r="BK212"/>
  <c r="BK575"/>
  <c r="BK541"/>
  <c r="BK517"/>
  <c r="J398"/>
  <c r="BK277"/>
  <c r="BK158"/>
  <c i="10" r="BK259"/>
  <c r="BK147"/>
  <c r="J264"/>
  <c r="J186"/>
  <c r="BK244"/>
  <c r="J156"/>
  <c r="J239"/>
  <c r="BK186"/>
  <c r="BK258"/>
  <c r="J176"/>
  <c r="J259"/>
  <c r="BK171"/>
  <c i="11" r="J135"/>
  <c r="BK138"/>
  <c r="J145"/>
  <c r="J150"/>
  <c r="J133"/>
  <c r="J146"/>
  <c r="BK140"/>
  <c i="13" r="J210"/>
  <c r="J145"/>
  <c r="BK210"/>
  <c r="BK148"/>
  <c r="BK150"/>
  <c r="J207"/>
  <c r="BK208"/>
  <c r="J129"/>
  <c r="BK209"/>
  <c r="J130"/>
  <c r="BK212"/>
  <c r="J128"/>
  <c i="14" r="BK136"/>
  <c r="BK172"/>
  <c r="BK171"/>
  <c r="BK142"/>
  <c r="J144"/>
  <c r="BK155"/>
  <c i="15" r="BK479"/>
  <c r="BK255"/>
  <c r="BK494"/>
  <c r="BK395"/>
  <c r="J239"/>
  <c r="BK463"/>
  <c r="J264"/>
  <c r="J479"/>
  <c r="BK347"/>
  <c r="J163"/>
  <c r="BK431"/>
  <c r="BK275"/>
  <c r="J134"/>
  <c r="BK473"/>
  <c r="J289"/>
  <c r="J498"/>
  <c r="BK464"/>
  <c r="J255"/>
  <c r="J517"/>
  <c r="J486"/>
  <c r="J361"/>
  <c r="BK190"/>
  <c i="2" r="J533"/>
  <c r="BK528"/>
  <c r="BK523"/>
  <c r="J521"/>
  <c r="J510"/>
  <c r="J506"/>
  <c r="BK499"/>
  <c r="BK495"/>
  <c r="J491"/>
  <c r="BK484"/>
  <c r="J481"/>
  <c r="J480"/>
  <c r="J478"/>
  <c r="J475"/>
  <c r="BK469"/>
  <c r="J468"/>
  <c r="BK461"/>
  <c r="J460"/>
  <c r="BK456"/>
  <c r="J455"/>
  <c r="BK451"/>
  <c r="BK449"/>
  <c r="J446"/>
  <c r="J444"/>
  <c r="J442"/>
  <c r="J440"/>
  <c r="J437"/>
  <c r="BK433"/>
  <c r="BK419"/>
  <c r="J408"/>
  <c r="J388"/>
  <c r="J368"/>
  <c r="BK337"/>
  <c r="BK325"/>
  <c r="J322"/>
  <c r="BK317"/>
  <c r="J315"/>
  <c r="J311"/>
  <c r="J303"/>
  <c r="BK290"/>
  <c r="BK284"/>
  <c r="J275"/>
  <c r="BK260"/>
  <c r="J254"/>
  <c r="J248"/>
  <c r="J231"/>
  <c r="BK217"/>
  <c r="J211"/>
  <c r="J162"/>
  <c i="1" r="AS110"/>
  <c i="3" r="BK335"/>
  <c r="BK247"/>
  <c r="BK181"/>
  <c r="BK344"/>
  <c r="J283"/>
  <c r="BK240"/>
  <c r="J183"/>
  <c r="J369"/>
  <c r="BK329"/>
  <c r="BK255"/>
  <c r="BK210"/>
  <c r="BK327"/>
  <c r="BK235"/>
  <c r="BK323"/>
  <c r="BK248"/>
  <c r="J172"/>
  <c r="J349"/>
  <c r="BK283"/>
  <c r="J224"/>
  <c i="4" r="J316"/>
  <c r="J271"/>
  <c r="J231"/>
  <c r="J321"/>
  <c r="J227"/>
  <c r="BK319"/>
  <c r="J229"/>
  <c r="BK200"/>
  <c r="BK321"/>
  <c r="J241"/>
  <c r="F38"/>
  <c i="5" r="J194"/>
  <c r="J250"/>
  <c r="BK141"/>
  <c r="BK227"/>
  <c i="6" r="J379"/>
  <c r="J340"/>
  <c r="BK215"/>
  <c r="BK349"/>
  <c r="J371"/>
  <c r="BK311"/>
  <c r="J191"/>
  <c r="J351"/>
  <c r="BK178"/>
  <c r="J361"/>
  <c r="BK256"/>
  <c r="J214"/>
  <c r="J161"/>
  <c r="J285"/>
  <c r="BK189"/>
  <c r="BK355"/>
  <c r="BK277"/>
  <c r="J189"/>
  <c r="J335"/>
  <c r="J246"/>
  <c r="BK168"/>
  <c i="7" r="J245"/>
  <c r="J181"/>
  <c r="BK335"/>
  <c r="J241"/>
  <c r="BK181"/>
  <c r="J339"/>
  <c r="BK317"/>
  <c r="BK353"/>
  <c r="BK274"/>
  <c r="J206"/>
  <c r="BK397"/>
  <c r="J270"/>
  <c r="J210"/>
  <c r="J386"/>
  <c r="J322"/>
  <c r="BK372"/>
  <c r="BK282"/>
  <c r="BK210"/>
  <c r="BK245"/>
  <c r="BK137"/>
  <c i="8" r="J325"/>
  <c r="J253"/>
  <c r="J145"/>
  <c r="BK320"/>
  <c r="J235"/>
  <c r="J370"/>
  <c r="BK296"/>
  <c r="BK175"/>
  <c r="BK354"/>
  <c r="BK327"/>
  <c r="J259"/>
  <c r="J229"/>
  <c r="BK385"/>
  <c r="BK325"/>
  <c r="J269"/>
  <c r="BK152"/>
  <c r="BK280"/>
  <c r="J222"/>
  <c r="BK145"/>
  <c r="BK322"/>
  <c r="BK265"/>
  <c r="J177"/>
  <c i="9" r="BK650"/>
  <c r="J577"/>
  <c r="BK530"/>
  <c r="BK419"/>
  <c r="J583"/>
  <c r="BK563"/>
  <c r="BK521"/>
  <c r="J403"/>
  <c r="J301"/>
  <c r="BK669"/>
  <c r="BK561"/>
  <c r="BK549"/>
  <c r="J526"/>
  <c r="J419"/>
  <c r="J340"/>
  <c r="BK269"/>
  <c r="J208"/>
  <c r="J648"/>
  <c r="BK569"/>
  <c r="BK552"/>
  <c r="J523"/>
  <c r="J429"/>
  <c r="J308"/>
  <c r="J672"/>
  <c r="J575"/>
  <c r="BK519"/>
  <c r="BK332"/>
  <c r="BK143"/>
  <c r="J388"/>
  <c r="J204"/>
  <c r="J567"/>
  <c r="J531"/>
  <c r="BK513"/>
  <c r="J311"/>
  <c r="J210"/>
  <c i="10" r="J244"/>
  <c r="J137"/>
  <c r="J207"/>
  <c r="BK137"/>
  <c r="J226"/>
  <c r="BK135"/>
  <c r="BK192"/>
  <c r="BK269"/>
  <c r="BK213"/>
  <c r="J141"/>
  <c i="11" r="J127"/>
  <c r="BK132"/>
  <c r="BK139"/>
  <c r="J139"/>
  <c r="J129"/>
  <c r="J132"/>
  <c r="BK128"/>
  <c i="13" r="J161"/>
  <c r="BK135"/>
  <c r="BK157"/>
  <c r="J206"/>
  <c r="J142"/>
  <c r="BK156"/>
  <c r="J139"/>
  <c r="BK163"/>
  <c r="BK205"/>
  <c r="J138"/>
  <c r="J154"/>
  <c r="BK130"/>
  <c i="14" r="J171"/>
  <c r="J164"/>
  <c r="BK162"/>
  <c r="BK166"/>
  <c r="J162"/>
  <c r="J138"/>
  <c r="BK158"/>
  <c i="15" r="BK500"/>
  <c r="BK468"/>
  <c r="BK341"/>
  <c r="J249"/>
  <c r="BK470"/>
  <c r="BK328"/>
  <c r="BK265"/>
  <c r="BK210"/>
  <c r="BK503"/>
  <c r="J395"/>
  <c r="J250"/>
  <c r="J500"/>
  <c r="J378"/>
  <c r="BK180"/>
  <c r="J459"/>
  <c r="BK313"/>
  <c r="BK198"/>
  <c r="J468"/>
  <c r="J384"/>
  <c r="J503"/>
  <c r="J460"/>
  <c r="J207"/>
  <c r="BK517"/>
  <c r="BK414"/>
  <c r="J216"/>
  <c i="2" r="F41"/>
  <c r="J308"/>
  <c r="J293"/>
  <c r="J282"/>
  <c r="BK271"/>
  <c r="J257"/>
  <c r="J253"/>
  <c r="BK247"/>
  <c r="J221"/>
  <c r="J200"/>
  <c r="BK141"/>
  <c i="3" r="BK385"/>
  <c r="BK331"/>
  <c r="BK261"/>
  <c r="BK167"/>
  <c r="BK349"/>
  <c r="BK324"/>
  <c r="BK275"/>
  <c r="J187"/>
  <c r="J385"/>
  <c r="J339"/>
  <c r="J266"/>
  <c r="BK229"/>
  <c r="J340"/>
  <c r="J261"/>
  <c r="J167"/>
  <c r="BK303"/>
  <c r="BK246"/>
  <c r="J162"/>
  <c r="BK369"/>
  <c r="J322"/>
  <c r="BK189"/>
  <c i="4" r="J274"/>
  <c r="BK236"/>
  <c r="J210"/>
  <c r="BK316"/>
  <c r="J253"/>
  <c r="J330"/>
  <c r="J228"/>
  <c r="BK170"/>
  <c r="BK325"/>
  <c r="J249"/>
  <c r="BK137"/>
  <c r="BK245"/>
  <c r="J162"/>
  <c r="J289"/>
  <c r="J275"/>
  <c r="J221"/>
  <c r="BK300"/>
  <c r="BK231"/>
  <c r="J150"/>
  <c i="5" r="J290"/>
  <c r="J260"/>
  <c r="BK185"/>
  <c r="BK275"/>
  <c r="BK234"/>
  <c r="J141"/>
  <c r="BK256"/>
  <c r="BK201"/>
  <c r="J279"/>
  <c r="BK197"/>
  <c r="J234"/>
  <c r="BK160"/>
  <c r="BK270"/>
  <c r="J222"/>
  <c r="J280"/>
  <c r="BK207"/>
  <c r="J271"/>
  <c r="J197"/>
  <c i="6" r="BK365"/>
  <c r="J307"/>
  <c r="J243"/>
  <c r="BK357"/>
  <c r="BK361"/>
  <c r="J234"/>
  <c r="BK379"/>
  <c r="BK303"/>
  <c r="BK214"/>
  <c r="BK408"/>
  <c r="J327"/>
  <c r="J213"/>
  <c r="BK413"/>
  <c r="BK267"/>
  <c r="J218"/>
  <c r="J362"/>
  <c r="BK327"/>
  <c r="BK234"/>
  <c r="BK155"/>
  <c r="BK264"/>
  <c r="BK201"/>
  <c i="7" r="BK319"/>
  <c r="BK244"/>
  <c r="BK155"/>
  <c r="J288"/>
  <c r="J236"/>
  <c r="J381"/>
  <c r="BK331"/>
  <c r="J316"/>
  <c r="J325"/>
  <c r="J254"/>
  <c r="BK189"/>
  <c r="J224"/>
  <c r="J172"/>
  <c r="BK341"/>
  <c r="J317"/>
  <c r="BK344"/>
  <c r="BK247"/>
  <c r="BK172"/>
  <c r="BK222"/>
  <c r="J179"/>
  <c i="8" r="J340"/>
  <c r="BK284"/>
  <c r="BK179"/>
  <c r="BK351"/>
  <c r="J305"/>
  <c r="J203"/>
  <c r="J339"/>
  <c r="BK225"/>
  <c r="BK344"/>
  <c r="J323"/>
  <c r="BK248"/>
  <c r="J196"/>
  <c r="BK362"/>
  <c r="J316"/>
  <c r="BK203"/>
  <c r="J373"/>
  <c r="J322"/>
  <c r="BK251"/>
  <c r="J205"/>
  <c r="J341"/>
  <c r="BK269"/>
  <c r="BK181"/>
  <c r="J206"/>
  <c i="9" r="BK631"/>
  <c r="J560"/>
  <c r="J519"/>
  <c r="BK396"/>
  <c r="BK637"/>
  <c r="J568"/>
  <c r="J538"/>
  <c r="J493"/>
  <c r="J330"/>
  <c r="J206"/>
  <c r="J586"/>
  <c r="J552"/>
  <c r="J518"/>
  <c r="BK401"/>
  <c r="J304"/>
  <c r="BK244"/>
  <c r="J667"/>
  <c r="BK577"/>
  <c r="BK545"/>
  <c r="BK524"/>
  <c r="BK403"/>
  <c r="J306"/>
  <c r="J669"/>
  <c r="J578"/>
  <c r="BK531"/>
  <c r="BK417"/>
  <c r="J244"/>
  <c r="BK512"/>
  <c r="J262"/>
  <c r="BK578"/>
  <c r="BK556"/>
  <c r="BK528"/>
  <c r="J438"/>
  <c r="BK224"/>
  <c r="J143"/>
  <c i="10" r="J262"/>
  <c r="BK156"/>
  <c r="BK231"/>
  <c r="J272"/>
  <c r="BK165"/>
  <c r="J267"/>
  <c r="BK189"/>
  <c r="BK282"/>
  <c r="BK216"/>
  <c r="J277"/>
  <c r="BK210"/>
  <c i="11" r="BK149"/>
  <c r="J141"/>
  <c r="J151"/>
  <c r="BK129"/>
  <c r="BK126"/>
  <c r="J137"/>
  <c r="BK143"/>
  <c i="12" r="BK121"/>
  <c i="13" r="BK158"/>
  <c r="BK207"/>
  <c r="J137"/>
  <c r="BK154"/>
  <c r="BK131"/>
  <c r="BK127"/>
  <c r="BK133"/>
  <c r="J205"/>
  <c r="BK155"/>
  <c r="J133"/>
  <c r="J147"/>
  <c i="14" r="J148"/>
  <c r="BK143"/>
  <c r="BK132"/>
  <c r="J170"/>
  <c r="BK138"/>
  <c r="BK149"/>
  <c i="15" r="J482"/>
  <c r="J265"/>
  <c r="J504"/>
  <c r="J414"/>
  <c r="J268"/>
  <c r="J214"/>
  <c r="J488"/>
  <c r="J372"/>
  <c r="BK226"/>
  <c r="BK488"/>
  <c r="J426"/>
  <c r="BK253"/>
  <c r="BK471"/>
  <c r="BK325"/>
  <c r="BK214"/>
  <c r="BK482"/>
  <c r="J407"/>
  <c r="BK254"/>
  <c r="J492"/>
  <c r="BK378"/>
  <c r="J198"/>
  <c r="BK514"/>
  <c r="J470"/>
  <c r="J344"/>
  <c r="J205"/>
  <c i="2" r="BK533"/>
  <c r="J528"/>
  <c r="J523"/>
  <c r="BK518"/>
  <c r="J518"/>
  <c r="BK506"/>
  <c r="J503"/>
  <c r="BK491"/>
  <c r="J487"/>
  <c r="BK482"/>
  <c r="J482"/>
  <c r="BK480"/>
  <c r="J479"/>
  <c r="BK472"/>
  <c r="J469"/>
  <c r="BK465"/>
  <c r="J461"/>
  <c r="BK459"/>
  <c r="J456"/>
  <c r="BK452"/>
  <c r="J451"/>
  <c r="J449"/>
  <c r="BK445"/>
  <c r="BK443"/>
  <c r="BK441"/>
  <c r="BK439"/>
  <c r="J438"/>
  <c r="J436"/>
  <c r="J429"/>
  <c r="BK398"/>
  <c r="BK378"/>
  <c r="J358"/>
  <c r="J337"/>
  <c r="J325"/>
  <c r="J321"/>
  <c r="J317"/>
  <c r="J316"/>
  <c r="BK311"/>
  <c r="BK303"/>
  <c r="BK293"/>
  <c r="J284"/>
  <c r="J274"/>
  <c r="J260"/>
  <c r="BK254"/>
  <c r="BK249"/>
  <c r="BK231"/>
  <c r="J217"/>
  <c r="BK211"/>
  <c r="J172"/>
  <c r="F38"/>
  <c i="3" r="J297"/>
  <c r="BK251"/>
  <c r="J189"/>
  <c r="BK137"/>
  <c r="BK345"/>
  <c r="J324"/>
  <c r="J248"/>
  <c r="J226"/>
  <c r="J316"/>
  <c r="J222"/>
  <c r="BK325"/>
  <c r="BK259"/>
  <c r="BK185"/>
  <c r="BK401"/>
  <c r="J326"/>
  <c r="J219"/>
  <c i="4" r="BK309"/>
  <c r="BK269"/>
  <c r="BK219"/>
  <c r="BK166"/>
  <c r="BK264"/>
  <c r="BK207"/>
  <c r="BK281"/>
  <c r="J245"/>
  <c r="BK191"/>
  <c r="BK141"/>
  <c r="BK289"/>
  <c r="J207"/>
  <c r="J262"/>
  <c r="BK197"/>
  <c r="J319"/>
  <c r="BK284"/>
  <c r="J234"/>
  <c r="BK177"/>
  <c r="BK290"/>
  <c r="BK216"/>
  <c i="5" r="J309"/>
  <c r="BK279"/>
  <c r="J227"/>
  <c r="J164"/>
  <c r="J266"/>
  <c r="J213"/>
  <c r="J299"/>
  <c r="BK224"/>
  <c r="BK155"/>
  <c r="BK258"/>
  <c r="BK188"/>
  <c r="J274"/>
  <c r="J218"/>
  <c r="BK262"/>
  <c r="J191"/>
  <c r="J229"/>
  <c r="BK164"/>
  <c r="BK255"/>
  <c r="J146"/>
  <c i="6" r="J350"/>
  <c r="BK299"/>
  <c r="J193"/>
  <c r="BK358"/>
  <c r="BK398"/>
  <c r="J358"/>
  <c r="BK230"/>
  <c r="BK352"/>
  <c r="J230"/>
  <c r="J413"/>
  <c r="J263"/>
  <c r="BK193"/>
  <c r="BK362"/>
  <c r="J223"/>
  <c r="J408"/>
  <c r="BK285"/>
  <c r="BK187"/>
  <c r="BK307"/>
  <c r="J231"/>
  <c i="7" r="J392"/>
  <c r="BK298"/>
  <c r="BK187"/>
  <c r="J341"/>
  <c r="BK246"/>
  <c r="J196"/>
  <c r="BK340"/>
  <c r="J320"/>
  <c r="BK359"/>
  <c r="J282"/>
  <c r="J207"/>
  <c r="J155"/>
  <c r="J327"/>
  <c r="BK214"/>
  <c r="BK141"/>
  <c r="J335"/>
  <c r="J292"/>
  <c r="J332"/>
  <c r="J246"/>
  <c r="BK270"/>
  <c r="BK207"/>
  <c i="8" r="J390"/>
  <c r="BK318"/>
  <c r="BK245"/>
  <c r="J400"/>
  <c r="J332"/>
  <c r="J288"/>
  <c r="J179"/>
  <c r="BK331"/>
  <c r="J183"/>
  <c r="J385"/>
  <c r="J331"/>
  <c r="J261"/>
  <c r="BK220"/>
  <c r="BK370"/>
  <c r="J317"/>
  <c r="J254"/>
  <c r="J168"/>
  <c r="J327"/>
  <c r="J256"/>
  <c r="J219"/>
  <c r="J362"/>
  <c r="BK313"/>
  <c r="J251"/>
  <c r="J175"/>
  <c i="9" r="BK667"/>
  <c r="J606"/>
  <c r="J546"/>
  <c r="BK438"/>
  <c r="J660"/>
  <c r="BK571"/>
  <c r="J539"/>
  <c r="BK505"/>
  <c r="BK340"/>
  <c r="J214"/>
  <c r="J580"/>
  <c r="J537"/>
  <c r="BK447"/>
  <c r="BK353"/>
  <c r="BK264"/>
  <c r="BK167"/>
  <c r="J645"/>
  <c r="BK573"/>
  <c r="BK546"/>
  <c r="J530"/>
  <c r="J474"/>
  <c r="J332"/>
  <c r="J139"/>
  <c r="J569"/>
  <c r="J517"/>
  <c r="BK311"/>
  <c r="J524"/>
  <c r="J379"/>
  <c r="BK139"/>
  <c r="BK543"/>
  <c r="J533"/>
  <c r="J514"/>
  <c r="BK388"/>
  <c r="BK262"/>
  <c r="BK135"/>
  <c i="10" r="BK251"/>
  <c r="BK141"/>
  <c r="J228"/>
  <c r="BK255"/>
  <c r="J195"/>
  <c r="BK133"/>
  <c r="BK262"/>
  <c r="J165"/>
  <c r="BK239"/>
  <c r="BK150"/>
  <c r="J235"/>
  <c i="11" r="BK158"/>
  <c r="J126"/>
  <c r="J158"/>
  <c r="BK131"/>
  <c r="BK137"/>
  <c r="J148"/>
  <c r="BK157"/>
  <c r="J138"/>
  <c i="13" r="BK162"/>
  <c r="BK140"/>
  <c r="J156"/>
  <c r="J163"/>
  <c r="BK145"/>
  <c r="J144"/>
  <c r="J151"/>
  <c r="BK144"/>
  <c r="J149"/>
  <c r="BK126"/>
  <c r="BK151"/>
  <c i="14" r="BK163"/>
  <c r="J136"/>
  <c r="BK144"/>
  <c r="J133"/>
  <c r="J163"/>
  <c i="15" r="BK509"/>
  <c r="J490"/>
  <c r="J444"/>
  <c r="J313"/>
  <c r="J226"/>
  <c r="J464"/>
  <c r="J347"/>
  <c r="J259"/>
  <c r="J474"/>
  <c r="J354"/>
  <c r="BK205"/>
  <c r="BK485"/>
  <c r="J390"/>
  <c r="J210"/>
  <c r="BK407"/>
  <c r="BK283"/>
  <c r="J212"/>
  <c r="J476"/>
  <c r="BK344"/>
  <c r="BK154"/>
  <c r="J475"/>
  <c r="BK384"/>
  <c r="BK163"/>
  <c r="BK492"/>
  <c r="J431"/>
  <c r="BK280"/>
  <c i="2" r="F39"/>
  <c r="J309"/>
  <c r="BK298"/>
  <c r="J286"/>
  <c r="BK274"/>
  <c r="J265"/>
  <c r="J256"/>
  <c r="J249"/>
  <c r="BK227"/>
  <c r="BK213"/>
  <c r="BK172"/>
  <c r="BK137"/>
  <c i="3" r="J348"/>
  <c r="BK316"/>
  <c r="J235"/>
  <c r="J155"/>
  <c r="BK328"/>
  <c r="J303"/>
  <c r="J259"/>
  <c r="J210"/>
  <c r="J149"/>
  <c r="J351"/>
  <c r="BK307"/>
  <c r="J246"/>
  <c r="BK172"/>
  <c r="J311"/>
  <c r="BK330"/>
  <c r="J252"/>
  <c r="BK183"/>
  <c r="BK376"/>
  <c r="J328"/>
  <c r="BK232"/>
  <c r="J179"/>
  <c i="4" r="J281"/>
  <c r="BK221"/>
  <c r="BK146"/>
  <c r="BK262"/>
  <c r="J203"/>
  <c r="BK270"/>
  <c r="BK227"/>
  <c r="BK160"/>
  <c r="J290"/>
  <c r="BK230"/>
  <c r="J264"/>
  <c r="J230"/>
  <c r="J146"/>
  <c r="J286"/>
  <c r="BK267"/>
  <c r="J200"/>
  <c r="J296"/>
  <c r="J224"/>
  <c i="5" r="J311"/>
  <c r="J265"/>
  <c r="J207"/>
  <c r="BK150"/>
  <c r="J261"/>
  <c r="J210"/>
  <c r="BK294"/>
  <c r="J204"/>
  <c r="BK306"/>
  <c r="BK204"/>
  <c r="BK181"/>
  <c r="J224"/>
  <c r="BK146"/>
  <c r="J256"/>
  <c r="J276"/>
  <c r="BK221"/>
  <c r="BK257"/>
  <c r="J182"/>
  <c i="6" r="J349"/>
  <c r="J283"/>
  <c r="BK149"/>
  <c r="BK347"/>
  <c r="J365"/>
  <c r="J317"/>
  <c r="BK223"/>
  <c r="BK373"/>
  <c r="J240"/>
  <c r="J137"/>
  <c r="BK340"/>
  <c r="BK227"/>
  <c r="J173"/>
  <c r="J321"/>
  <c r="J238"/>
  <c r="BK137"/>
  <c r="J303"/>
  <c r="BK240"/>
  <c r="J168"/>
  <c r="J259"/>
  <c r="J178"/>
  <c i="7" r="J302"/>
  <c r="J220"/>
  <c r="J336"/>
  <c r="BK254"/>
  <c r="BK167"/>
  <c r="BK332"/>
  <c r="BK318"/>
  <c r="BK324"/>
  <c r="J227"/>
  <c r="J137"/>
  <c r="J331"/>
  <c r="BK162"/>
  <c r="BK320"/>
  <c r="J340"/>
  <c r="J250"/>
  <c r="J141"/>
  <c r="J214"/>
  <c i="8" r="BK377"/>
  <c r="BK292"/>
  <c r="J216"/>
  <c r="BK358"/>
  <c r="BK324"/>
  <c r="BK256"/>
  <c r="J163"/>
  <c r="BK309"/>
  <c r="BK156"/>
  <c r="BK336"/>
  <c r="J280"/>
  <c r="J233"/>
  <c r="J152"/>
  <c r="BK330"/>
  <c r="BK262"/>
  <c r="BK177"/>
  <c r="BK340"/>
  <c r="BK261"/>
  <c r="J220"/>
  <c r="BK395"/>
  <c r="J326"/>
  <c r="BK242"/>
  <c r="BK168"/>
  <c i="9" r="BK655"/>
  <c r="BK583"/>
  <c r="BK550"/>
  <c r="BK502"/>
  <c r="BK267"/>
  <c r="J579"/>
  <c r="J558"/>
  <c r="J535"/>
  <c r="J401"/>
  <c r="J265"/>
  <c r="BK648"/>
  <c r="J556"/>
  <c r="BK534"/>
  <c r="BK465"/>
  <c r="BK365"/>
  <c r="J277"/>
  <c r="J141"/>
  <c r="BK616"/>
  <c r="BK560"/>
  <c r="J543"/>
  <c r="J521"/>
  <c r="J408"/>
  <c r="BK265"/>
  <c r="BK182"/>
  <c r="J581"/>
  <c r="J540"/>
  <c r="J456"/>
  <c r="BK306"/>
  <c r="J502"/>
  <c r="J269"/>
  <c r="BK596"/>
  <c r="BK565"/>
  <c r="BK527"/>
  <c r="BK493"/>
  <c r="J264"/>
  <c r="J192"/>
  <c i="10" r="BK272"/>
  <c r="J192"/>
  <c r="J280"/>
  <c r="BK207"/>
  <c r="BK226"/>
  <c r="J282"/>
  <c r="J213"/>
  <c r="J269"/>
  <c r="J210"/>
  <c r="BK264"/>
  <c r="BK181"/>
  <c i="11" r="BK136"/>
  <c r="J143"/>
  <c r="J153"/>
  <c r="J130"/>
  <c r="BK133"/>
  <c r="BK144"/>
  <c r="BK146"/>
  <c i="12" r="J122"/>
  <c i="13" r="J152"/>
  <c r="J209"/>
  <c r="J212"/>
  <c r="BK137"/>
  <c r="BK142"/>
  <c r="J160"/>
  <c r="BK216"/>
  <c r="BK138"/>
  <c r="BK143"/>
  <c r="BK206"/>
  <c r="J136"/>
  <c i="14" r="J142"/>
  <c r="BK131"/>
  <c r="BK170"/>
  <c r="J151"/>
  <c r="J132"/>
  <c r="BK133"/>
  <c r="J172"/>
  <c i="15" r="BK498"/>
  <c r="J469"/>
  <c r="BK390"/>
  <c r="BK268"/>
  <c r="J186"/>
  <c r="J436"/>
  <c r="J283"/>
  <c r="BK252"/>
  <c r="BK172"/>
  <c r="BK472"/>
  <c r="J336"/>
  <c r="J172"/>
  <c r="BK436"/>
  <c r="BK229"/>
  <c r="BK469"/>
  <c r="BK330"/>
  <c r="BK249"/>
  <c r="BK504"/>
  <c r="J455"/>
  <c r="J328"/>
  <c r="J141"/>
  <c r="J472"/>
  <c r="BK318"/>
  <c r="BK518"/>
  <c r="BK476"/>
  <c r="BK369"/>
  <c r="J263"/>
  <c i="1" r="AS96"/>
  <c i="2" r="BK521"/>
  <c r="BK510"/>
  <c r="BK503"/>
  <c r="J499"/>
  <c r="J495"/>
  <c r="BK487"/>
  <c r="J484"/>
  <c r="BK481"/>
  <c r="BK479"/>
  <c r="BK478"/>
  <c r="BK475"/>
  <c r="J472"/>
  <c r="BK468"/>
  <c r="J465"/>
  <c r="BK460"/>
  <c r="J459"/>
  <c r="BK455"/>
  <c r="J452"/>
  <c r="J450"/>
  <c r="BK446"/>
  <c r="J445"/>
  <c r="J443"/>
  <c r="J441"/>
  <c r="J439"/>
  <c r="BK437"/>
  <c r="J433"/>
  <c r="J419"/>
  <c r="J398"/>
  <c r="J378"/>
  <c r="BK358"/>
  <c r="J348"/>
  <c r="J335"/>
  <c r="BK321"/>
  <c r="J318"/>
  <c r="BK315"/>
  <c r="J314"/>
  <c r="BK306"/>
  <c r="J295"/>
  <c r="J288"/>
  <c r="J278"/>
  <c r="BK268"/>
  <c r="BK257"/>
  <c r="BK253"/>
  <c r="BK239"/>
  <c r="J223"/>
  <c r="BK200"/>
  <c r="BK162"/>
  <c r="J137"/>
  <c i="3" r="BK351"/>
  <c r="J293"/>
  <c r="BK196"/>
  <c r="J345"/>
  <c r="J325"/>
  <c r="J279"/>
  <c r="BK219"/>
  <c r="BK179"/>
  <c r="J388"/>
  <c r="J331"/>
  <c r="BK271"/>
  <c r="BK238"/>
  <c r="BK396"/>
  <c r="J275"/>
  <c r="BK141"/>
  <c r="BK293"/>
  <c r="J207"/>
  <c r="J390"/>
  <c r="J336"/>
  <c r="BK252"/>
  <c r="J181"/>
  <c i="4" r="J285"/>
  <c r="J266"/>
  <c r="J216"/>
  <c r="BK266"/>
  <c r="BK241"/>
  <c r="BK168"/>
  <c r="J268"/>
  <c r="J213"/>
  <c r="J168"/>
  <c r="J300"/>
  <c r="J270"/>
  <c r="BK184"/>
  <c r="BK253"/>
  <c r="BK194"/>
  <c r="BK292"/>
  <c r="BK280"/>
  <c r="BK228"/>
  <c r="J170"/>
  <c r="J280"/>
  <c r="J166"/>
  <c i="5" r="J282"/>
  <c r="J255"/>
  <c r="J181"/>
  <c r="BK271"/>
  <c r="BK194"/>
  <c r="J286"/>
  <c r="J242"/>
  <c r="J171"/>
  <c r="BK266"/>
  <c r="BK199"/>
  <c r="BK267"/>
  <c r="BK213"/>
  <c r="J306"/>
  <c r="J162"/>
  <c r="BK274"/>
  <c r="BK191"/>
  <c r="BK261"/>
  <c r="BK215"/>
  <c i="6" r="J356"/>
  <c r="J311"/>
  <c r="J256"/>
  <c r="J367"/>
  <c r="BK419"/>
  <c r="BK321"/>
  <c r="BK212"/>
  <c r="J346"/>
  <c r="BK161"/>
  <c r="BK346"/>
  <c r="BK243"/>
  <c r="BK209"/>
  <c r="J391"/>
  <c r="BK263"/>
  <c r="J185"/>
  <c r="BK335"/>
  <c r="J262"/>
  <c r="BK173"/>
  <c r="BK290"/>
  <c r="J212"/>
  <c i="7" r="J321"/>
  <c r="J266"/>
  <c r="BK183"/>
  <c r="BK325"/>
  <c r="J238"/>
  <c r="J162"/>
  <c r="J324"/>
  <c r="BK292"/>
  <c r="BK302"/>
  <c r="BK217"/>
  <c r="J167"/>
  <c r="BK347"/>
  <c r="BK241"/>
  <c r="BK392"/>
  <c r="J326"/>
  <c r="J347"/>
  <c r="BK288"/>
  <c r="BK220"/>
  <c r="J233"/>
  <c r="J189"/>
  <c i="8" r="BK373"/>
  <c r="BK305"/>
  <c r="J237"/>
  <c r="BK141"/>
  <c r="J330"/>
  <c r="BK222"/>
  <c r="J344"/>
  <c r="J240"/>
  <c r="BK366"/>
  <c r="J324"/>
  <c r="J242"/>
  <c r="J173"/>
  <c r="J336"/>
  <c r="J271"/>
  <c r="BK173"/>
  <c r="BK341"/>
  <c r="J265"/>
  <c r="BK233"/>
  <c r="BK196"/>
  <c r="J354"/>
  <c r="BK276"/>
  <c r="J211"/>
  <c r="J156"/>
  <c i="9" r="J628"/>
  <c r="J549"/>
  <c r="BK292"/>
  <c r="BK626"/>
  <c r="BK567"/>
  <c r="J534"/>
  <c r="J447"/>
  <c r="BK304"/>
  <c r="BK202"/>
  <c r="J564"/>
  <c r="BK548"/>
  <c r="J525"/>
  <c r="BK405"/>
  <c r="BK308"/>
  <c r="J226"/>
  <c r="J135"/>
  <c r="BK581"/>
  <c r="BK553"/>
  <c r="BK535"/>
  <c r="J483"/>
  <c r="J342"/>
  <c r="BK192"/>
  <c r="J596"/>
  <c r="BK542"/>
  <c r="BK474"/>
  <c r="BK367"/>
  <c r="J182"/>
  <c r="J370"/>
  <c r="J634"/>
  <c r="BK572"/>
  <c r="BK540"/>
  <c r="BK525"/>
  <c r="J417"/>
  <c r="J298"/>
  <c r="BK141"/>
  <c i="10" r="J255"/>
  <c r="J200"/>
  <c r="J271"/>
  <c r="BK153"/>
  <c r="J189"/>
  <c r="BK280"/>
  <c r="BK235"/>
  <c r="J171"/>
  <c r="J248"/>
  <c r="J153"/>
  <c r="BK248"/>
  <c r="J150"/>
  <c i="11" r="BK130"/>
  <c r="J136"/>
  <c r="J144"/>
  <c r="BK145"/>
  <c r="J131"/>
  <c r="BK150"/>
  <c i="12" r="J121"/>
  <c i="13" r="J150"/>
  <c r="BK129"/>
  <c r="J134"/>
  <c r="J157"/>
  <c r="J126"/>
  <c r="BK132"/>
  <c r="BK152"/>
  <c r="BK149"/>
  <c r="J159"/>
  <c r="BK136"/>
  <c r="J141"/>
  <c i="14" r="J168"/>
  <c r="BK168"/>
  <c r="BK153"/>
  <c r="J153"/>
  <c r="J155"/>
  <c r="J160"/>
  <c r="J166"/>
  <c i="15" r="J511"/>
  <c r="J494"/>
  <c r="BK459"/>
  <c r="BK361"/>
  <c r="BK212"/>
  <c r="BK455"/>
  <c r="J318"/>
  <c r="J229"/>
  <c r="BK141"/>
  <c r="J471"/>
  <c r="BK289"/>
  <c r="J180"/>
  <c r="BK475"/>
  <c r="J330"/>
  <c r="BK486"/>
  <c r="J369"/>
  <c r="BK250"/>
  <c r="BK145"/>
  <c r="BK444"/>
  <c r="J291"/>
  <c r="BK507"/>
  <c r="J448"/>
  <c r="BK336"/>
  <c r="J518"/>
  <c r="J442"/>
  <c r="BK264"/>
  <c r="J145"/>
  <c i="2" r="F40"/>
  <c r="BK308"/>
  <c r="BK295"/>
  <c r="BK286"/>
  <c r="BK275"/>
  <c r="J268"/>
  <c r="J255"/>
  <c r="J251"/>
  <c r="J239"/>
  <c r="BK221"/>
  <c r="J213"/>
  <c r="BK145"/>
  <c i="3" r="BK390"/>
  <c r="J334"/>
  <c r="BK266"/>
  <c r="J185"/>
  <c r="J357"/>
  <c r="J327"/>
  <c r="J229"/>
  <c r="BK203"/>
  <c r="J141"/>
  <c r="BK348"/>
  <c r="BK326"/>
  <c r="J251"/>
  <c r="J206"/>
  <c r="BK297"/>
  <c r="J203"/>
  <c r="J321"/>
  <c r="BK224"/>
  <c r="BK149"/>
  <c r="BK343"/>
  <c r="BK311"/>
  <c r="BK226"/>
  <c r="BK162"/>
  <c i="4" r="J284"/>
  <c r="BK249"/>
  <c r="BK188"/>
  <c r="BK265"/>
  <c r="J219"/>
  <c r="J277"/>
  <c r="J236"/>
  <c r="BK187"/>
  <c r="BK330"/>
  <c r="BK271"/>
  <c r="J194"/>
  <c r="J257"/>
  <c r="BK155"/>
  <c r="BK304"/>
  <c r="J269"/>
  <c r="BK203"/>
  <c r="BK164"/>
  <c r="J276"/>
  <c r="J141"/>
  <c i="5" r="J275"/>
  <c r="J201"/>
  <c r="BK290"/>
  <c r="BK242"/>
  <c r="J160"/>
  <c r="J262"/>
  <c r="BK218"/>
  <c r="BK282"/>
  <c r="J215"/>
  <c r="BK315"/>
  <c r="J223"/>
  <c r="J150"/>
  <c r="BK260"/>
  <c r="J178"/>
  <c r="J259"/>
  <c r="BK178"/>
  <c r="BK265"/>
  <c r="J221"/>
  <c i="6" r="BK371"/>
  <c r="BK345"/>
  <c r="BK226"/>
  <c r="J352"/>
  <c r="BK391"/>
  <c r="BK356"/>
  <c r="BK246"/>
  <c r="J419"/>
  <c r="BK317"/>
  <c r="BK218"/>
  <c r="J355"/>
  <c r="J277"/>
  <c r="J215"/>
  <c r="J411"/>
  <c r="BK259"/>
  <c r="BK411"/>
  <c r="BK295"/>
  <c r="J226"/>
  <c r="BK351"/>
  <c r="BK254"/>
  <c i="7" r="BK386"/>
  <c r="J306"/>
  <c r="BK238"/>
  <c r="BK149"/>
  <c r="J274"/>
  <c r="BK224"/>
  <c r="J149"/>
  <c r="BK327"/>
  <c r="J372"/>
  <c r="BK322"/>
  <c r="J230"/>
  <c r="BK203"/>
  <c r="J384"/>
  <c r="BK236"/>
  <c r="BK196"/>
  <c r="J344"/>
  <c r="BK311"/>
  <c r="BK316"/>
  <c r="BK227"/>
  <c r="J256"/>
  <c r="BK185"/>
  <c i="8" r="BK339"/>
  <c r="BK271"/>
  <c r="BK187"/>
  <c r="BK348"/>
  <c r="J309"/>
  <c r="BK189"/>
  <c r="J321"/>
  <c r="BK216"/>
  <c r="BK388"/>
  <c r="BK332"/>
  <c r="J262"/>
  <c r="BK205"/>
  <c r="BK349"/>
  <c r="BK323"/>
  <c r="J245"/>
  <c r="J395"/>
  <c r="BK316"/>
  <c r="BK229"/>
  <c r="BK163"/>
  <c r="J349"/>
  <c r="J284"/>
  <c r="BK237"/>
  <c r="J225"/>
  <c i="9" r="BK645"/>
  <c r="BK568"/>
  <c r="J527"/>
  <c r="J278"/>
  <c r="BK586"/>
  <c r="J553"/>
  <c r="BK515"/>
  <c r="J353"/>
  <c r="J224"/>
  <c r="BK634"/>
  <c r="BK555"/>
  <c r="BK514"/>
  <c r="BK379"/>
  <c r="BK298"/>
  <c r="J202"/>
  <c r="J631"/>
  <c r="J563"/>
  <c r="J541"/>
  <c r="J512"/>
  <c r="J396"/>
  <c r="J212"/>
  <c r="BK665"/>
  <c r="BK544"/>
  <c r="BK526"/>
  <c r="BK370"/>
  <c r="BK214"/>
  <c r="J465"/>
  <c r="BK266"/>
  <c r="BK580"/>
  <c r="BK558"/>
  <c r="BK537"/>
  <c r="BK509"/>
  <c r="BK278"/>
  <c r="BK204"/>
  <c i="10" r="BK277"/>
  <c r="BK228"/>
  <c r="J135"/>
  <c r="BK223"/>
  <c r="J133"/>
  <c r="BK200"/>
  <c r="BK271"/>
  <c r="BK197"/>
  <c r="BK267"/>
  <c r="J181"/>
  <c r="J251"/>
  <c r="BK195"/>
  <c i="11" r="J140"/>
  <c r="BK135"/>
  <c r="BK148"/>
  <c r="J147"/>
  <c r="BK156"/>
  <c r="BK147"/>
  <c r="J149"/>
  <c i="12" r="BK122"/>
  <c i="13" r="BK160"/>
  <c r="J132"/>
  <c r="J143"/>
  <c r="BK159"/>
  <c r="J208"/>
  <c r="J135"/>
  <c r="J155"/>
  <c r="J215"/>
  <c r="BK128"/>
  <c r="BK215"/>
  <c r="BK139"/>
  <c i="14" r="J154"/>
  <c r="BK146"/>
  <c r="J143"/>
  <c r="J146"/>
  <c r="J149"/>
  <c i="15" r="J483"/>
  <c r="J275"/>
  <c r="J485"/>
  <c r="BK338"/>
  <c r="J218"/>
  <c r="J514"/>
  <c r="J338"/>
  <c r="BK216"/>
  <c r="BK134"/>
  <c r="BK460"/>
  <c r="BK259"/>
  <c r="BK474"/>
  <c r="BK354"/>
  <c r="BK218"/>
  <c r="BK490"/>
  <c r="BK442"/>
  <c r="BK239"/>
  <c r="J473"/>
  <c r="J341"/>
  <c r="BK520"/>
  <c r="J507"/>
  <c r="J463"/>
  <c r="J325"/>
  <c r="BK186"/>
  <c i="2" r="BK450"/>
  <c r="BK444"/>
  <c r="BK442"/>
  <c r="BK440"/>
  <c r="BK438"/>
  <c r="BK436"/>
  <c r="BK429"/>
  <c r="BK408"/>
  <c r="BK388"/>
  <c r="BK368"/>
  <c r="BK348"/>
  <c r="BK335"/>
  <c r="BK322"/>
  <c r="BK318"/>
  <c r="BK316"/>
  <c r="BK314"/>
  <c r="BK309"/>
  <c r="J298"/>
  <c r="BK288"/>
  <c r="BK278"/>
  <c r="BK265"/>
  <c r="BK255"/>
  <c r="BK248"/>
  <c r="J227"/>
  <c r="BK215"/>
  <c r="BK189"/>
  <c r="J145"/>
  <c i="3" r="BK388"/>
  <c r="J329"/>
  <c r="J238"/>
  <c r="BK363"/>
  <c r="J343"/>
  <c r="BK321"/>
  <c r="J232"/>
  <c r="BK207"/>
  <c r="J401"/>
  <c r="J344"/>
  <c r="J323"/>
  <c r="J243"/>
  <c r="BK339"/>
  <c r="BK243"/>
  <c r="BK187"/>
  <c r="BK279"/>
  <c r="BK216"/>
  <c r="J137"/>
  <c r="BK340"/>
  <c r="J255"/>
  <c r="BK206"/>
  <c i="4" r="J304"/>
  <c r="BK234"/>
  <c r="J177"/>
  <c r="J263"/>
  <c r="J184"/>
  <c r="J267"/>
  <c r="J205"/>
  <c r="J155"/>
  <c r="BK274"/>
  <c r="BK150"/>
  <c r="BK229"/>
  <c r="J309"/>
  <c r="BK276"/>
  <c r="J187"/>
  <c r="J160"/>
  <c r="BK257"/>
  <c r="J137"/>
  <c i="5" r="J267"/>
  <c r="J188"/>
  <c r="BK320"/>
  <c r="J257"/>
  <c r="BK162"/>
  <c r="BK276"/>
  <c r="BK238"/>
  <c r="BK137"/>
  <c r="BK250"/>
  <c r="BK309"/>
  <c r="BK222"/>
  <c r="J137"/>
  <c r="BK259"/>
  <c r="BK286"/>
  <c r="J199"/>
  <c r="BK280"/>
  <c r="BK223"/>
  <c i="6" r="J373"/>
  <c r="J347"/>
  <c r="J264"/>
  <c r="BK425"/>
  <c r="J425"/>
  <c r="BK370"/>
  <c r="J271"/>
  <c r="J209"/>
  <c r="J357"/>
  <c r="BK262"/>
  <c r="BK141"/>
  <c r="J345"/>
  <c r="BK238"/>
  <c r="J201"/>
  <c r="BK366"/>
  <c r="BK231"/>
  <c r="J385"/>
  <c r="J290"/>
  <c r="BK213"/>
  <c r="J141"/>
  <c r="J299"/>
  <c r="J227"/>
  <c i="7" r="J353"/>
  <c r="BK278"/>
  <c r="J203"/>
  <c r="BK384"/>
  <c r="J247"/>
  <c r="J222"/>
  <c r="BK345"/>
  <c r="BK321"/>
  <c r="BK365"/>
  <c r="J298"/>
  <c r="BK213"/>
  <c r="J187"/>
  <c r="J365"/>
  <c r="BK230"/>
  <c r="J185"/>
  <c r="BK381"/>
  <c r="J319"/>
  <c r="BK336"/>
  <c r="J244"/>
  <c r="BK266"/>
  <c r="J217"/>
  <c i="8" r="BK321"/>
  <c r="BK254"/>
  <c r="J189"/>
  <c r="J377"/>
  <c r="J313"/>
  <c r="BK253"/>
  <c r="J351"/>
  <c r="BK259"/>
  <c r="BK400"/>
  <c r="BK335"/>
  <c r="J276"/>
  <c r="BK231"/>
  <c r="J141"/>
  <c r="J345"/>
  <c r="J300"/>
  <c r="BK206"/>
  <c r="BK390"/>
  <c r="J320"/>
  <c r="J248"/>
  <c r="BK211"/>
  <c r="J358"/>
  <c r="BK300"/>
  <c r="BK209"/>
  <c i="9" r="BK660"/>
  <c r="J616"/>
  <c r="BK557"/>
  <c r="J505"/>
  <c r="J663"/>
  <c r="J573"/>
  <c r="J545"/>
  <c r="BK533"/>
  <c r="BK429"/>
  <c r="BK279"/>
  <c r="BK672"/>
  <c r="J571"/>
  <c r="J542"/>
  <c r="BK483"/>
  <c r="J367"/>
  <c r="J267"/>
  <c r="J158"/>
  <c r="J637"/>
  <c r="BK564"/>
  <c r="J550"/>
  <c r="J528"/>
  <c r="BK456"/>
  <c r="BK330"/>
  <c r="BK208"/>
  <c r="BK606"/>
  <c r="BK538"/>
  <c r="BK408"/>
  <c r="J292"/>
  <c r="J513"/>
  <c r="J279"/>
  <c r="J655"/>
  <c r="J548"/>
  <c r="J536"/>
  <c r="J516"/>
  <c r="J365"/>
  <c r="BK206"/>
  <c i="10" r="J274"/>
  <c r="J223"/>
  <c r="J258"/>
  <c r="J162"/>
  <c r="BK176"/>
  <c r="BK274"/>
  <c r="J216"/>
  <c r="BK162"/>
  <c r="J231"/>
  <c r="J147"/>
  <c r="J197"/>
  <c i="11" r="BK151"/>
  <c r="J157"/>
  <c r="J156"/>
  <c r="BK141"/>
  <c r="BK153"/>
  <c r="J128"/>
  <c r="BK127"/>
  <c i="13" r="BK147"/>
  <c r="J131"/>
  <c r="J216"/>
  <c r="J148"/>
  <c r="BK161"/>
  <c r="J162"/>
  <c r="J127"/>
  <c r="BK141"/>
  <c r="J140"/>
  <c r="J158"/>
  <c r="BK134"/>
  <c i="14" r="J158"/>
  <c r="BK164"/>
  <c r="BK151"/>
  <c r="BK154"/>
  <c r="BK160"/>
  <c r="J131"/>
  <c r="BK148"/>
  <c i="15" r="BK467"/>
  <c r="J286"/>
  <c r="J154"/>
  <c r="BK291"/>
  <c r="BK263"/>
  <c r="J190"/>
  <c r="BK426"/>
  <c r="J252"/>
  <c r="BK496"/>
  <c r="BK448"/>
  <c r="BK286"/>
  <c r="BK511"/>
  <c r="BK372"/>
  <c r="J254"/>
  <c r="J509"/>
  <c r="J467"/>
  <c r="J280"/>
  <c r="J496"/>
  <c r="J402"/>
  <c r="J253"/>
  <c r="J520"/>
  <c r="BK483"/>
  <c r="BK402"/>
  <c r="BK207"/>
  <c i="2" l="1" r="P297"/>
  <c r="R307"/>
  <c r="R435"/>
  <c r="T509"/>
  <c i="3" r="R136"/>
  <c r="T239"/>
  <c r="T320"/>
  <c r="R350"/>
  <c i="4" r="P212"/>
  <c r="T220"/>
  <c r="T233"/>
  <c r="P291"/>
  <c i="5" r="P136"/>
  <c r="BK214"/>
  <c r="J214"/>
  <c r="J105"/>
  <c r="R254"/>
  <c r="R298"/>
  <c i="6" r="R136"/>
  <c r="P266"/>
  <c r="BK397"/>
  <c r="J397"/>
  <c r="J109"/>
  <c i="7" r="BK136"/>
  <c r="J136"/>
  <c r="J102"/>
  <c r="BK249"/>
  <c r="J249"/>
  <c r="J106"/>
  <c r="BK346"/>
  <c r="J346"/>
  <c r="J108"/>
  <c i="8" r="T136"/>
  <c r="BK264"/>
  <c r="J264"/>
  <c r="J106"/>
  <c r="BK350"/>
  <c r="J350"/>
  <c r="J108"/>
  <c i="9" r="R387"/>
  <c r="T407"/>
  <c r="T582"/>
  <c r="R662"/>
  <c i="10" r="BK209"/>
  <c r="J209"/>
  <c r="J101"/>
  <c r="T227"/>
  <c r="T247"/>
  <c r="R268"/>
  <c i="11" r="BK142"/>
  <c r="J142"/>
  <c r="J101"/>
  <c r="T155"/>
  <c i="13" r="T125"/>
  <c r="P146"/>
  <c r="R214"/>
  <c i="14" r="BK130"/>
  <c r="BK129"/>
  <c r="BK141"/>
  <c r="BK140"/>
  <c r="J140"/>
  <c r="J103"/>
  <c i="15" r="R133"/>
  <c r="BK346"/>
  <c r="J346"/>
  <c r="J102"/>
  <c i="2" r="BK297"/>
  <c r="J297"/>
  <c r="J103"/>
  <c r="T324"/>
  <c r="R483"/>
  <c i="3" r="P231"/>
  <c r="R239"/>
  <c r="BK320"/>
  <c r="J320"/>
  <c r="J107"/>
  <c r="P375"/>
  <c i="4" r="BK212"/>
  <c r="J212"/>
  <c r="J103"/>
  <c r="BK233"/>
  <c r="J233"/>
  <c r="J106"/>
  <c r="R233"/>
  <c r="R291"/>
  <c i="5" r="R136"/>
  <c r="R214"/>
  <c r="T254"/>
  <c r="P281"/>
  <c i="6" r="BK136"/>
  <c r="BK266"/>
  <c r="J266"/>
  <c r="J106"/>
  <c r="BK372"/>
  <c r="J372"/>
  <c r="J108"/>
  <c i="7" r="R136"/>
  <c r="T249"/>
  <c r="R371"/>
  <c i="8" r="T244"/>
  <c r="P264"/>
  <c r="P350"/>
  <c i="11" r="P142"/>
  <c i="13" r="BK153"/>
  <c r="J153"/>
  <c r="J101"/>
  <c i="14" r="R135"/>
  <c r="R134"/>
  <c r="P157"/>
  <c r="P156"/>
  <c i="15" r="R360"/>
  <c i="2" r="BK136"/>
  <c r="R324"/>
  <c r="R509"/>
  <c i="3" r="P136"/>
  <c r="R254"/>
  <c r="T375"/>
  <c i="6" r="P136"/>
  <c r="P255"/>
  <c r="T344"/>
  <c r="T372"/>
  <c i="7" r="P229"/>
  <c r="P237"/>
  <c r="P315"/>
  <c r="T346"/>
  <c i="8" r="P244"/>
  <c r="T252"/>
  <c r="T315"/>
  <c r="P376"/>
  <c i="9" r="BK407"/>
  <c r="J407"/>
  <c r="J103"/>
  <c r="T511"/>
  <c r="T636"/>
  <c i="10" r="T132"/>
  <c r="P227"/>
  <c r="R247"/>
  <c r="T268"/>
  <c i="11" r="BK125"/>
  <c r="J125"/>
  <c r="J99"/>
  <c r="P134"/>
  <c r="R155"/>
  <c i="12" r="P120"/>
  <c i="1" r="AU107"/>
  <c i="13" r="R153"/>
  <c i="14" r="BK135"/>
  <c r="J135"/>
  <c r="J102"/>
  <c r="T141"/>
  <c r="T140"/>
  <c i="15" r="BK133"/>
  <c r="BK340"/>
  <c r="J340"/>
  <c r="J101"/>
  <c r="T340"/>
  <c r="R346"/>
  <c r="R458"/>
  <c i="2" r="R136"/>
  <c r="BK307"/>
  <c r="J307"/>
  <c r="J105"/>
  <c r="BK435"/>
  <c r="J435"/>
  <c r="J107"/>
  <c r="T483"/>
  <c i="3" r="R231"/>
  <c r="BK254"/>
  <c r="J254"/>
  <c r="J106"/>
  <c r="R375"/>
  <c i="4" r="BK136"/>
  <c r="J136"/>
  <c r="J102"/>
  <c r="R212"/>
  <c r="BK261"/>
  <c r="J261"/>
  <c r="J107"/>
  <c r="BK308"/>
  <c r="J308"/>
  <c r="J109"/>
  <c i="5" r="T206"/>
  <c r="P226"/>
  <c r="BK281"/>
  <c r="J281"/>
  <c r="J108"/>
  <c r="T281"/>
  <c i="6" r="T136"/>
  <c r="T266"/>
  <c r="T397"/>
  <c i="7" r="P136"/>
  <c r="BK237"/>
  <c r="J237"/>
  <c r="J105"/>
  <c r="R315"/>
  <c r="BK371"/>
  <c r="J371"/>
  <c r="J109"/>
  <c i="8" r="R136"/>
  <c r="P252"/>
  <c r="R315"/>
  <c r="BK376"/>
  <c r="J376"/>
  <c r="J109"/>
  <c i="9" r="P134"/>
  <c r="P387"/>
  <c r="P511"/>
  <c r="BK636"/>
  <c r="J636"/>
  <c r="J106"/>
  <c r="R668"/>
  <c i="10" r="P209"/>
  <c r="R254"/>
  <c i="11" r="P125"/>
  <c r="BK134"/>
  <c r="J134"/>
  <c r="J100"/>
  <c r="BK155"/>
  <c r="J155"/>
  <c r="J102"/>
  <c i="12" r="BK120"/>
  <c r="J120"/>
  <c i="13" r="BK125"/>
  <c r="T146"/>
  <c r="T214"/>
  <c i="14" r="R130"/>
  <c r="R129"/>
  <c r="R157"/>
  <c r="R156"/>
  <c i="15" r="T133"/>
  <c r="R340"/>
  <c r="T346"/>
  <c r="P458"/>
  <c r="T484"/>
  <c i="2" r="P136"/>
  <c r="BK324"/>
  <c r="J324"/>
  <c r="J106"/>
  <c r="BK483"/>
  <c r="J483"/>
  <c r="J108"/>
  <c i="3" r="BK136"/>
  <c r="J136"/>
  <c r="J102"/>
  <c r="T231"/>
  <c r="P254"/>
  <c r="BK350"/>
  <c r="J350"/>
  <c r="J108"/>
  <c i="4" r="T212"/>
  <c r="P233"/>
  <c r="BK291"/>
  <c r="J291"/>
  <c r="J108"/>
  <c r="T291"/>
  <c i="5" r="BK136"/>
  <c r="R206"/>
  <c r="BK254"/>
  <c r="J254"/>
  <c r="J107"/>
  <c r="R281"/>
  <c i="6" r="T245"/>
  <c r="R255"/>
  <c r="R344"/>
  <c r="P372"/>
  <c i="7" r="BK229"/>
  <c r="J229"/>
  <c r="J103"/>
  <c r="R237"/>
  <c r="T315"/>
  <c r="T371"/>
  <c i="8" r="P136"/>
  <c r="R264"/>
  <c r="T376"/>
  <c i="9" r="R134"/>
  <c r="P407"/>
  <c r="BK582"/>
  <c r="J582"/>
  <c r="J105"/>
  <c r="R636"/>
  <c r="T662"/>
  <c i="10" r="P132"/>
  <c r="R227"/>
  <c r="P247"/>
  <c r="BK268"/>
  <c r="J268"/>
  <c r="J105"/>
  <c r="R276"/>
  <c r="R275"/>
  <c i="11" r="R142"/>
  <c i="13" r="T153"/>
  <c i="14" r="T135"/>
  <c r="T134"/>
  <c r="T157"/>
  <c r="T156"/>
  <c i="15" r="BK360"/>
  <c r="J360"/>
  <c r="J103"/>
  <c r="T458"/>
  <c r="T502"/>
  <c i="2" r="T136"/>
  <c r="T307"/>
  <c r="T435"/>
  <c r="BK509"/>
  <c r="J509"/>
  <c r="J109"/>
  <c i="3" r="T136"/>
  <c r="T254"/>
  <c r="BK375"/>
  <c r="J375"/>
  <c r="J109"/>
  <c i="4" r="R136"/>
  <c r="BK220"/>
  <c r="J220"/>
  <c r="J105"/>
  <c r="P261"/>
  <c r="R308"/>
  <c i="5" r="BK206"/>
  <c r="J206"/>
  <c r="J103"/>
  <c r="P214"/>
  <c r="P254"/>
  <c r="P298"/>
  <c i="6" r="R245"/>
  <c r="R266"/>
  <c r="R397"/>
  <c i="7" r="R229"/>
  <c r="T237"/>
  <c r="BK315"/>
  <c r="J315"/>
  <c r="J107"/>
  <c r="P371"/>
  <c i="8" r="BK244"/>
  <c r="J244"/>
  <c r="J103"/>
  <c r="R252"/>
  <c r="BK315"/>
  <c r="J315"/>
  <c r="J107"/>
  <c r="R376"/>
  <c i="9" r="T387"/>
  <c r="R407"/>
  <c r="P582"/>
  <c r="P662"/>
  <c r="T668"/>
  <c i="10" r="R209"/>
  <c r="BK247"/>
  <c r="J247"/>
  <c r="J103"/>
  <c r="T254"/>
  <c r="P276"/>
  <c r="P275"/>
  <c i="11" r="R125"/>
  <c r="T142"/>
  <c i="12" r="T120"/>
  <c i="13" r="R125"/>
  <c r="R124"/>
  <c r="R146"/>
  <c r="P214"/>
  <c i="14" r="P135"/>
  <c r="P134"/>
  <c r="BK157"/>
  <c r="BK156"/>
  <c r="J156"/>
  <c r="J105"/>
  <c i="15" r="T360"/>
  <c r="R484"/>
  <c r="R502"/>
  <c i="2" r="R297"/>
  <c r="R135"/>
  <c r="R134"/>
  <c r="P324"/>
  <c r="P483"/>
  <c i="3" r="BK239"/>
  <c r="J239"/>
  <c r="J105"/>
  <c r="P320"/>
  <c r="P350"/>
  <c i="4" r="T136"/>
  <c r="T135"/>
  <c r="T134"/>
  <c r="R220"/>
  <c r="T261"/>
  <c r="T308"/>
  <c i="5" r="P206"/>
  <c r="T214"/>
  <c r="R226"/>
  <c r="T298"/>
  <c i="6" r="BK245"/>
  <c r="J245"/>
  <c r="J103"/>
  <c r="BK255"/>
  <c r="J255"/>
  <c r="J105"/>
  <c r="P344"/>
  <c r="P397"/>
  <c i="7" r="T136"/>
  <c r="P249"/>
  <c r="P346"/>
  <c i="8" r="BK136"/>
  <c r="J136"/>
  <c r="J102"/>
  <c r="BK252"/>
  <c r="J252"/>
  <c r="J105"/>
  <c r="P315"/>
  <c r="R350"/>
  <c i="9" r="BK134"/>
  <c r="J134"/>
  <c r="J100"/>
  <c r="BK511"/>
  <c r="J511"/>
  <c r="J104"/>
  <c r="R582"/>
  <c r="BK662"/>
  <c r="J662"/>
  <c r="J109"/>
  <c r="P668"/>
  <c i="10" r="R132"/>
  <c r="R131"/>
  <c r="R130"/>
  <c r="BK227"/>
  <c r="J227"/>
  <c r="J102"/>
  <c r="P254"/>
  <c r="BK276"/>
  <c r="J276"/>
  <c r="J108"/>
  <c i="11" r="R134"/>
  <c r="P155"/>
  <c i="13" r="P153"/>
  <c i="14" r="P130"/>
  <c r="P129"/>
  <c r="P141"/>
  <c r="P140"/>
  <c i="15" r="P360"/>
  <c r="BK484"/>
  <c r="J484"/>
  <c r="J105"/>
  <c r="P502"/>
  <c i="2" r="T297"/>
  <c r="P307"/>
  <c r="P435"/>
  <c r="P509"/>
  <c i="3" r="BK231"/>
  <c r="J231"/>
  <c r="J103"/>
  <c r="P239"/>
  <c r="R320"/>
  <c r="T350"/>
  <c i="4" r="P136"/>
  <c r="P220"/>
  <c r="R261"/>
  <c r="P308"/>
  <c i="5" r="T136"/>
  <c r="T135"/>
  <c r="T134"/>
  <c r="BK226"/>
  <c r="J226"/>
  <c r="J106"/>
  <c r="T226"/>
  <c r="BK298"/>
  <c r="J298"/>
  <c r="J109"/>
  <c i="6" r="P245"/>
  <c r="T255"/>
  <c r="BK344"/>
  <c r="J344"/>
  <c r="J107"/>
  <c r="R372"/>
  <c i="7" r="T229"/>
  <c r="R249"/>
  <c r="R346"/>
  <c i="8" r="R244"/>
  <c r="T264"/>
  <c r="T350"/>
  <c i="9" r="T134"/>
  <c r="T133"/>
  <c r="BK387"/>
  <c r="J387"/>
  <c r="J102"/>
  <c r="R511"/>
  <c r="P636"/>
  <c r="BK668"/>
  <c r="J668"/>
  <c r="J110"/>
  <c i="10" r="BK132"/>
  <c r="J132"/>
  <c r="J100"/>
  <c r="T209"/>
  <c r="BK254"/>
  <c r="J254"/>
  <c r="J104"/>
  <c r="P268"/>
  <c r="T276"/>
  <c r="T275"/>
  <c i="11" r="T125"/>
  <c r="T124"/>
  <c r="T134"/>
  <c i="12" r="R120"/>
  <c i="13" r="P125"/>
  <c r="P124"/>
  <c i="1" r="AU108"/>
  <c i="13" r="BK146"/>
  <c r="J146"/>
  <c r="J100"/>
  <c r="BK214"/>
  <c r="J214"/>
  <c r="J102"/>
  <c i="14" r="T130"/>
  <c r="T129"/>
  <c r="T128"/>
  <c r="R141"/>
  <c r="R140"/>
  <c i="15" r="P133"/>
  <c r="P132"/>
  <c r="P131"/>
  <c i="1" r="AU111"/>
  <c i="15" r="P340"/>
  <c r="P346"/>
  <c r="BK458"/>
  <c r="J458"/>
  <c r="J104"/>
  <c r="P484"/>
  <c r="BK502"/>
  <c r="J502"/>
  <c r="J106"/>
  <c r="BK516"/>
  <c r="J516"/>
  <c r="J109"/>
  <c r="P516"/>
  <c r="P515"/>
  <c r="R516"/>
  <c r="R515"/>
  <c r="T516"/>
  <c r="T515"/>
  <c i="7" r="BK235"/>
  <c r="J235"/>
  <c r="J104"/>
  <c i="6" r="BK253"/>
  <c r="J253"/>
  <c r="J104"/>
  <c i="3" r="BK237"/>
  <c r="J237"/>
  <c r="J104"/>
  <c i="6" r="BK424"/>
  <c r="J424"/>
  <c r="J110"/>
  <c i="2" r="BK305"/>
  <c r="J305"/>
  <c r="J104"/>
  <c i="4" r="BK218"/>
  <c r="J218"/>
  <c r="J104"/>
  <c i="10" r="BK273"/>
  <c r="J273"/>
  <c r="J106"/>
  <c i="5" r="BK212"/>
  <c r="J212"/>
  <c r="J104"/>
  <c i="8" r="BK250"/>
  <c r="J250"/>
  <c r="J104"/>
  <c i="2" r="BK532"/>
  <c r="J532"/>
  <c r="J110"/>
  <c i="3" r="BK400"/>
  <c r="J400"/>
  <c r="J110"/>
  <c i="5" r="BK319"/>
  <c r="J319"/>
  <c r="J110"/>
  <c i="9" r="BK369"/>
  <c r="J369"/>
  <c r="J101"/>
  <c i="4" r="BK329"/>
  <c r="J329"/>
  <c r="J110"/>
  <c i="7" r="BK396"/>
  <c r="J396"/>
  <c r="J110"/>
  <c i="8" r="BK399"/>
  <c r="J399"/>
  <c r="J110"/>
  <c i="9" r="BK659"/>
  <c r="J659"/>
  <c r="J107"/>
  <c i="15" r="BK513"/>
  <c r="J513"/>
  <c r="J107"/>
  <c i="14" r="J129"/>
  <c r="J99"/>
  <c r="J130"/>
  <c r="J100"/>
  <c i="15" r="F128"/>
  <c r="BE134"/>
  <c r="BE163"/>
  <c r="BE180"/>
  <c r="BE210"/>
  <c r="BE212"/>
  <c r="BE229"/>
  <c r="BE249"/>
  <c r="BE252"/>
  <c r="BE253"/>
  <c r="BE291"/>
  <c r="BE313"/>
  <c r="BE328"/>
  <c r="BE330"/>
  <c r="BE372"/>
  <c r="BE390"/>
  <c r="BE448"/>
  <c r="BE459"/>
  <c r="BE464"/>
  <c r="BE471"/>
  <c r="BE494"/>
  <c r="BE503"/>
  <c r="BE514"/>
  <c r="BE517"/>
  <c r="BE518"/>
  <c r="BE520"/>
  <c i="14" r="J141"/>
  <c r="J104"/>
  <c r="J157"/>
  <c r="J106"/>
  <c i="15" r="J91"/>
  <c r="BE172"/>
  <c r="BE186"/>
  <c r="BE250"/>
  <c r="BE286"/>
  <c r="BE325"/>
  <c r="BE347"/>
  <c r="BE354"/>
  <c r="BE414"/>
  <c r="BE426"/>
  <c r="BE431"/>
  <c r="BE442"/>
  <c r="BE483"/>
  <c r="BE488"/>
  <c r="BE190"/>
  <c r="BE214"/>
  <c r="BE216"/>
  <c r="BE218"/>
  <c r="BE264"/>
  <c r="BE283"/>
  <c r="BE338"/>
  <c r="BE463"/>
  <c r="BE469"/>
  <c r="BE470"/>
  <c r="BE485"/>
  <c r="BE486"/>
  <c i="14" r="BK134"/>
  <c r="J134"/>
  <c r="J101"/>
  <c i="15" r="E85"/>
  <c r="BE205"/>
  <c r="BE207"/>
  <c r="BE226"/>
  <c r="BE255"/>
  <c r="BE289"/>
  <c r="BE341"/>
  <c r="BE378"/>
  <c r="BE395"/>
  <c r="BE444"/>
  <c r="BE498"/>
  <c r="BE500"/>
  <c r="BE504"/>
  <c r="BE141"/>
  <c r="BE145"/>
  <c r="BE239"/>
  <c r="BE254"/>
  <c r="BE265"/>
  <c r="BE268"/>
  <c r="BE280"/>
  <c r="BE318"/>
  <c r="BE336"/>
  <c r="BE369"/>
  <c r="BE402"/>
  <c r="BE455"/>
  <c r="BE472"/>
  <c r="BE473"/>
  <c r="BE492"/>
  <c r="BE509"/>
  <c r="BE511"/>
  <c r="BE154"/>
  <c r="BE259"/>
  <c r="BE344"/>
  <c r="BE361"/>
  <c r="BE407"/>
  <c r="BE436"/>
  <c r="BE468"/>
  <c r="BE475"/>
  <c r="BE490"/>
  <c r="BE496"/>
  <c r="BE275"/>
  <c r="BE384"/>
  <c r="BE460"/>
  <c r="BE467"/>
  <c r="BE474"/>
  <c r="BE476"/>
  <c r="BE479"/>
  <c r="BE482"/>
  <c r="BE198"/>
  <c r="BE263"/>
  <c r="BE507"/>
  <c i="14" r="BE133"/>
  <c r="BE138"/>
  <c r="BE144"/>
  <c r="BE146"/>
  <c r="BE148"/>
  <c r="BE149"/>
  <c r="BE151"/>
  <c r="BE153"/>
  <c r="BE155"/>
  <c r="BE168"/>
  <c r="BE170"/>
  <c r="BE171"/>
  <c r="E85"/>
  <c r="BE131"/>
  <c r="BE160"/>
  <c r="BE163"/>
  <c r="BE172"/>
  <c r="F94"/>
  <c r="BE136"/>
  <c r="BE142"/>
  <c r="BE143"/>
  <c r="BE154"/>
  <c r="J122"/>
  <c r="BE164"/>
  <c r="BE166"/>
  <c i="13" r="J125"/>
  <c r="J99"/>
  <c i="14" r="BE132"/>
  <c r="BE158"/>
  <c r="BE162"/>
  <c i="13" r="E112"/>
  <c r="BE126"/>
  <c r="BE132"/>
  <c r="BE142"/>
  <c r="BE143"/>
  <c r="BE155"/>
  <c r="BE162"/>
  <c r="BE208"/>
  <c i="12" r="J98"/>
  <c i="13" r="F94"/>
  <c r="BE128"/>
  <c r="BE134"/>
  <c r="BE210"/>
  <c r="BE139"/>
  <c r="BE147"/>
  <c r="BE151"/>
  <c r="BE152"/>
  <c r="BE159"/>
  <c r="BE206"/>
  <c r="BE207"/>
  <c r="BE130"/>
  <c r="BE131"/>
  <c r="BE157"/>
  <c r="BE129"/>
  <c r="BE137"/>
  <c r="BE138"/>
  <c r="BE145"/>
  <c r="BE148"/>
  <c r="BE149"/>
  <c r="BE150"/>
  <c r="BE154"/>
  <c r="BE163"/>
  <c r="BE209"/>
  <c r="BE212"/>
  <c r="BE216"/>
  <c r="J91"/>
  <c r="BE136"/>
  <c r="BE135"/>
  <c r="BE140"/>
  <c r="BE141"/>
  <c r="BE144"/>
  <c r="BE158"/>
  <c r="BE160"/>
  <c r="BE161"/>
  <c r="BE205"/>
  <c r="BE127"/>
  <c r="BE133"/>
  <c r="BE156"/>
  <c r="BE215"/>
  <c i="11" r="BK124"/>
  <c r="J124"/>
  <c i="12" r="F94"/>
  <c r="BE122"/>
  <c r="J91"/>
  <c r="E108"/>
  <c r="BE121"/>
  <c i="11" r="F94"/>
  <c r="BE126"/>
  <c r="BE130"/>
  <c r="BE151"/>
  <c r="J118"/>
  <c r="BE141"/>
  <c r="BE137"/>
  <c r="BE139"/>
  <c r="BE145"/>
  <c r="BE148"/>
  <c i="10" r="BK131"/>
  <c r="J131"/>
  <c r="J99"/>
  <c i="11" r="BE128"/>
  <c r="BE129"/>
  <c r="BE135"/>
  <c r="BE136"/>
  <c r="BE140"/>
  <c r="BE144"/>
  <c r="BE157"/>
  <c r="BE132"/>
  <c r="BE138"/>
  <c r="BE143"/>
  <c r="BE146"/>
  <c r="BE147"/>
  <c r="BE149"/>
  <c r="BE150"/>
  <c r="BE158"/>
  <c i="10" r="BK275"/>
  <c r="J275"/>
  <c r="J107"/>
  <c i="11" r="E85"/>
  <c r="BE127"/>
  <c r="BE131"/>
  <c r="BE133"/>
  <c r="BE153"/>
  <c r="BE156"/>
  <c i="10" r="F127"/>
  <c r="BE147"/>
  <c r="BE165"/>
  <c r="BE207"/>
  <c r="BE262"/>
  <c r="BE267"/>
  <c i="9" r="BK133"/>
  <c r="J133"/>
  <c r="J99"/>
  <c r="BK661"/>
  <c r="J661"/>
  <c r="J108"/>
  <c i="10" r="J91"/>
  <c r="BE135"/>
  <c r="BE141"/>
  <c r="BE189"/>
  <c r="BE213"/>
  <c r="BE228"/>
  <c r="BE235"/>
  <c r="BE244"/>
  <c r="BE255"/>
  <c r="BE274"/>
  <c r="BE277"/>
  <c r="BE133"/>
  <c r="BE156"/>
  <c r="BE176"/>
  <c r="BE181"/>
  <c r="BE195"/>
  <c r="BE231"/>
  <c r="BE259"/>
  <c r="BE264"/>
  <c r="BE269"/>
  <c r="BE272"/>
  <c r="E85"/>
  <c r="BE162"/>
  <c r="BE171"/>
  <c r="BE186"/>
  <c r="BE192"/>
  <c r="BE210"/>
  <c r="BE223"/>
  <c r="BE239"/>
  <c r="BE150"/>
  <c r="BE197"/>
  <c r="BE200"/>
  <c r="BE251"/>
  <c r="BE137"/>
  <c r="BE153"/>
  <c r="BE216"/>
  <c r="BE226"/>
  <c r="BE248"/>
  <c r="BE258"/>
  <c r="BE271"/>
  <c r="BE280"/>
  <c r="BE282"/>
  <c i="8" r="BK135"/>
  <c r="J135"/>
  <c r="J101"/>
  <c i="9" r="E85"/>
  <c r="BE202"/>
  <c r="BE265"/>
  <c r="BE269"/>
  <c r="BE292"/>
  <c r="BE308"/>
  <c r="BE405"/>
  <c r="BE456"/>
  <c r="BE512"/>
  <c r="BE530"/>
  <c r="BE535"/>
  <c r="BE549"/>
  <c r="BE555"/>
  <c r="BE569"/>
  <c r="BE571"/>
  <c r="BE577"/>
  <c r="BE650"/>
  <c r="BE667"/>
  <c r="BE669"/>
  <c r="BE141"/>
  <c r="BE208"/>
  <c r="BE214"/>
  <c r="BE244"/>
  <c r="BE298"/>
  <c r="BE306"/>
  <c r="BE353"/>
  <c r="BE408"/>
  <c r="BE417"/>
  <c r="BE419"/>
  <c r="BE447"/>
  <c r="BE505"/>
  <c r="BE525"/>
  <c r="BE528"/>
  <c r="BE538"/>
  <c r="BE541"/>
  <c r="BE556"/>
  <c r="BE564"/>
  <c r="BE568"/>
  <c r="BE572"/>
  <c r="BE581"/>
  <c r="BE606"/>
  <c r="BE158"/>
  <c r="BE226"/>
  <c r="BE264"/>
  <c r="BE301"/>
  <c r="BE304"/>
  <c r="BE400"/>
  <c r="BE401"/>
  <c r="BE403"/>
  <c r="BE465"/>
  <c r="BE536"/>
  <c r="BE537"/>
  <c r="BE550"/>
  <c r="BE573"/>
  <c r="BE579"/>
  <c r="BE580"/>
  <c r="BE583"/>
  <c r="BE586"/>
  <c r="BE672"/>
  <c r="F94"/>
  <c r="BE135"/>
  <c r="BE167"/>
  <c r="BE210"/>
  <c r="BE224"/>
  <c r="BE262"/>
  <c r="BE267"/>
  <c r="BE311"/>
  <c r="BE509"/>
  <c r="BE515"/>
  <c r="BE516"/>
  <c r="BE517"/>
  <c r="BE526"/>
  <c r="BE527"/>
  <c r="BE534"/>
  <c r="BE539"/>
  <c r="BE540"/>
  <c r="BE558"/>
  <c r="BE561"/>
  <c r="BE578"/>
  <c r="BE628"/>
  <c r="BE655"/>
  <c r="J91"/>
  <c r="BE139"/>
  <c r="BE143"/>
  <c r="BE182"/>
  <c r="BE192"/>
  <c r="BE206"/>
  <c r="BE278"/>
  <c r="BE342"/>
  <c r="BE396"/>
  <c r="BE398"/>
  <c r="BE429"/>
  <c r="BE438"/>
  <c r="BE521"/>
  <c r="BE523"/>
  <c r="BE524"/>
  <c r="BE533"/>
  <c r="BE544"/>
  <c r="BE545"/>
  <c r="BE546"/>
  <c r="BE553"/>
  <c r="BE557"/>
  <c r="BE560"/>
  <c r="BE563"/>
  <c r="BE575"/>
  <c r="BE626"/>
  <c r="BE631"/>
  <c r="BE645"/>
  <c r="BE660"/>
  <c r="BE204"/>
  <c r="BE212"/>
  <c r="BE365"/>
  <c r="BE367"/>
  <c r="BE370"/>
  <c r="BE379"/>
  <c r="BE502"/>
  <c r="BE513"/>
  <c r="BE514"/>
  <c r="BE518"/>
  <c r="BE519"/>
  <c r="BE531"/>
  <c r="BE542"/>
  <c r="BE543"/>
  <c r="BE548"/>
  <c r="BE552"/>
  <c r="BE616"/>
  <c r="BE266"/>
  <c r="BE277"/>
  <c r="BE279"/>
  <c r="BE330"/>
  <c r="BE332"/>
  <c r="BE340"/>
  <c r="BE388"/>
  <c r="BE474"/>
  <c r="BE483"/>
  <c r="BE493"/>
  <c r="BE565"/>
  <c r="BE567"/>
  <c r="BE596"/>
  <c r="BE634"/>
  <c r="BE637"/>
  <c r="BE648"/>
  <c r="BE663"/>
  <c r="BE665"/>
  <c i="7" r="BK135"/>
  <c r="J135"/>
  <c r="J101"/>
  <c i="8" r="J128"/>
  <c r="BE137"/>
  <c r="BE173"/>
  <c r="BE175"/>
  <c r="BE181"/>
  <c r="BE183"/>
  <c r="BE203"/>
  <c r="BE216"/>
  <c r="BE219"/>
  <c r="BE220"/>
  <c r="E120"/>
  <c r="BE189"/>
  <c r="BE196"/>
  <c r="BE206"/>
  <c r="BE222"/>
  <c r="BE262"/>
  <c r="BE288"/>
  <c r="BE292"/>
  <c r="BE296"/>
  <c r="BE321"/>
  <c r="BE325"/>
  <c r="BE331"/>
  <c r="BE332"/>
  <c r="BE335"/>
  <c r="BE388"/>
  <c r="BE390"/>
  <c r="BE179"/>
  <c r="BE187"/>
  <c r="BE276"/>
  <c r="BE326"/>
  <c r="BE330"/>
  <c r="BE400"/>
  <c r="BE225"/>
  <c r="BE229"/>
  <c r="BE233"/>
  <c r="BE235"/>
  <c r="BE248"/>
  <c r="BE251"/>
  <c r="BE260"/>
  <c r="BE261"/>
  <c r="BE305"/>
  <c r="BE309"/>
  <c r="BE313"/>
  <c r="BE324"/>
  <c r="BE341"/>
  <c r="BE237"/>
  <c r="BE253"/>
  <c r="BE254"/>
  <c r="BE256"/>
  <c r="BE271"/>
  <c r="BE317"/>
  <c r="BE318"/>
  <c r="BE320"/>
  <c r="BE322"/>
  <c r="BE373"/>
  <c r="BE377"/>
  <c r="BE395"/>
  <c r="F96"/>
  <c r="BE141"/>
  <c r="BE163"/>
  <c r="BE168"/>
  <c r="BE177"/>
  <c r="BE231"/>
  <c r="BE242"/>
  <c r="BE245"/>
  <c r="BE280"/>
  <c r="BE284"/>
  <c r="BE316"/>
  <c r="BE327"/>
  <c r="BE385"/>
  <c r="BE145"/>
  <c r="BE211"/>
  <c r="BE259"/>
  <c r="BE323"/>
  <c r="BE336"/>
  <c r="BE339"/>
  <c r="BE340"/>
  <c r="BE152"/>
  <c r="BE156"/>
  <c r="BE205"/>
  <c r="BE209"/>
  <c r="BE240"/>
  <c r="BE265"/>
  <c r="BE269"/>
  <c r="BE300"/>
  <c r="BE344"/>
  <c r="BE345"/>
  <c r="BE348"/>
  <c r="BE349"/>
  <c r="BE351"/>
  <c r="BE354"/>
  <c r="BE358"/>
  <c r="BE362"/>
  <c r="BE366"/>
  <c r="BE370"/>
  <c i="7" r="BE187"/>
  <c r="BE203"/>
  <c r="BE244"/>
  <c r="BE250"/>
  <c r="BE254"/>
  <c r="BE261"/>
  <c r="BE274"/>
  <c i="6" r="J136"/>
  <c r="J102"/>
  <c i="7" r="J93"/>
  <c r="BE196"/>
  <c r="BE206"/>
  <c r="BE224"/>
  <c r="BE266"/>
  <c r="BE302"/>
  <c r="BE306"/>
  <c r="BE311"/>
  <c r="BE325"/>
  <c r="BE326"/>
  <c r="BE386"/>
  <c r="BE345"/>
  <c r="BE347"/>
  <c r="BE353"/>
  <c r="BE359"/>
  <c r="BE365"/>
  <c r="BE372"/>
  <c r="BE137"/>
  <c r="BE149"/>
  <c r="BE155"/>
  <c r="BE189"/>
  <c r="BE222"/>
  <c r="BE227"/>
  <c r="BE233"/>
  <c r="BE238"/>
  <c r="BE246"/>
  <c r="BE320"/>
  <c r="BE321"/>
  <c r="BE322"/>
  <c r="BE324"/>
  <c r="BE335"/>
  <c r="BE336"/>
  <c r="BE392"/>
  <c r="BE172"/>
  <c r="BE183"/>
  <c r="BE185"/>
  <c r="BE214"/>
  <c r="BE256"/>
  <c r="BE270"/>
  <c r="BE278"/>
  <c r="BE319"/>
  <c r="BE381"/>
  <c r="BE288"/>
  <c r="BE344"/>
  <c r="BE397"/>
  <c r="F96"/>
  <c r="BE162"/>
  <c r="BE179"/>
  <c r="BE210"/>
  <c r="BE220"/>
  <c r="BE245"/>
  <c r="BE282"/>
  <c r="BE298"/>
  <c r="BE316"/>
  <c r="BE317"/>
  <c r="BE318"/>
  <c r="BE327"/>
  <c r="BE339"/>
  <c r="E85"/>
  <c r="BE141"/>
  <c r="BE167"/>
  <c r="BE181"/>
  <c r="BE207"/>
  <c r="BE213"/>
  <c r="BE217"/>
  <c r="BE230"/>
  <c r="BE236"/>
  <c r="BE241"/>
  <c r="BE247"/>
  <c r="BE292"/>
  <c r="BE330"/>
  <c r="BE331"/>
  <c r="BE332"/>
  <c r="BE340"/>
  <c r="BE341"/>
  <c r="BE384"/>
  <c i="6" r="BE137"/>
  <c r="BE141"/>
  <c r="BE191"/>
  <c r="BE213"/>
  <c r="BE215"/>
  <c r="BE238"/>
  <c r="BE277"/>
  <c r="BE283"/>
  <c r="BE327"/>
  <c r="BE340"/>
  <c r="BE347"/>
  <c r="BE349"/>
  <c r="BE214"/>
  <c r="BE227"/>
  <c r="BE230"/>
  <c r="BE231"/>
  <c r="BE267"/>
  <c r="BE271"/>
  <c r="BE351"/>
  <c r="BE357"/>
  <c r="BE391"/>
  <c i="5" r="J136"/>
  <c r="J102"/>
  <c i="6" r="J128"/>
  <c r="BE161"/>
  <c r="BE168"/>
  <c r="BE173"/>
  <c r="BE201"/>
  <c r="BE317"/>
  <c r="BE345"/>
  <c r="BE348"/>
  <c r="BE356"/>
  <c r="BE425"/>
  <c r="F131"/>
  <c r="BE187"/>
  <c r="BE189"/>
  <c r="BE218"/>
  <c r="BE223"/>
  <c r="BE226"/>
  <c r="BE234"/>
  <c r="BE240"/>
  <c r="BE311"/>
  <c r="E120"/>
  <c r="BE193"/>
  <c r="BE243"/>
  <c r="BE246"/>
  <c r="BE251"/>
  <c r="BE299"/>
  <c r="BE355"/>
  <c r="BE365"/>
  <c r="BE371"/>
  <c r="BE149"/>
  <c r="BE155"/>
  <c r="BE178"/>
  <c r="BE185"/>
  <c r="BE254"/>
  <c r="BE256"/>
  <c r="BE259"/>
  <c r="BE262"/>
  <c r="BE263"/>
  <c r="BE264"/>
  <c r="BE303"/>
  <c r="BE307"/>
  <c r="BE366"/>
  <c r="BE367"/>
  <c r="BE373"/>
  <c r="BE379"/>
  <c r="BE385"/>
  <c r="BE346"/>
  <c r="BE350"/>
  <c r="BE398"/>
  <c r="BE413"/>
  <c r="BE419"/>
  <c r="BE209"/>
  <c r="BE212"/>
  <c r="BE285"/>
  <c r="BE290"/>
  <c r="BE295"/>
  <c r="BE321"/>
  <c r="BE331"/>
  <c r="BE335"/>
  <c r="BE352"/>
  <c r="BE358"/>
  <c r="BE361"/>
  <c r="BE362"/>
  <c r="BE370"/>
  <c r="BE408"/>
  <c r="BE411"/>
  <c i="4" r="BK135"/>
  <c r="J135"/>
  <c r="J101"/>
  <c i="5" r="BE150"/>
  <c r="BE155"/>
  <c r="BE162"/>
  <c r="BE191"/>
  <c r="BE275"/>
  <c r="BE286"/>
  <c r="BE146"/>
  <c r="BE185"/>
  <c r="BE194"/>
  <c r="BE210"/>
  <c r="BE223"/>
  <c r="BE224"/>
  <c r="BE242"/>
  <c r="BE260"/>
  <c r="BE265"/>
  <c r="BE309"/>
  <c r="F96"/>
  <c r="BE164"/>
  <c r="BE181"/>
  <c r="BE207"/>
  <c r="BE213"/>
  <c r="BE215"/>
  <c r="BE218"/>
  <c r="BE227"/>
  <c r="BE250"/>
  <c r="BE266"/>
  <c r="BE276"/>
  <c r="BE299"/>
  <c r="BE311"/>
  <c r="E85"/>
  <c r="BE171"/>
  <c r="BE178"/>
  <c r="BE188"/>
  <c r="BE204"/>
  <c r="BE246"/>
  <c r="BE255"/>
  <c r="BE256"/>
  <c r="BE258"/>
  <c r="BE259"/>
  <c r="BE270"/>
  <c r="BE279"/>
  <c r="BE282"/>
  <c r="BE306"/>
  <c r="BE320"/>
  <c r="J93"/>
  <c r="BE262"/>
  <c r="BE141"/>
  <c r="BE160"/>
  <c r="BE182"/>
  <c r="BE229"/>
  <c r="BE267"/>
  <c r="BE274"/>
  <c r="BE290"/>
  <c r="BE199"/>
  <c r="BE201"/>
  <c r="BE221"/>
  <c r="BE222"/>
  <c r="BE280"/>
  <c r="BE137"/>
  <c r="BE197"/>
  <c r="BE234"/>
  <c r="BE238"/>
  <c r="BE257"/>
  <c r="BE261"/>
  <c r="BE271"/>
  <c r="BE294"/>
  <c r="BE315"/>
  <c i="3" r="BK135"/>
  <c r="J135"/>
  <c r="J101"/>
  <c i="4" r="F96"/>
  <c r="BE200"/>
  <c r="BE203"/>
  <c r="BE227"/>
  <c r="BE229"/>
  <c r="BE236"/>
  <c r="BE264"/>
  <c r="BE269"/>
  <c r="BE275"/>
  <c r="BE289"/>
  <c r="BE137"/>
  <c r="BE141"/>
  <c r="BE146"/>
  <c r="BE150"/>
  <c r="BE188"/>
  <c r="BE205"/>
  <c r="BE207"/>
  <c r="BE210"/>
  <c r="BE213"/>
  <c r="BE253"/>
  <c r="BE257"/>
  <c r="BE268"/>
  <c r="BE271"/>
  <c r="BE281"/>
  <c r="BE290"/>
  <c r="BE300"/>
  <c r="BE316"/>
  <c r="BE321"/>
  <c r="E85"/>
  <c r="BE170"/>
  <c r="BE177"/>
  <c r="BE184"/>
  <c r="BE187"/>
  <c r="BE234"/>
  <c r="BE164"/>
  <c r="BE166"/>
  <c r="BE168"/>
  <c r="BE219"/>
  <c r="BE221"/>
  <c r="BE224"/>
  <c r="BE228"/>
  <c r="BE262"/>
  <c r="BE286"/>
  <c r="BE296"/>
  <c r="J93"/>
  <c r="BE216"/>
  <c r="BE249"/>
  <c r="BE266"/>
  <c r="BE274"/>
  <c r="BE276"/>
  <c r="BE280"/>
  <c r="BE155"/>
  <c r="BE160"/>
  <c r="BE162"/>
  <c r="BE191"/>
  <c r="BE194"/>
  <c r="BE230"/>
  <c r="BE231"/>
  <c r="BE284"/>
  <c r="BE285"/>
  <c r="BE304"/>
  <c r="BE309"/>
  <c r="BE197"/>
  <c r="BE241"/>
  <c r="BE245"/>
  <c r="BE263"/>
  <c r="BE265"/>
  <c r="BE267"/>
  <c r="BE270"/>
  <c r="BE277"/>
  <c r="BE292"/>
  <c r="BE319"/>
  <c r="BE325"/>
  <c r="BE330"/>
  <c i="1" r="BA99"/>
  <c i="3" r="BE149"/>
  <c r="BE155"/>
  <c r="BE187"/>
  <c r="BE203"/>
  <c r="BE216"/>
  <c r="BE222"/>
  <c r="BE229"/>
  <c r="BE251"/>
  <c r="BE321"/>
  <c r="BE325"/>
  <c r="BE327"/>
  <c r="BE329"/>
  <c r="BE141"/>
  <c r="BE181"/>
  <c r="BE243"/>
  <c r="BE247"/>
  <c r="BE255"/>
  <c r="BE275"/>
  <c r="BE297"/>
  <c r="BE324"/>
  <c r="J93"/>
  <c r="E120"/>
  <c r="F131"/>
  <c r="BE137"/>
  <c r="BE196"/>
  <c r="BE207"/>
  <c r="BE210"/>
  <c r="BE240"/>
  <c r="BE266"/>
  <c r="BE293"/>
  <c r="BE307"/>
  <c r="BE326"/>
  <c r="BE335"/>
  <c r="BE344"/>
  <c r="BE363"/>
  <c r="BE385"/>
  <c r="BE388"/>
  <c r="BE401"/>
  <c i="2" r="J136"/>
  <c r="J102"/>
  <c i="3" r="BE167"/>
  <c r="BE224"/>
  <c r="BE232"/>
  <c r="BE235"/>
  <c r="BE252"/>
  <c r="BE259"/>
  <c r="BE261"/>
  <c r="BE279"/>
  <c r="BE283"/>
  <c r="BE322"/>
  <c r="BE328"/>
  <c r="BE330"/>
  <c r="BE334"/>
  <c r="BE336"/>
  <c r="BE343"/>
  <c r="BE349"/>
  <c r="BE376"/>
  <c r="BE390"/>
  <c r="BE185"/>
  <c r="BE206"/>
  <c r="BE213"/>
  <c r="BE226"/>
  <c r="BE238"/>
  <c r="BE248"/>
  <c r="BE271"/>
  <c r="BE316"/>
  <c r="BE323"/>
  <c r="BE331"/>
  <c r="BE340"/>
  <c r="BE348"/>
  <c r="BE351"/>
  <c r="BE357"/>
  <c r="BE369"/>
  <c r="BE162"/>
  <c r="BE172"/>
  <c r="BE179"/>
  <c r="BE183"/>
  <c r="BE189"/>
  <c r="BE219"/>
  <c r="BE246"/>
  <c r="BE287"/>
  <c r="BE303"/>
  <c r="BE311"/>
  <c r="BE339"/>
  <c r="BE345"/>
  <c r="BE396"/>
  <c i="1" r="AW97"/>
  <c i="2" r="E85"/>
  <c r="J93"/>
  <c r="F96"/>
  <c r="BE137"/>
  <c r="BE141"/>
  <c r="BE145"/>
  <c r="BE162"/>
  <c r="BE172"/>
  <c r="BE189"/>
  <c r="BE200"/>
  <c r="BE211"/>
  <c r="BE213"/>
  <c r="BE215"/>
  <c r="BE217"/>
  <c r="BE221"/>
  <c r="BE223"/>
  <c r="BE227"/>
  <c r="BE231"/>
  <c r="BE239"/>
  <c r="BE247"/>
  <c r="BE248"/>
  <c r="BE249"/>
  <c r="BE251"/>
  <c r="BE253"/>
  <c r="BE254"/>
  <c r="BE255"/>
  <c r="BE256"/>
  <c r="BE257"/>
  <c r="BE260"/>
  <c r="BE265"/>
  <c r="BE268"/>
  <c r="BE271"/>
  <c r="BE274"/>
  <c r="BE275"/>
  <c r="BE278"/>
  <c r="BE282"/>
  <c r="BE284"/>
  <c r="BE286"/>
  <c r="BE288"/>
  <c r="BE290"/>
  <c r="BE293"/>
  <c r="BE295"/>
  <c r="BE298"/>
  <c r="BE303"/>
  <c r="BE306"/>
  <c r="BE308"/>
  <c r="BE309"/>
  <c r="BE311"/>
  <c r="BE314"/>
  <c r="BE315"/>
  <c r="BE316"/>
  <c r="BE317"/>
  <c r="BE318"/>
  <c r="BE321"/>
  <c r="BE322"/>
  <c r="BE325"/>
  <c r="BE335"/>
  <c r="BE337"/>
  <c r="BE348"/>
  <c r="BE358"/>
  <c r="BE368"/>
  <c r="BE378"/>
  <c r="BE388"/>
  <c r="BE398"/>
  <c r="BE408"/>
  <c r="BE419"/>
  <c r="BE429"/>
  <c r="BE433"/>
  <c r="BE436"/>
  <c r="BE437"/>
  <c r="BE438"/>
  <c r="BE439"/>
  <c r="BE440"/>
  <c r="BE441"/>
  <c r="BE442"/>
  <c r="BE443"/>
  <c r="BE444"/>
  <c r="BE445"/>
  <c r="BE446"/>
  <c r="BE449"/>
  <c r="BE450"/>
  <c r="BE451"/>
  <c r="BE452"/>
  <c r="BE455"/>
  <c r="BE456"/>
  <c r="BE459"/>
  <c r="BE460"/>
  <c r="BE461"/>
  <c r="BE465"/>
  <c r="BE468"/>
  <c r="BE469"/>
  <c r="BE472"/>
  <c r="BE475"/>
  <c r="BE478"/>
  <c r="BE479"/>
  <c r="BE480"/>
  <c r="BE481"/>
  <c r="BE482"/>
  <c r="BE484"/>
  <c r="BE487"/>
  <c r="BE491"/>
  <c r="BE495"/>
  <c r="BE499"/>
  <c r="BE503"/>
  <c r="BE506"/>
  <c r="BE510"/>
  <c r="BE518"/>
  <c r="BE521"/>
  <c r="BE523"/>
  <c r="BE528"/>
  <c r="BE533"/>
  <c i="1" r="BA97"/>
  <c r="BC97"/>
  <c r="BB97"/>
  <c r="BD97"/>
  <c i="3" r="F40"/>
  <c i="1" r="BC98"/>
  <c i="6" r="F39"/>
  <c i="1" r="BB101"/>
  <c i="7" r="F41"/>
  <c i="1" r="BD102"/>
  <c i="9" r="F38"/>
  <c i="1" r="BC104"/>
  <c i="12" r="F38"/>
  <c i="1" r="BC107"/>
  <c i="13" r="J36"/>
  <c i="1" r="AW108"/>
  <c i="15" r="J36"/>
  <c i="1" r="AW111"/>
  <c i="3" r="J38"/>
  <c i="1" r="AW98"/>
  <c i="6" r="F38"/>
  <c i="1" r="BA101"/>
  <c i="7" r="F39"/>
  <c i="1" r="BB102"/>
  <c i="9" r="F39"/>
  <c i="1" r="BD104"/>
  <c i="13" r="F38"/>
  <c i="1" r="BC108"/>
  <c i="4" r="F39"/>
  <c i="1" r="BB99"/>
  <c i="5" r="F39"/>
  <c i="1" r="BB100"/>
  <c i="6" r="F41"/>
  <c i="1" r="BD101"/>
  <c i="8" r="F39"/>
  <c i="1" r="BB103"/>
  <c i="10" r="F37"/>
  <c i="1" r="BB105"/>
  <c i="11" r="F36"/>
  <c i="1" r="BA106"/>
  <c i="11" r="J36"/>
  <c i="1" r="AW106"/>
  <c i="11" r="F37"/>
  <c i="1" r="BB106"/>
  <c i="12" r="J36"/>
  <c i="1" r="AW107"/>
  <c i="12" r="F36"/>
  <c i="1" r="BA107"/>
  <c i="13" r="F39"/>
  <c i="1" r="BD108"/>
  <c r="AS95"/>
  <c r="AS94"/>
  <c i="4" r="F40"/>
  <c i="1" r="BC99"/>
  <c i="5" r="J38"/>
  <c i="1" r="AW100"/>
  <c i="7" r="F40"/>
  <c i="1" r="BC102"/>
  <c i="8" r="F41"/>
  <c i="1" r="BD103"/>
  <c i="10" r="J36"/>
  <c i="1" r="AW105"/>
  <c i="10" r="F39"/>
  <c i="1" r="BD105"/>
  <c i="11" r="F39"/>
  <c i="1" r="BD106"/>
  <c i="12" r="F37"/>
  <c i="1" r="BB107"/>
  <c i="13" r="F37"/>
  <c i="1" r="BB108"/>
  <c i="15" r="F38"/>
  <c i="1" r="BC111"/>
  <c r="BC110"/>
  <c r="AY110"/>
  <c i="3" r="F39"/>
  <c i="1" r="BB98"/>
  <c i="5" r="F41"/>
  <c i="1" r="BD100"/>
  <c i="7" r="J38"/>
  <c i="1" r="AW102"/>
  <c i="9" r="F37"/>
  <c i="1" r="BB104"/>
  <c i="11" r="J32"/>
  <c i="12" r="F39"/>
  <c i="1" r="BD107"/>
  <c i="14" r="F39"/>
  <c i="1" r="BD109"/>
  <c i="14" r="J36"/>
  <c i="1" r="AW109"/>
  <c i="15" r="F36"/>
  <c i="1" r="BA111"/>
  <c r="BA110"/>
  <c r="AW110"/>
  <c i="3" r="F38"/>
  <c i="1" r="BA98"/>
  <c i="6" r="J38"/>
  <c i="1" r="AW101"/>
  <c i="8" r="F38"/>
  <c i="1" r="BA103"/>
  <c i="9" r="J36"/>
  <c i="1" r="AW104"/>
  <c i="14" r="F38"/>
  <c i="1" r="BC109"/>
  <c i="15" r="F39"/>
  <c i="1" r="BD111"/>
  <c r="BD110"/>
  <c i="4" r="J38"/>
  <c i="1" r="AW99"/>
  <c i="4" r="F41"/>
  <c i="1" r="BD99"/>
  <c i="5" r="F38"/>
  <c i="1" r="BA100"/>
  <c i="7" r="F38"/>
  <c i="1" r="BA102"/>
  <c i="8" r="F40"/>
  <c i="1" r="BC103"/>
  <c i="10" r="F36"/>
  <c i="1" r="BA105"/>
  <c i="10" r="F38"/>
  <c i="1" r="BC105"/>
  <c i="11" r="F38"/>
  <c i="1" r="BC106"/>
  <c i="13" r="F36"/>
  <c i="1" r="BA108"/>
  <c i="15" r="F37"/>
  <c i="1" r="BB111"/>
  <c r="BB110"/>
  <c r="AX110"/>
  <c i="12" r="J32"/>
  <c i="1" r="AU110"/>
  <c i="3" r="F41"/>
  <c i="1" r="BD98"/>
  <c i="5" r="F40"/>
  <c i="1" r="BC100"/>
  <c i="6" r="F40"/>
  <c i="1" r="BC101"/>
  <c i="8" r="J38"/>
  <c i="1" r="AW103"/>
  <c i="9" r="F36"/>
  <c i="1" r="BA104"/>
  <c i="14" r="F36"/>
  <c i="1" r="BA109"/>
  <c i="14" r="F37"/>
  <c i="1" r="BB109"/>
  <c i="15" l="1" r="BK132"/>
  <c r="J132"/>
  <c r="J99"/>
  <c i="2" r="P135"/>
  <c r="P134"/>
  <c i="1" r="AU97"/>
  <c i="13" r="BK124"/>
  <c r="J124"/>
  <c i="7" r="P135"/>
  <c r="P134"/>
  <c i="1" r="AU102"/>
  <c i="5" r="R135"/>
  <c r="R134"/>
  <c i="2" r="T135"/>
  <c r="T134"/>
  <c i="14" r="R128"/>
  <c i="8" r="R135"/>
  <c r="R134"/>
  <c i="10" r="T131"/>
  <c r="T130"/>
  <c i="4" r="P135"/>
  <c r="P134"/>
  <c i="1" r="AU99"/>
  <c i="14" r="P128"/>
  <c i="1" r="AU109"/>
  <c i="3" r="T135"/>
  <c r="T134"/>
  <c i="9" r="R133"/>
  <c i="15" r="T132"/>
  <c r="T131"/>
  <c i="6" r="T135"/>
  <c r="T134"/>
  <c r="P135"/>
  <c r="P134"/>
  <c i="1" r="AU101"/>
  <c i="2" r="BK135"/>
  <c r="J135"/>
  <c r="J101"/>
  <c i="6" r="R135"/>
  <c r="R134"/>
  <c i="10" r="P131"/>
  <c r="P130"/>
  <c i="1" r="AU105"/>
  <c i="9" r="T661"/>
  <c r="T132"/>
  <c i="5" r="BK135"/>
  <c r="J135"/>
  <c r="J101"/>
  <c i="9" r="P133"/>
  <c i="13" r="T124"/>
  <c i="5" r="P135"/>
  <c r="P134"/>
  <c i="1" r="AU100"/>
  <c i="4" r="R135"/>
  <c r="R134"/>
  <c i="8" r="P135"/>
  <c r="P134"/>
  <c i="1" r="AU103"/>
  <c i="11" r="P124"/>
  <c i="1" r="AU106"/>
  <c i="7" r="R135"/>
  <c r="R134"/>
  <c i="6" r="BK135"/>
  <c r="BK134"/>
  <c r="J134"/>
  <c i="9" r="R661"/>
  <c i="8" r="T135"/>
  <c r="T134"/>
  <c i="3" r="R135"/>
  <c r="R134"/>
  <c i="7" r="T135"/>
  <c r="T134"/>
  <c i="11" r="R124"/>
  <c i="9" r="P661"/>
  <c i="3" r="P135"/>
  <c r="P134"/>
  <c i="1" r="AU98"/>
  <c i="15" r="R132"/>
  <c r="R131"/>
  <c i="1" r="AG107"/>
  <c i="15" r="J133"/>
  <c r="J100"/>
  <c r="BK515"/>
  <c r="J515"/>
  <c r="J108"/>
  <c i="14" r="BK128"/>
  <c r="J128"/>
  <c i="1" r="AG106"/>
  <c i="11" r="J98"/>
  <c i="10" r="BK130"/>
  <c r="J130"/>
  <c i="9" r="BK132"/>
  <c r="J132"/>
  <c r="J98"/>
  <c i="8" r="BK134"/>
  <c r="J134"/>
  <c i="7" r="BK134"/>
  <c r="J134"/>
  <c r="J100"/>
  <c i="4" r="BK134"/>
  <c r="J134"/>
  <c r="J100"/>
  <c i="3" r="BK134"/>
  <c r="J134"/>
  <c r="J100"/>
  <c i="2" r="F37"/>
  <c i="1" r="AZ97"/>
  <c i="8" r="J34"/>
  <c i="1" r="AG103"/>
  <c i="9" r="J35"/>
  <c i="1" r="AV104"/>
  <c r="AT104"/>
  <c i="5" r="J37"/>
  <c i="1" r="AV100"/>
  <c r="AT100"/>
  <c i="6" r="F37"/>
  <c i="1" r="AZ101"/>
  <c r="BC96"/>
  <c r="AY96"/>
  <c i="10" r="F35"/>
  <c i="1" r="AZ105"/>
  <c i="14" r="J32"/>
  <c i="1" r="AG109"/>
  <c i="15" r="J35"/>
  <c i="1" r="AV111"/>
  <c r="AT111"/>
  <c i="13" r="J32"/>
  <c i="1" r="AG108"/>
  <c i="6" r="J34"/>
  <c i="1" r="AG101"/>
  <c i="5" r="F37"/>
  <c i="1" r="AZ100"/>
  <c i="6" r="J37"/>
  <c i="1" r="AV101"/>
  <c r="AT101"/>
  <c r="AN101"/>
  <c r="BA96"/>
  <c r="AW96"/>
  <c i="10" r="J32"/>
  <c i="1" r="AG105"/>
  <c i="11" r="F35"/>
  <c i="1" r="AZ106"/>
  <c i="13" r="J35"/>
  <c i="1" r="AV108"/>
  <c r="AT108"/>
  <c r="AN108"/>
  <c i="4" r="F37"/>
  <c i="1" r="AZ99"/>
  <c i="7" r="F37"/>
  <c i="1" r="AZ102"/>
  <c i="3" r="J37"/>
  <c i="1" r="AV98"/>
  <c r="AT98"/>
  <c i="8" r="F37"/>
  <c i="1" r="AZ103"/>
  <c i="11" r="J35"/>
  <c i="1" r="AV106"/>
  <c r="AT106"/>
  <c r="AN106"/>
  <c i="14" r="F35"/>
  <c i="1" r="AZ109"/>
  <c i="15" r="F35"/>
  <c i="1" r="AZ111"/>
  <c r="AZ110"/>
  <c r="AV110"/>
  <c r="AT110"/>
  <c i="4" r="J37"/>
  <c i="1" r="AV99"/>
  <c r="AT99"/>
  <c i="7" r="J37"/>
  <c i="1" r="AV102"/>
  <c r="AT102"/>
  <c i="9" r="F35"/>
  <c i="1" r="AZ104"/>
  <c i="2" r="J37"/>
  <c i="1" r="AV97"/>
  <c r="AT97"/>
  <c r="BD96"/>
  <c i="10" r="J35"/>
  <c i="1" r="AV105"/>
  <c r="AT105"/>
  <c i="14" r="J35"/>
  <c i="1" r="AV109"/>
  <c r="AT109"/>
  <c i="3" r="F37"/>
  <c i="1" r="AZ98"/>
  <c r="BB96"/>
  <c i="8" r="J37"/>
  <c i="1" r="AV103"/>
  <c r="AT103"/>
  <c i="12" r="J35"/>
  <c i="1" r="AV107"/>
  <c r="AT107"/>
  <c r="AN107"/>
  <c i="12" r="F35"/>
  <c i="1" r="AZ107"/>
  <c i="13" r="F35"/>
  <c i="1" r="AZ108"/>
  <c i="9" l="1" r="P132"/>
  <c i="1" r="AU104"/>
  <c i="9" r="R132"/>
  <c i="13" r="J98"/>
  <c i="2" r="BK134"/>
  <c r="J134"/>
  <c r="J100"/>
  <c i="5" r="BK134"/>
  <c r="J134"/>
  <c i="6" r="J135"/>
  <c r="J101"/>
  <c i="15" r="BK131"/>
  <c r="J131"/>
  <c i="6" r="J100"/>
  <c i="1" r="AN109"/>
  <c i="14" r="J98"/>
  <c r="J41"/>
  <c i="13" r="J41"/>
  <c i="12" r="J41"/>
  <c i="1" r="AN105"/>
  <c i="11" r="J41"/>
  <c i="10" r="J98"/>
  <c r="J41"/>
  <c i="1" r="AN103"/>
  <c i="8" r="J100"/>
  <c r="J43"/>
  <c i="6" r="J43"/>
  <c i="1" r="BD95"/>
  <c r="BD94"/>
  <c r="W33"/>
  <c r="AU96"/>
  <c r="AU95"/>
  <c r="AU94"/>
  <c i="7" r="J34"/>
  <c i="1" r="AG102"/>
  <c r="AN102"/>
  <c r="BB95"/>
  <c r="AX95"/>
  <c i="5" r="J34"/>
  <c i="1" r="AG100"/>
  <c i="3" r="J34"/>
  <c i="1" r="AG98"/>
  <c i="9" r="J32"/>
  <c i="1" r="AG104"/>
  <c r="AN104"/>
  <c i="15" r="J32"/>
  <c i="1" r="AG111"/>
  <c r="AG110"/>
  <c r="BC95"/>
  <c r="AY95"/>
  <c r="AX96"/>
  <c r="AZ96"/>
  <c i="4" r="J34"/>
  <c i="1" r="AG99"/>
  <c r="AN99"/>
  <c r="BA95"/>
  <c r="AW95"/>
  <c i="15" l="1" r="J41"/>
  <c i="5" r="J43"/>
  <c i="15" r="J98"/>
  <c i="5" r="J100"/>
  <c i="9" r="J41"/>
  <c i="7" r="J43"/>
  <c i="4" r="J43"/>
  <c i="3" r="J43"/>
  <c i="1" r="AN98"/>
  <c r="AN100"/>
  <c r="AN111"/>
  <c r="AN110"/>
  <c r="AZ95"/>
  <c r="AV95"/>
  <c r="AT95"/>
  <c r="BB94"/>
  <c r="W31"/>
  <c i="2" r="J34"/>
  <c i="1" r="AG97"/>
  <c r="AN97"/>
  <c r="AV96"/>
  <c r="AT96"/>
  <c r="BA94"/>
  <c r="AW94"/>
  <c r="AK30"/>
  <c r="BC94"/>
  <c r="W32"/>
  <c i="2" l="1" r="J43"/>
  <c i="1" r="AG96"/>
  <c r="AG95"/>
  <c r="AG94"/>
  <c r="AK26"/>
  <c r="AY94"/>
  <c r="AX94"/>
  <c r="W30"/>
  <c r="AZ94"/>
  <c r="AV94"/>
  <c r="AK29"/>
  <c l="1" r="AK35"/>
  <c r="AN95"/>
  <c r="AN96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<sst xmlns="http://schemas.openxmlformats.org/spreadsheetml/2006/main">
  <si>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</si>
  <si>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</si>
  <si>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</si>
  <si>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</si>
  <si>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</si>
  <si>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{b690c9d6-0889-4793-ad30-09e353d57a0c}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</si>
  <si>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</si>
  <si>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</si>
  <si>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</si>
  <si>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</si>
  <si>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</si>
  <si>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</si>
  <si>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</si>
  <si>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</si>
  <si>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M17/011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</si>
  <si>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</si>
  <si>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</si>
  <si>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KANALIZACE NEPOLISY – MÍSTNÍ ČÁST LUKOVÁ</t>
  </si>
  <si>
    <t>KSO:</t>
  </si>
  <si>
    <t>CC-CZ:</t>
  </si>
  <si>
    <t>Místo:</t>
  </si>
  <si>
    <t>Nepolisy</t>
  </si>
  <si>
    <t>Datum:</t>
  </si>
  <si>
    <t>12. 12. 2024</t>
  </si>
  <si>
    <t>Zadavatel:</t>
  </si>
  <si>
    <t>IČ:</t>
  </si>
  <si>
    <t>Obec Nepolisy, Nepolisy 75, 503 63 Nepolisy</t>
  </si>
  <si>
    <t>DIČ:</t>
  </si>
  <si>
    <t>Uchazeč:</t>
  </si>
  <si>
    <t>Vyplň údaj</t>
  </si>
  <si>
    <t>Projektant:</t>
  </si>
  <si>
    <t>60113111</t>
  </si>
  <si>
    <t>Multiaqua s.r.o.</t>
  </si>
  <si>
    <t>CZ60113111</t>
  </si>
  <si>
    <t>True</t>
  </si>
  <si>
    <t>Zpracovatel:</t>
  </si>
  <si>
    <t>Roman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</si>
  <si>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</si>
  <si>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</si>
  <si>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</si>
  <si>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</si>
  <si>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</si>
  <si>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</si>
  <si>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</si>
  <si>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</si>
  <si>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</si>
  <si>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</si>
  <si>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</si>
  <si>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</si>
  <si>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</si>
  <si>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</si>
  <si>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</si>
  <si>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</si>
  <si>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</si>
  <si>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</si>
  <si>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</si>
  <si>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</si>
  <si>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</si>
  <si>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</si>
  <si>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</si>
  <si>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</si>
  <si>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</si>
  <si>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</si>
  <si>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</si>
  <si>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</si>
  <si>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</si>
  <si>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</si>
  <si>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</si>
  <si>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</si>
  <si>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</si>
  <si>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</si>
  <si>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</si>
  <si>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</si>
  <si>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</si>
  <si>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</si>
  <si>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</si>
  <si>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</si>
  <si>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</si>
  <si>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</si>
  <si>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</si>
  <si>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</si>
  <si>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</si>
  <si>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</si>
  <si>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</si>
  <si>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Uznatelná část pro poskytnutí dotace</t>
  </si>
  <si>
    <t>STA</t>
  </si>
  <si>
    <t>1</t>
  </si>
  <si>
    <t>{1efc47df-dea0-40a1-9951-9cced1b1037a}</t>
  </si>
  <si>
    <t>2</t>
  </si>
  <si>
    <t>SO 01</t>
  </si>
  <si>
    <t>Gravitační kanalizace</t>
  </si>
  <si>
    <t>Soupis</t>
  </si>
  <si>
    <t>{b3fbff6a-0ab5-433b-8ae7-d9a6cf94fef9}</t>
  </si>
  <si>
    <t>/</t>
  </si>
  <si>
    <t>Stoka A</t>
  </si>
  <si>
    <t>3</t>
  </si>
  <si>
    <t>{47dc4ba6-e022-4301-ae63-83a8337992c8}</t>
  </si>
  <si>
    <t>02</t>
  </si>
  <si>
    <t>Stoka A1</t>
  </si>
  <si>
    <t>{c20afcd1-8534-41fa-8410-fc7ffcb50a9f}</t>
  </si>
  <si>
    <t>03</t>
  </si>
  <si>
    <t>Stoka A1-1</t>
  </si>
  <si>
    <t>{304db7b4-b8cb-4067-9a8f-bbb85f5110c0}</t>
  </si>
  <si>
    <t>04</t>
  </si>
  <si>
    <t>Stoka A2</t>
  </si>
  <si>
    <t>{7b597539-099d-4f96-bbca-e3f2a4df9b76}</t>
  </si>
  <si>
    <t>05</t>
  </si>
  <si>
    <t>Stoka A3</t>
  </si>
  <si>
    <t>{b5f35031-d3f7-411a-aee5-94d4cac59e50}</t>
  </si>
  <si>
    <t>06</t>
  </si>
  <si>
    <t>Stoka A4</t>
  </si>
  <si>
    <t>{1c352cbf-b2ca-4f70-9ade-b9e904bb01d8}</t>
  </si>
  <si>
    <t>07</t>
  </si>
  <si>
    <t>Stoka B</t>
  </si>
  <si>
    <t>{e69b4f55-082a-4cd7-a928-d0fd10c839b0}</t>
  </si>
  <si>
    <t>SO 02</t>
  </si>
  <si>
    <t>Výtlak odpadních vod</t>
  </si>
  <si>
    <t>{da55d40b-2228-41ef-87d3-fb73b92faf78}</t>
  </si>
  <si>
    <t>SO 03</t>
  </si>
  <si>
    <t>Čerpací stanice odpadních vod</t>
  </si>
  <si>
    <t>{d287074d-20ff-438d-9fa4-9723944bd6a7}</t>
  </si>
  <si>
    <t>SO 04</t>
  </si>
  <si>
    <t>Přípojky NN k ČS</t>
  </si>
  <si>
    <t>{434576d2-bbfd-4bb8-b9a3-00a1267b269e}</t>
  </si>
  <si>
    <t>PS 01</t>
  </si>
  <si>
    <t>Strojně technologická část ČS</t>
  </si>
  <si>
    <t>{177f250b-623a-4259-8eeb-477dfef7a8e9}</t>
  </si>
  <si>
    <t>PS 02</t>
  </si>
  <si>
    <t>Elektrovybavení a dálkový přenos</t>
  </si>
  <si>
    <t>{c153cf67-1c1f-4b92-816c-cd6a1d347f94}</t>
  </si>
  <si>
    <t>VON</t>
  </si>
  <si>
    <t>Vedlejší a ostatní náklady</t>
  </si>
  <si>
    <t>{7d0a667a-dafe-4469-a793-60b5e02d73f3}</t>
  </si>
  <si>
    <t>Neuznatelná část pro poskytnutí dotace</t>
  </si>
  <si>
    <t>{bcc81d8a-b52b-42ec-85f4-0a4e4ffe3354}</t>
  </si>
  <si>
    <t>Kanalizační přípojky</t>
  </si>
  <si>
    <t>{d42c4529-367c-41dc-accd-46dcd8ce0a05}</t>
  </si>
  <si>
    <t>KRYCÍ LIST SOUPISU PRACÍ</t>
  </si>
  <si>
    <t>Objekt:</t>
  </si>
  <si>
    <t>01 - Uznatelná část pro poskytnutí dotace</t>
  </si>
  <si>
    <t>Soupis:</t>
  </si>
  <si>
    <t>SO 01 - Gravitační kanalizace</t>
  </si>
  <si>
    <t>Úroveň 3:</t>
  </si>
  <si>
    <t>01 - Stoka 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</si>
  <si>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</si>
  <si>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</si>
  <si>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</si>
  <si>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</si>
  <si>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</si>
  <si>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</si>
  <si>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</si>
  <si>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</si>
  <si>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</si>
  <si>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</si>
  <si>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</si>
  <si>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</si>
  <si>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</si>
  <si>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</si>
  <si>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</si>
  <si>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</si>
  <si>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</si>
  <si>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</si>
  <si>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</si>
  <si>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</si>
  <si>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</si>
  <si>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</si>
  <si>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</si>
  <si>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</si>
  <si>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</si>
  <si>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</si>
  <si>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</si>
  <si>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</si>
  <si>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</si>
  <si>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</si>
  <si>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</si>
  <si>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</si>
  <si>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</si>
  <si>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</si>
  <si>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</si>
  <si>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</si>
  <si>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2024 02</t>
  </si>
  <si>
    <t>4</t>
  </si>
  <si>
    <t>1091547533</t>
  </si>
  <si>
    <t>VV</t>
  </si>
  <si>
    <t>výkres D.1.1.4</t>
  </si>
  <si>
    <t>délky dle tabulky kubatur</t>
  </si>
  <si>
    <t>1,4*1,1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</si>
  <si>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</si>
  <si>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</si>
  <si>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801938788</t>
  </si>
  <si>
    <t>1,4*1,1 "dlažba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</si>
  <si>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</si>
  <si>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</si>
  <si>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1938631542</t>
  </si>
  <si>
    <t>(200,06-36,9)*1,1 "sus</t>
  </si>
  <si>
    <t>36,9*1,1 "sus</t>
  </si>
  <si>
    <t>156,12*1,2 "sus</t>
  </si>
  <si>
    <t>jámy protlaku</t>
  </si>
  <si>
    <t>2,0*3,0</t>
  </si>
  <si>
    <t>2,0*1,5</t>
  </si>
  <si>
    <t>odstranění provizorního krytu</t>
  </si>
  <si>
    <t>Součet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</si>
  <si>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</si>
  <si>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</si>
  <si>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1639935052</t>
  </si>
  <si>
    <t>(200,06-36,9)*1,3 "sus</t>
  </si>
  <si>
    <t>36,9*1,5 "sus</t>
  </si>
  <si>
    <t>156,12*1,4 "sus</t>
  </si>
  <si>
    <t>(2,0+0,2+0,2)*(3,0+0,2+0,2)</t>
  </si>
  <si>
    <t>(2,0+0,2+0,2)*(1,5+0,2+0,2)</t>
  </si>
  <si>
    <t>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</si>
  <si>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</si>
  <si>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</si>
  <si>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177739487</t>
  </si>
  <si>
    <t>(200,06-36,9)*1,5 "sus</t>
  </si>
  <si>
    <t>36,9*1,9 "sus</t>
  </si>
  <si>
    <t>156,12*1,6 "sus</t>
  </si>
  <si>
    <t>(2,0+0,4+0,4)*(3,0+0,4+0,4)</t>
  </si>
  <si>
    <t>(2,0+0,4+0,4)*(1,5+0,4+0,4)</t>
  </si>
  <si>
    <t>6</t>
  </si>
  <si>
    <t>113154543</t>
  </si>
  <si>
    <t>Frézování živičného podkladu nebo krytu s naložením hmot na dopravní prostředek plochy přes 500 do 2 000 m2 pruhu šířky přes 1 m, tloušťky vrstvy 50 mm</t>
  </si>
  <si>
    <t>-870558099</t>
  </si>
  <si>
    <t>P</t>
  </si>
  <si>
    <t>Poznámka k položce:_x000d_
hmotnost sutě 0,128 t/m2</t>
  </si>
  <si>
    <t>(200,06-36,9)*2,23 "sus</t>
  </si>
  <si>
    <t>36,9*3,35 "sus</t>
  </si>
  <si>
    <t>156,12*2,23 "sus</t>
  </si>
  <si>
    <t>(2,0*1,0*1,0)*(3,0+1,0+1,0)</t>
  </si>
  <si>
    <t>(2,0*1,0*1,0)*(1,5+1,0+1,0)</t>
  </si>
  <si>
    <t>7</t>
  </si>
  <si>
    <t>113154545</t>
  </si>
  <si>
    <t>Frézování živičného podkladu nebo krytu s naložením hmot na dopravní prostředek plochy přes 500 do 2 000 m2 pruhu šířky přes 1 m, tloušťky vrstvy 70 mm</t>
  </si>
  <si>
    <t>-37837082</t>
  </si>
  <si>
    <t>Poznámka k položce:_x000d_
hmotnost sutě 0,256 t/m2</t>
  </si>
  <si>
    <t>(200,06-36,9)*1,7 "sus</t>
  </si>
  <si>
    <t>36,9*2,3 "sus</t>
  </si>
  <si>
    <t>156,12*1,8 "sus</t>
  </si>
  <si>
    <t>(2,0+0,6+0,6)*(3,0+0,6+0,6)</t>
  </si>
  <si>
    <t>(2,0+0,6+0,6)*(1,5+0,6+0,6)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</si>
  <si>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</si>
  <si>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</si>
  <si>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</si>
  <si>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</si>
  <si>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1286850295</t>
  </si>
  <si>
    <t>2*2,0</t>
  </si>
  <si>
    <t>9</t>
  </si>
  <si>
    <t>115101201</t>
  </si>
  <si>
    <t>Čerpání vody na dopravní výšku do 10 m s uvažovaným průměrným přítokem do 500 l/min</t>
  </si>
  <si>
    <t>hod</t>
  </si>
  <si>
    <t>1624974772</t>
  </si>
  <si>
    <t>456,05/10,0*24</t>
  </si>
  <si>
    <t>10</t>
  </si>
  <si>
    <t>115101301</t>
  </si>
  <si>
    <t>Pohotovost záložní čerpací soupravy pro dopravní výšku do 10 m s uvažovaným průměrným přítokem do 500 l/min</t>
  </si>
  <si>
    <t>den</t>
  </si>
  <si>
    <t>1536632112</t>
  </si>
  <si>
    <t>456,05/10,0</t>
  </si>
  <si>
    <t>11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</si>
  <si>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</si>
  <si>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</si>
  <si>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1218824793</t>
  </si>
  <si>
    <t>8*1,1</t>
  </si>
  <si>
    <t>5*1,2</t>
  </si>
  <si>
    <t>12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</si>
  <si>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</si>
  <si>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</si>
  <si>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-1107286493</t>
  </si>
  <si>
    <t>6*1,1</t>
  </si>
  <si>
    <t>13</t>
  </si>
  <si>
    <t>121151113</t>
  </si>
  <si>
    <t>Sejmutí ornice strojně při souvislé ploše přes 100 do 500 m2, tl. vrstvy do 200 mm</t>
  </si>
  <si>
    <t>-906277574</t>
  </si>
  <si>
    <t>88,47*1,1</t>
  </si>
  <si>
    <t>14</t>
  </si>
  <si>
    <t>130001101</t>
  </si>
  <si>
    <t>Příplatek k cenám hloubených vykopávek za ztížení vykopávky v blízkosti podzemního vedení nebo výbušnin pro jakoukoliv třídu horniny</t>
  </si>
  <si>
    <t>m3</t>
  </si>
  <si>
    <t>1922169798</t>
  </si>
  <si>
    <t>(8+6)*2*0,5*1,1*(3,25+0,15)</t>
  </si>
  <si>
    <t>5*2*0,5*1,2*(3,25+0,15)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</si>
  <si>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</si>
  <si>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</si>
  <si>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906235971</t>
  </si>
  <si>
    <t>dle tabulky kubatur</t>
  </si>
  <si>
    <t>50% výkopu</t>
  </si>
  <si>
    <t>1584,25*0,5</t>
  </si>
  <si>
    <t>156,12*((0,2+0,1)/2*1,2)*0,5</t>
  </si>
  <si>
    <t>(451,05-156,12)*((0,2+0,1)/2*1,1)*0,5</t>
  </si>
  <si>
    <t>16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</si>
  <si>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</si>
  <si>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</si>
  <si>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1241504054</t>
  </si>
  <si>
    <t>17</t>
  </si>
  <si>
    <t>141721224</t>
  </si>
  <si>
    <t>Řízený zemní protlak délky protlaku do 50 m v hornině třídy těžitelnosti I a II, skupiny 1 až 4 včetně zatažení trub v hloubce do 6 m průměru vrtu přes 500 do 560 mm</t>
  </si>
  <si>
    <t>266276967</t>
  </si>
  <si>
    <t>18</t>
  </si>
  <si>
    <t>M</t>
  </si>
  <si>
    <t>14033244R</t>
  </si>
  <si>
    <t>trubka ocelová bezešvá hladká tl 8mm ČSN 41 1375.1 D 508mm</t>
  </si>
  <si>
    <t>-1024351493</t>
  </si>
  <si>
    <t>19</t>
  </si>
  <si>
    <t>151811131</t>
  </si>
  <si>
    <t>Zřízení pažicích boxů pro pažení a rozepření stěn rýh podzemního vedení hloubka výkopu do 4 m, šířka do 1,2 m</t>
  </si>
  <si>
    <t>-141507837</t>
  </si>
  <si>
    <t>1504,18</t>
  </si>
  <si>
    <t>20</t>
  </si>
  <si>
    <t>151811132</t>
  </si>
  <si>
    <t>Zřízení pažicích boxů pro pažení a rozepření stěn rýh podzemního vedení hloubka výkopu do 4 m, šířka přes 1,2 do 2,5 m</t>
  </si>
  <si>
    <t>677765368</t>
  </si>
  <si>
    <t>82,71</t>
  </si>
  <si>
    <t>151811141</t>
  </si>
  <si>
    <t>Zřízení pažicích boxů pro pažení a rozepření stěn rýh podzemního vedení hloubka výkopu přes 4 do 6 m, šířka do 1,2 m</t>
  </si>
  <si>
    <t>106617554</t>
  </si>
  <si>
    <t>22</t>
  </si>
  <si>
    <t>151811231</t>
  </si>
  <si>
    <t>Odstranění pažicích boxů pro pažení a rozepření stěn rýh podzemního vedení hloubka výkopu do 4 m, šířka do 1,2 m</t>
  </si>
  <si>
    <t>-1252448692</t>
  </si>
  <si>
    <t>23</t>
  </si>
  <si>
    <t>151811232</t>
  </si>
  <si>
    <t>Odstranění pažicích boxů pro pažení a rozepření stěn rýh podzemního vedení hloubka výkopu do 4 m, šířka přes 1,2 do 2,5 m</t>
  </si>
  <si>
    <t>-1779512598</t>
  </si>
  <si>
    <t>24</t>
  </si>
  <si>
    <t>151811241</t>
  </si>
  <si>
    <t>Odstranění pažicích boxů pro pažení a rozepření stěn rýh podzemního vedení hloubka výkopu přes 4 do 6 m, šířka do 1,2 m</t>
  </si>
  <si>
    <t>-150295797</t>
  </si>
  <si>
    <t>25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</si>
  <si>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</si>
  <si>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</si>
  <si>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-1005303926</t>
  </si>
  <si>
    <t>na meziskládku a zpět</t>
  </si>
  <si>
    <t>146,0*2</t>
  </si>
  <si>
    <t>26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</si>
  <si>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</si>
  <si>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</si>
  <si>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-569410025</t>
  </si>
  <si>
    <t>přebytečná zemina</t>
  </si>
  <si>
    <t>830,508 "výkop</t>
  </si>
  <si>
    <t>-146,0 "zpětný zásyp</t>
  </si>
  <si>
    <t>27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</si>
  <si>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</si>
  <si>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</si>
  <si>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-981613553</t>
  </si>
  <si>
    <t>14 příplatků</t>
  </si>
  <si>
    <t>14*684,508</t>
  </si>
  <si>
    <t>28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</si>
  <si>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</si>
  <si>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</si>
  <si>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2104446162</t>
  </si>
  <si>
    <t>29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</si>
  <si>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</si>
  <si>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</si>
  <si>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476448088</t>
  </si>
  <si>
    <t>14*830,508</t>
  </si>
  <si>
    <t>30</t>
  </si>
  <si>
    <t>167151111</t>
  </si>
  <si>
    <t>Nakládání, skládání a překládání neulehlého výkopku nebo sypaniny strojně nakládání, množství přes 100 m3, z hornin třídy těžitelnosti I, skupiny 1 až 3</t>
  </si>
  <si>
    <t>-494707079</t>
  </si>
  <si>
    <t>31</t>
  </si>
  <si>
    <t>171201221</t>
  </si>
  <si>
    <t>Poplatek za uložení stavebního odpadu na skládce (skládkovné) zeminy a kamení zatříděného do Katalogu odpadů pod kódem 17 05 04</t>
  </si>
  <si>
    <t>t</t>
  </si>
  <si>
    <t>1370713610</t>
  </si>
  <si>
    <t>Poznámka k položce:_x000d_
hmotnost zeminy 1,9 t/m3</t>
  </si>
  <si>
    <t>1515,016*1,9</t>
  </si>
  <si>
    <t>32</t>
  </si>
  <si>
    <t>174101101</t>
  </si>
  <si>
    <t>Zásyp sypaninou z jakékoliv horniny strojně s uložením výkopku ve vrstvách se zhutněním jam, šachet, rýh nebo kolem objektů v těchto vykopávkách</t>
  </si>
  <si>
    <t>-1805293905</t>
  </si>
  <si>
    <t>146,0 "zemina z výkopu</t>
  </si>
  <si>
    <t>1010,31 "náhrada výkopku</t>
  </si>
  <si>
    <t>33</t>
  </si>
  <si>
    <t>58331202</t>
  </si>
  <si>
    <t>štěrkodrť netříděná do 100mm amfibolit</t>
  </si>
  <si>
    <t>-588890952</t>
  </si>
  <si>
    <t>1010,31*2,0</t>
  </si>
  <si>
    <t>34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</si>
  <si>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</si>
  <si>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</si>
  <si>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1721274110</t>
  </si>
  <si>
    <t>273,18</t>
  </si>
  <si>
    <t>35</t>
  </si>
  <si>
    <t>58331200</t>
  </si>
  <si>
    <t>štěrkopísek netříděný</t>
  </si>
  <si>
    <t>1913795545</t>
  </si>
  <si>
    <t>273,18*2 'Přepočtené koeficientem množství</t>
  </si>
  <si>
    <t>36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</si>
  <si>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</si>
  <si>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</si>
  <si>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-1046662495</t>
  </si>
  <si>
    <t>88,47*2,0</t>
  </si>
  <si>
    <t>37</t>
  </si>
  <si>
    <t>181351003</t>
  </si>
  <si>
    <t>Rozprostření a urovnání ornice v rovině nebo ve svahu sklonu do 1:5 strojně při souvislé ploše do 100 m2, tl. vrstvy do 200 mm</t>
  </si>
  <si>
    <t>1128900316</t>
  </si>
  <si>
    <t>dle položky sejmutí ornice</t>
  </si>
  <si>
    <t>38</t>
  </si>
  <si>
    <t>181411121</t>
  </si>
  <si>
    <t>Založení trávníku na půdě předem připravené plochy do 1000 m2 výsevem včetně utažení lučního v rovině nebo na svahu do 1:5</t>
  </si>
  <si>
    <t>694817621</t>
  </si>
  <si>
    <t>176,94+97,317</t>
  </si>
  <si>
    <t>39</t>
  </si>
  <si>
    <t>00572472</t>
  </si>
  <si>
    <t>osivo směs travní krajinná-rovinná</t>
  </si>
  <si>
    <t>kg</t>
  </si>
  <si>
    <t>-690135164</t>
  </si>
  <si>
    <t>274,257*0,02</t>
  </si>
  <si>
    <t>Zakládání</t>
  </si>
  <si>
    <t>40</t>
  </si>
  <si>
    <t>211531111</t>
  </si>
  <si>
    <t>Výplň kamenivem do rýh odvodňovacích žeber nebo trativodů bez zhutnění, s úpravou povrchu výplně kamenivem hrubým drceným frakce 16 až 63 mm</t>
  </si>
  <si>
    <t>-1795868804</t>
  </si>
  <si>
    <t>156,12*((0,2+0,1)/2*1,2)</t>
  </si>
  <si>
    <t>(451,05-156,12)*((0,2+0,1)/2*1,1)</t>
  </si>
  <si>
    <t>41</t>
  </si>
  <si>
    <t>212755215</t>
  </si>
  <si>
    <t>Trativody bez lože z drenážních trubek plastových flexibilních D 125 mm</t>
  </si>
  <si>
    <t>2051085409</t>
  </si>
  <si>
    <t>451,05</t>
  </si>
  <si>
    <t>Svislé a kompletní konstrukce</t>
  </si>
  <si>
    <t>42</t>
  </si>
  <si>
    <t>359901211</t>
  </si>
  <si>
    <t>Monitoring stok (kamerový systém) jakékoli výšky nová kanalizace</t>
  </si>
  <si>
    <t>-305605895</t>
  </si>
  <si>
    <t>Vodorovné konstrukce</t>
  </si>
  <si>
    <t>43</t>
  </si>
  <si>
    <t>451573111</t>
  </si>
  <si>
    <t>Lože pod potrubí, stoky a drobné objekty v otevřeném výkopu z písku a štěrkopísku do 63 mm</t>
  </si>
  <si>
    <t>-1569524466</t>
  </si>
  <si>
    <t>44</t>
  </si>
  <si>
    <t>451577777</t>
  </si>
  <si>
    <t>Podklad nebo lože pod dlažbu (přídlažbu) v ploše vodorovné nebo ve sklonu do 1:5, tloušťky od 30 do 100 mm z kameniva těženého</t>
  </si>
  <si>
    <t>-1681096104</t>
  </si>
  <si>
    <t>45</t>
  </si>
  <si>
    <t>452112112</t>
  </si>
  <si>
    <t>Osazení betonových dílců prstenců nebo rámů pod poklopy a mříže, výšky do 100 mm</t>
  </si>
  <si>
    <t>kus</t>
  </si>
  <si>
    <t>-876547844</t>
  </si>
  <si>
    <t>příloha D.1.1.1.5</t>
  </si>
  <si>
    <t>2+5+6+8</t>
  </si>
  <si>
    <t>46</t>
  </si>
  <si>
    <t>59224184</t>
  </si>
  <si>
    <t>prstenec šachtový vyrovnávací betonový 625x120x40mm</t>
  </si>
  <si>
    <t>-736860399</t>
  </si>
  <si>
    <t>47</t>
  </si>
  <si>
    <t>59224185</t>
  </si>
  <si>
    <t>prstenec šachtový vyrovnávací betonový 625x120x60mm</t>
  </si>
  <si>
    <t>1840307125</t>
  </si>
  <si>
    <t>48</t>
  </si>
  <si>
    <t>59224176</t>
  </si>
  <si>
    <t>prstenec šachtový vyrovnávací betonový 625x120x80mm</t>
  </si>
  <si>
    <t>-1557395074</t>
  </si>
  <si>
    <t>49</t>
  </si>
  <si>
    <t>59224187</t>
  </si>
  <si>
    <t>prstenec šachtový vyrovnávací betonový 625x120x100mm</t>
  </si>
  <si>
    <t>-608677925</t>
  </si>
  <si>
    <t>50</t>
  </si>
  <si>
    <t>452112122</t>
  </si>
  <si>
    <t>Osazení betonových dílců prstenců nebo rámů pod poklopy a mříže, výšky přes 100 do 200 mm</t>
  </si>
  <si>
    <t>-1226156218</t>
  </si>
  <si>
    <t>51</t>
  </si>
  <si>
    <t>59224188</t>
  </si>
  <si>
    <t>prstenec šachtový vyrovnávací betonový 625x120x120mm</t>
  </si>
  <si>
    <t>-1885265731</t>
  </si>
  <si>
    <t>52</t>
  </si>
  <si>
    <t>452311121</t>
  </si>
  <si>
    <t>Podkladní a zajišťovací konstrukce z betonu prostého v otevřeném výkopu bez zvýšených nároků na prostředí desky pod potrubí, stoky a drobné objekty z betonu tř. C 8/10</t>
  </si>
  <si>
    <t>1727961858</t>
  </si>
  <si>
    <t>17*PI*0,8*0,8*0,1</t>
  </si>
  <si>
    <t>Komunikace pozemní</t>
  </si>
  <si>
    <t>53</t>
  </si>
  <si>
    <t>564271111</t>
  </si>
  <si>
    <t>Podklad nebo podsyp ze štěrkopísku ŠP s rozprostřením, vlhčením a zhutněním plochy přes 100 m2, po zhutnění tl. 250 mm</t>
  </si>
  <si>
    <t>164839966</t>
  </si>
  <si>
    <t>54</t>
  </si>
  <si>
    <t>564861111</t>
  </si>
  <si>
    <t>Podklad ze štěrkodrti ŠD s rozprostřením a zhutněním plochy přes 100 m2, po zhutnění tl. 200 mm</t>
  </si>
  <si>
    <t>-811491204</t>
  </si>
  <si>
    <t>55</t>
  </si>
  <si>
    <t>564871115</t>
  </si>
  <si>
    <t>Podklad ze štěrkodrti ŠD s rozprostřením a zhutněním plochy přes 100 m2, po zhutnění tl. 290 mm</t>
  </si>
  <si>
    <t>1663658500</t>
  </si>
  <si>
    <t>provizorní povrch</t>
  </si>
  <si>
    <t>56</t>
  </si>
  <si>
    <t>565166111</t>
  </si>
  <si>
    <t>Asfaltový beton vrstva podkladní ACP 22 (obalované kamenivo hrubozrnné - OKH) s rozprostřením a zhutněním v pruhu šířky přes 1,5 do 3 m, po zhutnění tl. 80 mm</t>
  </si>
  <si>
    <t>321548601</t>
  </si>
  <si>
    <t>57</t>
  </si>
  <si>
    <t>567122114</t>
  </si>
  <si>
    <t>Podklad ze směsi stmelené cementem SC bez dilatačních spár, s rozprostřením a zhutněním SC C 8/10 (KSC I), po zhutnění tl. 150 mm</t>
  </si>
  <si>
    <t>-1886385616</t>
  </si>
  <si>
    <t>58</t>
  </si>
  <si>
    <t>573111112</t>
  </si>
  <si>
    <t>Postřik infiltrační PI z asfaltu silničního s posypem kamenivem, v množství 1,00 kg/m2</t>
  </si>
  <si>
    <t>-1111018367</t>
  </si>
  <si>
    <t>59</t>
  </si>
  <si>
    <t>573211109</t>
  </si>
  <si>
    <t>Postřik spojovací PS bez posypu kamenivem z asfaltu silničního, v množství 0,50 kg/m2</t>
  </si>
  <si>
    <t>-1940131991</t>
  </si>
  <si>
    <t>60</t>
  </si>
  <si>
    <t>573211112-R</t>
  </si>
  <si>
    <t>Postřik spojovací PS bez posypu kamenivem z asfaltu silničního, v množství 1,0 kg/m2</t>
  </si>
  <si>
    <t>-1134201343</t>
  </si>
  <si>
    <t>61</t>
  </si>
  <si>
    <t>577144111</t>
  </si>
  <si>
    <t>Asfaltový beton vrstva obrusná ACO 11 (ABS) s rozprostřením a se zhutněním z nemodifikovaného asfaltu v pruhu šířky do 3 m tř. I (ACO 11+), po zhutnění tl. 50 mm</t>
  </si>
  <si>
    <t>315388777</t>
  </si>
  <si>
    <t>62</t>
  </si>
  <si>
    <t>577156111</t>
  </si>
  <si>
    <t>Asfaltový beton vrstva ložní ACL 22 (ABVH) s rozprostřením a zhutněním z nemodifikovaného asfaltu v pruhu šířky do 3 m, po zhutnění tl. 60 mm</t>
  </si>
  <si>
    <t>-1052881866</t>
  </si>
  <si>
    <t>provizorní kryt</t>
  </si>
  <si>
    <t>63</t>
  </si>
  <si>
    <t>577166111</t>
  </si>
  <si>
    <t>Asfaltový beton vrstva ložní ACL 22 (ABVH) s rozprostřením a zhutněním z nemodifikovaného asfaltu v pruhu šířky do 3 m, po zhutnění tl. 70 mm</t>
  </si>
  <si>
    <t>989828594</t>
  </si>
  <si>
    <t>64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</si>
  <si>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</si>
  <si>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</si>
  <si>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-1639207975</t>
  </si>
  <si>
    <t>65</t>
  </si>
  <si>
    <t>59248005</t>
  </si>
  <si>
    <t>dlažba chodníková betonová 300x300mm tl 50mm přírodní</t>
  </si>
  <si>
    <t>2079983001</t>
  </si>
  <si>
    <t>1,54*0,05</t>
  </si>
  <si>
    <t>Trubní vedení</t>
  </si>
  <si>
    <t>66</t>
  </si>
  <si>
    <t>871370320</t>
  </si>
  <si>
    <t>Montáž kanalizačního potrubí z polypropylenu PP hladkého plnostěnného SN 12 DN 300</t>
  </si>
  <si>
    <t>-1332397394</t>
  </si>
  <si>
    <t>67</t>
  </si>
  <si>
    <t>28614229</t>
  </si>
  <si>
    <t>trubka kanalizační PP plnostěnná jednovrstvá DN 315x6000mm SN12</t>
  </si>
  <si>
    <t>-854184218</t>
  </si>
  <si>
    <t>68</t>
  </si>
  <si>
    <t>877310310</t>
  </si>
  <si>
    <t>Montáž tvarovek na kanalizačním plastovém potrubí z PP nebo PVC-U hladkého plnostěnného kolen, víček nebo hrdlových uzávěrů DN 150</t>
  </si>
  <si>
    <t>-683440721</t>
  </si>
  <si>
    <t>69</t>
  </si>
  <si>
    <t>28611722</t>
  </si>
  <si>
    <t>víčko kanalizace plastové KG DN 160</t>
  </si>
  <si>
    <t>-1679462459</t>
  </si>
  <si>
    <t>70</t>
  </si>
  <si>
    <t>877350310</t>
  </si>
  <si>
    <t>Montáž tvarovek na kanalizačním plastovém potrubí z PP nebo PVC-U hladkého plnostěnného kolen, víček nebo hrdlových uzávěrů DN 200</t>
  </si>
  <si>
    <t>-663452525</t>
  </si>
  <si>
    <t>71</t>
  </si>
  <si>
    <t>28611724</t>
  </si>
  <si>
    <t>víčko kanalizace plastové KG DN 200</t>
  </si>
  <si>
    <t>-2144277284</t>
  </si>
  <si>
    <t>72</t>
  </si>
  <si>
    <t>877370320</t>
  </si>
  <si>
    <t>Montáž tvarovek na kanalizačním plastovém potrubí z PP nebo PVC-U hladkého plnostěnného odboček DN 300</t>
  </si>
  <si>
    <t>-332811998</t>
  </si>
  <si>
    <t>73</t>
  </si>
  <si>
    <t>28654446</t>
  </si>
  <si>
    <t>odbočka kanalizační PP 45° DN 315/160</t>
  </si>
  <si>
    <t>2114678963</t>
  </si>
  <si>
    <t>74</t>
  </si>
  <si>
    <t>28654447</t>
  </si>
  <si>
    <t>odbočka kanalizační PP 45° DN 315/200</t>
  </si>
  <si>
    <t>-847225213</t>
  </si>
  <si>
    <t>75</t>
  </si>
  <si>
    <t>892372121</t>
  </si>
  <si>
    <t>Tlakové zkoušky vzduchem těsnícími vaky ucpávkovými DN 300</t>
  </si>
  <si>
    <t>úsek</t>
  </si>
  <si>
    <t>813642715</t>
  </si>
  <si>
    <t>76</t>
  </si>
  <si>
    <t>894411311</t>
  </si>
  <si>
    <t>Osazení betonových nebo železobetonových dílců pro šachty skruží rovných</t>
  </si>
  <si>
    <t>2077518683</t>
  </si>
  <si>
    <t>příloha D.1.1.5</t>
  </si>
  <si>
    <t>8+9+21</t>
  </si>
  <si>
    <t>77</t>
  </si>
  <si>
    <t>59224160</t>
  </si>
  <si>
    <t>skruž betonová kanalizační se stupadly 100x25x12cm</t>
  </si>
  <si>
    <t>-496507742</t>
  </si>
  <si>
    <t>78</t>
  </si>
  <si>
    <t>59224161</t>
  </si>
  <si>
    <t>skruž betonová kanalizační se stupadly 100x50x12cm</t>
  </si>
  <si>
    <t>761768104</t>
  </si>
  <si>
    <t>79</t>
  </si>
  <si>
    <t>59224162</t>
  </si>
  <si>
    <t>skruž betonová kanalizační se stupadly 100x100x12cm</t>
  </si>
  <si>
    <t>-1791272696</t>
  </si>
  <si>
    <t>80</t>
  </si>
  <si>
    <t>894412411</t>
  </si>
  <si>
    <t>Osazení betonových nebo železobetonových dílců pro šachty skruží přechodových</t>
  </si>
  <si>
    <t>-88096701</t>
  </si>
  <si>
    <t>81</t>
  </si>
  <si>
    <t>59224312</t>
  </si>
  <si>
    <t>konus betonové šachty DN 1000 kanalizační 100x62,5x58cm tl stěny 12 stupadla poplastovaná</t>
  </si>
  <si>
    <t>72184782</t>
  </si>
  <si>
    <t>82</t>
  </si>
  <si>
    <t>894414111</t>
  </si>
  <si>
    <t>Osazení betonových nebo železobetonových dílců pro šachty skruží základových (dno)</t>
  </si>
  <si>
    <t>414506223</t>
  </si>
  <si>
    <t>83</t>
  </si>
  <si>
    <t>59224337</t>
  </si>
  <si>
    <t>dno betonové šachty DN 1000 kanalizační výšky 60cm</t>
  </si>
  <si>
    <t>-1664496566</t>
  </si>
  <si>
    <t>84</t>
  </si>
  <si>
    <t>59224348</t>
  </si>
  <si>
    <t>těsnění elastomerové pro spojení šachetních dílů DN 1000</t>
  </si>
  <si>
    <t>1237753224</t>
  </si>
  <si>
    <t>85</t>
  </si>
  <si>
    <t>896212212-R</t>
  </si>
  <si>
    <t>Příplatek za obklad šachetních dílů z kameniny</t>
  </si>
  <si>
    <t>390315505</t>
  </si>
  <si>
    <t>Š A9</t>
  </si>
  <si>
    <t>1x dno, 2x skruž</t>
  </si>
  <si>
    <t>86</t>
  </si>
  <si>
    <t>899104112</t>
  </si>
  <si>
    <t>Osazení poklopů šachtových litinových, ocelových nebo železobetonových včetně rámů pro třídu zatížení D400, E600</t>
  </si>
  <si>
    <t>-1295796833</t>
  </si>
  <si>
    <t>3+14</t>
  </si>
  <si>
    <t>87</t>
  </si>
  <si>
    <t>55241030</t>
  </si>
  <si>
    <t>poklop šachtový litinový kruhový DN 600 bez ventilace tř D400 pro intenzivní provoz</t>
  </si>
  <si>
    <t>1819857216</t>
  </si>
  <si>
    <t>88</t>
  </si>
  <si>
    <t>KDB01</t>
  </si>
  <si>
    <t>Kanalizační poklop Standard - betonolitinový, rám betonolitinový 160mm, D 400 s odvětráním</t>
  </si>
  <si>
    <t>-781110053</t>
  </si>
  <si>
    <t>provizorní poklopy</t>
  </si>
  <si>
    <t>89</t>
  </si>
  <si>
    <t>899102211</t>
  </si>
  <si>
    <t>Demontáž poklopů litinových a ocelových včetně rámů, hmotnosti jednotlivě přes 50 do 100 Kg</t>
  </si>
  <si>
    <t>836355836</t>
  </si>
  <si>
    <t>90</t>
  </si>
  <si>
    <t>899304111-R</t>
  </si>
  <si>
    <t>Osazení samonivelačních poklopů železobetonových včetně rámů jakékoliv hmotnosti včetně zálivky, adaptéru dle výrobce</t>
  </si>
  <si>
    <t>-454962166</t>
  </si>
  <si>
    <t>12+2</t>
  </si>
  <si>
    <t>91</t>
  </si>
  <si>
    <t>5524103001</t>
  </si>
  <si>
    <t xml:space="preserve">Kanalizační poklop litinový, rám samonivelační,  D 400 bez odvětrání</t>
  </si>
  <si>
    <t>1831470458</t>
  </si>
  <si>
    <t>92</t>
  </si>
  <si>
    <t>5524103102</t>
  </si>
  <si>
    <t xml:space="preserve">Kanalizační poklop litinový, rám samonivelační,  D 400 s odvětráním</t>
  </si>
  <si>
    <t>-883322226</t>
  </si>
  <si>
    <t>93</t>
  </si>
  <si>
    <t>5524143001</t>
  </si>
  <si>
    <t>adaptér na samonivelační poklopy</t>
  </si>
  <si>
    <t>-1028347866</t>
  </si>
  <si>
    <t>94</t>
  </si>
  <si>
    <t>899911255</t>
  </si>
  <si>
    <t>Kluzné objímky (pojízdná sedla) pro zasunutí potrubí do chráničky výšky 41 mm vnějšího průměru potrubí přes 291 do 328 mm</t>
  </si>
  <si>
    <t>158039547</t>
  </si>
  <si>
    <t>95</t>
  </si>
  <si>
    <t>899913165</t>
  </si>
  <si>
    <t>Koncové uzavírací manžety chrániček DN potrubí x DN chráničky DN 300 x 500</t>
  </si>
  <si>
    <t>998709612</t>
  </si>
  <si>
    <t>Ostatní konstrukce a práce, bourání</t>
  </si>
  <si>
    <t>96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</si>
  <si>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</si>
  <si>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</si>
  <si>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628955513</t>
  </si>
  <si>
    <t>z rozebraných obrub</t>
  </si>
  <si>
    <t>4,0</t>
  </si>
  <si>
    <t>97</t>
  </si>
  <si>
    <t>919112233</t>
  </si>
  <si>
    <t>Řezání dilatačních spár v živičném krytu vytvoření komůrky pro těsnící zálivku šířky 20 mm, hloubky 40 mm</t>
  </si>
  <si>
    <t>-1618513149</t>
  </si>
  <si>
    <t>361,18</t>
  </si>
  <si>
    <t>98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</si>
  <si>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</si>
  <si>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</si>
  <si>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526134338</t>
  </si>
  <si>
    <t>99</t>
  </si>
  <si>
    <t>919731121</t>
  </si>
  <si>
    <t>Zarovnání styčné plochy podkladu nebo krytu podél vybourané části komunikace nebo zpevněné plochy živičné tl. do 50 mm</t>
  </si>
  <si>
    <t>-2092130407</t>
  </si>
  <si>
    <t>100</t>
  </si>
  <si>
    <t>919735112</t>
  </si>
  <si>
    <t>Řezání stávajícího živičného krytu nebo podkladu hloubky přes 50 do 100 mm</t>
  </si>
  <si>
    <t>-893543054</t>
  </si>
  <si>
    <t>101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</si>
  <si>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</si>
  <si>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</si>
  <si>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972585570</t>
  </si>
  <si>
    <t>dle položky vytrhání obrub</t>
  </si>
  <si>
    <t>102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</si>
  <si>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</si>
  <si>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</si>
  <si>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-1721789156</t>
  </si>
  <si>
    <t>dle položky rozebrání dlažeb z betonových dlaždic</t>
  </si>
  <si>
    <t>1,54*0,95</t>
  </si>
  <si>
    <t>997</t>
  </si>
  <si>
    <t>Přesun sutě</t>
  </si>
  <si>
    <t>103</t>
  </si>
  <si>
    <t>997221551</t>
  </si>
  <si>
    <t>Vodorovná doprava suti bez naložení, ale se složením a s hrubým urovnáním ze sypkých materiálů, na vzdálenost do 1 km</t>
  </si>
  <si>
    <t>1894330349</t>
  </si>
  <si>
    <t>1,54*0,29 "dle položky odstranění podkladu z kameniva tl. 200 mm</t>
  </si>
  <si>
    <t>832,82*0,44 "dle položky odstranění podkladu z kameniva tl. 300 mm</t>
  </si>
  <si>
    <t>498,746*0,32 "dle položky odstranění podkladu z betonu tl. 150 mm</t>
  </si>
  <si>
    <t>998,132*0,22 "dle položky odstranění podkladu živičných tl. 100 mm</t>
  </si>
  <si>
    <t>852,61*0,128 "dle položky frézování živičného krytu tl. 50 mm</t>
  </si>
  <si>
    <t>665,338*0,256 "dle položky frézování živičného krytu tl. 70 mm</t>
  </si>
  <si>
    <t>104</t>
  </si>
  <si>
    <t>997221559</t>
  </si>
  <si>
    <t>Vodorovná doprava suti bez naložení, ale se složením a s hrubým urovnáním Příplatek k ceně za každý další započatý 1 km přes 1 km</t>
  </si>
  <si>
    <t>1231036774</t>
  </si>
  <si>
    <t>23 příplatků</t>
  </si>
  <si>
    <t>23*1025,537</t>
  </si>
  <si>
    <t>105</t>
  </si>
  <si>
    <t>997221615</t>
  </si>
  <si>
    <t>Poplatek za uložení stavebního odpadu na skládce (skládkovné) z prostého betonu zatříděného do Katalogu odpadů pod kódem 17 01 01</t>
  </si>
  <si>
    <t>1314103478</t>
  </si>
  <si>
    <t>106</t>
  </si>
  <si>
    <t>997221645</t>
  </si>
  <si>
    <t>Poplatek za uložení stavebního odpadu na skládce (skládkovné) asfaltového bez obsahu dehtu zatříděného do Katalogu odpadů pod kódem 17 03 02</t>
  </si>
  <si>
    <t>1558199490</t>
  </si>
  <si>
    <t>107</t>
  </si>
  <si>
    <t>997221655</t>
  </si>
  <si>
    <t>2100867112</t>
  </si>
  <si>
    <t>998</t>
  </si>
  <si>
    <t>Přesun hmot</t>
  </si>
  <si>
    <t>108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</si>
  <si>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</si>
  <si>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</si>
  <si>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1576337520</t>
  </si>
  <si>
    <t>02 - Stoka A1</t>
  </si>
  <si>
    <t>-214833031</t>
  </si>
  <si>
    <t>157,85*1,1 "místní asf</t>
  </si>
  <si>
    <t>720402894</t>
  </si>
  <si>
    <t>6,85*1,1 "sus</t>
  </si>
  <si>
    <t>-338576493</t>
  </si>
  <si>
    <t>6,85*1,5 "sus</t>
  </si>
  <si>
    <t>157,85*1,1 " místní asf</t>
  </si>
  <si>
    <t>1353898589</t>
  </si>
  <si>
    <t>6,85*1,9 "sus</t>
  </si>
  <si>
    <t>113154542</t>
  </si>
  <si>
    <t>Frézování živičného podkladu nebo krytu s naložením hmot na dopravní prostředek plochy přes 500 do 2 000 m2 pruhu šířky přes 1 m, tloušťky vrstvy 40 mm</t>
  </si>
  <si>
    <t>916278803</t>
  </si>
  <si>
    <t>Poznámka k položce:_x000d_
hmotnost sutě 0,103 t/m2</t>
  </si>
  <si>
    <t>157,85*2,6 " místní asf</t>
  </si>
  <si>
    <t>727514245</t>
  </si>
  <si>
    <t>6,85*3,35 "sus</t>
  </si>
  <si>
    <t>727223052</t>
  </si>
  <si>
    <t>6,85*2,3 "sus</t>
  </si>
  <si>
    <t>157,85*2,1 "místní asf</t>
  </si>
  <si>
    <t>770026074</t>
  </si>
  <si>
    <t>164,71/10,0*24</t>
  </si>
  <si>
    <t>1646902734</t>
  </si>
  <si>
    <t>164,71/10,0</t>
  </si>
  <si>
    <t>-1063697051</t>
  </si>
  <si>
    <t>5*1,1</t>
  </si>
  <si>
    <t>-39866978</t>
  </si>
  <si>
    <t>1*1,1</t>
  </si>
  <si>
    <t>-994725171</t>
  </si>
  <si>
    <t>(5+1)*2*0,5*1,1*(2,11+0,15)</t>
  </si>
  <si>
    <t>132251256</t>
  </si>
  <si>
    <t>Hloubení nezapažených rýh šířky přes 800 do 2 000 mm strojně s urovnáním dna do předepsaného profilu a spádu v hornině třídy těžitelnosti I skupiny 3 přes 1 000 do 5 000 m3</t>
  </si>
  <si>
    <t>-1495977545</t>
  </si>
  <si>
    <t>333,27*0,5</t>
  </si>
  <si>
    <t>164,71*((0,2+0,1)/2*1,1)*0,5</t>
  </si>
  <si>
    <t>132351256</t>
  </si>
  <si>
    <t>Hloubení nezapažených rýh šířky přes 800 do 2 000 mm strojně s urovnáním dna do předepsaného profilu a spádu v hornině třídy těžitelnosti II skupiny 4 přes 1 000 do 5 000 m3</t>
  </si>
  <si>
    <t>-1126693651</t>
  </si>
  <si>
    <t>777041346</t>
  </si>
  <si>
    <t>695,46</t>
  </si>
  <si>
    <t>-719888287</t>
  </si>
  <si>
    <t>313167210</t>
  </si>
  <si>
    <t>180,224</t>
  </si>
  <si>
    <t>540815363</t>
  </si>
  <si>
    <t>14*180,224</t>
  </si>
  <si>
    <t>-1573458177</t>
  </si>
  <si>
    <t>-18780011</t>
  </si>
  <si>
    <t>171201231</t>
  </si>
  <si>
    <t>Poplatek za uložení stavebního odpadu na recyklační skládce (skládkovné) zeminy a kamení zatříděného do Katalogu odpadů pod kódem 17 05 04</t>
  </si>
  <si>
    <t>-1919052883</t>
  </si>
  <si>
    <t>360,448*1,9</t>
  </si>
  <si>
    <t>2128555152</t>
  </si>
  <si>
    <t>191,35 "náhrada výkopku</t>
  </si>
  <si>
    <t>-1140670942</t>
  </si>
  <si>
    <t>191,35*2,0</t>
  </si>
  <si>
    <t>1774305791</t>
  </si>
  <si>
    <t>96,66</t>
  </si>
  <si>
    <t>-370723167</t>
  </si>
  <si>
    <t>96,66*2 'Přepočtené koeficientem množství</t>
  </si>
  <si>
    <t>-334446547</t>
  </si>
  <si>
    <t>164,71*((0,2+0,1)/2*1,1)</t>
  </si>
  <si>
    <t>-1209248320</t>
  </si>
  <si>
    <t>164,71</t>
  </si>
  <si>
    <t>592772919</t>
  </si>
  <si>
    <t>-1238306068</t>
  </si>
  <si>
    <t>17,5</t>
  </si>
  <si>
    <t>-1710864810</t>
  </si>
  <si>
    <t>příloha D.1.1.6</t>
  </si>
  <si>
    <t>3+1</t>
  </si>
  <si>
    <t>-484591749</t>
  </si>
  <si>
    <t>1727360884</t>
  </si>
  <si>
    <t>-1006495658</t>
  </si>
  <si>
    <t>683907844</t>
  </si>
  <si>
    <t>-1739341603</t>
  </si>
  <si>
    <t>5*PI*0,8*0,8*0,1</t>
  </si>
  <si>
    <t>-1471147720</t>
  </si>
  <si>
    <t>1789435079</t>
  </si>
  <si>
    <t>564861115</t>
  </si>
  <si>
    <t>Podklad ze štěrkodrti ŠD s rozprostřením a zhutněním plochy přes 100 m2, po zhutnění tl. 240 mm</t>
  </si>
  <si>
    <t>858328140</t>
  </si>
  <si>
    <t>-661099750</t>
  </si>
  <si>
    <t>565155111</t>
  </si>
  <si>
    <t>Asfaltový beton vrstva podkladní ACP 16 (obalované kamenivo střednězrnné - OKS) s rozprostřením a zhutněním v pruhu šířky přes 1,5 do 3 m, po zhutnění tl. 70 mm</t>
  </si>
  <si>
    <t>300618843</t>
  </si>
  <si>
    <t>337622940</t>
  </si>
  <si>
    <t>567122112</t>
  </si>
  <si>
    <t>Podklad ze směsi stmelené cementem SC bez dilatačních spár, s rozprostřením a zhutněním SC C 8/10 (KSC I), po zhutnění tl. 130 mm</t>
  </si>
  <si>
    <t>-2087415494</t>
  </si>
  <si>
    <t>-2115350921</t>
  </si>
  <si>
    <t>-1365311144</t>
  </si>
  <si>
    <t>-2005614790</t>
  </si>
  <si>
    <t>213928937</t>
  </si>
  <si>
    <t>157,85*2,6 "místní asf</t>
  </si>
  <si>
    <t>577134111</t>
  </si>
  <si>
    <t>Asfaltový beton vrstva obrusná ACO 11 (ABS) s rozprostřením a se zhutněním z nemodifikovaného asfaltu v pruhu šířky do 3 m tř. I (ACO 11+), po zhutnění tl. 40 mm</t>
  </si>
  <si>
    <t>989430406</t>
  </si>
  <si>
    <t>34447765</t>
  </si>
  <si>
    <t>-383893832</t>
  </si>
  <si>
    <t>-1009812460</t>
  </si>
  <si>
    <t>6,85*2,3"sus</t>
  </si>
  <si>
    <t>-2135118257</t>
  </si>
  <si>
    <t>1610589155</t>
  </si>
  <si>
    <t>1392604792</t>
  </si>
  <si>
    <t>903224780</t>
  </si>
  <si>
    <t>1434922718</t>
  </si>
  <si>
    <t>930112228</t>
  </si>
  <si>
    <t>395213036</t>
  </si>
  <si>
    <t>-1653504622</t>
  </si>
  <si>
    <t>-1855960162</t>
  </si>
  <si>
    <t>-323347748</t>
  </si>
  <si>
    <t>-350326197</t>
  </si>
  <si>
    <t>1+5</t>
  </si>
  <si>
    <t>921048862</t>
  </si>
  <si>
    <t>-505549767</t>
  </si>
  <si>
    <t>-1524570791</t>
  </si>
  <si>
    <t>2112575258</t>
  </si>
  <si>
    <t>2093472007</t>
  </si>
  <si>
    <t>-602626017</t>
  </si>
  <si>
    <t>1734068581</t>
  </si>
  <si>
    <t>-1411156903</t>
  </si>
  <si>
    <t>5524103002R</t>
  </si>
  <si>
    <t>poklop šachtový třída D 400, kruhový bez ventilace</t>
  </si>
  <si>
    <t>-1330079739</t>
  </si>
  <si>
    <t>5524103101R</t>
  </si>
  <si>
    <t>poklop šachtový třída D 400, kruhový s ventilací</t>
  </si>
  <si>
    <t>-60369232</t>
  </si>
  <si>
    <t>1936875694</t>
  </si>
  <si>
    <t>2*6,85 "sus</t>
  </si>
  <si>
    <t>157,85*2 "místní asf</t>
  </si>
  <si>
    <t>1508480904</t>
  </si>
  <si>
    <t>2090978469</t>
  </si>
  <si>
    <t>-37992132</t>
  </si>
  <si>
    <t>-1008574634</t>
  </si>
  <si>
    <t>173,635*0,29 "dle položky odstranění podkladu z kameniva tl. 200 mm</t>
  </si>
  <si>
    <t>188,705*0,44 "dle položky odstranění podkladu z kameniva tl. 300 mm</t>
  </si>
  <si>
    <t>183,91*0,32 "dle položky odstranění podkladu z betonu tl. 150 mm</t>
  </si>
  <si>
    <t>20,55*0,22 "dle položky odstranění podkladu živičných tl. 100 mm</t>
  </si>
  <si>
    <t>410,41*0,103 "dle položky frézování živičného krytu tl. 40 mm</t>
  </si>
  <si>
    <t>22,948*0,128 "dle položky frézování živičného krytu tl. 50 mm</t>
  </si>
  <si>
    <t>347,24*0,256 "dle položky frézování živičného krytu tl. 70 mm</t>
  </si>
  <si>
    <t>1178160634</t>
  </si>
  <si>
    <t>23*330,858</t>
  </si>
  <si>
    <t>997221861</t>
  </si>
  <si>
    <t>Poplatek za uložení stavebního odpadu na recyklační skládce (skládkovné) z prostého betonu zatříděného do Katalogu odpadů pod kódem 17 01 01</t>
  </si>
  <si>
    <t>-645045712</t>
  </si>
  <si>
    <t>997221875</t>
  </si>
  <si>
    <t>Poplatek za uložení stavebního odpadu na recyklační skládce (skládkovné) asfaltového bez obsahu dehtu zatříděného do Katalogu odpadů pod kódem 17 03 02</t>
  </si>
  <si>
    <t>-972126072</t>
  </si>
  <si>
    <t>997221873</t>
  </si>
  <si>
    <t>-707271197</t>
  </si>
  <si>
    <t>2120231817</t>
  </si>
  <si>
    <t>03 - Stoka A1-1</t>
  </si>
  <si>
    <t>-1155634566</t>
  </si>
  <si>
    <t>113,6*1,1 "místní asf</t>
  </si>
  <si>
    <t>-1812892888</t>
  </si>
  <si>
    <t>565526352</t>
  </si>
  <si>
    <t>113,6*1,1 " místní asf</t>
  </si>
  <si>
    <t>363157160</t>
  </si>
  <si>
    <t>113,6*2,6 " místní asf</t>
  </si>
  <si>
    <t>-355435547</t>
  </si>
  <si>
    <t>113,6*2,1 "místní asf</t>
  </si>
  <si>
    <t>252799713</t>
  </si>
  <si>
    <t>113,6/10,0*24</t>
  </si>
  <si>
    <t>2044386661</t>
  </si>
  <si>
    <t>113,6/10,0</t>
  </si>
  <si>
    <t>-1135434450</t>
  </si>
  <si>
    <t>-816204395</t>
  </si>
  <si>
    <t>2*1,1</t>
  </si>
  <si>
    <t>1201331336</t>
  </si>
  <si>
    <t>(5+2)*2*0,5*1,1*(2,91+0,15)</t>
  </si>
  <si>
    <t>1370377161</t>
  </si>
  <si>
    <t>354,89*0,5</t>
  </si>
  <si>
    <t>113,6*((0,2+0,1)/2*1,1)*0,5</t>
  </si>
  <si>
    <t>-68457387</t>
  </si>
  <si>
    <t>857167123</t>
  </si>
  <si>
    <t>661,83</t>
  </si>
  <si>
    <t>804920653</t>
  </si>
  <si>
    <t>-650879647</t>
  </si>
  <si>
    <t>186,817</t>
  </si>
  <si>
    <t>-2014507539</t>
  </si>
  <si>
    <t>14*186,817</t>
  </si>
  <si>
    <t>-1834714763</t>
  </si>
  <si>
    <t>990629762</t>
  </si>
  <si>
    <t>-1982522906</t>
  </si>
  <si>
    <t>373,634*1,9</t>
  </si>
  <si>
    <t>1686122129</t>
  </si>
  <si>
    <t>248,88 "náhrada výkopku</t>
  </si>
  <si>
    <t>120311962</t>
  </si>
  <si>
    <t>248,88*2,0</t>
  </si>
  <si>
    <t>-89910013</t>
  </si>
  <si>
    <t>65,62</t>
  </si>
  <si>
    <t>203039562</t>
  </si>
  <si>
    <t>65,62*2 'Přepočtené koeficientem množství</t>
  </si>
  <si>
    <t>815593172</t>
  </si>
  <si>
    <t>113,6*((0,2+0,1)/2*1,1)</t>
  </si>
  <si>
    <t>1765563489</t>
  </si>
  <si>
    <t>113,6</t>
  </si>
  <si>
    <t>-1506670424</t>
  </si>
  <si>
    <t>465309352</t>
  </si>
  <si>
    <t>11,88</t>
  </si>
  <si>
    <t>7337045</t>
  </si>
  <si>
    <t>1+1+3+4</t>
  </si>
  <si>
    <t>-1620135686</t>
  </si>
  <si>
    <t>-2033734410</t>
  </si>
  <si>
    <t>1214305850</t>
  </si>
  <si>
    <t>-566451339</t>
  </si>
  <si>
    <t>923540558</t>
  </si>
  <si>
    <t>452533377</t>
  </si>
  <si>
    <t>209791381</t>
  </si>
  <si>
    <t>1869953669</t>
  </si>
  <si>
    <t>960301985</t>
  </si>
  <si>
    <t>-730352854</t>
  </si>
  <si>
    <t>-828446587</t>
  </si>
  <si>
    <t>113,6*2,6 "místní asf</t>
  </si>
  <si>
    <t>1201482454</t>
  </si>
  <si>
    <t>1839599182</t>
  </si>
  <si>
    <t>58202927</t>
  </si>
  <si>
    <t>-1966012558</t>
  </si>
  <si>
    <t>1397896514</t>
  </si>
  <si>
    <t>-878083069</t>
  </si>
  <si>
    <t>18389792</t>
  </si>
  <si>
    <t>-70586924</t>
  </si>
  <si>
    <t>894410302</t>
  </si>
  <si>
    <t>Osazení betonových dílců šachet kanalizačních deska zákrytová DN 1000</t>
  </si>
  <si>
    <t>938286790</t>
  </si>
  <si>
    <t>59224539</t>
  </si>
  <si>
    <t>deska betonová zákrytová šachty DN 1000 kanalizační 100/62,5x20cm</t>
  </si>
  <si>
    <t>-1444296231</t>
  </si>
  <si>
    <t>-2112825683</t>
  </si>
  <si>
    <t>3+3+5</t>
  </si>
  <si>
    <t>1343643235</t>
  </si>
  <si>
    <t>-298611053</t>
  </si>
  <si>
    <t>1353730154</t>
  </si>
  <si>
    <t>205938018</t>
  </si>
  <si>
    <t>825549436</t>
  </si>
  <si>
    <t>1578814917</t>
  </si>
  <si>
    <t>1286925789</t>
  </si>
  <si>
    <t>540570758</t>
  </si>
  <si>
    <t>-87702564</t>
  </si>
  <si>
    <t>5524103002</t>
  </si>
  <si>
    <t>1017454510</t>
  </si>
  <si>
    <t>5524103101</t>
  </si>
  <si>
    <t>1230198351</t>
  </si>
  <si>
    <t>-2006724947</t>
  </si>
  <si>
    <t>113,6*2 "místní asf</t>
  </si>
  <si>
    <t>496739923</t>
  </si>
  <si>
    <t>1452898627</t>
  </si>
  <si>
    <t>-558629178</t>
  </si>
  <si>
    <t>763893338</t>
  </si>
  <si>
    <t>124,96*0,29 "dle položky odstranění podkladu z kameniva tl. 200 mm</t>
  </si>
  <si>
    <t>124,96*0,44 "dle položky odstranění podkladu z kameniva tl. 300 mm</t>
  </si>
  <si>
    <t>124,96*0,32 "dle položky odstranění podkladu z betonu tl. 150 mm</t>
  </si>
  <si>
    <t>295,36*0,103 "dle položky frézování živičného krytu tl. 40 mm</t>
  </si>
  <si>
    <t>238,56*0,256 "dle položky frézování živičného krytu tl. 70 mm</t>
  </si>
  <si>
    <t>1910385973</t>
  </si>
  <si>
    <t>23*222,7</t>
  </si>
  <si>
    <t>2056933353</t>
  </si>
  <si>
    <t>124,96*0,32 "dle položky odstranění podkladu z betonu tl. 150 mm50 mm</t>
  </si>
  <si>
    <t>653843532</t>
  </si>
  <si>
    <t>-1816603779</t>
  </si>
  <si>
    <t>-738570153</t>
  </si>
  <si>
    <t>04 - Stoka A2</t>
  </si>
  <si>
    <t>956625603</t>
  </si>
  <si>
    <t>71,36*1,1 "místní asf</t>
  </si>
  <si>
    <t>-437036590</t>
  </si>
  <si>
    <t>-1142577170</t>
  </si>
  <si>
    <t>71,36*1,1 " místní asf</t>
  </si>
  <si>
    <t>-1705755483</t>
  </si>
  <si>
    <t>71,36*2,6 " místní asf</t>
  </si>
  <si>
    <t>-1944942041</t>
  </si>
  <si>
    <t>71,36*2,1 "místní asf</t>
  </si>
  <si>
    <t>-378777385</t>
  </si>
  <si>
    <t>71,36/10,0*24</t>
  </si>
  <si>
    <t>-1896387003</t>
  </si>
  <si>
    <t>71,36/10,0</t>
  </si>
  <si>
    <t>1489518481</t>
  </si>
  <si>
    <t>161,36*0,5</t>
  </si>
  <si>
    <t>71,36*((0,2+0,1)/2*1,1)*0,5</t>
  </si>
  <si>
    <t>-1593712019</t>
  </si>
  <si>
    <t>-2058558299</t>
  </si>
  <si>
    <t>316,62</t>
  </si>
  <si>
    <t>2030278211</t>
  </si>
  <si>
    <t>-1741420146</t>
  </si>
  <si>
    <t>86,567</t>
  </si>
  <si>
    <t>-46346195</t>
  </si>
  <si>
    <t>14*86,567</t>
  </si>
  <si>
    <t>1693093293</t>
  </si>
  <si>
    <t>-2037536729</t>
  </si>
  <si>
    <t>158452349</t>
  </si>
  <si>
    <t>173,134*1,9</t>
  </si>
  <si>
    <t>1076187766</t>
  </si>
  <si>
    <t>97,53 "náhrada výkopku</t>
  </si>
  <si>
    <t>1803216387</t>
  </si>
  <si>
    <t>97,53*2,0</t>
  </si>
  <si>
    <t>-282460341</t>
  </si>
  <si>
    <t>41,47</t>
  </si>
  <si>
    <t>-835695754</t>
  </si>
  <si>
    <t>41,47*2 'Přepočtené koeficientem množství</t>
  </si>
  <si>
    <t>222903525</t>
  </si>
  <si>
    <t>71,36*((0,2+0,1)/2*1,1)</t>
  </si>
  <si>
    <t>-1442746650</t>
  </si>
  <si>
    <t>71,36</t>
  </si>
  <si>
    <t>1299295129</t>
  </si>
  <si>
    <t>299241170</t>
  </si>
  <si>
    <t>7,51</t>
  </si>
  <si>
    <t>22830446</t>
  </si>
  <si>
    <t>1+2+2</t>
  </si>
  <si>
    <t>129099837</t>
  </si>
  <si>
    <t>1790287163</t>
  </si>
  <si>
    <t>570653565</t>
  </si>
  <si>
    <t>-185228280</t>
  </si>
  <si>
    <t>3*PI*0,8*0,8*0,1</t>
  </si>
  <si>
    <t>883118548</t>
  </si>
  <si>
    <t>243007047</t>
  </si>
  <si>
    <t>-316950560</t>
  </si>
  <si>
    <t>-138204649</t>
  </si>
  <si>
    <t>-452482697</t>
  </si>
  <si>
    <t>2043475392</t>
  </si>
  <si>
    <t>71,36*2,6 "místní asf</t>
  </si>
  <si>
    <t>1491039776</t>
  </si>
  <si>
    <t>261307550</t>
  </si>
  <si>
    <t>-1696754809</t>
  </si>
  <si>
    <t>-328315068</t>
  </si>
  <si>
    <t>1997852339</t>
  </si>
  <si>
    <t>986300971</t>
  </si>
  <si>
    <t>1008324613</t>
  </si>
  <si>
    <t>1089548158</t>
  </si>
  <si>
    <t>355617853</t>
  </si>
  <si>
    <t>2+1</t>
  </si>
  <si>
    <t>-1876001974</t>
  </si>
  <si>
    <t>-1752338605</t>
  </si>
  <si>
    <t>1296437643</t>
  </si>
  <si>
    <t>-1513867901</t>
  </si>
  <si>
    <t>-2122821842</t>
  </si>
  <si>
    <t>-1116979586</t>
  </si>
  <si>
    <t>725159890</t>
  </si>
  <si>
    <t>-152565884</t>
  </si>
  <si>
    <t>-460884804</t>
  </si>
  <si>
    <t>-1415982571</t>
  </si>
  <si>
    <t>953764798</t>
  </si>
  <si>
    <t>71,36*2 "místní asf</t>
  </si>
  <si>
    <t>-773776974</t>
  </si>
  <si>
    <t>-801394305</t>
  </si>
  <si>
    <t>-585042955</t>
  </si>
  <si>
    <t>-847201144</t>
  </si>
  <si>
    <t>78,496*0,29 "dle položky odstranění podkladu z kameniva tl. 200 mm</t>
  </si>
  <si>
    <t>78,496*0,44 "dle položky odstranění podkladu z kameniva tl. 300 mm</t>
  </si>
  <si>
    <t>78,496*0,32 "dle položky odstranění podkladu z betonu tl. 150 mm</t>
  </si>
  <si>
    <t>185,536*0,103 "dle položky frézování živičného krytu tl. 40 mm</t>
  </si>
  <si>
    <t>149,856*0,256 "dle položky frézování živičného krytu tl. 70 mm</t>
  </si>
  <si>
    <t>-2012777913</t>
  </si>
  <si>
    <t>23*139,894</t>
  </si>
  <si>
    <t>997221862</t>
  </si>
  <si>
    <t>Poplatek za uložení stavebního odpadu na recyklační skládce (skládkovné) z armovaného betonu zatříděného do Katalogu odpadů pod kódem 17 01 01</t>
  </si>
  <si>
    <t>-1077616669</t>
  </si>
  <si>
    <t>284111600</t>
  </si>
  <si>
    <t>304950578</t>
  </si>
  <si>
    <t>427622532</t>
  </si>
  <si>
    <t>05 - Stoka A3</t>
  </si>
  <si>
    <t>-586428165</t>
  </si>
  <si>
    <t>7,51*1,1 "místní asf</t>
  </si>
  <si>
    <t>32444404</t>
  </si>
  <si>
    <t>5,86*1,2 "sus</t>
  </si>
  <si>
    <t>7,51*1,2 "místní asf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</si>
  <si>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</si>
  <si>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</si>
  <si>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906665035</t>
  </si>
  <si>
    <t>1,5*1,2 "štěrk</t>
  </si>
  <si>
    <t>(36,42-1,5)*1,1 "štěrk</t>
  </si>
  <si>
    <t>1626557592</t>
  </si>
  <si>
    <t>5,86*1,6 "sus</t>
  </si>
  <si>
    <t>7,51*1,2" místní asf</t>
  </si>
  <si>
    <t>-1675153684</t>
  </si>
  <si>
    <t>5,86*2,0 "sus</t>
  </si>
  <si>
    <t>-1648049400</t>
  </si>
  <si>
    <t>7,51*2,7 " místní asf</t>
  </si>
  <si>
    <t>-1451968362</t>
  </si>
  <si>
    <t>5,86*3,45 "sus</t>
  </si>
  <si>
    <t>984758287</t>
  </si>
  <si>
    <t>5,86*2,4 "sus</t>
  </si>
  <si>
    <t>7,51*2,2 "místní asf</t>
  </si>
  <si>
    <t>-1694760548</t>
  </si>
  <si>
    <t>49,78/10,0*24</t>
  </si>
  <si>
    <t>458549136</t>
  </si>
  <si>
    <t>49,78/10,0</t>
  </si>
  <si>
    <t>-1706892109</t>
  </si>
  <si>
    <t>-953905562</t>
  </si>
  <si>
    <t>(1)*2*0,5*1,1*(3,27+0,15)</t>
  </si>
  <si>
    <t>-1996329806</t>
  </si>
  <si>
    <t>181,1*0,5</t>
  </si>
  <si>
    <t>14,86*((0,2+0,1)/2*1,2)*0,5</t>
  </si>
  <si>
    <t>(49,78-14,86)*((0,2+0,1)/2*1,1)*0,5</t>
  </si>
  <si>
    <t>1232970392</t>
  </si>
  <si>
    <t>2136318443</t>
  </si>
  <si>
    <t>209,82</t>
  </si>
  <si>
    <t>-1981764301</t>
  </si>
  <si>
    <t>-789875728</t>
  </si>
  <si>
    <t>-420381038</t>
  </si>
  <si>
    <t>-440539254</t>
  </si>
  <si>
    <t>42,32*2</t>
  </si>
  <si>
    <t>-1229950286</t>
  </si>
  <si>
    <t>94,768 "výkop</t>
  </si>
  <si>
    <t>-42,32 "zpětný zásyp</t>
  </si>
  <si>
    <t>185693848</t>
  </si>
  <si>
    <t>14*52,448</t>
  </si>
  <si>
    <t>835244465</t>
  </si>
  <si>
    <t>-958089120</t>
  </si>
  <si>
    <t>14*94,768</t>
  </si>
  <si>
    <t>167151101</t>
  </si>
  <si>
    <t>Nakládání, skládání a překládání neulehlého výkopku nebo sypaniny strojně nakládání, množství do 100 m3, z horniny třídy těžitelnosti I, skupiny 1 až 3</t>
  </si>
  <si>
    <t>1775854421</t>
  </si>
  <si>
    <t>1068596660</t>
  </si>
  <si>
    <t>147,216*1,9</t>
  </si>
  <si>
    <t>-1802430190</t>
  </si>
  <si>
    <t>91,86 "náhrada výkopku</t>
  </si>
  <si>
    <t>42,32 "zemina z výkopu</t>
  </si>
  <si>
    <t>378286659</t>
  </si>
  <si>
    <t>91,86*2,0</t>
  </si>
  <si>
    <t>1057745350</t>
  </si>
  <si>
    <t>30,01</t>
  </si>
  <si>
    <t>351224915</t>
  </si>
  <si>
    <t>30,01*2 'Přepočtené koeficientem množství</t>
  </si>
  <si>
    <t>1357980382</t>
  </si>
  <si>
    <t>14,86*((0,2+0,1)/2*1,2)</t>
  </si>
  <si>
    <t>(49,78-14,86)*((0,2+0,1)/2*1,1)</t>
  </si>
  <si>
    <t>1122667433</t>
  </si>
  <si>
    <t>49,78</t>
  </si>
  <si>
    <t>396935139</t>
  </si>
  <si>
    <t>289445222</t>
  </si>
  <si>
    <t>5,41</t>
  </si>
  <si>
    <t>1058664395</t>
  </si>
  <si>
    <t>1+2</t>
  </si>
  <si>
    <t>1198919812</t>
  </si>
  <si>
    <t>24037154</t>
  </si>
  <si>
    <t>-557695827</t>
  </si>
  <si>
    <t>2*PI*0,8*0,8*0,1</t>
  </si>
  <si>
    <t>1530806184</t>
  </si>
  <si>
    <t>564762111</t>
  </si>
  <si>
    <t>Podklad nebo kryt z vibrovaného štěrku VŠ s rozprostřením, vlhčením a zhutněním, po zhutnění tl. 200 mm</t>
  </si>
  <si>
    <t>-1163394346</t>
  </si>
  <si>
    <t>564851111</t>
  </si>
  <si>
    <t>Podklad ze štěrkodrti ŠD s rozprostřením a zhutněním plochy přes 100 m2, po zhutnění tl. 150 mm</t>
  </si>
  <si>
    <t>-2107839959</t>
  </si>
  <si>
    <t>1119866451</t>
  </si>
  <si>
    <t>-1159412660</t>
  </si>
  <si>
    <t>-334127635</t>
  </si>
  <si>
    <t>2102927470</t>
  </si>
  <si>
    <t>-1611860732</t>
  </si>
  <si>
    <t>-1149667428</t>
  </si>
  <si>
    <t>-1745649001</t>
  </si>
  <si>
    <t>1984901758</t>
  </si>
  <si>
    <t>1344528279</t>
  </si>
  <si>
    <t>-301081731</t>
  </si>
  <si>
    <t>7,51*2,7 "místní asf</t>
  </si>
  <si>
    <t>-1705054607</t>
  </si>
  <si>
    <t>-1821176199</t>
  </si>
  <si>
    <t>-507262737</t>
  </si>
  <si>
    <t>-1912413758</t>
  </si>
  <si>
    <t>5,86*2,4"sus</t>
  </si>
  <si>
    <t>57750605</t>
  </si>
  <si>
    <t>591122724</t>
  </si>
  <si>
    <t>-1899508711</t>
  </si>
  <si>
    <t>429222629</t>
  </si>
  <si>
    <t>345595961</t>
  </si>
  <si>
    <t>1287969818</t>
  </si>
  <si>
    <t>-537804753</t>
  </si>
  <si>
    <t>-1916024261</t>
  </si>
  <si>
    <t>1+1+2</t>
  </si>
  <si>
    <t>514629568</t>
  </si>
  <si>
    <t>-1898963625</t>
  </si>
  <si>
    <t>1620853791</t>
  </si>
  <si>
    <t>-1040021432</t>
  </si>
  <si>
    <t>-721297841</t>
  </si>
  <si>
    <t>-761201569</t>
  </si>
  <si>
    <t>2082780942</t>
  </si>
  <si>
    <t>-54659316</t>
  </si>
  <si>
    <t>1594250182</t>
  </si>
  <si>
    <t>-1885805654</t>
  </si>
  <si>
    <t>1447662625</t>
  </si>
  <si>
    <t>379048223</t>
  </si>
  <si>
    <t>5,86 "sus</t>
  </si>
  <si>
    <t>7,51*2 "místní asf</t>
  </si>
  <si>
    <t>412041459</t>
  </si>
  <si>
    <t>1090027969</t>
  </si>
  <si>
    <t>-1291258309</t>
  </si>
  <si>
    <t>987398279</t>
  </si>
  <si>
    <t>8,261*0,29 "dle položky odstranění podkladu z kameniva tl. 200 mm</t>
  </si>
  <si>
    <t>23,076*0,44 "dle položky odstranění podkladu z kameniva tl. 300 mm</t>
  </si>
  <si>
    <t>40,212-0,58 "dle položky odstranění podkladu z kameniva tl. 400 mm</t>
  </si>
  <si>
    <t>18,388*0,32 "dle položky odstranění podkladu z betonu tl. 150 mm</t>
  </si>
  <si>
    <t>18,752*0,22 "dle položky odstranění podkladu živičných tl. 100 mm</t>
  </si>
  <si>
    <t>20,277*0,103 "dle položky frézování živičného krytu tl. 40 mm</t>
  </si>
  <si>
    <t>20,217*0,128 "dle položky frézování živičného krytu tl. 50 mm</t>
  </si>
  <si>
    <t>30,586*0,256 "dle položky frézování živičného krytu tl. 70 mm</t>
  </si>
  <si>
    <t>775833707</t>
  </si>
  <si>
    <t>23*74,697</t>
  </si>
  <si>
    <t>2106398640</t>
  </si>
  <si>
    <t>2084466634</t>
  </si>
  <si>
    <t>-64520028</t>
  </si>
  <si>
    <t>1257906975</t>
  </si>
  <si>
    <t>06 - Stoka A4</t>
  </si>
  <si>
    <t>1186863710</t>
  </si>
  <si>
    <t>232,46*1,1 "místní asf</t>
  </si>
  <si>
    <t>570888530</t>
  </si>
  <si>
    <t>7,03*1,1 "sus</t>
  </si>
  <si>
    <t>-1546925395</t>
  </si>
  <si>
    <t>7,03*1,5 "sus</t>
  </si>
  <si>
    <t>232,46*1,1 " místní asf</t>
  </si>
  <si>
    <t>1666285216</t>
  </si>
  <si>
    <t>7,035*1,9 "sus</t>
  </si>
  <si>
    <t>919394745</t>
  </si>
  <si>
    <t>232,46*2,6 " místní asf</t>
  </si>
  <si>
    <t>1166217611</t>
  </si>
  <si>
    <t>7,03*3,35 "sus</t>
  </si>
  <si>
    <t>-1704763144</t>
  </si>
  <si>
    <t>7,03*2,3 "sus</t>
  </si>
  <si>
    <t>232,46*2,1 "místní asf</t>
  </si>
  <si>
    <t>-451222436</t>
  </si>
  <si>
    <t>239,49/10,0*24</t>
  </si>
  <si>
    <t>295766826</t>
  </si>
  <si>
    <t>239,49/10,0</t>
  </si>
  <si>
    <t>574118128</t>
  </si>
  <si>
    <t>7*1,1</t>
  </si>
  <si>
    <t>1657477365</t>
  </si>
  <si>
    <t>1437685241</t>
  </si>
  <si>
    <t>(7+2)*2*0,5*1,1*(2,13+0,15)</t>
  </si>
  <si>
    <t>-1749975090</t>
  </si>
  <si>
    <t>490,14*0,5</t>
  </si>
  <si>
    <t>239,49*((0,2+0,1)/2*1,1)*0,5</t>
  </si>
  <si>
    <t>725293009</t>
  </si>
  <si>
    <t>-320921565</t>
  </si>
  <si>
    <t>1022,31</t>
  </si>
  <si>
    <t>632655643</t>
  </si>
  <si>
    <t>-441312032</t>
  </si>
  <si>
    <t>264,828</t>
  </si>
  <si>
    <t>112229569</t>
  </si>
  <si>
    <t>14*264,828</t>
  </si>
  <si>
    <t>1532452829</t>
  </si>
  <si>
    <t>-2044944972</t>
  </si>
  <si>
    <t>102969171</t>
  </si>
  <si>
    <t>529,656*1,9</t>
  </si>
  <si>
    <t>1756137820</t>
  </si>
  <si>
    <t>284,17 "náhrada výkopku</t>
  </si>
  <si>
    <t>621193968</t>
  </si>
  <si>
    <t>284,17*2,0</t>
  </si>
  <si>
    <t>-90201849</t>
  </si>
  <si>
    <t>140,58</t>
  </si>
  <si>
    <t>-1038505357</t>
  </si>
  <si>
    <t>140,58*2 'Přepočtené koeficientem množství</t>
  </si>
  <si>
    <t>-1367841227</t>
  </si>
  <si>
    <t>239,49*((0,2+0,1)/2*1,1)</t>
  </si>
  <si>
    <t>-9951804</t>
  </si>
  <si>
    <t>239,49</t>
  </si>
  <si>
    <t>1142018383</t>
  </si>
  <si>
    <t>794248222</t>
  </si>
  <si>
    <t>25,46</t>
  </si>
  <si>
    <t>1657747870</t>
  </si>
  <si>
    <t>2+6+6</t>
  </si>
  <si>
    <t>1902171313</t>
  </si>
  <si>
    <t>285262638</t>
  </si>
  <si>
    <t>-881912423</t>
  </si>
  <si>
    <t>1738071785</t>
  </si>
  <si>
    <t>7*PI*0,8*0,8*0,1</t>
  </si>
  <si>
    <t>-667110700</t>
  </si>
  <si>
    <t>-2114770572</t>
  </si>
  <si>
    <t>-527987765</t>
  </si>
  <si>
    <t>-1723775731</t>
  </si>
  <si>
    <t>562511178</t>
  </si>
  <si>
    <t>-1313613846</t>
  </si>
  <si>
    <t>7,03*1,9 "sus</t>
  </si>
  <si>
    <t>-177062116</t>
  </si>
  <si>
    <t>1229647877</t>
  </si>
  <si>
    <t>-400901285</t>
  </si>
  <si>
    <t>-216035797</t>
  </si>
  <si>
    <t>1821688798</t>
  </si>
  <si>
    <t>232,46*2,6 "místní asf</t>
  </si>
  <si>
    <t>-1459197085</t>
  </si>
  <si>
    <t>1143612449</t>
  </si>
  <si>
    <t>25257722</t>
  </si>
  <si>
    <t>-158074281</t>
  </si>
  <si>
    <t>7,03*2,3"sus</t>
  </si>
  <si>
    <t>1043111821</t>
  </si>
  <si>
    <t>1245695246</t>
  </si>
  <si>
    <t>-687727317</t>
  </si>
  <si>
    <t>1418826184</t>
  </si>
  <si>
    <t>34253130</t>
  </si>
  <si>
    <t>2074737113</t>
  </si>
  <si>
    <t>656007972</t>
  </si>
  <si>
    <t>8+1</t>
  </si>
  <si>
    <t>1068011033</t>
  </si>
  <si>
    <t>1886950082</t>
  </si>
  <si>
    <t>-1918856000</t>
  </si>
  <si>
    <t>881009610</t>
  </si>
  <si>
    <t>1+7</t>
  </si>
  <si>
    <t>180964987</t>
  </si>
  <si>
    <t>-830547306</t>
  </si>
  <si>
    <t>-453986084</t>
  </si>
  <si>
    <t>-1241589023</t>
  </si>
  <si>
    <t>298163698</t>
  </si>
  <si>
    <t>-277338498</t>
  </si>
  <si>
    <t>467516387</t>
  </si>
  <si>
    <t>173348362</t>
  </si>
  <si>
    <t>935272805</t>
  </si>
  <si>
    <t>-1915841887</t>
  </si>
  <si>
    <t>1858365778</t>
  </si>
  <si>
    <t>7,03*2 "sus</t>
  </si>
  <si>
    <t>232,46*2 "místní asf</t>
  </si>
  <si>
    <t>558759220</t>
  </si>
  <si>
    <t>-1932608363</t>
  </si>
  <si>
    <t>-2127610715</t>
  </si>
  <si>
    <t>-1585436347</t>
  </si>
  <si>
    <t>255,706*0,29 "dle položky odstranění podkladu z kameniva tl. 200 mm</t>
  </si>
  <si>
    <t>271,172*0,44 "dle položky odstranění podkladu z kameniva tl. 300 mm</t>
  </si>
  <si>
    <t>266,251*0,32 "dle položky odstranění podkladu z betonu tl. 150 mm</t>
  </si>
  <si>
    <t>21,1*0,22 "dle položky odstranění podkladu živičných tl. 100 mm</t>
  </si>
  <si>
    <t>604,396*0,103 "dle položky frézování živičného krytu tl. 40 mm</t>
  </si>
  <si>
    <t>23,551*0,128 "dle položky frézování živičného krytu tl. 50 mm</t>
  </si>
  <si>
    <t>504,335*0,256 "dle položky frézování živičného krytu tl. 70 mm</t>
  </si>
  <si>
    <t>39752824</t>
  </si>
  <si>
    <t>23*477,691</t>
  </si>
  <si>
    <t>154459971</t>
  </si>
  <si>
    <t>-288063177</t>
  </si>
  <si>
    <t>706768858</t>
  </si>
  <si>
    <t>-1684607652</t>
  </si>
  <si>
    <t>07 - Stoka B</t>
  </si>
  <si>
    <t>743380566</t>
  </si>
  <si>
    <t>2,34*1,1</t>
  </si>
  <si>
    <t>532607764</t>
  </si>
  <si>
    <t>2,34*1,1 "dlažba</t>
  </si>
  <si>
    <t>-1541422234</t>
  </si>
  <si>
    <t>4,37*1,1 "sus</t>
  </si>
  <si>
    <t>427155585</t>
  </si>
  <si>
    <t>4,37*1,5 "sus</t>
  </si>
  <si>
    <t>649104546</t>
  </si>
  <si>
    <t>4,37*1,9 "sus</t>
  </si>
  <si>
    <t>714589409</t>
  </si>
  <si>
    <t>4,37*3,35 "sus</t>
  </si>
  <si>
    <t>-147549860</t>
  </si>
  <si>
    <t>4,37*2,3 "sus</t>
  </si>
  <si>
    <t>-693422408</t>
  </si>
  <si>
    <t>1575736907</t>
  </si>
  <si>
    <t>26,8/10,0*24</t>
  </si>
  <si>
    <t>-1671444071</t>
  </si>
  <si>
    <t>26,8/10,0</t>
  </si>
  <si>
    <t>1613346039</t>
  </si>
  <si>
    <t>-217109423</t>
  </si>
  <si>
    <t>3*1,1</t>
  </si>
  <si>
    <t>121151103</t>
  </si>
  <si>
    <t>Sejmutí ornice strojně při souvislé ploše do 100 m2, tl. vrstvy do 200 mm</t>
  </si>
  <si>
    <t>-861522171</t>
  </si>
  <si>
    <t>20,09*1,1</t>
  </si>
  <si>
    <t>536317865</t>
  </si>
  <si>
    <t>(2+3)*2*0,5*1,1*(2,33+0,15)</t>
  </si>
  <si>
    <t>-908152962</t>
  </si>
  <si>
    <t>74,91*0,5</t>
  </si>
  <si>
    <t>26,8*((0,2+0,1)/2*1,1)*0,5</t>
  </si>
  <si>
    <t>913333551</t>
  </si>
  <si>
    <t>-761972679</t>
  </si>
  <si>
    <t>124,72</t>
  </si>
  <si>
    <t>40738106</t>
  </si>
  <si>
    <t>424361270</t>
  </si>
  <si>
    <t>39,666*2</t>
  </si>
  <si>
    <t>162451125</t>
  </si>
  <si>
    <t>Vodorovné přemístění výkopku nebo sypaniny po suchu na obvyklém dopravním prostředku, bez naložení výkopku, avšak se složením bez rozhrnutí z horniny třídy těžitelnosti II skupiny 4 a 5 na vzdálenost přes 1 000 do 1 500 m</t>
  </si>
  <si>
    <t>-938488853</t>
  </si>
  <si>
    <t>(39,81-39,666)*2 "na meziskládku a zpět</t>
  </si>
  <si>
    <t>-736014143</t>
  </si>
  <si>
    <t>39,666+39,666 "výkop</t>
  </si>
  <si>
    <t>-39,81 "zpětný zásyp</t>
  </si>
  <si>
    <t>-315523173</t>
  </si>
  <si>
    <t>14*39,522</t>
  </si>
  <si>
    <t>-11472863</t>
  </si>
  <si>
    <t>167151102</t>
  </si>
  <si>
    <t>Nakládání, skládání a překládání neulehlého výkopku nebo sypaniny strojně nakládání, množství do 100 m3, z horniny třídy těžitelnosti II, skupiny 4 a 5</t>
  </si>
  <si>
    <t>581274978</t>
  </si>
  <si>
    <t>0,288/2</t>
  </si>
  <si>
    <t>-713955404</t>
  </si>
  <si>
    <t>39,522*1,9</t>
  </si>
  <si>
    <t>398699865</t>
  </si>
  <si>
    <t>39,81 "zemina z výkopu</t>
  </si>
  <si>
    <t>9,16 "náhrada výkopku</t>
  </si>
  <si>
    <t>655563885</t>
  </si>
  <si>
    <t>9,16*2,0</t>
  </si>
  <si>
    <t>-132899032</t>
  </si>
  <si>
    <t>15,15</t>
  </si>
  <si>
    <t>-1495091766</t>
  </si>
  <si>
    <t>15,15*2 'Přepočtené koeficientem množství</t>
  </si>
  <si>
    <t>-1763456211</t>
  </si>
  <si>
    <t>20,09*2,0</t>
  </si>
  <si>
    <t>1602305407</t>
  </si>
  <si>
    <t>1091954924</t>
  </si>
  <si>
    <t>22,09+40,18</t>
  </si>
  <si>
    <t>-669797123</t>
  </si>
  <si>
    <t>62,27*0,02</t>
  </si>
  <si>
    <t>1927354682</t>
  </si>
  <si>
    <t>26,8*((0,2+0,1)/2*1,1)</t>
  </si>
  <si>
    <t>-688172375</t>
  </si>
  <si>
    <t>26,8</t>
  </si>
  <si>
    <t>423324854</t>
  </si>
  <si>
    <t>-1973524078</t>
  </si>
  <si>
    <t>1057296050</t>
  </si>
  <si>
    <t>553213394</t>
  </si>
  <si>
    <t>2+1+1</t>
  </si>
  <si>
    <t>-2123566174</t>
  </si>
  <si>
    <t>884202878</t>
  </si>
  <si>
    <t>116715255</t>
  </si>
  <si>
    <t>654932836</t>
  </si>
  <si>
    <t>-319277797</t>
  </si>
  <si>
    <t>-1662795892</t>
  </si>
  <si>
    <t>-992291902</t>
  </si>
  <si>
    <t>-226621982</t>
  </si>
  <si>
    <t>-200809444</t>
  </si>
  <si>
    <t>-1597881024</t>
  </si>
  <si>
    <t>-1479736778</t>
  </si>
  <si>
    <t>-879070798</t>
  </si>
  <si>
    <t>17471616</t>
  </si>
  <si>
    <t>-2064408108</t>
  </si>
  <si>
    <t>819958506</t>
  </si>
  <si>
    <t>704592896</t>
  </si>
  <si>
    <t>-781146826</t>
  </si>
  <si>
    <t>2,574*0,05</t>
  </si>
  <si>
    <t>-181546418</t>
  </si>
  <si>
    <t>1175300042</t>
  </si>
  <si>
    <t>-2018378176</t>
  </si>
  <si>
    <t>1432610751</t>
  </si>
  <si>
    <t>-271999044</t>
  </si>
  <si>
    <t>376065478</t>
  </si>
  <si>
    <t>-686299019</t>
  </si>
  <si>
    <t>1770534018</t>
  </si>
  <si>
    <t>679534680</t>
  </si>
  <si>
    <t>-220973149</t>
  </si>
  <si>
    <t>2017591488</t>
  </si>
  <si>
    <t>-1573676059</t>
  </si>
  <si>
    <t>1594419710</t>
  </si>
  <si>
    <t>-1823716435</t>
  </si>
  <si>
    <t>-967006586</t>
  </si>
  <si>
    <t>287915329</t>
  </si>
  <si>
    <t>1791667345</t>
  </si>
  <si>
    <t>723240540</t>
  </si>
  <si>
    <t>-1518662682</t>
  </si>
  <si>
    <t>1980549421</t>
  </si>
  <si>
    <t>549823642</t>
  </si>
  <si>
    <t>-1643649774</t>
  </si>
  <si>
    <t>-511608499</t>
  </si>
  <si>
    <t>-1883163932</t>
  </si>
  <si>
    <t>-1150361195</t>
  </si>
  <si>
    <t>4,37*2</t>
  </si>
  <si>
    <t>830139976</t>
  </si>
  <si>
    <t>1220401302</t>
  </si>
  <si>
    <t>-632987082</t>
  </si>
  <si>
    <t>-1780685089</t>
  </si>
  <si>
    <t>-1272968936</t>
  </si>
  <si>
    <t>2,574*0,95</t>
  </si>
  <si>
    <t>-1414175606</t>
  </si>
  <si>
    <t>2,574*0,29 "dle položky odstranění podkladu z kameniva tl. 200 mm</t>
  </si>
  <si>
    <t>9,614*0,44 "dle položky odstranění podkladu z kameniva tl. 300 mm</t>
  </si>
  <si>
    <t>6,555*0,32 "dle položky odstranění podkladu z betonu tl. 150 mm</t>
  </si>
  <si>
    <t>13,11*0,22 "dle položky odstranění podkladu živičných tl. 100 mm</t>
  </si>
  <si>
    <t>14,64*0,128 "dle položky frézování živičného krytu tl. 50 mm</t>
  </si>
  <si>
    <t>10,051*0,256 "dle položky frézování živičného krytu tl. 70 mm</t>
  </si>
  <si>
    <t>-840751340</t>
  </si>
  <si>
    <t>23*14,405</t>
  </si>
  <si>
    <t>720556271</t>
  </si>
  <si>
    <t>-374884545</t>
  </si>
  <si>
    <t>-1764113038</t>
  </si>
  <si>
    <t>496416278</t>
  </si>
  <si>
    <t>SO 02 - Výtlak odpadních vod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</si>
  <si>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</si>
  <si>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</si>
  <si>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</si>
  <si>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485936737</t>
  </si>
  <si>
    <t>výkres D.1.2.3</t>
  </si>
  <si>
    <t>1,38*1,0</t>
  </si>
  <si>
    <t>113106192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</si>
  <si>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cementovou maltou</t>
  </si>
  <si>
    <t>-1779426095</t>
  </si>
  <si>
    <t>4,36*3,0</t>
  </si>
  <si>
    <t>1724085967</t>
  </si>
  <si>
    <t>1,38*1,0 "dlažba</t>
  </si>
  <si>
    <t>-626547058</t>
  </si>
  <si>
    <t>(325,83-3,56)*1,0 "sus</t>
  </si>
  <si>
    <t>3,56*1,0 "sus</t>
  </si>
  <si>
    <t>1833528976</t>
  </si>
  <si>
    <t>(325,83-3,56)*1,1 "sus</t>
  </si>
  <si>
    <t>3,56*1,4"sus</t>
  </si>
  <si>
    <t>1715015476</t>
  </si>
  <si>
    <t>(325,83-3,56)*1,33 "sus</t>
  </si>
  <si>
    <t>3,56*1,8 "sus</t>
  </si>
  <si>
    <t>-1400816317</t>
  </si>
  <si>
    <t>3,56*3,2 "sus</t>
  </si>
  <si>
    <t>(2,0+1,0+1,0)*(3,0+1,0+1,0)</t>
  </si>
  <si>
    <t>(2,0+1,0+1,0)*(1,5+1,0+1,0)</t>
  </si>
  <si>
    <t>-664884150</t>
  </si>
  <si>
    <t>3,56*2,2 "sus</t>
  </si>
  <si>
    <t>1057726544</t>
  </si>
  <si>
    <t>1461790341</t>
  </si>
  <si>
    <t>419,34/10,0*24</t>
  </si>
  <si>
    <t>227562791</t>
  </si>
  <si>
    <t>419,34/10,0</t>
  </si>
  <si>
    <t>-1727317631</t>
  </si>
  <si>
    <t>12*1,0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</si>
  <si>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</si>
  <si>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</si>
  <si>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772377998</t>
  </si>
  <si>
    <t>1*1,0</t>
  </si>
  <si>
    <t>2103890761</t>
  </si>
  <si>
    <t>5*1,0</t>
  </si>
  <si>
    <t>1843748160</t>
  </si>
  <si>
    <t>84,86*1,0 "tráva</t>
  </si>
  <si>
    <t>(6,61+6,51)*1,0 "pole</t>
  </si>
  <si>
    <t>12*3,0*2,0</t>
  </si>
  <si>
    <t>4,5*2,0</t>
  </si>
  <si>
    <t>2,0*2,0</t>
  </si>
  <si>
    <t>808021398</t>
  </si>
  <si>
    <t>(12+1+5)*2*0,5*1,0*(1,97+0,15)</t>
  </si>
  <si>
    <t>-887444062</t>
  </si>
  <si>
    <t>640,97*0,5</t>
  </si>
  <si>
    <t>419,34*((0,2+0,1)/2*1,0)*0,5</t>
  </si>
  <si>
    <t>2,0*3,0*(1,97-0,6+0,5)*0,5</t>
  </si>
  <si>
    <t>3,0*((0,2+0,1)/2*2,0)*0,5</t>
  </si>
  <si>
    <t>2,0*1,5*(1,97-0,6+0,5)*0,5</t>
  </si>
  <si>
    <t>2,0*((0,2+0,1)/2*1,5)*0,5</t>
  </si>
  <si>
    <t>12*3,0*2,0*(1,97-0,2+0,5)*0,5</t>
  </si>
  <si>
    <t>12*3,0*((0,2+0,1)/2*2,0)*0,5</t>
  </si>
  <si>
    <t>4,5*2,0*(1,97-0,2+0,5)*0,5</t>
  </si>
  <si>
    <t>4,5*((0,2+0,1)/2*2,0)*0,5</t>
  </si>
  <si>
    <t>2,0*2,0*(1,97-0,2+0,5)*0,5</t>
  </si>
  <si>
    <t>2,0*((0,2+0,1)/2*2,0)*0,5</t>
  </si>
  <si>
    <t>-1063063021</t>
  </si>
  <si>
    <t>141720017-R1</t>
  </si>
  <si>
    <t xml:space="preserve">Neřízený zemní protlak  v hornině tř. 3 a 4 vnějšího průměru protlaku přes 200 do 300 mm</t>
  </si>
  <si>
    <t>-690741943</t>
  </si>
  <si>
    <t>5,0+11,0+9,0</t>
  </si>
  <si>
    <t>28613582</t>
  </si>
  <si>
    <t>potrubí vodovodní dvouvrstvé PE100 RC SDR17 225x13,4mm</t>
  </si>
  <si>
    <t>1698959047</t>
  </si>
  <si>
    <t>141721211</t>
  </si>
  <si>
    <t>Řízený zemní protlak délky protlaku do 50 m v hornině třídy těžitelnosti I a II, skupiny 1 až 4 včetně zatažení trub v hloubce do 6 m průměru vrtu do 90 mm</t>
  </si>
  <si>
    <t>96209629</t>
  </si>
  <si>
    <t>28613384</t>
  </si>
  <si>
    <t>potrubí kanalizační tlakové PE100 SDR11 se signalizační vrstvou 90x8,2mm</t>
  </si>
  <si>
    <t>-1307655392</t>
  </si>
  <si>
    <t>-1948333802</t>
  </si>
  <si>
    <t>1711,79</t>
  </si>
  <si>
    <t>1106356735</t>
  </si>
  <si>
    <t>3*2*3,0*(1,97+0,5)</t>
  </si>
  <si>
    <t>2*1,5*(1,97+0,5)</t>
  </si>
  <si>
    <t>10*2*3,0*(1,97+0,5)</t>
  </si>
  <si>
    <t>2*4,5*(1,97+0,5)</t>
  </si>
  <si>
    <t>2*2,0*(1,97+0,5)</t>
  </si>
  <si>
    <t>-749915962</t>
  </si>
  <si>
    <t>1372938576</t>
  </si>
  <si>
    <t>-708780524</t>
  </si>
  <si>
    <t>99,37*2</t>
  </si>
  <si>
    <t>Mezisoučet</t>
  </si>
  <si>
    <t>výkop</t>
  </si>
  <si>
    <t>12*3,0*2,0*(1,97-0,2+0,5)*2</t>
  </si>
  <si>
    <t>4,5*2,0*(1,97-0,2+0,5)*2</t>
  </si>
  <si>
    <t>2,0*2,0*(1,97-0,2+0,5)*2</t>
  </si>
  <si>
    <t>-12*3,0*2,0*(0,1+0,09+0,3)*2</t>
  </si>
  <si>
    <t>-4,5*2,0*(0,1+0,09+0,3)*2</t>
  </si>
  <si>
    <t>-2,0*2,0*(0,1+0,09+0,3)*2</t>
  </si>
  <si>
    <t>-1145573240</t>
  </si>
  <si>
    <t>463,876 "výkop</t>
  </si>
  <si>
    <t>-99,37 "zpětný zásyp</t>
  </si>
  <si>
    <t>-302,6/2 "zpětný zásyp</t>
  </si>
  <si>
    <t>1284080866</t>
  </si>
  <si>
    <t>14*213,206</t>
  </si>
  <si>
    <t>1811715111</t>
  </si>
  <si>
    <t>463,876</t>
  </si>
  <si>
    <t>1107965306</t>
  </si>
  <si>
    <t>14*463,876 "14 příplatků</t>
  </si>
  <si>
    <t>964866661</t>
  </si>
  <si>
    <t>99,37+302,6/2</t>
  </si>
  <si>
    <t>875412108</t>
  </si>
  <si>
    <t>(213,206+463,876)*1,9</t>
  </si>
  <si>
    <t>-1363066312</t>
  </si>
  <si>
    <t>zemina z výkopu</t>
  </si>
  <si>
    <t>99,37 "dle tabulky kubatur</t>
  </si>
  <si>
    <t>12*3,0*2,0*(1,97-0,2+0,5)</t>
  </si>
  <si>
    <t>4,5*2,0*(1,97-0,2+0,5)</t>
  </si>
  <si>
    <t>2,0*2,0*(1,97-0,2+0,5)</t>
  </si>
  <si>
    <t>-12*3,0*2,0*(0,1+0,09+0,3)</t>
  </si>
  <si>
    <t>-4,5*2,0*(0,1+0,09+0,3)</t>
  </si>
  <si>
    <t>-2,0*2,0*(0,1+0,09+0,3)</t>
  </si>
  <si>
    <t>výměna výkopku</t>
  </si>
  <si>
    <t>336,13 "dle tabulky kubatur</t>
  </si>
  <si>
    <t>2,0*3,0*(1,97-0,6+0,5) "výkop</t>
  </si>
  <si>
    <t>2,0*1,5*(1,97-0,6+0,5) "výkop</t>
  </si>
  <si>
    <t>-2,0*3,0*(0,1+0,09+0,3)</t>
  </si>
  <si>
    <t>-2,0*1,5*(0,1+0,09+0,3)</t>
  </si>
  <si>
    <t>-1963691530</t>
  </si>
  <si>
    <t>348,55*2,0</t>
  </si>
  <si>
    <t>-824835509</t>
  </si>
  <si>
    <t>160,87 "dle tabulky kubtur</t>
  </si>
  <si>
    <t>12*3,0*2,0*(0,09+0,3)</t>
  </si>
  <si>
    <t>4,5*2,0*(0,09+0,3)</t>
  </si>
  <si>
    <t>2,0*2,0*(0,09+0,3)</t>
  </si>
  <si>
    <t>2,0*3,0*(0,09+0,3)</t>
  </si>
  <si>
    <t>2,0*1,5*(0,09+0,3)</t>
  </si>
  <si>
    <t>1119596838</t>
  </si>
  <si>
    <t>197,53*2 'Přepočtené koeficientem množství</t>
  </si>
  <si>
    <t>564908220</t>
  </si>
  <si>
    <t>1140,0 "manipulační pruh</t>
  </si>
  <si>
    <t>181351113</t>
  </si>
  <si>
    <t>Rozprostření a urovnání ornice v rovině nebo ve svahu sklonu do 1:5 strojně při souvislé ploše přes 500 m2, tl. vrstvy do 200 mm</t>
  </si>
  <si>
    <t>216990216</t>
  </si>
  <si>
    <t>-1781139890</t>
  </si>
  <si>
    <t>84,86+84,86</t>
  </si>
  <si>
    <t>17594651</t>
  </si>
  <si>
    <t>169,72*0,02</t>
  </si>
  <si>
    <t>-1451048166</t>
  </si>
  <si>
    <t>419,34*((0,2+0,1)/2*1,0)</t>
  </si>
  <si>
    <t>3,0*((0,2+0,1)/2*2,0)</t>
  </si>
  <si>
    <t>2,0*((0,2+0,1)/2*1,5)</t>
  </si>
  <si>
    <t>12*3,0*((0,2+0,1)/2*2,0)</t>
  </si>
  <si>
    <t>4,5*((0,2+0,1)/2*2,0)</t>
  </si>
  <si>
    <t>2,0*((0,2+0,1)/2*2,0)</t>
  </si>
  <si>
    <t>-475712525</t>
  </si>
  <si>
    <t>419,34</t>
  </si>
  <si>
    <t>3,0</t>
  </si>
  <si>
    <t>2,0</t>
  </si>
  <si>
    <t>12*3,0</t>
  </si>
  <si>
    <t>4,5</t>
  </si>
  <si>
    <t>552578566</t>
  </si>
  <si>
    <t>41,93 "dle tabulky kubatur</t>
  </si>
  <si>
    <t>3*2,0*3,0*0,1</t>
  </si>
  <si>
    <t>2,0*1,5*0,1</t>
  </si>
  <si>
    <t>10*3,0*2,0*0,1</t>
  </si>
  <si>
    <t>4,5*2,0*0,1</t>
  </si>
  <si>
    <t>2,0*2,0*0,1</t>
  </si>
  <si>
    <t>-846108623</t>
  </si>
  <si>
    <t>459371566</t>
  </si>
  <si>
    <t>1663267</t>
  </si>
  <si>
    <t>896586870</t>
  </si>
  <si>
    <t>1*PI*0,8*0,8*0,1</t>
  </si>
  <si>
    <t>452313161</t>
  </si>
  <si>
    <t>Podkladní a zajišťovací konstrukce z betonu prostého v otevřeném výkopu bez zvýšených nároků na prostředí bloky pro potrubí z betonu tř. C 25/30</t>
  </si>
  <si>
    <t>568121707</t>
  </si>
  <si>
    <t>2*0,35*0,1*0,25</t>
  </si>
  <si>
    <t>452353111</t>
  </si>
  <si>
    <t>Bednění podkladních a zajišťovacích konstrukcí v otevřeném výkopu bloků pro potrubí zřízení</t>
  </si>
  <si>
    <t>-645195387</t>
  </si>
  <si>
    <t>2*2*(0,35+0,1)*0,25</t>
  </si>
  <si>
    <t>-1414460491</t>
  </si>
  <si>
    <t>-964397295</t>
  </si>
  <si>
    <t>-289383092</t>
  </si>
  <si>
    <t>1545125336</t>
  </si>
  <si>
    <t>-1468232276</t>
  </si>
  <si>
    <t>1120684304</t>
  </si>
  <si>
    <t>-404918173</t>
  </si>
  <si>
    <t>-853927017</t>
  </si>
  <si>
    <t>-1095214923</t>
  </si>
  <si>
    <t>-1021402149</t>
  </si>
  <si>
    <t>-1144377072</t>
  </si>
  <si>
    <t>584121111</t>
  </si>
  <si>
    <t>Osazení silničních dílců ze železového betonu s podkladem z kameniva těženého do tl. 40 mm jakéhokoliv druhu a velikosti, na plochu jednotlivě přes 50 do 200 m2</t>
  </si>
  <si>
    <t>375348560</t>
  </si>
  <si>
    <t>z rozebraných panelů</t>
  </si>
  <si>
    <t>6,0*3,0</t>
  </si>
  <si>
    <t>-800470513</t>
  </si>
  <si>
    <t>-1145729103</t>
  </si>
  <si>
    <t>1,38*0,05</t>
  </si>
  <si>
    <t>857242122</t>
  </si>
  <si>
    <t>Montáž litinových tvarovek na potrubí litinovém tlakovém jednoosých na potrubí z trub přírubových v otevřeném výkopu, kanálu nebo v šachtě DN 80</t>
  </si>
  <si>
    <t>-1714112520</t>
  </si>
  <si>
    <t>MMQ008000010</t>
  </si>
  <si>
    <t>TVAROVKA HRDLOVÁ TYTON MMK-kus 90° 80</t>
  </si>
  <si>
    <t>KS</t>
  </si>
  <si>
    <t>-842363303</t>
  </si>
  <si>
    <t>504908000016</t>
  </si>
  <si>
    <t>8/8 DÍRY KOLENO PATNÍ PŘÍRUBOVÉ 80 - 8/8 DÍRY</t>
  </si>
  <si>
    <t>-807163025</t>
  </si>
  <si>
    <t>850008000016</t>
  </si>
  <si>
    <t>TVAROVKA FF KUS 80/1000</t>
  </si>
  <si>
    <t>191680712</t>
  </si>
  <si>
    <t>850008040016</t>
  </si>
  <si>
    <t>TVAROVKA FF KUS 80/400</t>
  </si>
  <si>
    <t>-2032088199</t>
  </si>
  <si>
    <t>857244122</t>
  </si>
  <si>
    <t>Montáž litinových tvarovek na potrubí litinovém tlakovém odbočných na potrubí z trub přírubových v otevřeném výkopu, kanálu nebo v šachtě DN 80</t>
  </si>
  <si>
    <t>551517791</t>
  </si>
  <si>
    <t>851008008016</t>
  </si>
  <si>
    <t>TVAROVKA T KUS 80-80</t>
  </si>
  <si>
    <t>-1247779004</t>
  </si>
  <si>
    <t>871255202</t>
  </si>
  <si>
    <t>Montáž kanalizačního potrubí z polyetylenu PE100 RC svařovaných elektrotvarovkou v otevřeném výkopu ve sklonu do 20 % SDR 11/PN16 d 90 x 8,2 mm</t>
  </si>
  <si>
    <t>-1994664130</t>
  </si>
  <si>
    <t>419,34+25,00 "potrubí v otevřeném výkopu + potrubí v chráničce ukládané neřízením protlakem</t>
  </si>
  <si>
    <t>868274773</t>
  </si>
  <si>
    <t>419,34+25,00</t>
  </si>
  <si>
    <t>877245201</t>
  </si>
  <si>
    <t>Montáž tvarovek na kanalizačním plastovém potrubí z PE elektrotvarovek SDR 11/PN16 spojek nebo oblouků d 90</t>
  </si>
  <si>
    <t>1135492651</t>
  </si>
  <si>
    <t>28615974</t>
  </si>
  <si>
    <t>elektrospojka SDR11 PE 100 PN16 D 90mm</t>
  </si>
  <si>
    <t>292604658</t>
  </si>
  <si>
    <t>877245201-R</t>
  </si>
  <si>
    <t xml:space="preserve">Montáž tvarovek na kanalizačním plastovém potrubí z polyetylenu PE 100  SDR 11/PN16 spojek nebo oblouků d 90</t>
  </si>
  <si>
    <t>-1494334044</t>
  </si>
  <si>
    <t>FF485527W25</t>
  </si>
  <si>
    <t>integrovaný lemový nákružek s přírubou, ocelovou vložkou d90</t>
  </si>
  <si>
    <t>ks</t>
  </si>
  <si>
    <t>-1710128835</t>
  </si>
  <si>
    <t>FFD91013W</t>
  </si>
  <si>
    <t>Oblouk 11° PE100 RC SDR11 90</t>
  </si>
  <si>
    <t>357242089</t>
  </si>
  <si>
    <t>FFD81013W</t>
  </si>
  <si>
    <t>Oblouk 22° PE100 RC SDR11 90</t>
  </si>
  <si>
    <t>1572884938</t>
  </si>
  <si>
    <t>Poznámka k položce:_x000d_
PE100RC tvarovka, svařování na tupo, barva černá - Oblouk 22° PE100 RC SDR11 90</t>
  </si>
  <si>
    <t>FFD51013W</t>
  </si>
  <si>
    <t xml:space="preserve">Oblouk 45° PE100 RC SDR11                90</t>
  </si>
  <si>
    <t>-852835370</t>
  </si>
  <si>
    <t>FF071013W</t>
  </si>
  <si>
    <t>Oblouk 60° PE100 SDR11 90</t>
  </si>
  <si>
    <t>563797532</t>
  </si>
  <si>
    <t>Poznámka k položce:_x000d_
PE100 tvarovka, svařování na tupo, barva černá - Oblouk 60° PE100 SDR11 90</t>
  </si>
  <si>
    <t>FF485227W</t>
  </si>
  <si>
    <t xml:space="preserve">Koleno 90° PE100 SDR11              90</t>
  </si>
  <si>
    <t>-1516607167</t>
  </si>
  <si>
    <t>891241222-R</t>
  </si>
  <si>
    <t>Montáž kanalizačních armatur na potrubí šoupátek uzavíracích v šachtách s ručním kolečkem DN 80</t>
  </si>
  <si>
    <t>1545277886</t>
  </si>
  <si>
    <t>42221453</t>
  </si>
  <si>
    <t>šoupátko odpadní voda litina GGG 50 krátká stavební dl PN10/16 DN 80x180mm</t>
  </si>
  <si>
    <t>880637767</t>
  </si>
  <si>
    <t>780008000000</t>
  </si>
  <si>
    <t xml:space="preserve">KOLO RUČNÍ  65-80</t>
  </si>
  <si>
    <t>-942345727</t>
  </si>
  <si>
    <t>891242122</t>
  </si>
  <si>
    <t>Montáž kanalizačních armatur na potrubí šoupátek v otevřeném výkopu nebo v šachtách s osazením zemní soupravy (bez poklopů) DN 80</t>
  </si>
  <si>
    <t>-1345922643</t>
  </si>
  <si>
    <t>-606451031</t>
  </si>
  <si>
    <t>950108000003</t>
  </si>
  <si>
    <t>SOUPRAVA ZEMNÍ TELESKOPICKÁ E1/A-1,3 -1,8 65-80 E1/80 A (1,3-1,8m)</t>
  </si>
  <si>
    <t>258863880</t>
  </si>
  <si>
    <t>891243321-R</t>
  </si>
  <si>
    <t>Montáž kanalizačních armatur na potrubí ventilů odvzdušňovacích nebo zavzdušňovacích mechanických a plovákových přírubových na venkovních řadech DN 80</t>
  </si>
  <si>
    <t>-61115250</t>
  </si>
  <si>
    <t>986408000016</t>
  </si>
  <si>
    <t>VENTIL ODVZDUŠŇOVACÍ NEREZ PRO ODPAD VODU 80</t>
  </si>
  <si>
    <t>894102547</t>
  </si>
  <si>
    <t>891247111</t>
  </si>
  <si>
    <t>Montáž vodovodních armatur na potrubí hydrantů podzemních (bez osazení poklopů) DN 80</t>
  </si>
  <si>
    <t>-1171994040</t>
  </si>
  <si>
    <t>D81008012516</t>
  </si>
  <si>
    <t>SOUPRAVA PROPLACHOVACÍ NA ODPADNÍ VODU 80/1,25 m</t>
  </si>
  <si>
    <t>-812823962</t>
  </si>
  <si>
    <t>892241111</t>
  </si>
  <si>
    <t>Tlakové zkoušky vodou na potrubí DN do 80</t>
  </si>
  <si>
    <t>-862864021</t>
  </si>
  <si>
    <t>892372111</t>
  </si>
  <si>
    <t>Tlakové zkoušky vodou zabezpečení konců potrubí při tlakových zkouškách DN do 300</t>
  </si>
  <si>
    <t>-14412416</t>
  </si>
  <si>
    <t>1052283897</t>
  </si>
  <si>
    <t>-1683584013</t>
  </si>
  <si>
    <t>185978528</t>
  </si>
  <si>
    <t>616688093</t>
  </si>
  <si>
    <t>-819680566</t>
  </si>
  <si>
    <t>-1010781930</t>
  </si>
  <si>
    <t>422062329</t>
  </si>
  <si>
    <t>-1521663343</t>
  </si>
  <si>
    <t>-1410257620</t>
  </si>
  <si>
    <t>1062690037</t>
  </si>
  <si>
    <t>1 "provizorní</t>
  </si>
  <si>
    <t>-888348610</t>
  </si>
  <si>
    <t>-884858450</t>
  </si>
  <si>
    <t>-1375678251</t>
  </si>
  <si>
    <t>-189397118</t>
  </si>
  <si>
    <t>109</t>
  </si>
  <si>
    <t>899401112</t>
  </si>
  <si>
    <t>Osazení poklopů uličních s pevným rámem litinových šoupátkových</t>
  </si>
  <si>
    <t>-987403688</t>
  </si>
  <si>
    <t>110</t>
  </si>
  <si>
    <t>42291352</t>
  </si>
  <si>
    <t>poklop litinový šoupátkový pro zemní soupravy osazení do terénu a do vozovky</t>
  </si>
  <si>
    <t>1522400145</t>
  </si>
  <si>
    <t>111</t>
  </si>
  <si>
    <t>348100000000</t>
  </si>
  <si>
    <t xml:space="preserve">PODKLAD. DESKA  UNI UNI</t>
  </si>
  <si>
    <t>-739694686</t>
  </si>
  <si>
    <t>112</t>
  </si>
  <si>
    <t>899401113</t>
  </si>
  <si>
    <t>Osazení poklopů uličních s pevným rámem litinových hydrantových</t>
  </si>
  <si>
    <t>1323928118</t>
  </si>
  <si>
    <t>113</t>
  </si>
  <si>
    <t>42291452</t>
  </si>
  <si>
    <t>poklop litinový hydrantový DN 80</t>
  </si>
  <si>
    <t>-1729846088</t>
  </si>
  <si>
    <t>114</t>
  </si>
  <si>
    <t>348200000000</t>
  </si>
  <si>
    <t xml:space="preserve">PODKLAD. DESKA  POD HYDRANT.POKLOP</t>
  </si>
  <si>
    <t>801907761</t>
  </si>
  <si>
    <t>115</t>
  </si>
  <si>
    <t>899713111</t>
  </si>
  <si>
    <t>Orientační tabulky na vodovodních a kanalizačních řadech na sloupku ocelovém nebo betonovém</t>
  </si>
  <si>
    <t>-1042902126</t>
  </si>
  <si>
    <t>116</t>
  </si>
  <si>
    <t>14011024</t>
  </si>
  <si>
    <t>trubka ocelová bezešvá hladká jakost 11 353 48,3x2,6mm</t>
  </si>
  <si>
    <t>1460650224</t>
  </si>
  <si>
    <t>2,0*3</t>
  </si>
  <si>
    <t>117</t>
  </si>
  <si>
    <t>59232535</t>
  </si>
  <si>
    <t>patka plotová průběžná 250x250x800mm</t>
  </si>
  <si>
    <t>1484194421</t>
  </si>
  <si>
    <t>118</t>
  </si>
  <si>
    <t>899721111</t>
  </si>
  <si>
    <t>Signalizační vodič na potrubí DN do 150 mm</t>
  </si>
  <si>
    <t>2006555523</t>
  </si>
  <si>
    <t>119</t>
  </si>
  <si>
    <t>899722113</t>
  </si>
  <si>
    <t>Krytí potrubí z plastů výstražnou fólií z PVC šířky přes 25 do 34 cm</t>
  </si>
  <si>
    <t>-410334839</t>
  </si>
  <si>
    <t>120</t>
  </si>
  <si>
    <t>899911121-R</t>
  </si>
  <si>
    <t xml:space="preserve">Kluzné objímky (pojízdná sedla)  pro zasunutí potrubí do chráničky výšky 36 mm vnějšího průměru potrubí do 183 mm</t>
  </si>
  <si>
    <t>-1379701926</t>
  </si>
  <si>
    <t>121</t>
  </si>
  <si>
    <t>899913134</t>
  </si>
  <si>
    <t>Koncové uzavírací manžety chrániček DN potrubí x DN chráničky DN 80 x 200</t>
  </si>
  <si>
    <t>580799373</t>
  </si>
  <si>
    <t>122</t>
  </si>
  <si>
    <t>381686571</t>
  </si>
  <si>
    <t>123</t>
  </si>
  <si>
    <t>-172017734</t>
  </si>
  <si>
    <t>3,56*2 "sus</t>
  </si>
  <si>
    <t>2*((2,0+1,0+1,0)+(3,0+1,0+1,0))</t>
  </si>
  <si>
    <t>2*((2,0+1,0+1,0)*(3,0+1,0+1,0))</t>
  </si>
  <si>
    <t>2*((2,0+1,0+1,0)*(1,5+1,0+1,0))</t>
  </si>
  <si>
    <t>124</t>
  </si>
  <si>
    <t>818113005</t>
  </si>
  <si>
    <t>125</t>
  </si>
  <si>
    <t>1530765358</t>
  </si>
  <si>
    <t>126</t>
  </si>
  <si>
    <t>90729212</t>
  </si>
  <si>
    <t>127</t>
  </si>
  <si>
    <t>977151127</t>
  </si>
  <si>
    <t>Jádrové vrty diamantovými korunkami do stavebních materiálů (železobetonu, betonu, cihel, obkladů, dlažeb, kamene) průměru přes 225 do 250 mm</t>
  </si>
  <si>
    <t>-273288081</t>
  </si>
  <si>
    <t>2*0,12</t>
  </si>
  <si>
    <t>128</t>
  </si>
  <si>
    <t>-1997787280</t>
  </si>
  <si>
    <t>129</t>
  </si>
  <si>
    <t>1913687303</t>
  </si>
  <si>
    <t>130</t>
  </si>
  <si>
    <t>979094441</t>
  </si>
  <si>
    <t>Očištění vybouraných prvků komunikací od spojovacího materiálu s odklizením a uložením očištěných hmot a spojovacího materiálu na skládku na vzdálenost do 10 m silničních dílců s původním vyplněním spár kamenivem těženým</t>
  </si>
  <si>
    <t>-464234411</t>
  </si>
  <si>
    <t>18,0 "dle položky rozebrání vozovek z dílců</t>
  </si>
  <si>
    <t>131</t>
  </si>
  <si>
    <t>115853661</t>
  </si>
  <si>
    <t>1,38*0,29 "dle položky odstranění podkladu z kameniva tl. 200 mm</t>
  </si>
  <si>
    <t>669,66*0,44 "dle položky odstranění podkladu z kameniva tl. 300 mm</t>
  </si>
  <si>
    <t>372,201*0,32 "dle položky odstranění podkladu z betonu tl. 150 mm</t>
  </si>
  <si>
    <t>786,937*0,22 "dle položky odstranění podkladu živičných tl. 100 mm</t>
  </si>
  <si>
    <t>474,011*0,128 "dle položky frézování živičného krytu tl. 50 mm</t>
  </si>
  <si>
    <t>458,531*0,256 "dle položky frézování živičného krytu tl. 70 mm</t>
  </si>
  <si>
    <t>132</t>
  </si>
  <si>
    <t>629095663</t>
  </si>
  <si>
    <t>23*765,337</t>
  </si>
  <si>
    <t>133</t>
  </si>
  <si>
    <t>1345677546</t>
  </si>
  <si>
    <t>134</t>
  </si>
  <si>
    <t>407776440</t>
  </si>
  <si>
    <t>135</t>
  </si>
  <si>
    <t>1496365312</t>
  </si>
  <si>
    <t>136</t>
  </si>
  <si>
    <t>-1869764234</t>
  </si>
  <si>
    <t>PSV</t>
  </si>
  <si>
    <t>Práce a dodávky PSV</t>
  </si>
  <si>
    <t>711</t>
  </si>
  <si>
    <t>Izolace proti vodě, vlhkosti a plynům</t>
  </si>
  <si>
    <t>137</t>
  </si>
  <si>
    <t>711786166-R</t>
  </si>
  <si>
    <t>Izolace proti vodě těsnění trubních prostupů do 500 mm prostupovým těsněním</t>
  </si>
  <si>
    <t>79433961</t>
  </si>
  <si>
    <t>138</t>
  </si>
  <si>
    <t>27322510035R</t>
  </si>
  <si>
    <t>Prostupové těsnění do otvorů DN 250</t>
  </si>
  <si>
    <t>645927092</t>
  </si>
  <si>
    <t>139</t>
  </si>
  <si>
    <t>998711101</t>
  </si>
  <si>
    <t>Přesun hmot pro izolace proti vodě, vlhkosti a plynům stanovený z hmotnosti přesunovaného materiálu vodorovná dopravní vzdálenost do 50 m základní v objektech výšky do 6 m</t>
  </si>
  <si>
    <t>1885680115</t>
  </si>
  <si>
    <t>789</t>
  </si>
  <si>
    <t>Povrchové úpravy ocelových konstrukcí a technologických zařízení</t>
  </si>
  <si>
    <t>140</t>
  </si>
  <si>
    <t>789321211</t>
  </si>
  <si>
    <t>Zhotovení nátěru ocelových konstrukcí třídy I dvousložkového základního, tloušťky do 80 μm</t>
  </si>
  <si>
    <t>-2120491022</t>
  </si>
  <si>
    <t>orientační tyč</t>
  </si>
  <si>
    <t>6,0*0,1517</t>
  </si>
  <si>
    <t>141</t>
  </si>
  <si>
    <t>24623055</t>
  </si>
  <si>
    <t>hmota nátěrová epoxidová vrchní (email) odstín bílý</t>
  </si>
  <si>
    <t>1718608917</t>
  </si>
  <si>
    <t>0,91*2*0,162</t>
  </si>
  <si>
    <t>SO 03 - Čerpací stanice odpadních vod</t>
  </si>
  <si>
    <t>1725334092</t>
  </si>
  <si>
    <t>300 " odborný odhad</t>
  </si>
  <si>
    <t>1488243713</t>
  </si>
  <si>
    <t xml:space="preserve">12 </t>
  </si>
  <si>
    <t>133254103</t>
  </si>
  <si>
    <t>Hloubení zapažených šachet strojně v hornině třídy těžitelnosti I skupiny 3 přes 50 do 100 m3</t>
  </si>
  <si>
    <t>-1371911264</t>
  </si>
  <si>
    <t>výkres D.1.3.2</t>
  </si>
  <si>
    <t>50% celkového výkopu</t>
  </si>
  <si>
    <t>5,84*5,81*4,7*0,5</t>
  </si>
  <si>
    <t>133354103</t>
  </si>
  <si>
    <t>Hloubení zapažených šachet strojně v hornině třídy těžitelnosti II skupiny 4 přes 50 do 100 m3</t>
  </si>
  <si>
    <t>-582933237</t>
  </si>
  <si>
    <t>1,0*1,0*1,0</t>
  </si>
  <si>
    <t>153111111</t>
  </si>
  <si>
    <t>Úprava ocelových štětovnic pro štětové stěny řezání z terénu, štětovnic na skládce příčné</t>
  </si>
  <si>
    <t>-1590230278</t>
  </si>
  <si>
    <t>2*(12+13)</t>
  </si>
  <si>
    <t>153112111</t>
  </si>
  <si>
    <t>Zřízení beraněných stěn z ocelových štětovnic z terénu nastražení štětovnic ve standardních podmínkách, délky do 10 m</t>
  </si>
  <si>
    <t>1360329383</t>
  </si>
  <si>
    <t>5,84*5,81*6,5</t>
  </si>
  <si>
    <t>153112122</t>
  </si>
  <si>
    <t>Zřízení beraněných stěn z ocelových štětovnic z terénu zaberanění štětovnic ve standardních podmínkách, délky do 8 m</t>
  </si>
  <si>
    <t>-435155010</t>
  </si>
  <si>
    <t>dle položky nastražení</t>
  </si>
  <si>
    <t>220,548</t>
  </si>
  <si>
    <t>15920311</t>
  </si>
  <si>
    <t>štětovnice ocelová Illn</t>
  </si>
  <si>
    <t>162124959</t>
  </si>
  <si>
    <t>Poznámka k položce:_x000d_
hmotnost 0,155 t/m2</t>
  </si>
  <si>
    <t>štětovnice Larsen IIIn</t>
  </si>
  <si>
    <t>dvojnásobná obratovost</t>
  </si>
  <si>
    <t>220,548*0,155*0,5</t>
  </si>
  <si>
    <t>153113112</t>
  </si>
  <si>
    <t>Vytažení stěn z ocelových štětovnic zaberaněných z terénu délky do 12 m ve standardních podmínkách, zaberaněných na hloubku do 8 m</t>
  </si>
  <si>
    <t>-1944940730</t>
  </si>
  <si>
    <t>153116112</t>
  </si>
  <si>
    <t>Kleštiny nebo převázky pro hradící stěny beraněné, nasazené, tabulové z oceli jakéhokoliv druhu z terénu montáž</t>
  </si>
  <si>
    <t>-371307812</t>
  </si>
  <si>
    <t>4*(2*5,23+4,67)*0,0362 "IPN 240</t>
  </si>
  <si>
    <t>4*4*1,41*0,0219 "IPN 180</t>
  </si>
  <si>
    <t>4*6,5*0,0216 "L 100x100</t>
  </si>
  <si>
    <t>13010726</t>
  </si>
  <si>
    <t>ocel profilová jakost S235JR (11 375) průřez I (IPN) 240</t>
  </si>
  <si>
    <t>1494113150</t>
  </si>
  <si>
    <t>Poznámka k položce:_x000d_
Hmotnost: 36,20 kg/m</t>
  </si>
  <si>
    <t>4*(2*5,23+4,67)*0,0362*0,5</t>
  </si>
  <si>
    <t>13010720</t>
  </si>
  <si>
    <t>ocel profilová jakost S235JR (11 375) průřez I (IPN) 180</t>
  </si>
  <si>
    <t>475082648</t>
  </si>
  <si>
    <t>Poznámka k položce:_x000d_
Hmotnost: 21,90 kg/m</t>
  </si>
  <si>
    <t>4*4*1,41*0,0219*0,5</t>
  </si>
  <si>
    <t>13011070</t>
  </si>
  <si>
    <t>úhelník ocelový rovnostranný jakost S235JR (11 375) 120x120x12mm</t>
  </si>
  <si>
    <t>747173663</t>
  </si>
  <si>
    <t>Poznámka k položce:_x000d_
hmotnost 21,6 kg/m</t>
  </si>
  <si>
    <t>4*6,5*0,0216*0,5</t>
  </si>
  <si>
    <t>1036897659</t>
  </si>
  <si>
    <t>79,736</t>
  </si>
  <si>
    <t>2108230834</t>
  </si>
  <si>
    <t>14*79,736</t>
  </si>
  <si>
    <t>-743292813</t>
  </si>
  <si>
    <t>80,736</t>
  </si>
  <si>
    <t>-1590336905</t>
  </si>
  <si>
    <t>80,736*14 "14 příplatků</t>
  </si>
  <si>
    <t>2015499168</t>
  </si>
  <si>
    <t>160,472*1,9</t>
  </si>
  <si>
    <t>2015469352</t>
  </si>
  <si>
    <t>79,736+80,736 "výkop</t>
  </si>
  <si>
    <t>-2,513 "štěrk</t>
  </si>
  <si>
    <t>-PI*1,9*1,9*0,65 " ČS</t>
  </si>
  <si>
    <t>-PI*1,4*1,4*3,85 "ČS</t>
  </si>
  <si>
    <t>-1029850369</t>
  </si>
  <si>
    <t>126,881*2,0</t>
  </si>
  <si>
    <t>-1708031848</t>
  </si>
  <si>
    <t>PI*2,0*2,0*0,2</t>
  </si>
  <si>
    <t>46650320</t>
  </si>
  <si>
    <t>2*(5,84+5,81)</t>
  </si>
  <si>
    <t>275316131</t>
  </si>
  <si>
    <t>Základy z betonu prostého patky z betonu se zvýšenými nároky na prostředí tř. C 30/37</t>
  </si>
  <si>
    <t>424973984</t>
  </si>
  <si>
    <t>PI*1,9*1,9*0,65</t>
  </si>
  <si>
    <t>-PI*1,7*1,7*0,2</t>
  </si>
  <si>
    <t>-PI*1,6*1,6*0,2</t>
  </si>
  <si>
    <t>-PI*1,4*1,4*0,25</t>
  </si>
  <si>
    <t>275356031</t>
  </si>
  <si>
    <t>Bednění základů z betonu prostého nebo železového patek pro plochy zaoblené zřízení</t>
  </si>
  <si>
    <t>-1278980414</t>
  </si>
  <si>
    <t>PI*3,8*0,65</t>
  </si>
  <si>
    <t>275356032</t>
  </si>
  <si>
    <t>Bednění základů z betonu prostého nebo železového patek pro plochy zaoblené odstranění</t>
  </si>
  <si>
    <t>-895426011</t>
  </si>
  <si>
    <t>320101114</t>
  </si>
  <si>
    <t>Osazení betonových a železobetonových prefabrikátů hmotnosti jednotlivě přes 7 000 do 10 000 kg</t>
  </si>
  <si>
    <t>1995344963</t>
  </si>
  <si>
    <t>3 "ČS včetně protivztlakového límce</t>
  </si>
  <si>
    <t>59231115532</t>
  </si>
  <si>
    <t>betonová kruhová jímka DN 2500</t>
  </si>
  <si>
    <t>-1880122214</t>
  </si>
  <si>
    <t>systémová prefabrikovaná šachta DN 2500, výška 2300</t>
  </si>
  <si>
    <t>59231115533</t>
  </si>
  <si>
    <t>Nástavec jímky DN 2500</t>
  </si>
  <si>
    <t>-1443121118</t>
  </si>
  <si>
    <t>Nástavec jímky DN 2500 výška 1700</t>
  </si>
  <si>
    <t>592311115122</t>
  </si>
  <si>
    <t>zákrytová deska 250</t>
  </si>
  <si>
    <t>680569647</t>
  </si>
  <si>
    <t>včetně postupů 4x600x600</t>
  </si>
  <si>
    <t>včetně rámů poklopů 4x - 600x600</t>
  </si>
  <si>
    <t>380316123</t>
  </si>
  <si>
    <t>Kompletní konstrukce čistíren odpadních vod, nádrží, vodojemů, kanálů z betonu prostého se zvýšenými nároky na prostředí tř. C 25/30, tl. přes 300 mm</t>
  </si>
  <si>
    <t>-459877979</t>
  </si>
  <si>
    <t>spadove betony</t>
  </si>
  <si>
    <t>PI*2,5*1,4*0,4/2</t>
  </si>
  <si>
    <t>452311171</t>
  </si>
  <si>
    <t>Podkladní a zajišťovací konstrukce z betonu prostého v otevřeném výkopu bez zvýšených nároků na prostředí desky pod potrubí, stoky a drobné objekty z betonu tř. C 30/37</t>
  </si>
  <si>
    <t>766227005</t>
  </si>
  <si>
    <t>PI*1,7*1,7*0,2</t>
  </si>
  <si>
    <t>452351111</t>
  </si>
  <si>
    <t>Bednění podkladních a zajišťovacích konstrukcí v otevřeném výkopu desek nebo sedlových loží pod potrubí, stoky a drobné objekty zřízení</t>
  </si>
  <si>
    <t>-823863432</t>
  </si>
  <si>
    <t>PI*3,4*0,2</t>
  </si>
  <si>
    <t>894410003</t>
  </si>
  <si>
    <t>Osazení betonových dílců šachet kanalizačních dno DN 800, výšky 1000 mm</t>
  </si>
  <si>
    <t>-347899249</t>
  </si>
  <si>
    <t>1 "čerpací jímka</t>
  </si>
  <si>
    <t>59225105</t>
  </si>
  <si>
    <t>skruž betonová studniční 80x100x9cm</t>
  </si>
  <si>
    <t>-1832399143</t>
  </si>
  <si>
    <t>-762188238</t>
  </si>
  <si>
    <t>5524102002</t>
  </si>
  <si>
    <t>poklop šachtový třída D 400, čtvercový rám, vstup 600 mm, bez ventilace</t>
  </si>
  <si>
    <t>346557887</t>
  </si>
  <si>
    <t>4 "plyno a vodotěsný</t>
  </si>
  <si>
    <t>-1757952900</t>
  </si>
  <si>
    <t>1950000000001</t>
  </si>
  <si>
    <t>POKLOPY HYDRANTOVÝ TUHÝ LITINA</t>
  </si>
  <si>
    <t>-613824138</t>
  </si>
  <si>
    <t>933901111</t>
  </si>
  <si>
    <t>Zkoušky objektů a vymývání provedení zkoušky vodotěsnosti betonové nádrže jakéhokoliv druhu a tvaru, o obsahu do 1000 m3</t>
  </si>
  <si>
    <t>766691190</t>
  </si>
  <si>
    <t>PI*1,25*1,25*3,9</t>
  </si>
  <si>
    <t>08211321</t>
  </si>
  <si>
    <t>voda pitná pro ostatní odběratele</t>
  </si>
  <si>
    <t>-124580796</t>
  </si>
  <si>
    <t>977151123</t>
  </si>
  <si>
    <t>Jádrové vrty diamantovými korunkami do stavebních materiálů (železobetonu, betonu, cihel, obkladů, dlažeb, kamene) průměru přes 130 do 150 mm</t>
  </si>
  <si>
    <t>1814414131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</si>
  <si>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</si>
  <si>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</si>
  <si>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941876438</t>
  </si>
  <si>
    <t>711786066-R</t>
  </si>
  <si>
    <t>Izolace proti vodě těsnění trubních prostupů do 200 mm prostupovým těsněním</t>
  </si>
  <si>
    <t>-602826939</t>
  </si>
  <si>
    <t>2732251005</t>
  </si>
  <si>
    <t xml:space="preserve">Prostupové těsnění  otvorů do DN 150</t>
  </si>
  <si>
    <t>1738233030</t>
  </si>
  <si>
    <t>-918147293</t>
  </si>
  <si>
    <t>SO 04 - Přípojky NN k ČS</t>
  </si>
  <si>
    <t>Ing. Miroslav Podlipný</t>
  </si>
  <si>
    <t>C21M - Elektromontáže</t>
  </si>
  <si>
    <t>C46M - Zemní práce</t>
  </si>
  <si>
    <t>03 - Materiály</t>
  </si>
  <si>
    <t>04 - Revize a další nezařazené práce</t>
  </si>
  <si>
    <t>C21M</t>
  </si>
  <si>
    <t>Elektromontáže</t>
  </si>
  <si>
    <t>210010134</t>
  </si>
  <si>
    <t>trubka ochr.z PE na sloup do R=47mm (PU)</t>
  </si>
  <si>
    <t>210100014</t>
  </si>
  <si>
    <t>ukonč.vod.v rozv.vč.zap.a konc.do 10mm2</t>
  </si>
  <si>
    <t>210120102</t>
  </si>
  <si>
    <t>nožové patrony do 500V</t>
  </si>
  <si>
    <t>210120465</t>
  </si>
  <si>
    <t>jistič 3-pólový bez krytu do 63A</t>
  </si>
  <si>
    <t>210191514</t>
  </si>
  <si>
    <t>montáž plastového elektroměrového rozvaděče v pilíři</t>
  </si>
  <si>
    <t>210220021</t>
  </si>
  <si>
    <t>uzem. v zemi FeZn do 120 mm2 vč.svorek;propoj.aj.</t>
  </si>
  <si>
    <t>210810013</t>
  </si>
  <si>
    <t>CYKY 4x10 mm2 (VU)</t>
  </si>
  <si>
    <t>210950201</t>
  </si>
  <si>
    <t>přípl. za zatahování kab. do chráničky do 0,75kg/m</t>
  </si>
  <si>
    <t>C46M</t>
  </si>
  <si>
    <t>460010024</t>
  </si>
  <si>
    <t>vytyč.trati kab.vedení v zastavěném prostoru</t>
  </si>
  <si>
    <t>km</t>
  </si>
  <si>
    <t>460070163</t>
  </si>
  <si>
    <t>jáma pro základ rozvaděče zem.tř.3</t>
  </si>
  <si>
    <t>460080014</t>
  </si>
  <si>
    <t>betonový základ do rostlé zeminy bez bednění tř. C 16/20</t>
  </si>
  <si>
    <t>460150153</t>
  </si>
  <si>
    <t>kabel.rýha 35cm šíř. 70cm hl. zem.tř.3</t>
  </si>
  <si>
    <t>460490012</t>
  </si>
  <si>
    <t>fólie výstražná z PVC šířky 22cm</t>
  </si>
  <si>
    <t>460510054</t>
  </si>
  <si>
    <t>kabel.prostup z PVC roury světl.do 10.5cm</t>
  </si>
  <si>
    <t>460560153</t>
  </si>
  <si>
    <t>ruč.zához.kab.rýhy 35cm šíř.70cm hl.zem.tř.3</t>
  </si>
  <si>
    <t>Materiály</t>
  </si>
  <si>
    <t>245</t>
  </si>
  <si>
    <t>trubka ochr. z PE R=50mm</t>
  </si>
  <si>
    <t>1400</t>
  </si>
  <si>
    <t>FeZn 30x4</t>
  </si>
  <si>
    <t>2944</t>
  </si>
  <si>
    <t>CYKY-J 4x10mm2</t>
  </si>
  <si>
    <t>4305</t>
  </si>
  <si>
    <t>pojistková vložka PNA000 50AgG</t>
  </si>
  <si>
    <t>4823</t>
  </si>
  <si>
    <t>jistič trojpólový 32A, char.B</t>
  </si>
  <si>
    <t>35701</t>
  </si>
  <si>
    <t>elektroměrový rozvaděč typový - plastový v pilíři (ER112/NKP7P)</t>
  </si>
  <si>
    <t>91005</t>
  </si>
  <si>
    <t>fólie z polyetylenu šíře 220mm</t>
  </si>
  <si>
    <t>91027</t>
  </si>
  <si>
    <t>chránička kabelová PE40</t>
  </si>
  <si>
    <t>Pol1</t>
  </si>
  <si>
    <t>Podružný materiál = 5 % z materiálu</t>
  </si>
  <si>
    <t>kpl</t>
  </si>
  <si>
    <t>Poznámka k položce:_x000d_
Do jednotkové ceny se uvede součet pol. 16 - 23</t>
  </si>
  <si>
    <t>Pol2</t>
  </si>
  <si>
    <t>Prořez (m, kg) = 5 % z materiálu</t>
  </si>
  <si>
    <t>Poznámka k položce:_x000d_
Do jednotkové ceny se uvede součet pol. 16, 17, 18, 22, 23</t>
  </si>
  <si>
    <t>Revize a další nezařazené práce</t>
  </si>
  <si>
    <t>00001</t>
  </si>
  <si>
    <t>Napojení v pojistkové skříni SP200 na sloupu</t>
  </si>
  <si>
    <t>00002</t>
  </si>
  <si>
    <t>Připojení uzemnění v elektroměrovém rozvaděči</t>
  </si>
  <si>
    <t>00003</t>
  </si>
  <si>
    <t>Výchozí revize elektro</t>
  </si>
  <si>
    <t>PS 01 - Strojně technologická část ČS</t>
  </si>
  <si>
    <t>REC.ing. spol. s r.o.</t>
  </si>
  <si>
    <t>Pol5</t>
  </si>
  <si>
    <t xml:space="preserve">Čerpací stanice ČS: 2 ks ponorné čerpadlo (Q=4,35 l/s, H=39,0 m, Pi = 7,5 kW, 400 V, 14,3 A, 1 ks provozní + 1 ks mokrá rezerva) včetně kabelu a příslušenství, 2 ks patkové koleno DN 80,  1 kpl výtlačná nerez potrubí  DN 80,  1 ks spojný registr DN 80, 2 ks zpětná klapka DN 80, 2 ks kulový kohout DN 80, nerez koncovka na proplach DN 50 včetnu kulového kohoutu, nerez odbočka na vypouštění výtlaku DN 50 včetně kulového kohoutu, 4 ks vodící tyče nerez,  2 ks nerez řetězy - nostnost 150 kg, 2 ks žárově zinkovaná patka pro jeřábek, 1 ks zárově zinkovaný jeřábek pro obsluhu čerpadel a nátokového koše, 2 ks nerezový sestupový žebřík s protiskluzovou úpravou, 1 kpl nerez pochůzná lávka včetně příslušenství (zábradlí, okopové plechy, držáky lávky, rošty - kompozit), 1 ks nerezový nátokový koš pro přítokové potrubí DN 300 včetně příslušenství, 1 ks magneticko-indukční průtokoměr DN 80 včetně vyhodnocovací jednotky a příslušenství, 1 ks nerez mezikus DN 80 pro magneticko-indukční průtokoměr, držáky výtlaku a spojného registru, propojovací potrubí a armatury, kotvící a spojovací materiál, doplňkové konstrukce</t>
  </si>
  <si>
    <t>Pol6</t>
  </si>
  <si>
    <t>dokumentace: komplexní zkoušky, dokumentace k jednotlivým strojům a zařízením včetně revizí, prohlášení o shodě, manipulační předpisy, zaškolení obsluhy, provozní řád pro zkušební provoz, dokumentace skutečného provedení technologické části ČS</t>
  </si>
  <si>
    <t>PS 02 - Elektrovybavení a dálkový přenos</t>
  </si>
  <si>
    <t>210010022</t>
  </si>
  <si>
    <t>trubka tuhá el.inst.z PVC D=25mm (PU)</t>
  </si>
  <si>
    <t>210100001</t>
  </si>
  <si>
    <t>ukonč.vod.v rozv.vč.zap.a konc.do 2.5mm2</t>
  </si>
  <si>
    <t>210111137</t>
  </si>
  <si>
    <t>zás.nástěnná vč.zap.32A 380V 3P+N+Z</t>
  </si>
  <si>
    <t>210190121</t>
  </si>
  <si>
    <t>montáž rozvaděče 01RM1</t>
  </si>
  <si>
    <t>210191543</t>
  </si>
  <si>
    <t>montáž plastového pilíře</t>
  </si>
  <si>
    <t>Uzemnění ČS</t>
  </si>
  <si>
    <t>210220022</t>
  </si>
  <si>
    <t>uzem. v zemi FeZn R=8-10 mm vč.svorek;propoj.aj.</t>
  </si>
  <si>
    <t>210220451</t>
  </si>
  <si>
    <t>Pospojování ČS</t>
  </si>
  <si>
    <t>210810005</t>
  </si>
  <si>
    <t>CYKY 3x1.5 mm2 (VU)</t>
  </si>
  <si>
    <t>210810016</t>
  </si>
  <si>
    <t>CYKY 5x2.5 mm2 (VU)</t>
  </si>
  <si>
    <t>210810032</t>
  </si>
  <si>
    <t>Kabel v dodávce motoru, ponorného spínače (VU)</t>
  </si>
  <si>
    <t>210860201</t>
  </si>
  <si>
    <t xml:space="preserve">JYTY 2x1mm  s Al laminovanou folií (VU)</t>
  </si>
  <si>
    <t>210999001</t>
  </si>
  <si>
    <t>montáž - zapojení motoru</t>
  </si>
  <si>
    <t>210999002</t>
  </si>
  <si>
    <t>montáž - zapojení dveřního magnetického kontaktu a deblokačního spínače</t>
  </si>
  <si>
    <t>210999003</t>
  </si>
  <si>
    <t>montáž - zapojení ponorného spínače</t>
  </si>
  <si>
    <t>210999010</t>
  </si>
  <si>
    <t>montáž - zapojení indukčního průtokoměru</t>
  </si>
  <si>
    <t>210999011</t>
  </si>
  <si>
    <t>kalibrace a ověření úředního měřidla včetně protokolu</t>
  </si>
  <si>
    <t>210999030</t>
  </si>
  <si>
    <t>montáž - zapojení a zprovoznění MaR a přenosu dat</t>
  </si>
  <si>
    <t>218</t>
  </si>
  <si>
    <t>trubka tuhá instal. z PVC D=25mm</t>
  </si>
  <si>
    <t>781</t>
  </si>
  <si>
    <t>zásuvka 400V/32A, 3P+N+PE, do vlhka</t>
  </si>
  <si>
    <t>Materiál pro uzemnění ČS</t>
  </si>
  <si>
    <t>1404</t>
  </si>
  <si>
    <t>FeZn R=10mm</t>
  </si>
  <si>
    <t>1500</t>
  </si>
  <si>
    <t>Materiál pro pospojování ČS</t>
  </si>
  <si>
    <t>2781</t>
  </si>
  <si>
    <t>JYTY 2x1mm2</t>
  </si>
  <si>
    <t>2914</t>
  </si>
  <si>
    <t>CYKY-J 3x1.5mm2</t>
  </si>
  <si>
    <t>2961</t>
  </si>
  <si>
    <t>CYKY-J 5x2.5mm2</t>
  </si>
  <si>
    <t>Rozvaděč 01RM1 - viz výkres č. D.2.2.03</t>
  </si>
  <si>
    <t>Součástí rozvaděče je:</t>
  </si>
  <si>
    <t>1 ks Vypínač 40A, 3.pól., červený, 40A, panel (na bok rozvaděče)</t>
  </si>
  <si>
    <t>1 ks Svodič přepětí typ 1+2, TNC 275/25</t>
  </si>
  <si>
    <t>1 ks Modul svodiče přepětí, 3kA, typ 3</t>
  </si>
  <si>
    <t>1 ks Patice pro svodič přepětí typ 3</t>
  </si>
  <si>
    <t xml:space="preserve">3 ks Jistič   B2/1,barevná páčka</t>
  </si>
  <si>
    <t xml:space="preserve">4 ks Jistič   B6/1, barevná páčka</t>
  </si>
  <si>
    <t xml:space="preserve">1 ks Jistič   B10/1,barevná páčka</t>
  </si>
  <si>
    <t xml:space="preserve">1 ks Jistič   B16/1,barevná páčka</t>
  </si>
  <si>
    <t xml:space="preserve">1 ks Jistič   B2/1N</t>
  </si>
  <si>
    <t xml:space="preserve">1 ks Jistič   B16/3,barevná páčka</t>
  </si>
  <si>
    <t xml:space="preserve">1 ks Proudový chránič  40-4-003/A</t>
  </si>
  <si>
    <t>1 ks Kontakt signální pro proudový chránič</t>
  </si>
  <si>
    <t>2 ks Motorový spínač s ochranou 6,3-10A 3.pól. (nastavit dle štítku motoru)</t>
  </si>
  <si>
    <t>2 ks Signální pomocný kontakt 2P</t>
  </si>
  <si>
    <t>7 ks Relé 4P/6A,24VAC</t>
  </si>
  <si>
    <t>1 ks Relé 4P/6A,230VAC</t>
  </si>
  <si>
    <t>8 ks Patice pro relé 4P/6A, DIN</t>
  </si>
  <si>
    <t>1 ks Fázové relé,5A/250V, 3 funkce, 1P</t>
  </si>
  <si>
    <t>2 ks Počítadlo provozních hodin, 24VAC, DIN</t>
  </si>
  <si>
    <t>1 ks Vypínač 1-pólový, 20A, DIN lišta</t>
  </si>
  <si>
    <t>1 ks Přepínač 1-pólový (1-0-2), 20A</t>
  </si>
  <si>
    <t>1 ks Přepínač 1 pol.(1-2), 20A, DIN lišta</t>
  </si>
  <si>
    <t>1 ks Signálka LED,110-240VACDC</t>
  </si>
  <si>
    <t>1 ks Signálka LED, 12-24VACDC</t>
  </si>
  <si>
    <t>2 ks Signálka LED2x,12-24VACDC</t>
  </si>
  <si>
    <t>1 ks Bzučák,DIN 230V</t>
  </si>
  <si>
    <t>1 ks Zásuvka ČSN, DIN</t>
  </si>
  <si>
    <t>1 ks Termostat 16A/1R, 0-60st.C</t>
  </si>
  <si>
    <t>1 ks Topné těleso 45W,110-250VAC</t>
  </si>
  <si>
    <t>1 ks Transfornátor 230V/24V-55VA</t>
  </si>
  <si>
    <t>2 ks Vlhkostní relé 230V/16A/1P</t>
  </si>
  <si>
    <t>2 ks Softstartér 7,5kW, 16A, 24VAC</t>
  </si>
  <si>
    <t>1 ks GSM Pager</t>
  </si>
  <si>
    <t>1 ks Napájecí zdroj 12VDC</t>
  </si>
  <si>
    <t>1 ks Záložní baterie 12V</t>
  </si>
  <si>
    <t>1 ks Plastový rozvaděč 130PLE, průhledné dveře</t>
  </si>
  <si>
    <t>Svorkovnice, vývodky, podružný materiál</t>
  </si>
  <si>
    <t>Kompletace</t>
  </si>
  <si>
    <t>Dokumentace, ověření, protokoly</t>
  </si>
  <si>
    <t>35702</t>
  </si>
  <si>
    <t>plastový v pilíř (š-1120mm, v-1240mm, h-320mm), prodloužený podstavec s kabelovým prostorem (v-1365mm)</t>
  </si>
  <si>
    <t>90002</t>
  </si>
  <si>
    <t>dveřní magnetický kontakt s deblokačním spínačem</t>
  </si>
  <si>
    <t>90003</t>
  </si>
  <si>
    <t>ponorný spínač 230V</t>
  </si>
  <si>
    <t>90010</t>
  </si>
  <si>
    <t>indukční průtokoměr : snímač DN80+vyhodnocovací jednotka, kabel 10m</t>
  </si>
  <si>
    <t>Pol3</t>
  </si>
  <si>
    <t>Podružný materiál = 3 % z materiálu</t>
  </si>
  <si>
    <t>Poznámka k položce:_x000d_
Do jednotkové ceny se uvede součet pol. 27 - 35 a 37 - 41</t>
  </si>
  <si>
    <t>Pol4</t>
  </si>
  <si>
    <t>Poznámka k položce:_x000d_
Do jednotkové ceny se uvede součet pol. 27, 30, 32-35, 41</t>
  </si>
  <si>
    <t>Zhotovení prostupů pro kabely, zednické práce pro elektro</t>
  </si>
  <si>
    <t>VON - Vedlejší a ostatní náklady</t>
  </si>
  <si>
    <t>D1 - VON 1: Příprava a zařízení staveniště, provozní a územní vlivy</t>
  </si>
  <si>
    <t xml:space="preserve">    D2 - VRN: Vedlejší rozpočtové náklady</t>
  </si>
  <si>
    <t>D3 - VON 2: Projektové dokumentace - náklady jinde neuvedené</t>
  </si>
  <si>
    <t>D4 - VON 3: Ostatní náklady jinde neuvedené</t>
  </si>
  <si>
    <t>D5 - VON 4: Předání a převzetí díla - náklady jinde neuvedené</t>
  </si>
  <si>
    <t>D1</t>
  </si>
  <si>
    <t>VON 1: Příprava a zařízení staveniště, provozní a územní vlivy</t>
  </si>
  <si>
    <t>D2</t>
  </si>
  <si>
    <t>VRN: Vedlejší rozpočtové náklady</t>
  </si>
  <si>
    <t>X1</t>
  </si>
  <si>
    <t>Zařízení staveniště - příprava, zřízení, provozování, odstranění staveniště</t>
  </si>
  <si>
    <t>X2</t>
  </si>
  <si>
    <t>Provozní vlivy po celou dobu stavby</t>
  </si>
  <si>
    <t>X3</t>
  </si>
  <si>
    <t>Územní vlivy</t>
  </si>
  <si>
    <t>D3</t>
  </si>
  <si>
    <t>VON 2: Projektové dokumentace - náklady jinde neuvedené</t>
  </si>
  <si>
    <t>X4</t>
  </si>
  <si>
    <t>Plán zásad organizace výstavby (ZOV)</t>
  </si>
  <si>
    <t>Poznámka k položce:_x000d_
Poznámka k položce: vč. dokumentace technického stavu stávajících komunikací, budov a objektů (technická zpráva, video, fotodokumentace, zákresy) před zahájením výstavby a sledování vlivů stavby na okolní objekty v průběhu stavby. Členění po stavebních objektech.</t>
  </si>
  <si>
    <t>X5</t>
  </si>
  <si>
    <t>Prováděcí dokumentace organizace dopravy v průběhu stavby, dopravní značení, světelná signalizace</t>
  </si>
  <si>
    <t>Poznámka k položce:_x000d_
Poznámka k položce: Instalace, zajištění a údržba provizorního dopravního značení během celého obdbí platnosti provizorního značení (dle vyhl. 30/2001 Sb.) na komunikacích ovlivněných stavbou. Rozsah a vzdálenost dle postupu prací zhotovitele. Zajištění správního rozhodnutí, včetně zpracování a projednání projektu dopravního značení na příslušném Dopravním inspektorátu. Zajištění rozhodnutí o povolení zvláštního užívání silnic a místních komunikací. Vypracování návrhu řešení dopravních opatření a dočasného dorpavního značení a jeho projednání.</t>
  </si>
  <si>
    <t>D4</t>
  </si>
  <si>
    <t>VON 3: Ostatní náklady jinde neuvedené</t>
  </si>
  <si>
    <t>X8</t>
  </si>
  <si>
    <t>Vytýčení prostorové polohy stavebních objektů, vytýčení hranic pozemků, vytýčení obvodu staveniště</t>
  </si>
  <si>
    <t>X9</t>
  </si>
  <si>
    <t>Vytýčení stávajících inženýrských sítí, vč. kopání sond pro jejich zjištění, vč. ručních výkopů. Zajištění aktualizace vyjádření správců sítí k existenci sítí. Kontrola provedení křížení těchto sítí ze strany jejich provozovatelů.</t>
  </si>
  <si>
    <t>X10</t>
  </si>
  <si>
    <t>Činnost geodeta ve výstavbě</t>
  </si>
  <si>
    <t>Poznámka k položce:_x000d_
Poznámka k položce: doměření stavby pro účely výstavby (doměření polohopisu, vytyčování kanalizačních šachet a objektů na stokové síti v případě změny jejich umístění oproti projektu, vč. ČOV a ostatních objektů)</t>
  </si>
  <si>
    <t>X11</t>
  </si>
  <si>
    <t>Činnost geologa - při výstavbě, zde součinnost se statikem</t>
  </si>
  <si>
    <t xml:space="preserve">Poznámka k položce:_x000d_
Poznámka k položce: při výstavbě, zde součinoost se statikem (sledování vlivů stavby  na okolní objekty)</t>
  </si>
  <si>
    <t>X15</t>
  </si>
  <si>
    <t>Zajištění provozu dalšího subjektu nutného při přeložkách nebo poškození stávajících podzemních sítí - nutné uzavření úseků, zajištění návhradního zásobení</t>
  </si>
  <si>
    <t>X17</t>
  </si>
  <si>
    <t>Oprava, znovuzřízení objektů (oplocení, zídky, potrubí apod) poškozené, nebo zbořené během výstavby</t>
  </si>
  <si>
    <t>Poznámka k položce:_x000d_
Poznámka k položce: s ohledem na technologii výstavby. Tam, kde není zohledněno v jiných částech výkazů výměr. Např. oprava a znovuzřízení objektů kdy dojde při výstavbě ke změně trasy, technologie pokládky. Dále případné podchycení, stávajícího potrubí při křížení, jinde neuvedené (podélné profily, situace)-jedná se o přípojky zjištěné během provádění stavebních prací, atd.</t>
  </si>
  <si>
    <t>X18</t>
  </si>
  <si>
    <t>Náklady spojené s vyřízením požadavků orgánů a organizací nutných před započetím výstavby</t>
  </si>
  <si>
    <t>Poznámka k položce:_x000d_
Poznámka k položce: obsažených v dokladové části: např. kácení zeleně, dopravní trasy, zvláštní užívání komunikací, správní poplatky, ohlášení stavby</t>
  </si>
  <si>
    <t>X21</t>
  </si>
  <si>
    <t>Ohlášení, příprava staveniště, záchranné práce, zabezpečení archeologických nálezů na místě</t>
  </si>
  <si>
    <t>X22</t>
  </si>
  <si>
    <t>Zaměření hladin ve studních, jejich monitorování po dobu výstavby včetně případných náhrad za nutný náhradní odběr.</t>
  </si>
  <si>
    <t>X25</t>
  </si>
  <si>
    <t xml:space="preserve">Provedení dopravního značení po celou dobu výstavby včetně poplatků za zvláštní užívání silnic. Součástí  bude osazení a provozování veškerého dopravního značení dle prováděcí dokumentace organizace dopravy v průběhu stavby. Bude se jednat o osazení dopravního značení a světelné signalizace v místě provádění prací po celou dobu výstavby. V případě obousměrného střídavého provozu v jednom jízdním pruhu bude doprava v exponovaných místech a časech řízena pracovníky stavby. Dále se bude jednat o zajištění přejezdu vozidel přes překop např. pomocí přejezdové ocelové desky.  Dále náklady na zajištění uzavírek, údržbu dopravních značek, označení výkopů a případné náhrady veřejným dopravcům za objízdné trasy po dobu trvání objížděk a uzavírek. Dále náklady na oznámení obyvatelům dotčených nemovitostí, kde bude uvažováno s úplnou nebo částečnou uzavírkou komunikace, o zahájení prací v týdenním předstihu a zajištění přístupu do nemovitostí pomocí přejezdů a přechodů po celou dobu výstavby (pro přilehlé nemovitosti, pro podnikatelské subjekty), zajištění přístupu v místě stavby pro složky záchranného integrovaného systému.</t>
  </si>
  <si>
    <t>D5</t>
  </si>
  <si>
    <t>VON 4: Předání a převzetí díla - náklady jinde neuvedené</t>
  </si>
  <si>
    <t>X27</t>
  </si>
  <si>
    <t>Návrhy Provozních, Havarijních, Povodňových, Požárních a jiných řádů a předpisů nutných pro realizaci a předání díla.</t>
  </si>
  <si>
    <t xml:space="preserve">Poznámka k položce:_x000d_
Poznámka k položce: Návrhy Provozních, Havarijních, Povodňových, Požárních a jiných řádů a předpisů a jejich odsouhlasení s pracovníky  správními orgány - pro trvalý provoz (se zapracováním připomínek)</t>
  </si>
  <si>
    <t>X28</t>
  </si>
  <si>
    <t>Komplexní a technologické zkoušky dle příslušných ČSN</t>
  </si>
  <si>
    <t>Poznámka k položce:_x000d_
Poznámka k položce: dle obecných podmínek technických specifikací a zápisů ve stavebních denících ( např. výchozí revize, revizní knihy, , zkoušky hutnění, apd.) Neuvedené v jiných částech výkazů výměr.</t>
  </si>
  <si>
    <t>X29</t>
  </si>
  <si>
    <t>Odborné závazné stanovisko Tičr-u k VTZ s vydáním osvědčení pro všechna zařízení elektro navržená v rámci této akce</t>
  </si>
  <si>
    <t>X30</t>
  </si>
  <si>
    <t>Protokol o vnějších vlivech pro všechna elektro zařízení naržená v rámci této akce</t>
  </si>
  <si>
    <t>X31</t>
  </si>
  <si>
    <t>Zkouška těsnosti kanalizačních šachet vzduchem dle ČSN 75 6909</t>
  </si>
  <si>
    <t>Poznámka k položce:_x000d_
Poznámka k položce: cena zahrnuje provedení zkoušky těsnosti vzduchem u všech kanalizačních šachet vystavěných v rámci této akce, včetně dočasného zatěsnění vstupujícího kanalizačního potrubí do šachet a včetně vyhotovení protokolu o provedené zkoušce</t>
  </si>
  <si>
    <t>X32</t>
  </si>
  <si>
    <t>Vyhotovení  geodetického zaměření skutečného provedení stavby</t>
  </si>
  <si>
    <t>Poznámka k položce:_x000d_
Poznámka k položce: ve 3 vyhotoveních v listinné a 1 na CD nosiči v digitální formě předepsaného formátu (včetně přeložek, přípojek NN atd.)</t>
  </si>
  <si>
    <t>X33</t>
  </si>
  <si>
    <t>Vypracování geometrického plánu v celém rozsahu stavby</t>
  </si>
  <si>
    <t>Poznámka k položce:_x000d_
Poznámka k položce: Geometrický plán bude vypracován v 3 vyhotoveních v listinné podobě</t>
  </si>
  <si>
    <t>X34</t>
  </si>
  <si>
    <t>Dokumentace skutečného provedení stavby (DSPS). Vyhotovení 6x v papírové podobě + 1 x elekronicky na CD ve formátech .doc, .xls, .dwg, .dxf.</t>
  </si>
  <si>
    <t>X38</t>
  </si>
  <si>
    <t>Informační panel - billboard dle pravidel NPŽP - minimální rozměr 2,0 x 1,0 m</t>
  </si>
  <si>
    <t>X39</t>
  </si>
  <si>
    <t>Pamětní deska dle pravidel NPŽP - rozměr 40 x 30 cm</t>
  </si>
  <si>
    <t>02 - Neuznatelná část pro poskytnutí dotace</t>
  </si>
  <si>
    <t>01 - Kanalizační přípojky</t>
  </si>
  <si>
    <t>Tereza Hatková</t>
  </si>
  <si>
    <t>1614510294</t>
  </si>
  <si>
    <t>D.1.</t>
  </si>
  <si>
    <t>35,9*1,4</t>
  </si>
  <si>
    <t>jamy protlaku</t>
  </si>
  <si>
    <t>2*(1,5+0,2+0,2)*(1,5+0,2+0,2)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</si>
  <si>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</si>
  <si>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</si>
  <si>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565886002</t>
  </si>
  <si>
    <t>0,6*1,4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</si>
  <si>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</si>
  <si>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</si>
  <si>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463374006</t>
  </si>
  <si>
    <t>61,8*1,0 "asf</t>
  </si>
  <si>
    <t>35,9*1,0 " bet. dlažba</t>
  </si>
  <si>
    <t>0,6*1,0 "zámková dlažba</t>
  </si>
  <si>
    <t>2*1,5*1,5 "bet. dlažba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</si>
  <si>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</si>
  <si>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</si>
  <si>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-785850865</t>
  </si>
  <si>
    <t>17,0*1,0 "SUS</t>
  </si>
  <si>
    <t>6*3,0*1,5 "SUS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</si>
  <si>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</si>
  <si>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</si>
  <si>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-1897741183</t>
  </si>
  <si>
    <t>17,0*1,4 "SUS</t>
  </si>
  <si>
    <t>6*(3,0+0,2+0,2)*(1,5+0,2+0,2) "SUS</t>
  </si>
  <si>
    <t>2*1,5*1,5 "beton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</si>
  <si>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</si>
  <si>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</si>
  <si>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-492810347</t>
  </si>
  <si>
    <t>35,9*1,4 "bet. dlažba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</si>
  <si>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</si>
  <si>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</si>
  <si>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-1509404437</t>
  </si>
  <si>
    <t>113154522</t>
  </si>
  <si>
    <t>Frézování živičného podkladu nebo krytu s naložením hmot na dopravní prostředek plochy do 500 m2 pruhu šířky přes 0,5 m, tloušťky vrstvy 40 mm</t>
  </si>
  <si>
    <t>1302011028</t>
  </si>
  <si>
    <t>61,8*1,4 "asf</t>
  </si>
  <si>
    <t>113154525</t>
  </si>
  <si>
    <t>Frézování živičného podkladu nebo krytu s naložením hmot na dopravní prostředek plochy do 500 m2 pruhu šířky přes 0,5 m, tloušťky vrstvy 70 mm</t>
  </si>
  <si>
    <t>-1610340873</t>
  </si>
  <si>
    <t>17,0*2,2 "SUS</t>
  </si>
  <si>
    <t>6*(3,0+0,6+0,6)*(1,5+0,6+0,6) "SUS</t>
  </si>
  <si>
    <t>113154526</t>
  </si>
  <si>
    <t>Frézování živičného podkladu nebo krytu s naložením hmot na dopravní prostředek plochy do 500 m2 pruhu šířky přes 0,5 m, tloušťky vrstvy 80 mm</t>
  </si>
  <si>
    <t>1950648552</t>
  </si>
  <si>
    <t>17,0*1,8 "SUS</t>
  </si>
  <si>
    <t>6*(3,0+0,4+0,4)*(1,5+0,4+0,4) "SUS</t>
  </si>
  <si>
    <t>348961235</t>
  </si>
  <si>
    <t>28*2</t>
  </si>
  <si>
    <t>1898369957</t>
  </si>
  <si>
    <t>Poznámka k položce:_x000d_
Předpoklad rychlosti výstavby 10,0 m/den</t>
  </si>
  <si>
    <t>273,6/10,0*24</t>
  </si>
  <si>
    <t>1372329628</t>
  </si>
  <si>
    <t>273,6/10,0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</si>
  <si>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</si>
  <si>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</si>
  <si>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-694373198</t>
  </si>
  <si>
    <t>(15+12)*1,0</t>
  </si>
  <si>
    <t>-387099830</t>
  </si>
  <si>
    <t>22*1,0</t>
  </si>
  <si>
    <t>695511647</t>
  </si>
  <si>
    <t>34*1,0</t>
  </si>
  <si>
    <t>1335171036</t>
  </si>
  <si>
    <t>141,4*1,0</t>
  </si>
  <si>
    <t>4*3,0*1,5</t>
  </si>
  <si>
    <t>6*1,5*1,5</t>
  </si>
  <si>
    <t>848614373</t>
  </si>
  <si>
    <t>(22+15+12+34)*2*0,5*1,0*(1,5+0,15)</t>
  </si>
  <si>
    <t>132254205</t>
  </si>
  <si>
    <t>Hloubení zapažených rýh šířky přes 800 do 2 000 mm strojně s urovnáním dna do předepsaného profilu a spádu v hornině třídy těžitelnosti I skupiny 3 přes 500 do 1 000 m3</t>
  </si>
  <si>
    <t>306853039</t>
  </si>
  <si>
    <t>686,89*0,5</t>
  </si>
  <si>
    <t>273,6*((0,2+0,1)/2*1,0)*0,5</t>
  </si>
  <si>
    <t>40*1,0*1,0*2,2*0,5</t>
  </si>
  <si>
    <t>10*3,0*1,5*2,7*0,5</t>
  </si>
  <si>
    <t>10*1,5*1,5*2,7*0,5</t>
  </si>
  <si>
    <t>132354205</t>
  </si>
  <si>
    <t>Hloubení zapažených rýh šířky přes 800 do 2 000 mm strojně s urovnáním dna do předepsaného profilu a spádu v hornině třídy těžitelnosti II skupiny 4 přes 500 do 1 000 m3</t>
  </si>
  <si>
    <t>1218631758</t>
  </si>
  <si>
    <t>139001101-R</t>
  </si>
  <si>
    <t>Příplatek za podkopání plotových podezdívek</t>
  </si>
  <si>
    <t>-21329352</t>
  </si>
  <si>
    <t>141721219</t>
  </si>
  <si>
    <t>Řízený zemní protlak délky protlaku do 50 m v hornině třídy těžitelnosti I a II, skupiny 1 až 4 včetně zatažení trub v hloubce do 6 m průměru vrtu přes 315 do 355 mm</t>
  </si>
  <si>
    <t>-856510903</t>
  </si>
  <si>
    <t>7,5+7,5+7,5+7,6+6,3+5,8+14,0+13,0+11,0</t>
  </si>
  <si>
    <t>28613139r</t>
  </si>
  <si>
    <t>potrubí PE100 RC PN 10 SDR17 355x21,1mm</t>
  </si>
  <si>
    <t>254319649</t>
  </si>
  <si>
    <t>141721221</t>
  </si>
  <si>
    <t>Řízený zemní protlak délky protlaku do 50 m v hornině třídy těžitelnosti I a II, skupiny 1 až 4 včetně zatažení trub v hloubce do 6 m průměru vrtu přes 355 do 400 mm</t>
  </si>
  <si>
    <t>-658983146</t>
  </si>
  <si>
    <t>28613120r</t>
  </si>
  <si>
    <t>potrubí PE100 RC PN 10 SDR17 400x23,7mm</t>
  </si>
  <si>
    <t>-1963963073</t>
  </si>
  <si>
    <t>657356229</t>
  </si>
  <si>
    <t>820,8</t>
  </si>
  <si>
    <t>1517778652</t>
  </si>
  <si>
    <t>10*2*3,0*2,7</t>
  </si>
  <si>
    <t>10*2*1,5*2,7</t>
  </si>
  <si>
    <t>387654145</t>
  </si>
  <si>
    <t>1761258446</t>
  </si>
  <si>
    <t>-1419407119</t>
  </si>
  <si>
    <t>zemina na meziskládku a zpět</t>
  </si>
  <si>
    <t>499,09*2</t>
  </si>
  <si>
    <t>-1265174835</t>
  </si>
  <si>
    <t>356,84*2</t>
  </si>
  <si>
    <t>16,9*1,0*0,2 *2</t>
  </si>
  <si>
    <t>(40*1,0*1,0*2,2-40*PI*0,2*0,2*2,2)*2</t>
  </si>
  <si>
    <t>65,812*2</t>
  </si>
  <si>
    <t>-499,09*2</t>
  </si>
  <si>
    <t>1012287259</t>
  </si>
  <si>
    <t>499,09</t>
  </si>
  <si>
    <t>-7,67/2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</si>
  <si>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</si>
  <si>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1787797558</t>
  </si>
  <si>
    <t>495,255*14</t>
  </si>
  <si>
    <t>1349606695</t>
  </si>
  <si>
    <t>zemina z meziskládky</t>
  </si>
  <si>
    <t>2138245442</t>
  </si>
  <si>
    <t>7,767</t>
  </si>
  <si>
    <t>658423676</t>
  </si>
  <si>
    <t>495,255*1,8</t>
  </si>
  <si>
    <t>1093584036</t>
  </si>
  <si>
    <t>D.1.2.2</t>
  </si>
  <si>
    <t>174,1 "náhrada výkopku</t>
  </si>
  <si>
    <t>356,84 "zemina z výkopu</t>
  </si>
  <si>
    <t>16,9*1,0*0,2 "zemina z výkop</t>
  </si>
  <si>
    <t>40*1,0*1,0*2,2-40*PI*0,2*0,2*2,2 "zemina z výkopu</t>
  </si>
  <si>
    <t>náhrada výkopku</t>
  </si>
  <si>
    <t>(6*3,0*1,5*2,7)+(4*1,5*1,5*2,7)</t>
  </si>
  <si>
    <t>-6*3,0*1,5*(0,1+0,17+0,3)</t>
  </si>
  <si>
    <t>-2*1,5*1,5*(0,1+0,17+0,3)</t>
  </si>
  <si>
    <t>-2*1,5*1,5*(0,1+0,17+0,3)*0,5</t>
  </si>
  <si>
    <t>(4*3,0*1,5*2,7)+(6*1,5*1,5*2,7)</t>
  </si>
  <si>
    <t>-4*3,0*1,5*(0,1+0,17+0,3)</t>
  </si>
  <si>
    <t>-6*1,5*1,5*(0,1+0,17+0,3)</t>
  </si>
  <si>
    <t>58344197</t>
  </si>
  <si>
    <t>štěrkodrť frakce 0/63</t>
  </si>
  <si>
    <t>52419253</t>
  </si>
  <si>
    <t>těžené kamenivo dle ČSN 736126-1 ŠD fr. 0/63</t>
  </si>
  <si>
    <t>174,1*2,0</t>
  </si>
  <si>
    <t>77,962*2,0</t>
  </si>
  <si>
    <t>1575394935</t>
  </si>
  <si>
    <t>122,38</t>
  </si>
  <si>
    <t>10*6,0*3,0*(0,17+0,3)</t>
  </si>
  <si>
    <t>10*1,5*1,5*(0,17+0,3)</t>
  </si>
  <si>
    <t>221746490</t>
  </si>
  <si>
    <t>Poznámka k položce:_x000d_
hmotnost 2t/m2</t>
  </si>
  <si>
    <t>217,555*2 'Přepočtené koeficientem množství</t>
  </si>
  <si>
    <t>-1881117158</t>
  </si>
  <si>
    <t>141,4*2,0</t>
  </si>
  <si>
    <t>181351103</t>
  </si>
  <si>
    <t>Rozprostření a urovnání ornice v rovině nebo ve svahu sklonu do 1:5 strojně při souvislé ploše přes 100 do 500 m2, tl. vrstvy do 200 mm</t>
  </si>
  <si>
    <t>-967403746</t>
  </si>
  <si>
    <t>181451121</t>
  </si>
  <si>
    <t>Založení trávníku na půdě předem připravené plochy přes 1000 m2 výsevem včetně utažení lučního v rovině nebo na svahu do 1:5</t>
  </si>
  <si>
    <t>-922648316</t>
  </si>
  <si>
    <t>282,8+172,9</t>
  </si>
  <si>
    <t>-586860434</t>
  </si>
  <si>
    <t>455,7*0,02</t>
  </si>
  <si>
    <t>939303298</t>
  </si>
  <si>
    <t>D.1</t>
  </si>
  <si>
    <t>273,6*((0,2+0,1)/2*1,0)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</si>
  <si>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</si>
  <si>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</si>
  <si>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-1079985269</t>
  </si>
  <si>
    <t>273,6</t>
  </si>
  <si>
    <t>1530920356</t>
  </si>
  <si>
    <t>27,36</t>
  </si>
  <si>
    <t>10*6,0*3,0*0,1</t>
  </si>
  <si>
    <t>10*1,5*1,5*0,1</t>
  </si>
  <si>
    <t>398393981</t>
  </si>
  <si>
    <t>2089403336</t>
  </si>
  <si>
    <t>dle ČSN 73 6126-1</t>
  </si>
  <si>
    <t>1076850062</t>
  </si>
  <si>
    <t>564871111</t>
  </si>
  <si>
    <t>Podklad ze štěrkodrti ŠD s rozprostřením a zhutněním plochy přes 100 m2, po zhutnění tl. 250 mm</t>
  </si>
  <si>
    <t>-119340093</t>
  </si>
  <si>
    <t>-173637025</t>
  </si>
  <si>
    <t>565145101</t>
  </si>
  <si>
    <t>Asfaltový beton vrstva podkladní ACP 16 (obalované kamenivo střednězrnné - OKS) s rozprostřením a zhutněním v pruhu šířky do 1,5 m, po zhutnění tl. 60 mm</t>
  </si>
  <si>
    <t>1737382133</t>
  </si>
  <si>
    <t>507814402</t>
  </si>
  <si>
    <t>dle ČSN 73 6121</t>
  </si>
  <si>
    <t>-1652289601</t>
  </si>
  <si>
    <t>606516545</t>
  </si>
  <si>
    <t>dle ČSN 73 6124-1</t>
  </si>
  <si>
    <t>-1085268798</t>
  </si>
  <si>
    <t>-1769527218</t>
  </si>
  <si>
    <t xml:space="preserve">dle  ČSN 73 6132 </t>
  </si>
  <si>
    <t>1353172779</t>
  </si>
  <si>
    <t>-735136342</t>
  </si>
  <si>
    <t>-1867844918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</si>
  <si>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</si>
  <si>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</si>
  <si>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-347329996</t>
  </si>
  <si>
    <t>59245013</t>
  </si>
  <si>
    <t>dlažba zámková betonová tvaru I 200x165mm tl 80mm přírodní</t>
  </si>
  <si>
    <t>-627417532</t>
  </si>
  <si>
    <t>Poznámka k položce:_x000d_
Spotřeba: 36 kus/m2</t>
  </si>
  <si>
    <t>náhrada 50%</t>
  </si>
  <si>
    <t>0,84*0,5</t>
  </si>
  <si>
    <t>596811121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</si>
  <si>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50 do 1</t>
  </si>
  <si>
    <t>305016315</t>
  </si>
  <si>
    <t>1743068294</t>
  </si>
  <si>
    <t>57,48*0,5</t>
  </si>
  <si>
    <t>871313122</t>
  </si>
  <si>
    <t>Montáž kanalizačního potrubí z tvrdého PVC-U hladkého plnostěnného tuhost SN 10 DN 160</t>
  </si>
  <si>
    <t>310282012</t>
  </si>
  <si>
    <t>28611175</t>
  </si>
  <si>
    <t>trubka kanalizační PVC-U plnostěnná jednovrstvá DN 160x6000mm SN10</t>
  </si>
  <si>
    <t>-1908961904</t>
  </si>
  <si>
    <t>326,2*1,03</t>
  </si>
  <si>
    <t>335,986*1,03 'Přepočtené koeficientem množství</t>
  </si>
  <si>
    <t>871353122</t>
  </si>
  <si>
    <t>Montáž kanalizačního potrubí z tvrdého PVC-U hladkého plnostěnného tuhost SN 10 DN 200</t>
  </si>
  <si>
    <t>2123141693</t>
  </si>
  <si>
    <t>28611178</t>
  </si>
  <si>
    <t>trubka kanalizační PVC-U plnostěnná jednovrstvá DN 200x6000mm SN10</t>
  </si>
  <si>
    <t>-1557569227</t>
  </si>
  <si>
    <t>44,6*1,03</t>
  </si>
  <si>
    <t>45,938*1,03 'Přepočtené koeficientem množství</t>
  </si>
  <si>
    <t>-725469547</t>
  </si>
  <si>
    <t>28651202</t>
  </si>
  <si>
    <t>koleno kanalizační PVC-U plnostěnné 160x45°</t>
  </si>
  <si>
    <t>1364834611</t>
  </si>
  <si>
    <t>28611588</t>
  </si>
  <si>
    <t>zátka kanalizace plastové KG DN 150</t>
  </si>
  <si>
    <t>-321015654</t>
  </si>
  <si>
    <t>1327057036</t>
  </si>
  <si>
    <t>28611366</t>
  </si>
  <si>
    <t>koleno kanalizační PVC KG 200x45°</t>
  </si>
  <si>
    <t>1966214150</t>
  </si>
  <si>
    <t>28611590</t>
  </si>
  <si>
    <t>zátka kanalizace plastové KG DN 200</t>
  </si>
  <si>
    <t>1495232365</t>
  </si>
  <si>
    <t>894811137</t>
  </si>
  <si>
    <t>Revizní šachta z tvrdého PVC v otevřeném výkopu typ přímý (DN šachty/DN trubního vedení) DN 400/160, odolnost vnějšímu tlaku 12,5 t, hloubka od 2360 do 2730 mm</t>
  </si>
  <si>
    <t>1309472630</t>
  </si>
  <si>
    <t>894811145</t>
  </si>
  <si>
    <t>Revizní šachta z tvrdého PVC v otevřeném výkopu typ přímý (DN šachty/DN trubního vedení) DN 400/160, odolnost vnějšímu tlaku 40 t, hloubka od 1860 do 2230 mm</t>
  </si>
  <si>
    <t>-294161490</t>
  </si>
  <si>
    <t>894811157</t>
  </si>
  <si>
    <t>Revizní šachta z tvrdého PVC v otevřeném výkopu typ přímý (DN šachty/DN trubního vedení) DN 400/200, odolnost vnějšímu tlaku 12,5 t, hloubka od 2480 do 2780 mm</t>
  </si>
  <si>
    <t>1205424523</t>
  </si>
  <si>
    <t>899911220-R</t>
  </si>
  <si>
    <t>Kluzné objímky (pojízdná sedla) pro zasunutí potrubí do chráničky výšky 36 mm vnějšího průměru potrubí přes 151 do 170 mm</t>
  </si>
  <si>
    <t>-1128148957</t>
  </si>
  <si>
    <t>montáž včetně materiálu</t>
  </si>
  <si>
    <t>899911232-R</t>
  </si>
  <si>
    <t>Kluzné objímky (pojízdná sedla) pro zasunutí potrubí do chráničky výšky 36 mm vnějšího průměru potrubí přes 187 do 220 mm</t>
  </si>
  <si>
    <t>149407349</t>
  </si>
  <si>
    <t>899913153</t>
  </si>
  <si>
    <t>Koncové uzavírací manžety chrániček DN potrubí x DN chráničky DN 150 x 300</t>
  </si>
  <si>
    <t>433372144</t>
  </si>
  <si>
    <t>899913162</t>
  </si>
  <si>
    <t>Koncové uzavírací manžety chrániček DN potrubí x DN chráničky DN 200 x 400</t>
  </si>
  <si>
    <t>-271885952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</si>
  <si>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</si>
  <si>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</si>
  <si>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2119158176</t>
  </si>
  <si>
    <t>59217072</t>
  </si>
  <si>
    <t>obrubník silniční betonový 1000x100x250mm</t>
  </si>
  <si>
    <t>-602785224</t>
  </si>
  <si>
    <t>56*1,02 'Přepočtené koeficientem množství</t>
  </si>
  <si>
    <t>-1803975681</t>
  </si>
  <si>
    <t>61,8*2</t>
  </si>
  <si>
    <t>921718716</t>
  </si>
  <si>
    <t>919731122</t>
  </si>
  <si>
    <t>Zarovnání styčné plochy podkladu nebo krytu podél vybourané části komunikace nebo zpevněné plochy živičné tl. přes 50 do 100 mm</t>
  </si>
  <si>
    <t>-91441257</t>
  </si>
  <si>
    <t>267640060</t>
  </si>
  <si>
    <t>-2056744786</t>
  </si>
  <si>
    <t>3*0,12</t>
  </si>
  <si>
    <t>-946880166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</si>
  <si>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</si>
  <si>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</si>
  <si>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-703934856</t>
  </si>
  <si>
    <t>281709662</t>
  </si>
  <si>
    <t>687434837</t>
  </si>
  <si>
    <t>23*221,379</t>
  </si>
  <si>
    <t>-553460371</t>
  </si>
  <si>
    <t>41,88+11,48</t>
  </si>
  <si>
    <t>436250660</t>
  </si>
  <si>
    <t>9,68+7,96+26,926+15,279+11,48</t>
  </si>
  <si>
    <t>-836158082</t>
  </si>
  <si>
    <t>29,812+54,032+9,411</t>
  </si>
  <si>
    <t>-1135822330</t>
  </si>
  <si>
    <t>711786066-r</t>
  </si>
  <si>
    <t>1383028110</t>
  </si>
  <si>
    <t>Prostupové těsnění do otvorů DN 150</t>
  </si>
  <si>
    <t>977746418</t>
  </si>
  <si>
    <t>518803734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</si>
</sst>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M17/011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KANALIZACE NEPOLISY – MÍSTNÍ ČÁST LUKOVÁ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Nepolisy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12. 12. 2024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Nepolisy, Nepolisy 75, 503 63 Nepolisy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Multiaqua s.r.o.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Roman Bárta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ROUND(AG95+AG110,2)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ROUND(AS95+AS110,2)</f>
        <v>0</v>
      </c>
      <c r="AT94" s="115">
        <f>ROUND(SUM(AV94:AW94),2)</f>
        <v>0</v>
      </c>
      <c r="AU94" s="116">
        <f>ROUND(AU95+AU110,5)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ROUND(AZ95+AZ110,2)</f>
        <v>0</v>
      </c>
      <c r="BA94" s="115">
        <f>ROUND(BA95+BA110,2)</f>
        <v>0</v>
      </c>
      <c r="BB94" s="115">
        <f>ROUND(BB95+BB110,2)</f>
        <v>0</v>
      </c>
      <c r="BC94" s="115">
        <f>ROUND(BC95+BC110,2)</f>
        <v>0</v>
      </c>
      <c r="BD94" s="117">
        <f>ROUND(BD95+BD110,2)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7"/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ROUND(AG96+SUM(AG104:AG109),2)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85</v>
      </c>
      <c r="AR95" s="127"/>
      <c r="AS95" s="128">
        <f>ROUND(AS96+SUM(AS104:AS109),2)</f>
        <v>0</v>
      </c>
      <c r="AT95" s="129">
        <f>ROUND(SUM(AV95:AW95),2)</f>
        <v>0</v>
      </c>
      <c r="AU95" s="130">
        <f>ROUND(AU96+SUM(AU104:AU109),5)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ROUND(AZ96+SUM(AZ104:AZ109),2)</f>
        <v>0</v>
      </c>
      <c r="BA95" s="129">
        <f>ROUND(BA96+SUM(BA104:BA109),2)</f>
        <v>0</v>
      </c>
      <c r="BB95" s="129">
        <f>ROUND(BB96+SUM(BB104:BB109),2)</f>
        <v>0</v>
      </c>
      <c r="BC95" s="129">
        <f>ROUND(BC96+SUM(BC104:BC109),2)</f>
        <v>0</v>
      </c>
      <c r="BD95" s="131">
        <f>ROUND(BD96+SUM(BD104:BD109),2)</f>
        <v>0</v>
      </c>
      <c r="BE95" s="7"/>
      <c r="BS95" s="132" t="s">
        <v>78</v>
      </c>
      <c r="BT95" s="132" t="s">
        <v>86</v>
      </c>
      <c r="BU95" s="132" t="s">
        <v>80</v>
      </c>
      <c r="BV95" s="132" t="s">
        <v>81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4" customFormat="1" ht="16.5" customHeight="1">
      <c r="A96" s="4"/>
      <c r="B96" s="71"/>
      <c r="C96" s="133"/>
      <c r="D96" s="133"/>
      <c r="E96" s="134" t="s">
        <v>89</v>
      </c>
      <c r="F96" s="134"/>
      <c r="G96" s="134"/>
      <c r="H96" s="134"/>
      <c r="I96" s="134"/>
      <c r="J96" s="133"/>
      <c r="K96" s="134" t="s">
        <v>90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ROUND(SUM(AG97:AG103),2)</f>
        <v>0</v>
      </c>
      <c r="AH96" s="133"/>
      <c r="AI96" s="133"/>
      <c r="AJ96" s="133"/>
      <c r="AK96" s="133"/>
      <c r="AL96" s="133"/>
      <c r="AM96" s="133"/>
      <c r="AN96" s="136">
        <f>SUM(AG96,AT96)</f>
        <v>0</v>
      </c>
      <c r="AO96" s="133"/>
      <c r="AP96" s="133"/>
      <c r="AQ96" s="137" t="s">
        <v>91</v>
      </c>
      <c r="AR96" s="73"/>
      <c r="AS96" s="138">
        <f>ROUND(SUM(AS97:AS103),2)</f>
        <v>0</v>
      </c>
      <c r="AT96" s="139">
        <f>ROUND(SUM(AV96:AW96),2)</f>
        <v>0</v>
      </c>
      <c r="AU96" s="140">
        <f>ROUND(SUM(AU97:AU103),5)</f>
        <v>0</v>
      </c>
      <c r="AV96" s="139">
        <f>ROUND(AZ96*L29,2)</f>
        <v>0</v>
      </c>
      <c r="AW96" s="139">
        <f>ROUND(BA96*L30,2)</f>
        <v>0</v>
      </c>
      <c r="AX96" s="139">
        <f>ROUND(BB96*L29,2)</f>
        <v>0</v>
      </c>
      <c r="AY96" s="139">
        <f>ROUND(BC96*L30,2)</f>
        <v>0</v>
      </c>
      <c r="AZ96" s="139">
        <f>ROUND(SUM(AZ97:AZ103),2)</f>
        <v>0</v>
      </c>
      <c r="BA96" s="139">
        <f>ROUND(SUM(BA97:BA103),2)</f>
        <v>0</v>
      </c>
      <c r="BB96" s="139">
        <f>ROUND(SUM(BB97:BB103),2)</f>
        <v>0</v>
      </c>
      <c r="BC96" s="139">
        <f>ROUND(SUM(BC97:BC103),2)</f>
        <v>0</v>
      </c>
      <c r="BD96" s="141">
        <f>ROUND(SUM(BD97:BD103),2)</f>
        <v>0</v>
      </c>
      <c r="BE96" s="4"/>
      <c r="BS96" s="142" t="s">
        <v>78</v>
      </c>
      <c r="BT96" s="142" t="s">
        <v>88</v>
      </c>
      <c r="BU96" s="142" t="s">
        <v>80</v>
      </c>
      <c r="BV96" s="142" t="s">
        <v>81</v>
      </c>
      <c r="BW96" s="142" t="s">
        <v>92</v>
      </c>
      <c r="BX96" s="142" t="s">
        <v>87</v>
      </c>
      <c r="CL96" s="142" t="s">
        <v>1</v>
      </c>
    </row>
    <row r="97" s="4" customFormat="1" ht="16.5" customHeight="1">
      <c r="A97" s="143" t="s">
        <v>93</v>
      </c>
      <c r="B97" s="71"/>
      <c r="C97" s="133"/>
      <c r="D97" s="133"/>
      <c r="E97" s="133"/>
      <c r="F97" s="134" t="s">
        <v>83</v>
      </c>
      <c r="G97" s="134"/>
      <c r="H97" s="134"/>
      <c r="I97" s="134"/>
      <c r="J97" s="134"/>
      <c r="K97" s="133"/>
      <c r="L97" s="134" t="s">
        <v>94</v>
      </c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6">
        <f>'01 - Stoka A'!J34</f>
        <v>0</v>
      </c>
      <c r="AH97" s="133"/>
      <c r="AI97" s="133"/>
      <c r="AJ97" s="133"/>
      <c r="AK97" s="133"/>
      <c r="AL97" s="133"/>
      <c r="AM97" s="133"/>
      <c r="AN97" s="136">
        <f>SUM(AG97,AT97)</f>
        <v>0</v>
      </c>
      <c r="AO97" s="133"/>
      <c r="AP97" s="133"/>
      <c r="AQ97" s="137" t="s">
        <v>91</v>
      </c>
      <c r="AR97" s="73"/>
      <c r="AS97" s="138">
        <v>0</v>
      </c>
      <c r="AT97" s="139">
        <f>ROUND(SUM(AV97:AW97),2)</f>
        <v>0</v>
      </c>
      <c r="AU97" s="140">
        <f>'01 - Stoka A'!P134</f>
        <v>0</v>
      </c>
      <c r="AV97" s="139">
        <f>'01 - Stoka A'!J37</f>
        <v>0</v>
      </c>
      <c r="AW97" s="139">
        <f>'01 - Stoka A'!J38</f>
        <v>0</v>
      </c>
      <c r="AX97" s="139">
        <f>'01 - Stoka A'!J39</f>
        <v>0</v>
      </c>
      <c r="AY97" s="139">
        <f>'01 - Stoka A'!J40</f>
        <v>0</v>
      </c>
      <c r="AZ97" s="139">
        <f>'01 - Stoka A'!F37</f>
        <v>0</v>
      </c>
      <c r="BA97" s="139">
        <f>'01 - Stoka A'!F38</f>
        <v>0</v>
      </c>
      <c r="BB97" s="139">
        <f>'01 - Stoka A'!F39</f>
        <v>0</v>
      </c>
      <c r="BC97" s="139">
        <f>'01 - Stoka A'!F40</f>
        <v>0</v>
      </c>
      <c r="BD97" s="141">
        <f>'01 - Stoka A'!F41</f>
        <v>0</v>
      </c>
      <c r="BE97" s="4"/>
      <c r="BT97" s="142" t="s">
        <v>95</v>
      </c>
      <c r="BV97" s="142" t="s">
        <v>81</v>
      </c>
      <c r="BW97" s="142" t="s">
        <v>96</v>
      </c>
      <c r="BX97" s="142" t="s">
        <v>92</v>
      </c>
      <c r="CL97" s="142" t="s">
        <v>1</v>
      </c>
    </row>
    <row r="98" s="4" customFormat="1" ht="16.5" customHeight="1">
      <c r="A98" s="143" t="s">
        <v>93</v>
      </c>
      <c r="B98" s="71"/>
      <c r="C98" s="133"/>
      <c r="D98" s="133"/>
      <c r="E98" s="133"/>
      <c r="F98" s="134" t="s">
        <v>97</v>
      </c>
      <c r="G98" s="134"/>
      <c r="H98" s="134"/>
      <c r="I98" s="134"/>
      <c r="J98" s="134"/>
      <c r="K98" s="133"/>
      <c r="L98" s="134" t="s">
        <v>98</v>
      </c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6">
        <f>'02 - Stoka A1'!J34</f>
        <v>0</v>
      </c>
      <c r="AH98" s="133"/>
      <c r="AI98" s="133"/>
      <c r="AJ98" s="133"/>
      <c r="AK98" s="133"/>
      <c r="AL98" s="133"/>
      <c r="AM98" s="133"/>
      <c r="AN98" s="136">
        <f>SUM(AG98,AT98)</f>
        <v>0</v>
      </c>
      <c r="AO98" s="133"/>
      <c r="AP98" s="133"/>
      <c r="AQ98" s="137" t="s">
        <v>91</v>
      </c>
      <c r="AR98" s="73"/>
      <c r="AS98" s="138">
        <v>0</v>
      </c>
      <c r="AT98" s="139">
        <f>ROUND(SUM(AV98:AW98),2)</f>
        <v>0</v>
      </c>
      <c r="AU98" s="140">
        <f>'02 - Stoka A1'!P134</f>
        <v>0</v>
      </c>
      <c r="AV98" s="139">
        <f>'02 - Stoka A1'!J37</f>
        <v>0</v>
      </c>
      <c r="AW98" s="139">
        <f>'02 - Stoka A1'!J38</f>
        <v>0</v>
      </c>
      <c r="AX98" s="139">
        <f>'02 - Stoka A1'!J39</f>
        <v>0</v>
      </c>
      <c r="AY98" s="139">
        <f>'02 - Stoka A1'!J40</f>
        <v>0</v>
      </c>
      <c r="AZ98" s="139">
        <f>'02 - Stoka A1'!F37</f>
        <v>0</v>
      </c>
      <c r="BA98" s="139">
        <f>'02 - Stoka A1'!F38</f>
        <v>0</v>
      </c>
      <c r="BB98" s="139">
        <f>'02 - Stoka A1'!F39</f>
        <v>0</v>
      </c>
      <c r="BC98" s="139">
        <f>'02 - Stoka A1'!F40</f>
        <v>0</v>
      </c>
      <c r="BD98" s="141">
        <f>'02 - Stoka A1'!F41</f>
        <v>0</v>
      </c>
      <c r="BE98" s="4"/>
      <c r="BT98" s="142" t="s">
        <v>95</v>
      </c>
      <c r="BV98" s="142" t="s">
        <v>81</v>
      </c>
      <c r="BW98" s="142" t="s">
        <v>99</v>
      </c>
      <c r="BX98" s="142" t="s">
        <v>92</v>
      </c>
      <c r="CL98" s="142" t="s">
        <v>1</v>
      </c>
    </row>
    <row r="99" s="4" customFormat="1" ht="16.5" customHeight="1">
      <c r="A99" s="143" t="s">
        <v>93</v>
      </c>
      <c r="B99" s="71"/>
      <c r="C99" s="133"/>
      <c r="D99" s="133"/>
      <c r="E99" s="133"/>
      <c r="F99" s="134" t="s">
        <v>100</v>
      </c>
      <c r="G99" s="134"/>
      <c r="H99" s="134"/>
      <c r="I99" s="134"/>
      <c r="J99" s="134"/>
      <c r="K99" s="133"/>
      <c r="L99" s="134" t="s">
        <v>101</v>
      </c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6">
        <f>'03 - Stoka A1-1'!J34</f>
        <v>0</v>
      </c>
      <c r="AH99" s="133"/>
      <c r="AI99" s="133"/>
      <c r="AJ99" s="133"/>
      <c r="AK99" s="133"/>
      <c r="AL99" s="133"/>
      <c r="AM99" s="133"/>
      <c r="AN99" s="136">
        <f>SUM(AG99,AT99)</f>
        <v>0</v>
      </c>
      <c r="AO99" s="133"/>
      <c r="AP99" s="133"/>
      <c r="AQ99" s="137" t="s">
        <v>91</v>
      </c>
      <c r="AR99" s="73"/>
      <c r="AS99" s="138">
        <v>0</v>
      </c>
      <c r="AT99" s="139">
        <f>ROUND(SUM(AV99:AW99),2)</f>
        <v>0</v>
      </c>
      <c r="AU99" s="140">
        <f>'03 - Stoka A1-1'!P134</f>
        <v>0</v>
      </c>
      <c r="AV99" s="139">
        <f>'03 - Stoka A1-1'!J37</f>
        <v>0</v>
      </c>
      <c r="AW99" s="139">
        <f>'03 - Stoka A1-1'!J38</f>
        <v>0</v>
      </c>
      <c r="AX99" s="139">
        <f>'03 - Stoka A1-1'!J39</f>
        <v>0</v>
      </c>
      <c r="AY99" s="139">
        <f>'03 - Stoka A1-1'!J40</f>
        <v>0</v>
      </c>
      <c r="AZ99" s="139">
        <f>'03 - Stoka A1-1'!F37</f>
        <v>0</v>
      </c>
      <c r="BA99" s="139">
        <f>'03 - Stoka A1-1'!F38</f>
        <v>0</v>
      </c>
      <c r="BB99" s="139">
        <f>'03 - Stoka A1-1'!F39</f>
        <v>0</v>
      </c>
      <c r="BC99" s="139">
        <f>'03 - Stoka A1-1'!F40</f>
        <v>0</v>
      </c>
      <c r="BD99" s="141">
        <f>'03 - Stoka A1-1'!F41</f>
        <v>0</v>
      </c>
      <c r="BE99" s="4"/>
      <c r="BT99" s="142" t="s">
        <v>95</v>
      </c>
      <c r="BV99" s="142" t="s">
        <v>81</v>
      </c>
      <c r="BW99" s="142" t="s">
        <v>102</v>
      </c>
      <c r="BX99" s="142" t="s">
        <v>92</v>
      </c>
      <c r="CL99" s="142" t="s">
        <v>1</v>
      </c>
    </row>
    <row r="100" s="4" customFormat="1" ht="16.5" customHeight="1">
      <c r="A100" s="143" t="s">
        <v>93</v>
      </c>
      <c r="B100" s="71"/>
      <c r="C100" s="133"/>
      <c r="D100" s="133"/>
      <c r="E100" s="133"/>
      <c r="F100" s="134" t="s">
        <v>103</v>
      </c>
      <c r="G100" s="134"/>
      <c r="H100" s="134"/>
      <c r="I100" s="134"/>
      <c r="J100" s="134"/>
      <c r="K100" s="133"/>
      <c r="L100" s="134" t="s">
        <v>104</v>
      </c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6">
        <f>'04 - Stoka A2'!J34</f>
        <v>0</v>
      </c>
      <c r="AH100" s="133"/>
      <c r="AI100" s="133"/>
      <c r="AJ100" s="133"/>
      <c r="AK100" s="133"/>
      <c r="AL100" s="133"/>
      <c r="AM100" s="133"/>
      <c r="AN100" s="136">
        <f>SUM(AG100,AT100)</f>
        <v>0</v>
      </c>
      <c r="AO100" s="133"/>
      <c r="AP100" s="133"/>
      <c r="AQ100" s="137" t="s">
        <v>91</v>
      </c>
      <c r="AR100" s="73"/>
      <c r="AS100" s="138">
        <v>0</v>
      </c>
      <c r="AT100" s="139">
        <f>ROUND(SUM(AV100:AW100),2)</f>
        <v>0</v>
      </c>
      <c r="AU100" s="140">
        <f>'04 - Stoka A2'!P134</f>
        <v>0</v>
      </c>
      <c r="AV100" s="139">
        <f>'04 - Stoka A2'!J37</f>
        <v>0</v>
      </c>
      <c r="AW100" s="139">
        <f>'04 - Stoka A2'!J38</f>
        <v>0</v>
      </c>
      <c r="AX100" s="139">
        <f>'04 - Stoka A2'!J39</f>
        <v>0</v>
      </c>
      <c r="AY100" s="139">
        <f>'04 - Stoka A2'!J40</f>
        <v>0</v>
      </c>
      <c r="AZ100" s="139">
        <f>'04 - Stoka A2'!F37</f>
        <v>0</v>
      </c>
      <c r="BA100" s="139">
        <f>'04 - Stoka A2'!F38</f>
        <v>0</v>
      </c>
      <c r="BB100" s="139">
        <f>'04 - Stoka A2'!F39</f>
        <v>0</v>
      </c>
      <c r="BC100" s="139">
        <f>'04 - Stoka A2'!F40</f>
        <v>0</v>
      </c>
      <c r="BD100" s="141">
        <f>'04 - Stoka A2'!F41</f>
        <v>0</v>
      </c>
      <c r="BE100" s="4"/>
      <c r="BT100" s="142" t="s">
        <v>95</v>
      </c>
      <c r="BV100" s="142" t="s">
        <v>81</v>
      </c>
      <c r="BW100" s="142" t="s">
        <v>105</v>
      </c>
      <c r="BX100" s="142" t="s">
        <v>92</v>
      </c>
      <c r="CL100" s="142" t="s">
        <v>1</v>
      </c>
    </row>
    <row r="101" s="4" customFormat="1" ht="16.5" customHeight="1">
      <c r="A101" s="143" t="s">
        <v>93</v>
      </c>
      <c r="B101" s="71"/>
      <c r="C101" s="133"/>
      <c r="D101" s="133"/>
      <c r="E101" s="133"/>
      <c r="F101" s="134" t="s">
        <v>106</v>
      </c>
      <c r="G101" s="134"/>
      <c r="H101" s="134"/>
      <c r="I101" s="134"/>
      <c r="J101" s="134"/>
      <c r="K101" s="133"/>
      <c r="L101" s="134" t="s">
        <v>107</v>
      </c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6">
        <f>'05 - Stoka A3'!J34</f>
        <v>0</v>
      </c>
      <c r="AH101" s="133"/>
      <c r="AI101" s="133"/>
      <c r="AJ101" s="133"/>
      <c r="AK101" s="133"/>
      <c r="AL101" s="133"/>
      <c r="AM101" s="133"/>
      <c r="AN101" s="136">
        <f>SUM(AG101,AT101)</f>
        <v>0</v>
      </c>
      <c r="AO101" s="133"/>
      <c r="AP101" s="133"/>
      <c r="AQ101" s="137" t="s">
        <v>91</v>
      </c>
      <c r="AR101" s="73"/>
      <c r="AS101" s="138">
        <v>0</v>
      </c>
      <c r="AT101" s="139">
        <f>ROUND(SUM(AV101:AW101),2)</f>
        <v>0</v>
      </c>
      <c r="AU101" s="140">
        <f>'05 - Stoka A3'!P134</f>
        <v>0</v>
      </c>
      <c r="AV101" s="139">
        <f>'05 - Stoka A3'!J37</f>
        <v>0</v>
      </c>
      <c r="AW101" s="139">
        <f>'05 - Stoka A3'!J38</f>
        <v>0</v>
      </c>
      <c r="AX101" s="139">
        <f>'05 - Stoka A3'!J39</f>
        <v>0</v>
      </c>
      <c r="AY101" s="139">
        <f>'05 - Stoka A3'!J40</f>
        <v>0</v>
      </c>
      <c r="AZ101" s="139">
        <f>'05 - Stoka A3'!F37</f>
        <v>0</v>
      </c>
      <c r="BA101" s="139">
        <f>'05 - Stoka A3'!F38</f>
        <v>0</v>
      </c>
      <c r="BB101" s="139">
        <f>'05 - Stoka A3'!F39</f>
        <v>0</v>
      </c>
      <c r="BC101" s="139">
        <f>'05 - Stoka A3'!F40</f>
        <v>0</v>
      </c>
      <c r="BD101" s="141">
        <f>'05 - Stoka A3'!F41</f>
        <v>0</v>
      </c>
      <c r="BE101" s="4"/>
      <c r="BT101" s="142" t="s">
        <v>95</v>
      </c>
      <c r="BV101" s="142" t="s">
        <v>81</v>
      </c>
      <c r="BW101" s="142" t="s">
        <v>108</v>
      </c>
      <c r="BX101" s="142" t="s">
        <v>92</v>
      </c>
      <c r="CL101" s="142" t="s">
        <v>1</v>
      </c>
    </row>
    <row r="102" s="4" customFormat="1" ht="16.5" customHeight="1">
      <c r="A102" s="143" t="s">
        <v>93</v>
      </c>
      <c r="B102" s="71"/>
      <c r="C102" s="133"/>
      <c r="D102" s="133"/>
      <c r="E102" s="133"/>
      <c r="F102" s="134" t="s">
        <v>109</v>
      </c>
      <c r="G102" s="134"/>
      <c r="H102" s="134"/>
      <c r="I102" s="134"/>
      <c r="J102" s="134"/>
      <c r="K102" s="133"/>
      <c r="L102" s="134" t="s">
        <v>110</v>
      </c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6">
        <f>'06 - Stoka A4'!J34</f>
        <v>0</v>
      </c>
      <c r="AH102" s="133"/>
      <c r="AI102" s="133"/>
      <c r="AJ102" s="133"/>
      <c r="AK102" s="133"/>
      <c r="AL102" s="133"/>
      <c r="AM102" s="133"/>
      <c r="AN102" s="136">
        <f>SUM(AG102,AT102)</f>
        <v>0</v>
      </c>
      <c r="AO102" s="133"/>
      <c r="AP102" s="133"/>
      <c r="AQ102" s="137" t="s">
        <v>91</v>
      </c>
      <c r="AR102" s="73"/>
      <c r="AS102" s="138">
        <v>0</v>
      </c>
      <c r="AT102" s="139">
        <f>ROUND(SUM(AV102:AW102),2)</f>
        <v>0</v>
      </c>
      <c r="AU102" s="140">
        <f>'06 - Stoka A4'!P134</f>
        <v>0</v>
      </c>
      <c r="AV102" s="139">
        <f>'06 - Stoka A4'!J37</f>
        <v>0</v>
      </c>
      <c r="AW102" s="139">
        <f>'06 - Stoka A4'!J38</f>
        <v>0</v>
      </c>
      <c r="AX102" s="139">
        <f>'06 - Stoka A4'!J39</f>
        <v>0</v>
      </c>
      <c r="AY102" s="139">
        <f>'06 - Stoka A4'!J40</f>
        <v>0</v>
      </c>
      <c r="AZ102" s="139">
        <f>'06 - Stoka A4'!F37</f>
        <v>0</v>
      </c>
      <c r="BA102" s="139">
        <f>'06 - Stoka A4'!F38</f>
        <v>0</v>
      </c>
      <c r="BB102" s="139">
        <f>'06 - Stoka A4'!F39</f>
        <v>0</v>
      </c>
      <c r="BC102" s="139">
        <f>'06 - Stoka A4'!F40</f>
        <v>0</v>
      </c>
      <c r="BD102" s="141">
        <f>'06 - Stoka A4'!F41</f>
        <v>0</v>
      </c>
      <c r="BE102" s="4"/>
      <c r="BT102" s="142" t="s">
        <v>95</v>
      </c>
      <c r="BV102" s="142" t="s">
        <v>81</v>
      </c>
      <c r="BW102" s="142" t="s">
        <v>111</v>
      </c>
      <c r="BX102" s="142" t="s">
        <v>92</v>
      </c>
      <c r="CL102" s="142" t="s">
        <v>1</v>
      </c>
    </row>
    <row r="103" s="4" customFormat="1" ht="16.5" customHeight="1">
      <c r="A103" s="143" t="s">
        <v>93</v>
      </c>
      <c r="B103" s="71"/>
      <c r="C103" s="133"/>
      <c r="D103" s="133"/>
      <c r="E103" s="133"/>
      <c r="F103" s="134" t="s">
        <v>112</v>
      </c>
      <c r="G103" s="134"/>
      <c r="H103" s="134"/>
      <c r="I103" s="134"/>
      <c r="J103" s="134"/>
      <c r="K103" s="133"/>
      <c r="L103" s="134" t="s">
        <v>113</v>
      </c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6">
        <f>'07 - Stoka B'!J34</f>
        <v>0</v>
      </c>
      <c r="AH103" s="133"/>
      <c r="AI103" s="133"/>
      <c r="AJ103" s="133"/>
      <c r="AK103" s="133"/>
      <c r="AL103" s="133"/>
      <c r="AM103" s="133"/>
      <c r="AN103" s="136">
        <f>SUM(AG103,AT103)</f>
        <v>0</v>
      </c>
      <c r="AO103" s="133"/>
      <c r="AP103" s="133"/>
      <c r="AQ103" s="137" t="s">
        <v>91</v>
      </c>
      <c r="AR103" s="73"/>
      <c r="AS103" s="138">
        <v>0</v>
      </c>
      <c r="AT103" s="139">
        <f>ROUND(SUM(AV103:AW103),2)</f>
        <v>0</v>
      </c>
      <c r="AU103" s="140">
        <f>'07 - Stoka B'!P134</f>
        <v>0</v>
      </c>
      <c r="AV103" s="139">
        <f>'07 - Stoka B'!J37</f>
        <v>0</v>
      </c>
      <c r="AW103" s="139">
        <f>'07 - Stoka B'!J38</f>
        <v>0</v>
      </c>
      <c r="AX103" s="139">
        <f>'07 - Stoka B'!J39</f>
        <v>0</v>
      </c>
      <c r="AY103" s="139">
        <f>'07 - Stoka B'!J40</f>
        <v>0</v>
      </c>
      <c r="AZ103" s="139">
        <f>'07 - Stoka B'!F37</f>
        <v>0</v>
      </c>
      <c r="BA103" s="139">
        <f>'07 - Stoka B'!F38</f>
        <v>0</v>
      </c>
      <c r="BB103" s="139">
        <f>'07 - Stoka B'!F39</f>
        <v>0</v>
      </c>
      <c r="BC103" s="139">
        <f>'07 - Stoka B'!F40</f>
        <v>0</v>
      </c>
      <c r="BD103" s="141">
        <f>'07 - Stoka B'!F41</f>
        <v>0</v>
      </c>
      <c r="BE103" s="4"/>
      <c r="BT103" s="142" t="s">
        <v>95</v>
      </c>
      <c r="BV103" s="142" t="s">
        <v>81</v>
      </c>
      <c r="BW103" s="142" t="s">
        <v>114</v>
      </c>
      <c r="BX103" s="142" t="s">
        <v>92</v>
      </c>
      <c r="CL103" s="142" t="s">
        <v>1</v>
      </c>
    </row>
    <row r="104" s="4" customFormat="1" ht="16.5" customHeight="1">
      <c r="A104" s="143" t="s">
        <v>93</v>
      </c>
      <c r="B104" s="71"/>
      <c r="C104" s="133"/>
      <c r="D104" s="133"/>
      <c r="E104" s="134" t="s">
        <v>115</v>
      </c>
      <c r="F104" s="134"/>
      <c r="G104" s="134"/>
      <c r="H104" s="134"/>
      <c r="I104" s="134"/>
      <c r="J104" s="133"/>
      <c r="K104" s="134" t="s">
        <v>116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6">
        <f>'SO 02 - Výtlak odpadních vod'!J32</f>
        <v>0</v>
      </c>
      <c r="AH104" s="133"/>
      <c r="AI104" s="133"/>
      <c r="AJ104" s="133"/>
      <c r="AK104" s="133"/>
      <c r="AL104" s="133"/>
      <c r="AM104" s="133"/>
      <c r="AN104" s="136">
        <f>SUM(AG104,AT104)</f>
        <v>0</v>
      </c>
      <c r="AO104" s="133"/>
      <c r="AP104" s="133"/>
      <c r="AQ104" s="137" t="s">
        <v>91</v>
      </c>
      <c r="AR104" s="73"/>
      <c r="AS104" s="138">
        <v>0</v>
      </c>
      <c r="AT104" s="139">
        <f>ROUND(SUM(AV104:AW104),2)</f>
        <v>0</v>
      </c>
      <c r="AU104" s="140">
        <f>'SO 02 - Výtlak odpadních vod'!P132</f>
        <v>0</v>
      </c>
      <c r="AV104" s="139">
        <f>'SO 02 - Výtlak odpadních vod'!J35</f>
        <v>0</v>
      </c>
      <c r="AW104" s="139">
        <f>'SO 02 - Výtlak odpadních vod'!J36</f>
        <v>0</v>
      </c>
      <c r="AX104" s="139">
        <f>'SO 02 - Výtlak odpadních vod'!J37</f>
        <v>0</v>
      </c>
      <c r="AY104" s="139">
        <f>'SO 02 - Výtlak odpadních vod'!J38</f>
        <v>0</v>
      </c>
      <c r="AZ104" s="139">
        <f>'SO 02 - Výtlak odpadních vod'!F35</f>
        <v>0</v>
      </c>
      <c r="BA104" s="139">
        <f>'SO 02 - Výtlak odpadních vod'!F36</f>
        <v>0</v>
      </c>
      <c r="BB104" s="139">
        <f>'SO 02 - Výtlak odpadních vod'!F37</f>
        <v>0</v>
      </c>
      <c r="BC104" s="139">
        <f>'SO 02 - Výtlak odpadních vod'!F38</f>
        <v>0</v>
      </c>
      <c r="BD104" s="141">
        <f>'SO 02 - Výtlak odpadních vod'!F39</f>
        <v>0</v>
      </c>
      <c r="BE104" s="4"/>
      <c r="BT104" s="142" t="s">
        <v>88</v>
      </c>
      <c r="BV104" s="142" t="s">
        <v>81</v>
      </c>
      <c r="BW104" s="142" t="s">
        <v>117</v>
      </c>
      <c r="BX104" s="142" t="s">
        <v>87</v>
      </c>
      <c r="CL104" s="142" t="s">
        <v>1</v>
      </c>
    </row>
    <row r="105" s="4" customFormat="1" ht="16.5" customHeight="1">
      <c r="A105" s="143" t="s">
        <v>93</v>
      </c>
      <c r="B105" s="71"/>
      <c r="C105" s="133"/>
      <c r="D105" s="133"/>
      <c r="E105" s="134" t="s">
        <v>118</v>
      </c>
      <c r="F105" s="134"/>
      <c r="G105" s="134"/>
      <c r="H105" s="134"/>
      <c r="I105" s="134"/>
      <c r="J105" s="133"/>
      <c r="K105" s="134" t="s">
        <v>119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6">
        <f>'SO 03 - Čerpací stanice o...'!J32</f>
        <v>0</v>
      </c>
      <c r="AH105" s="133"/>
      <c r="AI105" s="133"/>
      <c r="AJ105" s="133"/>
      <c r="AK105" s="133"/>
      <c r="AL105" s="133"/>
      <c r="AM105" s="133"/>
      <c r="AN105" s="136">
        <f>SUM(AG105,AT105)</f>
        <v>0</v>
      </c>
      <c r="AO105" s="133"/>
      <c r="AP105" s="133"/>
      <c r="AQ105" s="137" t="s">
        <v>91</v>
      </c>
      <c r="AR105" s="73"/>
      <c r="AS105" s="138">
        <v>0</v>
      </c>
      <c r="AT105" s="139">
        <f>ROUND(SUM(AV105:AW105),2)</f>
        <v>0</v>
      </c>
      <c r="AU105" s="140">
        <f>'SO 03 - Čerpací stanice o...'!P130</f>
        <v>0</v>
      </c>
      <c r="AV105" s="139">
        <f>'SO 03 - Čerpací stanice o...'!J35</f>
        <v>0</v>
      </c>
      <c r="AW105" s="139">
        <f>'SO 03 - Čerpací stanice o...'!J36</f>
        <v>0</v>
      </c>
      <c r="AX105" s="139">
        <f>'SO 03 - Čerpací stanice o...'!J37</f>
        <v>0</v>
      </c>
      <c r="AY105" s="139">
        <f>'SO 03 - Čerpací stanice o...'!J38</f>
        <v>0</v>
      </c>
      <c r="AZ105" s="139">
        <f>'SO 03 - Čerpací stanice o...'!F35</f>
        <v>0</v>
      </c>
      <c r="BA105" s="139">
        <f>'SO 03 - Čerpací stanice o...'!F36</f>
        <v>0</v>
      </c>
      <c r="BB105" s="139">
        <f>'SO 03 - Čerpací stanice o...'!F37</f>
        <v>0</v>
      </c>
      <c r="BC105" s="139">
        <f>'SO 03 - Čerpací stanice o...'!F38</f>
        <v>0</v>
      </c>
      <c r="BD105" s="141">
        <f>'SO 03 - Čerpací stanice o...'!F39</f>
        <v>0</v>
      </c>
      <c r="BE105" s="4"/>
      <c r="BT105" s="142" t="s">
        <v>88</v>
      </c>
      <c r="BV105" s="142" t="s">
        <v>81</v>
      </c>
      <c r="BW105" s="142" t="s">
        <v>120</v>
      </c>
      <c r="BX105" s="142" t="s">
        <v>87</v>
      </c>
      <c r="CL105" s="142" t="s">
        <v>1</v>
      </c>
    </row>
    <row r="106" s="4" customFormat="1" ht="16.5" customHeight="1">
      <c r="A106" s="143" t="s">
        <v>93</v>
      </c>
      <c r="B106" s="71"/>
      <c r="C106" s="133"/>
      <c r="D106" s="133"/>
      <c r="E106" s="134" t="s">
        <v>121</v>
      </c>
      <c r="F106" s="134"/>
      <c r="G106" s="134"/>
      <c r="H106" s="134"/>
      <c r="I106" s="134"/>
      <c r="J106" s="133"/>
      <c r="K106" s="134" t="s">
        <v>122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6">
        <f>'SO 04 - Přípojky NN k ČS'!J32</f>
        <v>0</v>
      </c>
      <c r="AH106" s="133"/>
      <c r="AI106" s="133"/>
      <c r="AJ106" s="133"/>
      <c r="AK106" s="133"/>
      <c r="AL106" s="133"/>
      <c r="AM106" s="133"/>
      <c r="AN106" s="136">
        <f>SUM(AG106,AT106)</f>
        <v>0</v>
      </c>
      <c r="AO106" s="133"/>
      <c r="AP106" s="133"/>
      <c r="AQ106" s="137" t="s">
        <v>91</v>
      </c>
      <c r="AR106" s="73"/>
      <c r="AS106" s="138">
        <v>0</v>
      </c>
      <c r="AT106" s="139">
        <f>ROUND(SUM(AV106:AW106),2)</f>
        <v>0</v>
      </c>
      <c r="AU106" s="140">
        <f>'SO 04 - Přípojky NN k ČS'!P124</f>
        <v>0</v>
      </c>
      <c r="AV106" s="139">
        <f>'SO 04 - Přípojky NN k ČS'!J35</f>
        <v>0</v>
      </c>
      <c r="AW106" s="139">
        <f>'SO 04 - Přípojky NN k ČS'!J36</f>
        <v>0</v>
      </c>
      <c r="AX106" s="139">
        <f>'SO 04 - Přípojky NN k ČS'!J37</f>
        <v>0</v>
      </c>
      <c r="AY106" s="139">
        <f>'SO 04 - Přípojky NN k ČS'!J38</f>
        <v>0</v>
      </c>
      <c r="AZ106" s="139">
        <f>'SO 04 - Přípojky NN k ČS'!F35</f>
        <v>0</v>
      </c>
      <c r="BA106" s="139">
        <f>'SO 04 - Přípojky NN k ČS'!F36</f>
        <v>0</v>
      </c>
      <c r="BB106" s="139">
        <f>'SO 04 - Přípojky NN k ČS'!F37</f>
        <v>0</v>
      </c>
      <c r="BC106" s="139">
        <f>'SO 04 - Přípojky NN k ČS'!F38</f>
        <v>0</v>
      </c>
      <c r="BD106" s="141">
        <f>'SO 04 - Přípojky NN k ČS'!F39</f>
        <v>0</v>
      </c>
      <c r="BE106" s="4"/>
      <c r="BT106" s="142" t="s">
        <v>88</v>
      </c>
      <c r="BV106" s="142" t="s">
        <v>81</v>
      </c>
      <c r="BW106" s="142" t="s">
        <v>123</v>
      </c>
      <c r="BX106" s="142" t="s">
        <v>87</v>
      </c>
      <c r="CL106" s="142" t="s">
        <v>1</v>
      </c>
    </row>
    <row r="107" s="4" customFormat="1" ht="16.5" customHeight="1">
      <c r="A107" s="143" t="s">
        <v>93</v>
      </c>
      <c r="B107" s="71"/>
      <c r="C107" s="133"/>
      <c r="D107" s="133"/>
      <c r="E107" s="134" t="s">
        <v>124</v>
      </c>
      <c r="F107" s="134"/>
      <c r="G107" s="134"/>
      <c r="H107" s="134"/>
      <c r="I107" s="134"/>
      <c r="J107" s="133"/>
      <c r="K107" s="134" t="s">
        <v>125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6">
        <f>'PS 01 - Strojně technolog...'!J32</f>
        <v>0</v>
      </c>
      <c r="AH107" s="133"/>
      <c r="AI107" s="133"/>
      <c r="AJ107" s="133"/>
      <c r="AK107" s="133"/>
      <c r="AL107" s="133"/>
      <c r="AM107" s="133"/>
      <c r="AN107" s="136">
        <f>SUM(AG107,AT107)</f>
        <v>0</v>
      </c>
      <c r="AO107" s="133"/>
      <c r="AP107" s="133"/>
      <c r="AQ107" s="137" t="s">
        <v>91</v>
      </c>
      <c r="AR107" s="73"/>
      <c r="AS107" s="138">
        <v>0</v>
      </c>
      <c r="AT107" s="139">
        <f>ROUND(SUM(AV107:AW107),2)</f>
        <v>0</v>
      </c>
      <c r="AU107" s="140">
        <f>'PS 01 - Strojně technolog...'!P120</f>
        <v>0</v>
      </c>
      <c r="AV107" s="139">
        <f>'PS 01 - Strojně technolog...'!J35</f>
        <v>0</v>
      </c>
      <c r="AW107" s="139">
        <f>'PS 01 - Strojně technolog...'!J36</f>
        <v>0</v>
      </c>
      <c r="AX107" s="139">
        <f>'PS 01 - Strojně technolog...'!J37</f>
        <v>0</v>
      </c>
      <c r="AY107" s="139">
        <f>'PS 01 - Strojně technolog...'!J38</f>
        <v>0</v>
      </c>
      <c r="AZ107" s="139">
        <f>'PS 01 - Strojně technolog...'!F35</f>
        <v>0</v>
      </c>
      <c r="BA107" s="139">
        <f>'PS 01 - Strojně technolog...'!F36</f>
        <v>0</v>
      </c>
      <c r="BB107" s="139">
        <f>'PS 01 - Strojně technolog...'!F37</f>
        <v>0</v>
      </c>
      <c r="BC107" s="139">
        <f>'PS 01 - Strojně technolog...'!F38</f>
        <v>0</v>
      </c>
      <c r="BD107" s="141">
        <f>'PS 01 - Strojně technolog...'!F39</f>
        <v>0</v>
      </c>
      <c r="BE107" s="4"/>
      <c r="BT107" s="142" t="s">
        <v>88</v>
      </c>
      <c r="BV107" s="142" t="s">
        <v>81</v>
      </c>
      <c r="BW107" s="142" t="s">
        <v>126</v>
      </c>
      <c r="BX107" s="142" t="s">
        <v>87</v>
      </c>
      <c r="CL107" s="142" t="s">
        <v>1</v>
      </c>
    </row>
    <row r="108" s="4" customFormat="1" ht="16.5" customHeight="1">
      <c r="A108" s="143" t="s">
        <v>93</v>
      </c>
      <c r="B108" s="71"/>
      <c r="C108" s="133"/>
      <c r="D108" s="133"/>
      <c r="E108" s="134" t="s">
        <v>127</v>
      </c>
      <c r="F108" s="134"/>
      <c r="G108" s="134"/>
      <c r="H108" s="134"/>
      <c r="I108" s="134"/>
      <c r="J108" s="133"/>
      <c r="K108" s="134" t="s">
        <v>128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6">
        <f>'PS 02 - Elektrovybavení a...'!J32</f>
        <v>0</v>
      </c>
      <c r="AH108" s="133"/>
      <c r="AI108" s="133"/>
      <c r="AJ108" s="133"/>
      <c r="AK108" s="133"/>
      <c r="AL108" s="133"/>
      <c r="AM108" s="133"/>
      <c r="AN108" s="136">
        <f>SUM(AG108,AT108)</f>
        <v>0</v>
      </c>
      <c r="AO108" s="133"/>
      <c r="AP108" s="133"/>
      <c r="AQ108" s="137" t="s">
        <v>91</v>
      </c>
      <c r="AR108" s="73"/>
      <c r="AS108" s="138">
        <v>0</v>
      </c>
      <c r="AT108" s="139">
        <f>ROUND(SUM(AV108:AW108),2)</f>
        <v>0</v>
      </c>
      <c r="AU108" s="140">
        <f>'PS 02 - Elektrovybavení a...'!P124</f>
        <v>0</v>
      </c>
      <c r="AV108" s="139">
        <f>'PS 02 - Elektrovybavení a...'!J35</f>
        <v>0</v>
      </c>
      <c r="AW108" s="139">
        <f>'PS 02 - Elektrovybavení a...'!J36</f>
        <v>0</v>
      </c>
      <c r="AX108" s="139">
        <f>'PS 02 - Elektrovybavení a...'!J37</f>
        <v>0</v>
      </c>
      <c r="AY108" s="139">
        <f>'PS 02 - Elektrovybavení a...'!J38</f>
        <v>0</v>
      </c>
      <c r="AZ108" s="139">
        <f>'PS 02 - Elektrovybavení a...'!F35</f>
        <v>0</v>
      </c>
      <c r="BA108" s="139">
        <f>'PS 02 - Elektrovybavení a...'!F36</f>
        <v>0</v>
      </c>
      <c r="BB108" s="139">
        <f>'PS 02 - Elektrovybavení a...'!F37</f>
        <v>0</v>
      </c>
      <c r="BC108" s="139">
        <f>'PS 02 - Elektrovybavení a...'!F38</f>
        <v>0</v>
      </c>
      <c r="BD108" s="141">
        <f>'PS 02 - Elektrovybavení a...'!F39</f>
        <v>0</v>
      </c>
      <c r="BE108" s="4"/>
      <c r="BT108" s="142" t="s">
        <v>88</v>
      </c>
      <c r="BV108" s="142" t="s">
        <v>81</v>
      </c>
      <c r="BW108" s="142" t="s">
        <v>129</v>
      </c>
      <c r="BX108" s="142" t="s">
        <v>87</v>
      </c>
      <c r="CL108" s="142" t="s">
        <v>1</v>
      </c>
    </row>
    <row r="109" s="4" customFormat="1" ht="16.5" customHeight="1">
      <c r="A109" s="143" t="s">
        <v>93</v>
      </c>
      <c r="B109" s="71"/>
      <c r="C109" s="133"/>
      <c r="D109" s="133"/>
      <c r="E109" s="134" t="s">
        <v>130</v>
      </c>
      <c r="F109" s="134"/>
      <c r="G109" s="134"/>
      <c r="H109" s="134"/>
      <c r="I109" s="134"/>
      <c r="J109" s="133"/>
      <c r="K109" s="134" t="s">
        <v>131</v>
      </c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6">
        <f>'VON - Vedlejší a ostatní ...'!J32</f>
        <v>0</v>
      </c>
      <c r="AH109" s="133"/>
      <c r="AI109" s="133"/>
      <c r="AJ109" s="133"/>
      <c r="AK109" s="133"/>
      <c r="AL109" s="133"/>
      <c r="AM109" s="133"/>
      <c r="AN109" s="136">
        <f>SUM(AG109,AT109)</f>
        <v>0</v>
      </c>
      <c r="AO109" s="133"/>
      <c r="AP109" s="133"/>
      <c r="AQ109" s="137" t="s">
        <v>91</v>
      </c>
      <c r="AR109" s="73"/>
      <c r="AS109" s="138">
        <v>0</v>
      </c>
      <c r="AT109" s="139">
        <f>ROUND(SUM(AV109:AW109),2)</f>
        <v>0</v>
      </c>
      <c r="AU109" s="140">
        <f>'VON - Vedlejší a ostatní ...'!P128</f>
        <v>0</v>
      </c>
      <c r="AV109" s="139">
        <f>'VON - Vedlejší a ostatní ...'!J35</f>
        <v>0</v>
      </c>
      <c r="AW109" s="139">
        <f>'VON - Vedlejší a ostatní ...'!J36</f>
        <v>0</v>
      </c>
      <c r="AX109" s="139">
        <f>'VON - Vedlejší a ostatní ...'!J37</f>
        <v>0</v>
      </c>
      <c r="AY109" s="139">
        <f>'VON - Vedlejší a ostatní ...'!J38</f>
        <v>0</v>
      </c>
      <c r="AZ109" s="139">
        <f>'VON - Vedlejší a ostatní ...'!F35</f>
        <v>0</v>
      </c>
      <c r="BA109" s="139">
        <f>'VON - Vedlejší a ostatní ...'!F36</f>
        <v>0</v>
      </c>
      <c r="BB109" s="139">
        <f>'VON - Vedlejší a ostatní ...'!F37</f>
        <v>0</v>
      </c>
      <c r="BC109" s="139">
        <f>'VON - Vedlejší a ostatní ...'!F38</f>
        <v>0</v>
      </c>
      <c r="BD109" s="141">
        <f>'VON - Vedlejší a ostatní ...'!F39</f>
        <v>0</v>
      </c>
      <c r="BE109" s="4"/>
      <c r="BT109" s="142" t="s">
        <v>88</v>
      </c>
      <c r="BV109" s="142" t="s">
        <v>81</v>
      </c>
      <c r="BW109" s="142" t="s">
        <v>132</v>
      </c>
      <c r="BX109" s="142" t="s">
        <v>87</v>
      </c>
      <c r="CL109" s="142" t="s">
        <v>1</v>
      </c>
    </row>
    <row r="110" s="7" customFormat="1" ht="16.5" customHeight="1">
      <c r="A110" s="7"/>
      <c r="B110" s="120"/>
      <c r="C110" s="121"/>
      <c r="D110" s="122" t="s">
        <v>97</v>
      </c>
      <c r="E110" s="122"/>
      <c r="F110" s="122"/>
      <c r="G110" s="122"/>
      <c r="H110" s="122"/>
      <c r="I110" s="123"/>
      <c r="J110" s="122" t="s">
        <v>133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4">
        <f>ROUND(AG111,2)</f>
        <v>0</v>
      </c>
      <c r="AH110" s="123"/>
      <c r="AI110" s="123"/>
      <c r="AJ110" s="123"/>
      <c r="AK110" s="123"/>
      <c r="AL110" s="123"/>
      <c r="AM110" s="123"/>
      <c r="AN110" s="125">
        <f>SUM(AG110,AT110)</f>
        <v>0</v>
      </c>
      <c r="AO110" s="123"/>
      <c r="AP110" s="123"/>
      <c r="AQ110" s="126" t="s">
        <v>85</v>
      </c>
      <c r="AR110" s="127"/>
      <c r="AS110" s="128">
        <f>ROUND(AS111,2)</f>
        <v>0</v>
      </c>
      <c r="AT110" s="129">
        <f>ROUND(SUM(AV110:AW110),2)</f>
        <v>0</v>
      </c>
      <c r="AU110" s="130">
        <f>ROUND(AU111,5)</f>
        <v>0</v>
      </c>
      <c r="AV110" s="129">
        <f>ROUND(AZ110*L29,2)</f>
        <v>0</v>
      </c>
      <c r="AW110" s="129">
        <f>ROUND(BA110*L30,2)</f>
        <v>0</v>
      </c>
      <c r="AX110" s="129">
        <f>ROUND(BB110*L29,2)</f>
        <v>0</v>
      </c>
      <c r="AY110" s="129">
        <f>ROUND(BC110*L30,2)</f>
        <v>0</v>
      </c>
      <c r="AZ110" s="129">
        <f>ROUND(AZ111,2)</f>
        <v>0</v>
      </c>
      <c r="BA110" s="129">
        <f>ROUND(BA111,2)</f>
        <v>0</v>
      </c>
      <c r="BB110" s="129">
        <f>ROUND(BB111,2)</f>
        <v>0</v>
      </c>
      <c r="BC110" s="129">
        <f>ROUND(BC111,2)</f>
        <v>0</v>
      </c>
      <c r="BD110" s="131">
        <f>ROUND(BD111,2)</f>
        <v>0</v>
      </c>
      <c r="BE110" s="7"/>
      <c r="BS110" s="132" t="s">
        <v>78</v>
      </c>
      <c r="BT110" s="132" t="s">
        <v>86</v>
      </c>
      <c r="BU110" s="132" t="s">
        <v>80</v>
      </c>
      <c r="BV110" s="132" t="s">
        <v>81</v>
      </c>
      <c r="BW110" s="132" t="s">
        <v>134</v>
      </c>
      <c r="BX110" s="132" t="s">
        <v>5</v>
      </c>
      <c r="CL110" s="132" t="s">
        <v>1</v>
      </c>
      <c r="CM110" s="132" t="s">
        <v>88</v>
      </c>
    </row>
    <row r="111" s="4" customFormat="1" ht="16.5" customHeight="1">
      <c r="A111" s="143" t="s">
        <v>93</v>
      </c>
      <c r="B111" s="71"/>
      <c r="C111" s="133"/>
      <c r="D111" s="133"/>
      <c r="E111" s="134" t="s">
        <v>83</v>
      </c>
      <c r="F111" s="134"/>
      <c r="G111" s="134"/>
      <c r="H111" s="134"/>
      <c r="I111" s="134"/>
      <c r="J111" s="133"/>
      <c r="K111" s="134" t="s">
        <v>135</v>
      </c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6">
        <f>'01 - Kanalizační přípojky'!J32</f>
        <v>0</v>
      </c>
      <c r="AH111" s="133"/>
      <c r="AI111" s="133"/>
      <c r="AJ111" s="133"/>
      <c r="AK111" s="133"/>
      <c r="AL111" s="133"/>
      <c r="AM111" s="133"/>
      <c r="AN111" s="136">
        <f>SUM(AG111,AT111)</f>
        <v>0</v>
      </c>
      <c r="AO111" s="133"/>
      <c r="AP111" s="133"/>
      <c r="AQ111" s="137" t="s">
        <v>91</v>
      </c>
      <c r="AR111" s="73"/>
      <c r="AS111" s="144">
        <v>0</v>
      </c>
      <c r="AT111" s="145">
        <f>ROUND(SUM(AV111:AW111),2)</f>
        <v>0</v>
      </c>
      <c r="AU111" s="146">
        <f>'01 - Kanalizační přípojky'!P131</f>
        <v>0</v>
      </c>
      <c r="AV111" s="145">
        <f>'01 - Kanalizační přípojky'!J35</f>
        <v>0</v>
      </c>
      <c r="AW111" s="145">
        <f>'01 - Kanalizační přípojky'!J36</f>
        <v>0</v>
      </c>
      <c r="AX111" s="145">
        <f>'01 - Kanalizační přípojky'!J37</f>
        <v>0</v>
      </c>
      <c r="AY111" s="145">
        <f>'01 - Kanalizační přípojky'!J38</f>
        <v>0</v>
      </c>
      <c r="AZ111" s="145">
        <f>'01 - Kanalizační přípojky'!F35</f>
        <v>0</v>
      </c>
      <c r="BA111" s="145">
        <f>'01 - Kanalizační přípojky'!F36</f>
        <v>0</v>
      </c>
      <c r="BB111" s="145">
        <f>'01 - Kanalizační přípojky'!F37</f>
        <v>0</v>
      </c>
      <c r="BC111" s="145">
        <f>'01 - Kanalizační přípojky'!F38</f>
        <v>0</v>
      </c>
      <c r="BD111" s="147">
        <f>'01 - Kanalizační přípojky'!F39</f>
        <v>0</v>
      </c>
      <c r="BE111" s="4"/>
      <c r="BT111" s="142" t="s">
        <v>88</v>
      </c>
      <c r="BV111" s="142" t="s">
        <v>81</v>
      </c>
      <c r="BW111" s="142" t="s">
        <v>136</v>
      </c>
      <c r="BX111" s="142" t="s">
        <v>134</v>
      </c>
      <c r="CL111" s="142" t="s">
        <v>1</v>
      </c>
    </row>
    <row r="112" s="2" customFormat="1" ht="30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</sheetData>
  <sheetProtection sheet="1" formatColumns="0" formatRows="0" objects="1" scenarios="1" spinCount="100000" saltValue="R/Ex0nr4FfTw8T7qBWUKaoQiVtcQnkUNC9DXwQ8Enfv1hxfZvsWmYGrMB9owfyuM9M4/bFb20/fSteLkjHZOnA==" hashValue="pYMiU/ZnK3kY0kZOUF5CMvSvz5aAo34YDyI7DOad+6N1/mjYfZjHnFXPcYUuUvIt1B9xO8Htb1iO0dwL+8LkOA==" algorithmName="SHA-512" password="CC35"/>
  <mergeCells count="106">
    <mergeCell ref="C92:G92"/>
    <mergeCell ref="D95:H95"/>
    <mergeCell ref="E104:I104"/>
    <mergeCell ref="E96:I96"/>
    <mergeCell ref="F98:J98"/>
    <mergeCell ref="F103:J103"/>
    <mergeCell ref="F102:J102"/>
    <mergeCell ref="F101:J101"/>
    <mergeCell ref="F100:J100"/>
    <mergeCell ref="F99:J99"/>
    <mergeCell ref="F97:J97"/>
    <mergeCell ref="I92:AF92"/>
    <mergeCell ref="J95:AF95"/>
    <mergeCell ref="K96:AF96"/>
    <mergeCell ref="K104:AF104"/>
    <mergeCell ref="L85:AO85"/>
    <mergeCell ref="L102:AF102"/>
    <mergeCell ref="L100:AF100"/>
    <mergeCell ref="L99:AF99"/>
    <mergeCell ref="L101:AF101"/>
    <mergeCell ref="L98:AF98"/>
    <mergeCell ref="L103:AF103"/>
    <mergeCell ref="L97:AF97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E109:I109"/>
    <mergeCell ref="K109:AF109"/>
    <mergeCell ref="D110:H110"/>
    <mergeCell ref="J110:AF110"/>
    <mergeCell ref="E111:I111"/>
    <mergeCell ref="K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101:AM101"/>
    <mergeCell ref="AG102:AM102"/>
    <mergeCell ref="AG95:AM95"/>
    <mergeCell ref="AG100:AM100"/>
    <mergeCell ref="AG96:AM96"/>
    <mergeCell ref="AG99:AM99"/>
    <mergeCell ref="AG104:AM104"/>
    <mergeCell ref="AG98:AM98"/>
    <mergeCell ref="AG103:AM103"/>
    <mergeCell ref="AG92:AM92"/>
    <mergeCell ref="AM90:AP90"/>
    <mergeCell ref="AM87:AN87"/>
    <mergeCell ref="AM89:AP89"/>
    <mergeCell ref="AN103:AP103"/>
    <mergeCell ref="AN104:AP104"/>
    <mergeCell ref="AN100:AP100"/>
    <mergeCell ref="AN101:AP101"/>
    <mergeCell ref="AN92:AP92"/>
    <mergeCell ref="AN99:AP99"/>
    <mergeCell ref="AN98:AP98"/>
    <mergeCell ref="AN97:AP97"/>
    <mergeCell ref="AN96:AP96"/>
    <mergeCell ref="AN102:AP102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4:AP94"/>
  </mergeCells>
  <hyperlinks>
    <hyperlink ref="A97" location="'01 - Stoka A'!C2" display="/"/>
    <hyperlink ref="A98" location="'02 - Stoka A1'!C2" display="/"/>
    <hyperlink ref="A99" location="'03 - Stoka A1-1'!C2" display="/"/>
    <hyperlink ref="A100" location="'04 - Stoka A2'!C2" display="/"/>
    <hyperlink ref="A101" location="'05 - Stoka A3'!C2" display="/"/>
    <hyperlink ref="A102" location="'06 - Stoka A4'!C2" display="/"/>
    <hyperlink ref="A103" location="'07 - Stoka B'!C2" display="/"/>
    <hyperlink ref="A104" location="'SO 02 - Výtlak odpadních vod'!C2" display="/"/>
    <hyperlink ref="A105" location="'SO 03 - Čerpací stanice o...'!C2" display="/"/>
    <hyperlink ref="A106" location="'SO 04 - Přípojky NN k ČS'!C2" display="/"/>
    <hyperlink ref="A107" location="'PS 01 - Strojně technolog...'!C2" display="/"/>
    <hyperlink ref="A108" location="'PS 02 - Elektrovybavení a...'!C2" display="/"/>
    <hyperlink ref="A109" location="'VON - Vedlejší a ostatní ...'!C2" display="/"/>
    <hyperlink ref="A111" location="'01 - Kanalizační přípojk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1924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ROUND((SUM(BE130:BE282)),  2)</f>
        <v>0</v>
      </c>
      <c r="G35" s="39"/>
      <c r="H35" s="39"/>
      <c r="I35" s="166">
        <v>0.20999999999999999</v>
      </c>
      <c r="J35" s="165">
        <f>ROUND(((SUM(BE130:BE282))*I35),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ROUND((SUM(BF130:BF282)),  2)</f>
        <v>0</v>
      </c>
      <c r="G36" s="39"/>
      <c r="H36" s="39"/>
      <c r="I36" s="166">
        <v>0.14999999999999999</v>
      </c>
      <c r="J36" s="165">
        <f>ROUND(((SUM(BF130:BF282))*I36),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ROUND((SUM(BG130:BG282)),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ROUND((SUM(BH130:BH282)),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ROUND((SUM(BI130:BI282)),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03 - Čerpací stanice odpadních vod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J131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J132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J209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152</v>
      </c>
      <c r="E102" s="199"/>
      <c r="F102" s="199"/>
      <c r="G102" s="199"/>
      <c r="H102" s="199"/>
      <c r="I102" s="199"/>
      <c r="J102" s="200">
        <f>J227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153</v>
      </c>
      <c r="E103" s="199"/>
      <c r="F103" s="199"/>
      <c r="G103" s="199"/>
      <c r="H103" s="199"/>
      <c r="I103" s="199"/>
      <c r="J103" s="200">
        <f>J247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J254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J268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158</v>
      </c>
      <c r="E106" s="199"/>
      <c r="F106" s="199"/>
      <c r="G106" s="199"/>
      <c r="H106" s="199"/>
      <c r="I106" s="199"/>
      <c r="J106" s="200">
        <f>J273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1492</v>
      </c>
      <c r="E107" s="194"/>
      <c r="F107" s="194"/>
      <c r="G107" s="194"/>
      <c r="H107" s="194"/>
      <c r="I107" s="194"/>
      <c r="J107" s="195">
        <f>J275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3"/>
      <c r="D108" s="198" t="s">
        <v>1493</v>
      </c>
      <c r="E108" s="199"/>
      <c r="F108" s="199"/>
      <c r="G108" s="199"/>
      <c r="H108" s="199"/>
      <c r="I108" s="199"/>
      <c r="J108" s="200">
        <f>J276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KANALIZACE NEPOLISY – MÍSTNÍ ČÁST LUKOVÁ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138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5" t="s">
        <v>139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140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SO 03 - Čerpací stanice odpadních vod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Nepolisy</v>
      </c>
      <c r="G124" s="41"/>
      <c r="H124" s="41"/>
      <c r="I124" s="33" t="s">
        <v>22</v>
      </c>
      <c r="J124" s="80" t="str">
        <f>IF(J14="","",J14)</f>
        <v>12. 12. 2024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>Obec Nepolisy, Nepolisy 75, 503 63 Nepolisy</v>
      </c>
      <c r="G126" s="41"/>
      <c r="H126" s="41"/>
      <c r="I126" s="33" t="s">
        <v>30</v>
      </c>
      <c r="J126" s="37" t="str">
        <f>E23</f>
        <v>Multiaqua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>Roman Bárta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2"/>
      <c r="B129" s="203"/>
      <c r="C129" s="204" t="s">
        <v>160</v>
      </c>
      <c r="D129" s="205" t="s">
        <v>64</v>
      </c>
      <c r="E129" s="205" t="s">
        <v>60</v>
      </c>
      <c r="F129" s="205" t="s">
        <v>61</v>
      </c>
      <c r="G129" s="205" t="s">
        <v>161</v>
      </c>
      <c r="H129" s="205" t="s">
        <v>162</v>
      </c>
      <c r="I129" s="205" t="s">
        <v>163</v>
      </c>
      <c r="J129" s="205" t="s">
        <v>146</v>
      </c>
      <c r="K129" s="206" t="s">
        <v>164</v>
      </c>
      <c r="L129" s="207"/>
      <c r="M129" s="101" t="s">
        <v>1</v>
      </c>
      <c r="N129" s="102" t="s">
        <v>43</v>
      </c>
      <c r="O129" s="102" t="s">
        <v>165</v>
      </c>
      <c r="P129" s="102" t="s">
        <v>166</v>
      </c>
      <c r="Q129" s="102" t="s">
        <v>167</v>
      </c>
      <c r="R129" s="102" t="s">
        <v>168</v>
      </c>
      <c r="S129" s="102" t="s">
        <v>169</v>
      </c>
      <c r="T129" s="103" t="s">
        <v>170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</row>
    <row r="130" s="2" customFormat="1" ht="22.8" customHeight="1">
      <c r="A130" s="39"/>
      <c r="B130" s="40"/>
      <c r="C130" s="108" t="s">
        <v>171</v>
      </c>
      <c r="D130" s="41"/>
      <c r="E130" s="41"/>
      <c r="F130" s="41"/>
      <c r="G130" s="41"/>
      <c r="H130" s="41"/>
      <c r="I130" s="41"/>
      <c r="J130" s="208">
        <f>BK130</f>
        <v>0</v>
      </c>
      <c r="K130" s="41"/>
      <c r="L130" s="45"/>
      <c r="M130" s="104"/>
      <c r="N130" s="209"/>
      <c r="O130" s="105"/>
      <c r="P130" s="210">
        <f>P131+P275</f>
        <v>0</v>
      </c>
      <c r="Q130" s="105"/>
      <c r="R130" s="210">
        <f>R131+R275</f>
        <v>305.96802009302797</v>
      </c>
      <c r="S130" s="105"/>
      <c r="T130" s="211">
        <f>T131+T275</f>
        <v>0.0058500000000000002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78</v>
      </c>
      <c r="AU130" s="18" t="s">
        <v>148</v>
      </c>
      <c r="BK130" s="212">
        <f>BK131+BK275</f>
        <v>0</v>
      </c>
    </row>
    <row r="131" s="12" customFormat="1" ht="25.92" customHeight="1">
      <c r="A131" s="12"/>
      <c r="B131" s="213"/>
      <c r="C131" s="214"/>
      <c r="D131" s="215" t="s">
        <v>78</v>
      </c>
      <c r="E131" s="216" t="s">
        <v>172</v>
      </c>
      <c r="F131" s="216" t="s">
        <v>173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P132+P209+P227+P247+P254+P268+P273</f>
        <v>0</v>
      </c>
      <c r="Q131" s="221"/>
      <c r="R131" s="222">
        <f>R132+R209+R227+R247+R254+R268+R273</f>
        <v>305.95181009302797</v>
      </c>
      <c r="S131" s="221"/>
      <c r="T131" s="223">
        <f>T132+T209+T227+T247+T254+T268+T273</f>
        <v>0.0058500000000000002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86</v>
      </c>
      <c r="AT131" s="225" t="s">
        <v>78</v>
      </c>
      <c r="AU131" s="225" t="s">
        <v>79</v>
      </c>
      <c r="AY131" s="224" t="s">
        <v>174</v>
      </c>
      <c r="BK131" s="226">
        <f>BK132+BK209+BK227+BK247+BK254+BK268+BK273</f>
        <v>0</v>
      </c>
    </row>
    <row r="132" s="12" customFormat="1" ht="22.8" customHeight="1">
      <c r="A132" s="12"/>
      <c r="B132" s="213"/>
      <c r="C132" s="214"/>
      <c r="D132" s="215" t="s">
        <v>78</v>
      </c>
      <c r="E132" s="227" t="s">
        <v>86</v>
      </c>
      <c r="F132" s="227" t="s">
        <v>175</v>
      </c>
      <c r="G132" s="214"/>
      <c r="H132" s="214"/>
      <c r="I132" s="217"/>
      <c r="J132" s="228">
        <f>BK132</f>
        <v>0</v>
      </c>
      <c r="K132" s="214"/>
      <c r="L132" s="219"/>
      <c r="M132" s="220"/>
      <c r="N132" s="221"/>
      <c r="O132" s="221"/>
      <c r="P132" s="222">
        <f>SUM(P133:P208)</f>
        <v>0</v>
      </c>
      <c r="Q132" s="221"/>
      <c r="R132" s="222">
        <f>SUM(R133:R208)</f>
        <v>272.54863020199997</v>
      </c>
      <c r="S132" s="221"/>
      <c r="T132" s="223">
        <f>SUM(T133:T208)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86</v>
      </c>
      <c r="AT132" s="225" t="s">
        <v>78</v>
      </c>
      <c r="AU132" s="225" t="s">
        <v>86</v>
      </c>
      <c r="AY132" s="224" t="s">
        <v>174</v>
      </c>
      <c r="BK132" s="226">
        <f>SUM(BK133:BK208)</f>
        <v>0</v>
      </c>
    </row>
    <row r="133" s="2" customFormat="1" ht="24.15" customHeight="1">
      <c r="A133" s="39"/>
      <c r="B133" s="40"/>
      <c r="C133" s="229" t="s">
        <v>86</v>
      </c>
      <c r="D133" s="229" t="s">
        <v>176</v>
      </c>
      <c r="E133" s="230" t="s">
        <v>247</v>
      </c>
      <c r="F133" s="231" t="s">
        <v>248</v>
      </c>
      <c r="G133" s="232" t="s">
        <v>249</v>
      </c>
      <c r="H133" s="233">
        <v>300</v>
      </c>
      <c r="I133" s="234"/>
      <c r="J133" s="235">
        <f>ROUND(I133*H133,2)</f>
        <v>0</v>
      </c>
      <c r="K133" s="231" t="s">
        <v>180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3.2634E-05</v>
      </c>
      <c r="R133" s="238">
        <f>Q133*H133</f>
        <v>0.0097902000000000006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88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1925</v>
      </c>
    </row>
    <row r="134" s="14" customFormat="1">
      <c r="A134" s="14"/>
      <c r="B134" s="253"/>
      <c r="C134" s="254"/>
      <c r="D134" s="244" t="s">
        <v>183</v>
      </c>
      <c r="E134" s="255" t="s">
        <v>1</v>
      </c>
      <c r="F134" s="256" t="s">
        <v>1926</v>
      </c>
      <c r="G134" s="254"/>
      <c r="H134" s="257">
        <v>300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3" t="s">
        <v>183</v>
      </c>
      <c r="AU134" s="263" t="s">
        <v>88</v>
      </c>
      <c r="AV134" s="14" t="s">
        <v>88</v>
      </c>
      <c r="AW134" s="14" t="s">
        <v>34</v>
      </c>
      <c r="AX134" s="14" t="s">
        <v>86</v>
      </c>
      <c r="AY134" s="263" t="s">
        <v>174</v>
      </c>
    </row>
    <row r="135" s="2" customFormat="1" ht="37.8" customHeight="1">
      <c r="A135" s="39"/>
      <c r="B135" s="40"/>
      <c r="C135" s="229" t="s">
        <v>88</v>
      </c>
      <c r="D135" s="229" t="s">
        <v>176</v>
      </c>
      <c r="E135" s="230" t="s">
        <v>253</v>
      </c>
      <c r="F135" s="231" t="s">
        <v>254</v>
      </c>
      <c r="G135" s="232" t="s">
        <v>255</v>
      </c>
      <c r="H135" s="233">
        <v>12</v>
      </c>
      <c r="I135" s="234"/>
      <c r="J135" s="235">
        <f>ROUND(I135*H135,2)</f>
        <v>0</v>
      </c>
      <c r="K135" s="231" t="s">
        <v>180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88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1927</v>
      </c>
    </row>
    <row r="136" s="14" customFormat="1">
      <c r="A136" s="14"/>
      <c r="B136" s="253"/>
      <c r="C136" s="254"/>
      <c r="D136" s="244" t="s">
        <v>183</v>
      </c>
      <c r="E136" s="255" t="s">
        <v>1</v>
      </c>
      <c r="F136" s="256" t="s">
        <v>1928</v>
      </c>
      <c r="G136" s="254"/>
      <c r="H136" s="257">
        <v>12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3" t="s">
        <v>183</v>
      </c>
      <c r="AU136" s="263" t="s">
        <v>88</v>
      </c>
      <c r="AV136" s="14" t="s">
        <v>88</v>
      </c>
      <c r="AW136" s="14" t="s">
        <v>34</v>
      </c>
      <c r="AX136" s="14" t="s">
        <v>86</v>
      </c>
      <c r="AY136" s="263" t="s">
        <v>174</v>
      </c>
    </row>
    <row r="137" s="2" customFormat="1" ht="33" customHeight="1">
      <c r="A137" s="39"/>
      <c r="B137" s="40"/>
      <c r="C137" s="229" t="s">
        <v>95</v>
      </c>
      <c r="D137" s="229" t="s">
        <v>176</v>
      </c>
      <c r="E137" s="230" t="s">
        <v>1929</v>
      </c>
      <c r="F137" s="231" t="s">
        <v>1930</v>
      </c>
      <c r="G137" s="232" t="s">
        <v>277</v>
      </c>
      <c r="H137" s="233">
        <v>79.736000000000004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1931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1932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1933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1934</v>
      </c>
      <c r="G140" s="254"/>
      <c r="H140" s="257">
        <v>79.736000000000004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33" customHeight="1">
      <c r="A141" s="39"/>
      <c r="B141" s="40"/>
      <c r="C141" s="229" t="s">
        <v>181</v>
      </c>
      <c r="D141" s="229" t="s">
        <v>176</v>
      </c>
      <c r="E141" s="230" t="s">
        <v>1935</v>
      </c>
      <c r="F141" s="231" t="s">
        <v>1936</v>
      </c>
      <c r="G141" s="232" t="s">
        <v>277</v>
      </c>
      <c r="H141" s="233">
        <v>80.736000000000004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1937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1932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1933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1934</v>
      </c>
      <c r="G144" s="254"/>
      <c r="H144" s="257">
        <v>79.736000000000004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1938</v>
      </c>
      <c r="G145" s="254"/>
      <c r="H145" s="257">
        <v>1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79</v>
      </c>
      <c r="AY145" s="263" t="s">
        <v>174</v>
      </c>
    </row>
    <row r="146" s="15" customFormat="1">
      <c r="A146" s="15"/>
      <c r="B146" s="264"/>
      <c r="C146" s="265"/>
      <c r="D146" s="244" t="s">
        <v>183</v>
      </c>
      <c r="E146" s="266" t="s">
        <v>1</v>
      </c>
      <c r="F146" s="267" t="s">
        <v>201</v>
      </c>
      <c r="G146" s="265"/>
      <c r="H146" s="268">
        <v>80.736000000000004</v>
      </c>
      <c r="I146" s="269"/>
      <c r="J146" s="265"/>
      <c r="K146" s="265"/>
      <c r="L146" s="270"/>
      <c r="M146" s="271"/>
      <c r="N146" s="272"/>
      <c r="O146" s="272"/>
      <c r="P146" s="272"/>
      <c r="Q146" s="272"/>
      <c r="R146" s="272"/>
      <c r="S146" s="272"/>
      <c r="T146" s="27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4" t="s">
        <v>183</v>
      </c>
      <c r="AU146" s="274" t="s">
        <v>88</v>
      </c>
      <c r="AV146" s="15" t="s">
        <v>181</v>
      </c>
      <c r="AW146" s="15" t="s">
        <v>34</v>
      </c>
      <c r="AX146" s="15" t="s">
        <v>86</v>
      </c>
      <c r="AY146" s="274" t="s">
        <v>174</v>
      </c>
    </row>
    <row r="147" s="2" customFormat="1" ht="24.15" customHeight="1">
      <c r="A147" s="39"/>
      <c r="B147" s="40"/>
      <c r="C147" s="229" t="s">
        <v>210</v>
      </c>
      <c r="D147" s="229" t="s">
        <v>176</v>
      </c>
      <c r="E147" s="230" t="s">
        <v>1939</v>
      </c>
      <c r="F147" s="231" t="s">
        <v>1940</v>
      </c>
      <c r="G147" s="232" t="s">
        <v>437</v>
      </c>
      <c r="H147" s="233">
        <v>50</v>
      </c>
      <c r="I147" s="234"/>
      <c r="J147" s="235">
        <f>ROUND(I147*H147,2)</f>
        <v>0</v>
      </c>
      <c r="K147" s="231" t="s">
        <v>180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0.000200712</v>
      </c>
      <c r="R147" s="238">
        <f>Q147*H147</f>
        <v>0.0100356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88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1941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1932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1942</v>
      </c>
      <c r="G149" s="254"/>
      <c r="H149" s="257">
        <v>50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37.8" customHeight="1">
      <c r="A150" s="39"/>
      <c r="B150" s="40"/>
      <c r="C150" s="229" t="s">
        <v>219</v>
      </c>
      <c r="D150" s="229" t="s">
        <v>176</v>
      </c>
      <c r="E150" s="230" t="s">
        <v>1943</v>
      </c>
      <c r="F150" s="231" t="s">
        <v>1944</v>
      </c>
      <c r="G150" s="232" t="s">
        <v>179</v>
      </c>
      <c r="H150" s="233">
        <v>220.548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0.00014999999999999999</v>
      </c>
      <c r="R150" s="238">
        <f>Q150*H150</f>
        <v>0.033082199999999999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1945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1932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1946</v>
      </c>
      <c r="G152" s="254"/>
      <c r="H152" s="257">
        <v>220.548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86</v>
      </c>
      <c r="AY152" s="263" t="s">
        <v>174</v>
      </c>
    </row>
    <row r="153" s="2" customFormat="1" ht="37.8" customHeight="1">
      <c r="A153" s="39"/>
      <c r="B153" s="40"/>
      <c r="C153" s="229" t="s">
        <v>230</v>
      </c>
      <c r="D153" s="229" t="s">
        <v>176</v>
      </c>
      <c r="E153" s="230" t="s">
        <v>1947</v>
      </c>
      <c r="F153" s="231" t="s">
        <v>1948</v>
      </c>
      <c r="G153" s="232" t="s">
        <v>179</v>
      </c>
      <c r="H153" s="233">
        <v>220.548</v>
      </c>
      <c r="I153" s="234"/>
      <c r="J153" s="235">
        <f>ROUND(I153*H153,2)</f>
        <v>0</v>
      </c>
      <c r="K153" s="231" t="s">
        <v>180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88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1949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1950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1951</v>
      </c>
      <c r="G155" s="254"/>
      <c r="H155" s="257">
        <v>220.548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86</v>
      </c>
      <c r="AY155" s="263" t="s">
        <v>174</v>
      </c>
    </row>
    <row r="156" s="2" customFormat="1" ht="16.5" customHeight="1">
      <c r="A156" s="39"/>
      <c r="B156" s="40"/>
      <c r="C156" s="279" t="s">
        <v>240</v>
      </c>
      <c r="D156" s="279" t="s">
        <v>298</v>
      </c>
      <c r="E156" s="280" t="s">
        <v>1952</v>
      </c>
      <c r="F156" s="281" t="s">
        <v>1953</v>
      </c>
      <c r="G156" s="282" t="s">
        <v>362</v>
      </c>
      <c r="H156" s="283">
        <v>17.091999999999999</v>
      </c>
      <c r="I156" s="284"/>
      <c r="J156" s="285">
        <f>ROUND(I156*H156,2)</f>
        <v>0</v>
      </c>
      <c r="K156" s="281" t="s">
        <v>180</v>
      </c>
      <c r="L156" s="286"/>
      <c r="M156" s="287" t="s">
        <v>1</v>
      </c>
      <c r="N156" s="288" t="s">
        <v>44</v>
      </c>
      <c r="O156" s="92"/>
      <c r="P156" s="238">
        <f>O156*H156</f>
        <v>0</v>
      </c>
      <c r="Q156" s="238">
        <v>1</v>
      </c>
      <c r="R156" s="238">
        <f>Q156*H156</f>
        <v>17.091999999999999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240</v>
      </c>
      <c r="AT156" s="240" t="s">
        <v>298</v>
      </c>
      <c r="AU156" s="240" t="s">
        <v>88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1954</v>
      </c>
    </row>
    <row r="157" s="2" customFormat="1">
      <c r="A157" s="39"/>
      <c r="B157" s="40"/>
      <c r="C157" s="41"/>
      <c r="D157" s="244" t="s">
        <v>223</v>
      </c>
      <c r="E157" s="41"/>
      <c r="F157" s="275" t="s">
        <v>1955</v>
      </c>
      <c r="G157" s="41"/>
      <c r="H157" s="41"/>
      <c r="I157" s="276"/>
      <c r="J157" s="41"/>
      <c r="K157" s="41"/>
      <c r="L157" s="45"/>
      <c r="M157" s="277"/>
      <c r="N157" s="27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223</v>
      </c>
      <c r="AU157" s="18" t="s">
        <v>88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1932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1956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1957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1958</v>
      </c>
      <c r="G161" s="254"/>
      <c r="H161" s="257">
        <v>17.091999999999999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246</v>
      </c>
      <c r="D162" s="229" t="s">
        <v>176</v>
      </c>
      <c r="E162" s="230" t="s">
        <v>1959</v>
      </c>
      <c r="F162" s="231" t="s">
        <v>1960</v>
      </c>
      <c r="G162" s="232" t="s">
        <v>179</v>
      </c>
      <c r="H162" s="233">
        <v>220.548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1961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1950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1951</v>
      </c>
      <c r="G164" s="254"/>
      <c r="H164" s="257">
        <v>220.548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86</v>
      </c>
      <c r="AY164" s="263" t="s">
        <v>174</v>
      </c>
    </row>
    <row r="165" s="2" customFormat="1" ht="37.8" customHeight="1">
      <c r="A165" s="39"/>
      <c r="B165" s="40"/>
      <c r="C165" s="229" t="s">
        <v>252</v>
      </c>
      <c r="D165" s="229" t="s">
        <v>176</v>
      </c>
      <c r="E165" s="230" t="s">
        <v>1962</v>
      </c>
      <c r="F165" s="231" t="s">
        <v>1963</v>
      </c>
      <c r="G165" s="232" t="s">
        <v>362</v>
      </c>
      <c r="H165" s="233">
        <v>3.2469999999999999</v>
      </c>
      <c r="I165" s="234"/>
      <c r="J165" s="235">
        <f>ROUND(I165*H165,2)</f>
        <v>0</v>
      </c>
      <c r="K165" s="231" t="s">
        <v>180</v>
      </c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0.0057660000000000003</v>
      </c>
      <c r="R165" s="238">
        <f>Q165*H165</f>
        <v>0.018722202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181</v>
      </c>
      <c r="AT165" s="240" t="s">
        <v>176</v>
      </c>
      <c r="AU165" s="240" t="s">
        <v>88</v>
      </c>
      <c r="AY165" s="18" t="s">
        <v>174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86</v>
      </c>
      <c r="BK165" s="241">
        <f>ROUND(I165*H165,2)</f>
        <v>0</v>
      </c>
      <c r="BL165" s="18" t="s">
        <v>181</v>
      </c>
      <c r="BM165" s="240" t="s">
        <v>1964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1932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1965</v>
      </c>
      <c r="G167" s="254"/>
      <c r="H167" s="257">
        <v>2.1909999999999998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4" customFormat="1">
      <c r="A168" s="14"/>
      <c r="B168" s="253"/>
      <c r="C168" s="254"/>
      <c r="D168" s="244" t="s">
        <v>183</v>
      </c>
      <c r="E168" s="255" t="s">
        <v>1</v>
      </c>
      <c r="F168" s="256" t="s">
        <v>1966</v>
      </c>
      <c r="G168" s="254"/>
      <c r="H168" s="257">
        <v>0.49399999999999999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183</v>
      </c>
      <c r="AU168" s="263" t="s">
        <v>88</v>
      </c>
      <c r="AV168" s="14" t="s">
        <v>88</v>
      </c>
      <c r="AW168" s="14" t="s">
        <v>34</v>
      </c>
      <c r="AX168" s="14" t="s">
        <v>79</v>
      </c>
      <c r="AY168" s="263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1967</v>
      </c>
      <c r="G169" s="254"/>
      <c r="H169" s="257">
        <v>0.56200000000000006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5" customFormat="1">
      <c r="A170" s="15"/>
      <c r="B170" s="264"/>
      <c r="C170" s="265"/>
      <c r="D170" s="244" t="s">
        <v>183</v>
      </c>
      <c r="E170" s="266" t="s">
        <v>1</v>
      </c>
      <c r="F170" s="267" t="s">
        <v>201</v>
      </c>
      <c r="G170" s="265"/>
      <c r="H170" s="268">
        <v>3.2469999999999999</v>
      </c>
      <c r="I170" s="269"/>
      <c r="J170" s="265"/>
      <c r="K170" s="265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183</v>
      </c>
      <c r="AU170" s="274" t="s">
        <v>88</v>
      </c>
      <c r="AV170" s="15" t="s">
        <v>181</v>
      </c>
      <c r="AW170" s="15" t="s">
        <v>34</v>
      </c>
      <c r="AX170" s="15" t="s">
        <v>86</v>
      </c>
      <c r="AY170" s="274" t="s">
        <v>174</v>
      </c>
    </row>
    <row r="171" s="2" customFormat="1" ht="24.15" customHeight="1">
      <c r="A171" s="39"/>
      <c r="B171" s="40"/>
      <c r="C171" s="279" t="s">
        <v>258</v>
      </c>
      <c r="D171" s="279" t="s">
        <v>298</v>
      </c>
      <c r="E171" s="280" t="s">
        <v>1968</v>
      </c>
      <c r="F171" s="281" t="s">
        <v>1969</v>
      </c>
      <c r="G171" s="282" t="s">
        <v>362</v>
      </c>
      <c r="H171" s="283">
        <v>1.095</v>
      </c>
      <c r="I171" s="284"/>
      <c r="J171" s="285">
        <f>ROUND(I171*H171,2)</f>
        <v>0</v>
      </c>
      <c r="K171" s="281" t="s">
        <v>180</v>
      </c>
      <c r="L171" s="286"/>
      <c r="M171" s="287" t="s">
        <v>1</v>
      </c>
      <c r="N171" s="288" t="s">
        <v>44</v>
      </c>
      <c r="O171" s="92"/>
      <c r="P171" s="238">
        <f>O171*H171</f>
        <v>0</v>
      </c>
      <c r="Q171" s="238">
        <v>1</v>
      </c>
      <c r="R171" s="238">
        <f>Q171*H171</f>
        <v>1.095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240</v>
      </c>
      <c r="AT171" s="240" t="s">
        <v>298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1970</v>
      </c>
    </row>
    <row r="172" s="2" customFormat="1">
      <c r="A172" s="39"/>
      <c r="B172" s="40"/>
      <c r="C172" s="41"/>
      <c r="D172" s="244" t="s">
        <v>223</v>
      </c>
      <c r="E172" s="41"/>
      <c r="F172" s="275" t="s">
        <v>1971</v>
      </c>
      <c r="G172" s="41"/>
      <c r="H172" s="41"/>
      <c r="I172" s="276"/>
      <c r="J172" s="41"/>
      <c r="K172" s="41"/>
      <c r="L172" s="45"/>
      <c r="M172" s="277"/>
      <c r="N172" s="27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223</v>
      </c>
      <c r="AU172" s="18" t="s">
        <v>88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1932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1957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1972</v>
      </c>
      <c r="G175" s="254"/>
      <c r="H175" s="257">
        <v>1.095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86</v>
      </c>
      <c r="AY175" s="263" t="s">
        <v>174</v>
      </c>
    </row>
    <row r="176" s="2" customFormat="1" ht="24.15" customHeight="1">
      <c r="A176" s="39"/>
      <c r="B176" s="40"/>
      <c r="C176" s="279" t="s">
        <v>264</v>
      </c>
      <c r="D176" s="279" t="s">
        <v>298</v>
      </c>
      <c r="E176" s="280" t="s">
        <v>1973</v>
      </c>
      <c r="F176" s="281" t="s">
        <v>1974</v>
      </c>
      <c r="G176" s="282" t="s">
        <v>362</v>
      </c>
      <c r="H176" s="283">
        <v>0.247</v>
      </c>
      <c r="I176" s="284"/>
      <c r="J176" s="285">
        <f>ROUND(I176*H176,2)</f>
        <v>0</v>
      </c>
      <c r="K176" s="281" t="s">
        <v>180</v>
      </c>
      <c r="L176" s="286"/>
      <c r="M176" s="287" t="s">
        <v>1</v>
      </c>
      <c r="N176" s="288" t="s">
        <v>44</v>
      </c>
      <c r="O176" s="92"/>
      <c r="P176" s="238">
        <f>O176*H176</f>
        <v>0</v>
      </c>
      <c r="Q176" s="238">
        <v>1</v>
      </c>
      <c r="R176" s="238">
        <f>Q176*H176</f>
        <v>0.247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240</v>
      </c>
      <c r="AT176" s="240" t="s">
        <v>298</v>
      </c>
      <c r="AU176" s="240" t="s">
        <v>88</v>
      </c>
      <c r="AY176" s="18" t="s">
        <v>174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86</v>
      </c>
      <c r="BK176" s="241">
        <f>ROUND(I176*H176,2)</f>
        <v>0</v>
      </c>
      <c r="BL176" s="18" t="s">
        <v>181</v>
      </c>
      <c r="BM176" s="240" t="s">
        <v>1975</v>
      </c>
    </row>
    <row r="177" s="2" customFormat="1">
      <c r="A177" s="39"/>
      <c r="B177" s="40"/>
      <c r="C177" s="41"/>
      <c r="D177" s="244" t="s">
        <v>223</v>
      </c>
      <c r="E177" s="41"/>
      <c r="F177" s="275" t="s">
        <v>1976</v>
      </c>
      <c r="G177" s="41"/>
      <c r="H177" s="41"/>
      <c r="I177" s="276"/>
      <c r="J177" s="41"/>
      <c r="K177" s="41"/>
      <c r="L177" s="45"/>
      <c r="M177" s="277"/>
      <c r="N177" s="27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223</v>
      </c>
      <c r="AU177" s="18" t="s">
        <v>88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1932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1957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1977</v>
      </c>
      <c r="G180" s="254"/>
      <c r="H180" s="257">
        <v>0.247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24.15" customHeight="1">
      <c r="A181" s="39"/>
      <c r="B181" s="40"/>
      <c r="C181" s="279" t="s">
        <v>269</v>
      </c>
      <c r="D181" s="279" t="s">
        <v>298</v>
      </c>
      <c r="E181" s="280" t="s">
        <v>1978</v>
      </c>
      <c r="F181" s="281" t="s">
        <v>1979</v>
      </c>
      <c r="G181" s="282" t="s">
        <v>362</v>
      </c>
      <c r="H181" s="283">
        <v>0.28100000000000003</v>
      </c>
      <c r="I181" s="284"/>
      <c r="J181" s="285">
        <f>ROUND(I181*H181,2)</f>
        <v>0</v>
      </c>
      <c r="K181" s="281" t="s">
        <v>180</v>
      </c>
      <c r="L181" s="286"/>
      <c r="M181" s="287" t="s">
        <v>1</v>
      </c>
      <c r="N181" s="288" t="s">
        <v>44</v>
      </c>
      <c r="O181" s="92"/>
      <c r="P181" s="238">
        <f>O181*H181</f>
        <v>0</v>
      </c>
      <c r="Q181" s="238">
        <v>1</v>
      </c>
      <c r="R181" s="238">
        <f>Q181*H181</f>
        <v>0.28100000000000003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240</v>
      </c>
      <c r="AT181" s="240" t="s">
        <v>298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1980</v>
      </c>
    </row>
    <row r="182" s="2" customFormat="1">
      <c r="A182" s="39"/>
      <c r="B182" s="40"/>
      <c r="C182" s="41"/>
      <c r="D182" s="244" t="s">
        <v>223</v>
      </c>
      <c r="E182" s="41"/>
      <c r="F182" s="275" t="s">
        <v>1981</v>
      </c>
      <c r="G182" s="41"/>
      <c r="H182" s="41"/>
      <c r="I182" s="276"/>
      <c r="J182" s="41"/>
      <c r="K182" s="41"/>
      <c r="L182" s="45"/>
      <c r="M182" s="277"/>
      <c r="N182" s="278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223</v>
      </c>
      <c r="AU182" s="18" t="s">
        <v>88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1932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1957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4" customFormat="1">
      <c r="A185" s="14"/>
      <c r="B185" s="253"/>
      <c r="C185" s="254"/>
      <c r="D185" s="244" t="s">
        <v>183</v>
      </c>
      <c r="E185" s="255" t="s">
        <v>1</v>
      </c>
      <c r="F185" s="256" t="s">
        <v>1982</v>
      </c>
      <c r="G185" s="254"/>
      <c r="H185" s="257">
        <v>0.28100000000000003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3" t="s">
        <v>183</v>
      </c>
      <c r="AU185" s="263" t="s">
        <v>88</v>
      </c>
      <c r="AV185" s="14" t="s">
        <v>88</v>
      </c>
      <c r="AW185" s="14" t="s">
        <v>34</v>
      </c>
      <c r="AX185" s="14" t="s">
        <v>86</v>
      </c>
      <c r="AY185" s="263" t="s">
        <v>174</v>
      </c>
    </row>
    <row r="186" s="2" customFormat="1" ht="62.7" customHeight="1">
      <c r="A186" s="39"/>
      <c r="B186" s="40"/>
      <c r="C186" s="229" t="s">
        <v>274</v>
      </c>
      <c r="D186" s="229" t="s">
        <v>176</v>
      </c>
      <c r="E186" s="230" t="s">
        <v>334</v>
      </c>
      <c r="F186" s="231" t="s">
        <v>335</v>
      </c>
      <c r="G186" s="232" t="s">
        <v>277</v>
      </c>
      <c r="H186" s="233">
        <v>79.736000000000004</v>
      </c>
      <c r="I186" s="234"/>
      <c r="J186" s="235">
        <f>ROUND(I186*H186,2)</f>
        <v>0</v>
      </c>
      <c r="K186" s="231" t="s">
        <v>180</v>
      </c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0</v>
      </c>
      <c r="R186" s="238">
        <f>Q186*H186</f>
        <v>0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181</v>
      </c>
      <c r="AT186" s="240" t="s">
        <v>176</v>
      </c>
      <c r="AU186" s="240" t="s">
        <v>88</v>
      </c>
      <c r="AY186" s="18" t="s">
        <v>174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86</v>
      </c>
      <c r="BK186" s="241">
        <f>ROUND(I186*H186,2)</f>
        <v>0</v>
      </c>
      <c r="BL186" s="18" t="s">
        <v>181</v>
      </c>
      <c r="BM186" s="240" t="s">
        <v>1983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337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88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1984</v>
      </c>
      <c r="G188" s="254"/>
      <c r="H188" s="257">
        <v>79.736000000000004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66.75" customHeight="1">
      <c r="A189" s="39"/>
      <c r="B189" s="40"/>
      <c r="C189" s="229" t="s">
        <v>8</v>
      </c>
      <c r="D189" s="229" t="s">
        <v>176</v>
      </c>
      <c r="E189" s="230" t="s">
        <v>341</v>
      </c>
      <c r="F189" s="231" t="s">
        <v>342</v>
      </c>
      <c r="G189" s="232" t="s">
        <v>277</v>
      </c>
      <c r="H189" s="233">
        <v>1116.3040000000001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1985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344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4" customFormat="1">
      <c r="A191" s="14"/>
      <c r="B191" s="253"/>
      <c r="C191" s="254"/>
      <c r="D191" s="244" t="s">
        <v>183</v>
      </c>
      <c r="E191" s="255" t="s">
        <v>1</v>
      </c>
      <c r="F191" s="256" t="s">
        <v>1986</v>
      </c>
      <c r="G191" s="254"/>
      <c r="H191" s="257">
        <v>1116.3040000000001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3" t="s">
        <v>183</v>
      </c>
      <c r="AU191" s="263" t="s">
        <v>88</v>
      </c>
      <c r="AV191" s="14" t="s">
        <v>88</v>
      </c>
      <c r="AW191" s="14" t="s">
        <v>34</v>
      </c>
      <c r="AX191" s="14" t="s">
        <v>86</v>
      </c>
      <c r="AY191" s="263" t="s">
        <v>174</v>
      </c>
    </row>
    <row r="192" s="2" customFormat="1" ht="62.7" customHeight="1">
      <c r="A192" s="39"/>
      <c r="B192" s="40"/>
      <c r="C192" s="229" t="s">
        <v>289</v>
      </c>
      <c r="D192" s="229" t="s">
        <v>176</v>
      </c>
      <c r="E192" s="230" t="s">
        <v>347</v>
      </c>
      <c r="F192" s="231" t="s">
        <v>348</v>
      </c>
      <c r="G192" s="232" t="s">
        <v>277</v>
      </c>
      <c r="H192" s="233">
        <v>80.736000000000004</v>
      </c>
      <c r="I192" s="234"/>
      <c r="J192" s="235">
        <f>ROUND(I192*H192,2)</f>
        <v>0</v>
      </c>
      <c r="K192" s="231" t="s">
        <v>180</v>
      </c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181</v>
      </c>
      <c r="AT192" s="240" t="s">
        <v>176</v>
      </c>
      <c r="AU192" s="240" t="s">
        <v>88</v>
      </c>
      <c r="AY192" s="18" t="s">
        <v>174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86</v>
      </c>
      <c r="BK192" s="241">
        <f>ROUND(I192*H192,2)</f>
        <v>0</v>
      </c>
      <c r="BL192" s="18" t="s">
        <v>181</v>
      </c>
      <c r="BM192" s="240" t="s">
        <v>1987</v>
      </c>
    </row>
    <row r="193" s="13" customFormat="1">
      <c r="A193" s="13"/>
      <c r="B193" s="242"/>
      <c r="C193" s="243"/>
      <c r="D193" s="244" t="s">
        <v>183</v>
      </c>
      <c r="E193" s="245" t="s">
        <v>1</v>
      </c>
      <c r="F193" s="246" t="s">
        <v>337</v>
      </c>
      <c r="G193" s="243"/>
      <c r="H193" s="245" t="s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183</v>
      </c>
      <c r="AU193" s="252" t="s">
        <v>88</v>
      </c>
      <c r="AV193" s="13" t="s">
        <v>86</v>
      </c>
      <c r="AW193" s="13" t="s">
        <v>34</v>
      </c>
      <c r="AX193" s="13" t="s">
        <v>79</v>
      </c>
      <c r="AY193" s="252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1988</v>
      </c>
      <c r="G194" s="254"/>
      <c r="H194" s="257">
        <v>80.736000000000004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86</v>
      </c>
      <c r="AY194" s="263" t="s">
        <v>174</v>
      </c>
    </row>
    <row r="195" s="2" customFormat="1" ht="66.75" customHeight="1">
      <c r="A195" s="39"/>
      <c r="B195" s="40"/>
      <c r="C195" s="229" t="s">
        <v>293</v>
      </c>
      <c r="D195" s="229" t="s">
        <v>176</v>
      </c>
      <c r="E195" s="230" t="s">
        <v>351</v>
      </c>
      <c r="F195" s="231" t="s">
        <v>352</v>
      </c>
      <c r="G195" s="232" t="s">
        <v>277</v>
      </c>
      <c r="H195" s="233">
        <v>1130.3040000000001</v>
      </c>
      <c r="I195" s="234"/>
      <c r="J195" s="235">
        <f>ROUND(I195*H195,2)</f>
        <v>0</v>
      </c>
      <c r="K195" s="231" t="s">
        <v>180</v>
      </c>
      <c r="L195" s="45"/>
      <c r="M195" s="236" t="s">
        <v>1</v>
      </c>
      <c r="N195" s="237" t="s">
        <v>44</v>
      </c>
      <c r="O195" s="92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181</v>
      </c>
      <c r="AT195" s="240" t="s">
        <v>176</v>
      </c>
      <c r="AU195" s="240" t="s">
        <v>88</v>
      </c>
      <c r="AY195" s="18" t="s">
        <v>174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86</v>
      </c>
      <c r="BK195" s="241">
        <f>ROUND(I195*H195,2)</f>
        <v>0</v>
      </c>
      <c r="BL195" s="18" t="s">
        <v>181</v>
      </c>
      <c r="BM195" s="240" t="s">
        <v>1989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1990</v>
      </c>
      <c r="G196" s="254"/>
      <c r="H196" s="257">
        <v>1130.3040000000001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44.25" customHeight="1">
      <c r="A197" s="39"/>
      <c r="B197" s="40"/>
      <c r="C197" s="229" t="s">
        <v>297</v>
      </c>
      <c r="D197" s="229" t="s">
        <v>176</v>
      </c>
      <c r="E197" s="230" t="s">
        <v>772</v>
      </c>
      <c r="F197" s="231" t="s">
        <v>773</v>
      </c>
      <c r="G197" s="232" t="s">
        <v>362</v>
      </c>
      <c r="H197" s="233">
        <v>304.89699999999999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1991</v>
      </c>
    </row>
    <row r="198" s="2" customFormat="1">
      <c r="A198" s="39"/>
      <c r="B198" s="40"/>
      <c r="C198" s="41"/>
      <c r="D198" s="244" t="s">
        <v>223</v>
      </c>
      <c r="E198" s="41"/>
      <c r="F198" s="275" t="s">
        <v>364</v>
      </c>
      <c r="G198" s="41"/>
      <c r="H198" s="41"/>
      <c r="I198" s="276"/>
      <c r="J198" s="41"/>
      <c r="K198" s="41"/>
      <c r="L198" s="45"/>
      <c r="M198" s="277"/>
      <c r="N198" s="27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223</v>
      </c>
      <c r="AU198" s="18" t="s">
        <v>88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1992</v>
      </c>
      <c r="G199" s="254"/>
      <c r="H199" s="257">
        <v>304.89699999999999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86</v>
      </c>
      <c r="AY199" s="263" t="s">
        <v>174</v>
      </c>
    </row>
    <row r="200" s="2" customFormat="1" ht="44.25" customHeight="1">
      <c r="A200" s="39"/>
      <c r="B200" s="40"/>
      <c r="C200" s="229" t="s">
        <v>302</v>
      </c>
      <c r="D200" s="229" t="s">
        <v>176</v>
      </c>
      <c r="E200" s="230" t="s">
        <v>367</v>
      </c>
      <c r="F200" s="231" t="s">
        <v>368</v>
      </c>
      <c r="G200" s="232" t="s">
        <v>277</v>
      </c>
      <c r="H200" s="233">
        <v>126.881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1993</v>
      </c>
    </row>
    <row r="201" s="13" customFormat="1">
      <c r="A201" s="13"/>
      <c r="B201" s="242"/>
      <c r="C201" s="243"/>
      <c r="D201" s="244" t="s">
        <v>183</v>
      </c>
      <c r="E201" s="245" t="s">
        <v>1</v>
      </c>
      <c r="F201" s="246" t="s">
        <v>1932</v>
      </c>
      <c r="G201" s="243"/>
      <c r="H201" s="245" t="s">
        <v>1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183</v>
      </c>
      <c r="AU201" s="252" t="s">
        <v>88</v>
      </c>
      <c r="AV201" s="13" t="s">
        <v>86</v>
      </c>
      <c r="AW201" s="13" t="s">
        <v>34</v>
      </c>
      <c r="AX201" s="13" t="s">
        <v>79</v>
      </c>
      <c r="AY201" s="252" t="s">
        <v>174</v>
      </c>
    </row>
    <row r="202" s="14" customFormat="1">
      <c r="A202" s="14"/>
      <c r="B202" s="253"/>
      <c r="C202" s="254"/>
      <c r="D202" s="244" t="s">
        <v>183</v>
      </c>
      <c r="E202" s="255" t="s">
        <v>1</v>
      </c>
      <c r="F202" s="256" t="s">
        <v>1994</v>
      </c>
      <c r="G202" s="254"/>
      <c r="H202" s="257">
        <v>160.47200000000001</v>
      </c>
      <c r="I202" s="258"/>
      <c r="J202" s="254"/>
      <c r="K202" s="254"/>
      <c r="L202" s="259"/>
      <c r="M202" s="260"/>
      <c r="N202" s="261"/>
      <c r="O202" s="261"/>
      <c r="P202" s="261"/>
      <c r="Q202" s="261"/>
      <c r="R202" s="261"/>
      <c r="S202" s="261"/>
      <c r="T202" s="26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3" t="s">
        <v>183</v>
      </c>
      <c r="AU202" s="263" t="s">
        <v>88</v>
      </c>
      <c r="AV202" s="14" t="s">
        <v>88</v>
      </c>
      <c r="AW202" s="14" t="s">
        <v>34</v>
      </c>
      <c r="AX202" s="14" t="s">
        <v>79</v>
      </c>
      <c r="AY202" s="263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1995</v>
      </c>
      <c r="G203" s="254"/>
      <c r="H203" s="257">
        <v>-2.5129999999999999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79</v>
      </c>
      <c r="AY203" s="263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1996</v>
      </c>
      <c r="G204" s="254"/>
      <c r="H204" s="257">
        <v>-7.3719999999999999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79</v>
      </c>
      <c r="AY204" s="263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1997</v>
      </c>
      <c r="G205" s="254"/>
      <c r="H205" s="257">
        <v>-23.706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5" customFormat="1">
      <c r="A206" s="15"/>
      <c r="B206" s="264"/>
      <c r="C206" s="265"/>
      <c r="D206" s="244" t="s">
        <v>183</v>
      </c>
      <c r="E206" s="266" t="s">
        <v>1</v>
      </c>
      <c r="F206" s="267" t="s">
        <v>201</v>
      </c>
      <c r="G206" s="265"/>
      <c r="H206" s="268">
        <v>126.881</v>
      </c>
      <c r="I206" s="269"/>
      <c r="J206" s="265"/>
      <c r="K206" s="265"/>
      <c r="L206" s="270"/>
      <c r="M206" s="271"/>
      <c r="N206" s="272"/>
      <c r="O206" s="272"/>
      <c r="P206" s="272"/>
      <c r="Q206" s="272"/>
      <c r="R206" s="272"/>
      <c r="S206" s="272"/>
      <c r="T206" s="27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4" t="s">
        <v>183</v>
      </c>
      <c r="AU206" s="274" t="s">
        <v>88</v>
      </c>
      <c r="AV206" s="15" t="s">
        <v>181</v>
      </c>
      <c r="AW206" s="15" t="s">
        <v>34</v>
      </c>
      <c r="AX206" s="15" t="s">
        <v>86</v>
      </c>
      <c r="AY206" s="274" t="s">
        <v>174</v>
      </c>
    </row>
    <row r="207" s="2" customFormat="1" ht="16.5" customHeight="1">
      <c r="A207" s="39"/>
      <c r="B207" s="40"/>
      <c r="C207" s="279" t="s">
        <v>307</v>
      </c>
      <c r="D207" s="279" t="s">
        <v>298</v>
      </c>
      <c r="E207" s="280" t="s">
        <v>373</v>
      </c>
      <c r="F207" s="281" t="s">
        <v>374</v>
      </c>
      <c r="G207" s="282" t="s">
        <v>362</v>
      </c>
      <c r="H207" s="283">
        <v>253.762</v>
      </c>
      <c r="I207" s="284"/>
      <c r="J207" s="285">
        <f>ROUND(I207*H207,2)</f>
        <v>0</v>
      </c>
      <c r="K207" s="281" t="s">
        <v>180</v>
      </c>
      <c r="L207" s="286"/>
      <c r="M207" s="287" t="s">
        <v>1</v>
      </c>
      <c r="N207" s="288" t="s">
        <v>44</v>
      </c>
      <c r="O207" s="92"/>
      <c r="P207" s="238">
        <f>O207*H207</f>
        <v>0</v>
      </c>
      <c r="Q207" s="238">
        <v>1</v>
      </c>
      <c r="R207" s="238">
        <f>Q207*H207</f>
        <v>253.762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240</v>
      </c>
      <c r="AT207" s="240" t="s">
        <v>298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1998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1999</v>
      </c>
      <c r="G208" s="254"/>
      <c r="H208" s="257">
        <v>253.762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86</v>
      </c>
      <c r="AY208" s="263" t="s">
        <v>174</v>
      </c>
    </row>
    <row r="209" s="12" customFormat="1" ht="22.8" customHeight="1">
      <c r="A209" s="12"/>
      <c r="B209" s="213"/>
      <c r="C209" s="214"/>
      <c r="D209" s="215" t="s">
        <v>78</v>
      </c>
      <c r="E209" s="227" t="s">
        <v>88</v>
      </c>
      <c r="F209" s="227" t="s">
        <v>408</v>
      </c>
      <c r="G209" s="214"/>
      <c r="H209" s="214"/>
      <c r="I209" s="217"/>
      <c r="J209" s="228">
        <f>BK209</f>
        <v>0</v>
      </c>
      <c r="K209" s="214"/>
      <c r="L209" s="219"/>
      <c r="M209" s="220"/>
      <c r="N209" s="221"/>
      <c r="O209" s="221"/>
      <c r="P209" s="222">
        <f>SUM(P210:P226)</f>
        <v>0</v>
      </c>
      <c r="Q209" s="221"/>
      <c r="R209" s="222">
        <f>SUM(R210:R226)</f>
        <v>10.356860676908001</v>
      </c>
      <c r="S209" s="221"/>
      <c r="T209" s="223">
        <f>SUM(T210:T226)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4" t="s">
        <v>86</v>
      </c>
      <c r="AT209" s="225" t="s">
        <v>78</v>
      </c>
      <c r="AU209" s="225" t="s">
        <v>86</v>
      </c>
      <c r="AY209" s="224" t="s">
        <v>174</v>
      </c>
      <c r="BK209" s="226">
        <f>SUM(BK210:BK226)</f>
        <v>0</v>
      </c>
    </row>
    <row r="210" s="2" customFormat="1" ht="44.25" customHeight="1">
      <c r="A210" s="39"/>
      <c r="B210" s="40"/>
      <c r="C210" s="229" t="s">
        <v>7</v>
      </c>
      <c r="D210" s="229" t="s">
        <v>176</v>
      </c>
      <c r="E210" s="230" t="s">
        <v>410</v>
      </c>
      <c r="F210" s="231" t="s">
        <v>411</v>
      </c>
      <c r="G210" s="232" t="s">
        <v>277</v>
      </c>
      <c r="H210" s="233">
        <v>2.5129999999999999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1.6299999999999999</v>
      </c>
      <c r="R210" s="238">
        <f>Q210*H210</f>
        <v>4.09619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2000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1932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2001</v>
      </c>
      <c r="G212" s="254"/>
      <c r="H212" s="257">
        <v>2.5129999999999999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24.15" customHeight="1">
      <c r="A213" s="39"/>
      <c r="B213" s="40"/>
      <c r="C213" s="229" t="s">
        <v>315</v>
      </c>
      <c r="D213" s="229" t="s">
        <v>176</v>
      </c>
      <c r="E213" s="230" t="s">
        <v>416</v>
      </c>
      <c r="F213" s="231" t="s">
        <v>417</v>
      </c>
      <c r="G213" s="232" t="s">
        <v>243</v>
      </c>
      <c r="H213" s="233">
        <v>23.300000000000001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0.00073439999999999996</v>
      </c>
      <c r="R213" s="238">
        <f>Q213*H213</f>
        <v>0.017111519999999998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2002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1932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2003</v>
      </c>
      <c r="G215" s="254"/>
      <c r="H215" s="257">
        <v>23.300000000000001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24.15" customHeight="1">
      <c r="A216" s="39"/>
      <c r="B216" s="40"/>
      <c r="C216" s="229" t="s">
        <v>319</v>
      </c>
      <c r="D216" s="229" t="s">
        <v>176</v>
      </c>
      <c r="E216" s="230" t="s">
        <v>2004</v>
      </c>
      <c r="F216" s="231" t="s">
        <v>2005</v>
      </c>
      <c r="G216" s="232" t="s">
        <v>277</v>
      </c>
      <c r="H216" s="233">
        <v>2.4089999999999998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2.5532816120000001</v>
      </c>
      <c r="R216" s="238">
        <f>Q216*H216</f>
        <v>6.1508554033080003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2006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1932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2007</v>
      </c>
      <c r="G218" s="254"/>
      <c r="H218" s="257">
        <v>7.3719999999999999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2008</v>
      </c>
      <c r="G219" s="254"/>
      <c r="H219" s="257">
        <v>-1.8160000000000001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79</v>
      </c>
      <c r="AY219" s="263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2009</v>
      </c>
      <c r="G220" s="254"/>
      <c r="H220" s="257">
        <v>-1.6080000000000001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2010</v>
      </c>
      <c r="G221" s="254"/>
      <c r="H221" s="257">
        <v>-1.5389999999999999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5" customFormat="1">
      <c r="A222" s="15"/>
      <c r="B222" s="264"/>
      <c r="C222" s="265"/>
      <c r="D222" s="244" t="s">
        <v>183</v>
      </c>
      <c r="E222" s="266" t="s">
        <v>1</v>
      </c>
      <c r="F222" s="267" t="s">
        <v>201</v>
      </c>
      <c r="G222" s="265"/>
      <c r="H222" s="268">
        <v>2.4089999999999998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4" t="s">
        <v>183</v>
      </c>
      <c r="AU222" s="274" t="s">
        <v>88</v>
      </c>
      <c r="AV222" s="15" t="s">
        <v>181</v>
      </c>
      <c r="AW222" s="15" t="s">
        <v>34</v>
      </c>
      <c r="AX222" s="15" t="s">
        <v>86</v>
      </c>
      <c r="AY222" s="274" t="s">
        <v>174</v>
      </c>
    </row>
    <row r="223" s="2" customFormat="1" ht="24.15" customHeight="1">
      <c r="A223" s="39"/>
      <c r="B223" s="40"/>
      <c r="C223" s="229" t="s">
        <v>323</v>
      </c>
      <c r="D223" s="229" t="s">
        <v>176</v>
      </c>
      <c r="E223" s="230" t="s">
        <v>2011</v>
      </c>
      <c r="F223" s="231" t="s">
        <v>2012</v>
      </c>
      <c r="G223" s="232" t="s">
        <v>179</v>
      </c>
      <c r="H223" s="233">
        <v>7.7599999999999998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0.01194636</v>
      </c>
      <c r="R223" s="238">
        <f>Q223*H223</f>
        <v>0.092703753599999994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2013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1932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2014</v>
      </c>
      <c r="G225" s="254"/>
      <c r="H225" s="257">
        <v>7.7599999999999998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24.15" customHeight="1">
      <c r="A226" s="39"/>
      <c r="B226" s="40"/>
      <c r="C226" s="229" t="s">
        <v>327</v>
      </c>
      <c r="D226" s="229" t="s">
        <v>176</v>
      </c>
      <c r="E226" s="230" t="s">
        <v>2015</v>
      </c>
      <c r="F226" s="231" t="s">
        <v>2016</v>
      </c>
      <c r="G226" s="232" t="s">
        <v>179</v>
      </c>
      <c r="H226" s="233">
        <v>7.7599999999999998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2017</v>
      </c>
    </row>
    <row r="227" s="12" customFormat="1" ht="22.8" customHeight="1">
      <c r="A227" s="12"/>
      <c r="B227" s="213"/>
      <c r="C227" s="214"/>
      <c r="D227" s="215" t="s">
        <v>78</v>
      </c>
      <c r="E227" s="227" t="s">
        <v>95</v>
      </c>
      <c r="F227" s="227" t="s">
        <v>420</v>
      </c>
      <c r="G227" s="214"/>
      <c r="H227" s="214"/>
      <c r="I227" s="217"/>
      <c r="J227" s="228">
        <f>BK227</f>
        <v>0</v>
      </c>
      <c r="K227" s="214"/>
      <c r="L227" s="219"/>
      <c r="M227" s="220"/>
      <c r="N227" s="221"/>
      <c r="O227" s="221"/>
      <c r="P227" s="222">
        <f>SUM(P228:P246)</f>
        <v>0</v>
      </c>
      <c r="Q227" s="221"/>
      <c r="R227" s="222">
        <f>SUM(R228:R246)</f>
        <v>21.266177034120002</v>
      </c>
      <c r="S227" s="221"/>
      <c r="T227" s="223">
        <f>SUM(T228:T246)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86</v>
      </c>
      <c r="AT227" s="225" t="s">
        <v>78</v>
      </c>
      <c r="AU227" s="225" t="s">
        <v>86</v>
      </c>
      <c r="AY227" s="224" t="s">
        <v>174</v>
      </c>
      <c r="BK227" s="226">
        <f>SUM(BK228:BK246)</f>
        <v>0</v>
      </c>
    </row>
    <row r="228" s="2" customFormat="1" ht="33" customHeight="1">
      <c r="A228" s="39"/>
      <c r="B228" s="40"/>
      <c r="C228" s="229" t="s">
        <v>333</v>
      </c>
      <c r="D228" s="229" t="s">
        <v>176</v>
      </c>
      <c r="E228" s="230" t="s">
        <v>2018</v>
      </c>
      <c r="F228" s="231" t="s">
        <v>2019</v>
      </c>
      <c r="G228" s="232" t="s">
        <v>277</v>
      </c>
      <c r="H228" s="233">
        <v>3</v>
      </c>
      <c r="I228" s="234"/>
      <c r="J228" s="235">
        <f>ROUND(I228*H228,2)</f>
        <v>0</v>
      </c>
      <c r="K228" s="231" t="s">
        <v>180</v>
      </c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0.057001693999999999</v>
      </c>
      <c r="R228" s="238">
        <f>Q228*H228</f>
        <v>0.171005082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181</v>
      </c>
      <c r="AT228" s="240" t="s">
        <v>176</v>
      </c>
      <c r="AU228" s="240" t="s">
        <v>88</v>
      </c>
      <c r="AY228" s="18" t="s">
        <v>174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86</v>
      </c>
      <c r="BK228" s="241">
        <f>ROUND(I228*H228,2)</f>
        <v>0</v>
      </c>
      <c r="BL228" s="18" t="s">
        <v>181</v>
      </c>
      <c r="BM228" s="240" t="s">
        <v>2020</v>
      </c>
    </row>
    <row r="229" s="13" customFormat="1">
      <c r="A229" s="13"/>
      <c r="B229" s="242"/>
      <c r="C229" s="243"/>
      <c r="D229" s="244" t="s">
        <v>183</v>
      </c>
      <c r="E229" s="245" t="s">
        <v>1</v>
      </c>
      <c r="F229" s="246" t="s">
        <v>1932</v>
      </c>
      <c r="G229" s="243"/>
      <c r="H229" s="245" t="s">
        <v>1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2" t="s">
        <v>183</v>
      </c>
      <c r="AU229" s="252" t="s">
        <v>88</v>
      </c>
      <c r="AV229" s="13" t="s">
        <v>86</v>
      </c>
      <c r="AW229" s="13" t="s">
        <v>34</v>
      </c>
      <c r="AX229" s="13" t="s">
        <v>79</v>
      </c>
      <c r="AY229" s="252" t="s">
        <v>174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2021</v>
      </c>
      <c r="G230" s="254"/>
      <c r="H230" s="257">
        <v>3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86</v>
      </c>
      <c r="AY230" s="263" t="s">
        <v>174</v>
      </c>
    </row>
    <row r="231" s="2" customFormat="1" ht="16.5" customHeight="1">
      <c r="A231" s="39"/>
      <c r="B231" s="40"/>
      <c r="C231" s="279" t="s">
        <v>340</v>
      </c>
      <c r="D231" s="279" t="s">
        <v>298</v>
      </c>
      <c r="E231" s="280" t="s">
        <v>2022</v>
      </c>
      <c r="F231" s="281" t="s">
        <v>2023</v>
      </c>
      <c r="G231" s="282" t="s">
        <v>1727</v>
      </c>
      <c r="H231" s="283">
        <v>1</v>
      </c>
      <c r="I231" s="284"/>
      <c r="J231" s="285">
        <f>ROUND(I231*H231,2)</f>
        <v>0</v>
      </c>
      <c r="K231" s="281" t="s">
        <v>1</v>
      </c>
      <c r="L231" s="286"/>
      <c r="M231" s="287" t="s">
        <v>1</v>
      </c>
      <c r="N231" s="288" t="s">
        <v>44</v>
      </c>
      <c r="O231" s="92"/>
      <c r="P231" s="238">
        <f>O231*H231</f>
        <v>0</v>
      </c>
      <c r="Q231" s="238">
        <v>10</v>
      </c>
      <c r="R231" s="238">
        <f>Q231*H231</f>
        <v>10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240</v>
      </c>
      <c r="AT231" s="240" t="s">
        <v>298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2024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1932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2025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86</v>
      </c>
      <c r="G234" s="254"/>
      <c r="H234" s="257">
        <v>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2" customFormat="1" ht="16.5" customHeight="1">
      <c r="A235" s="39"/>
      <c r="B235" s="40"/>
      <c r="C235" s="279" t="s">
        <v>346</v>
      </c>
      <c r="D235" s="279" t="s">
        <v>298</v>
      </c>
      <c r="E235" s="280" t="s">
        <v>2026</v>
      </c>
      <c r="F235" s="281" t="s">
        <v>2027</v>
      </c>
      <c r="G235" s="282" t="s">
        <v>1727</v>
      </c>
      <c r="H235" s="283">
        <v>1</v>
      </c>
      <c r="I235" s="284"/>
      <c r="J235" s="285">
        <f>ROUND(I235*H235,2)</f>
        <v>0</v>
      </c>
      <c r="K235" s="281" t="s">
        <v>1</v>
      </c>
      <c r="L235" s="286"/>
      <c r="M235" s="287" t="s">
        <v>1</v>
      </c>
      <c r="N235" s="288" t="s">
        <v>44</v>
      </c>
      <c r="O235" s="92"/>
      <c r="P235" s="238">
        <f>O235*H235</f>
        <v>0</v>
      </c>
      <c r="Q235" s="238">
        <v>3.5</v>
      </c>
      <c r="R235" s="238">
        <f>Q235*H235</f>
        <v>3.5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240</v>
      </c>
      <c r="AT235" s="240" t="s">
        <v>298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2028</v>
      </c>
    </row>
    <row r="236" s="13" customFormat="1">
      <c r="A236" s="13"/>
      <c r="B236" s="242"/>
      <c r="C236" s="243"/>
      <c r="D236" s="244" t="s">
        <v>183</v>
      </c>
      <c r="E236" s="245" t="s">
        <v>1</v>
      </c>
      <c r="F236" s="246" t="s">
        <v>1932</v>
      </c>
      <c r="G236" s="243"/>
      <c r="H236" s="245" t="s">
        <v>1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183</v>
      </c>
      <c r="AU236" s="252" t="s">
        <v>88</v>
      </c>
      <c r="AV236" s="13" t="s">
        <v>86</v>
      </c>
      <c r="AW236" s="13" t="s">
        <v>34</v>
      </c>
      <c r="AX236" s="13" t="s">
        <v>79</v>
      </c>
      <c r="AY236" s="252" t="s">
        <v>174</v>
      </c>
    </row>
    <row r="237" s="13" customFormat="1">
      <c r="A237" s="13"/>
      <c r="B237" s="242"/>
      <c r="C237" s="243"/>
      <c r="D237" s="244" t="s">
        <v>183</v>
      </c>
      <c r="E237" s="245" t="s">
        <v>1</v>
      </c>
      <c r="F237" s="246" t="s">
        <v>2029</v>
      </c>
      <c r="G237" s="243"/>
      <c r="H237" s="245" t="s">
        <v>1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183</v>
      </c>
      <c r="AU237" s="252" t="s">
        <v>88</v>
      </c>
      <c r="AV237" s="13" t="s">
        <v>86</v>
      </c>
      <c r="AW237" s="13" t="s">
        <v>34</v>
      </c>
      <c r="AX237" s="13" t="s">
        <v>79</v>
      </c>
      <c r="AY237" s="252" t="s">
        <v>174</v>
      </c>
    </row>
    <row r="238" s="14" customFormat="1">
      <c r="A238" s="14"/>
      <c r="B238" s="253"/>
      <c r="C238" s="254"/>
      <c r="D238" s="244" t="s">
        <v>183</v>
      </c>
      <c r="E238" s="255" t="s">
        <v>1</v>
      </c>
      <c r="F238" s="256" t="s">
        <v>86</v>
      </c>
      <c r="G238" s="254"/>
      <c r="H238" s="257">
        <v>1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183</v>
      </c>
      <c r="AU238" s="263" t="s">
        <v>88</v>
      </c>
      <c r="AV238" s="14" t="s">
        <v>88</v>
      </c>
      <c r="AW238" s="14" t="s">
        <v>34</v>
      </c>
      <c r="AX238" s="14" t="s">
        <v>86</v>
      </c>
      <c r="AY238" s="263" t="s">
        <v>174</v>
      </c>
    </row>
    <row r="239" s="2" customFormat="1" ht="16.5" customHeight="1">
      <c r="A239" s="39"/>
      <c r="B239" s="40"/>
      <c r="C239" s="279" t="s">
        <v>350</v>
      </c>
      <c r="D239" s="279" t="s">
        <v>298</v>
      </c>
      <c r="E239" s="280" t="s">
        <v>2030</v>
      </c>
      <c r="F239" s="281" t="s">
        <v>2031</v>
      </c>
      <c r="G239" s="282" t="s">
        <v>1727</v>
      </c>
      <c r="H239" s="283">
        <v>1</v>
      </c>
      <c r="I239" s="284"/>
      <c r="J239" s="285">
        <f>ROUND(I239*H239,2)</f>
        <v>0</v>
      </c>
      <c r="K239" s="281" t="s">
        <v>1</v>
      </c>
      <c r="L239" s="286"/>
      <c r="M239" s="287" t="s">
        <v>1</v>
      </c>
      <c r="N239" s="288" t="s">
        <v>44</v>
      </c>
      <c r="O239" s="92"/>
      <c r="P239" s="238">
        <f>O239*H239</f>
        <v>0</v>
      </c>
      <c r="Q239" s="238">
        <v>2.0699999999999998</v>
      </c>
      <c r="R239" s="238">
        <f>Q239*H239</f>
        <v>2.0699999999999998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240</v>
      </c>
      <c r="AT239" s="240" t="s">
        <v>298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2032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1932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2033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2034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86</v>
      </c>
      <c r="G243" s="254"/>
      <c r="H243" s="257">
        <v>1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2" customFormat="1" ht="44.25" customHeight="1">
      <c r="A244" s="39"/>
      <c r="B244" s="40"/>
      <c r="C244" s="229" t="s">
        <v>355</v>
      </c>
      <c r="D244" s="229" t="s">
        <v>176</v>
      </c>
      <c r="E244" s="230" t="s">
        <v>2035</v>
      </c>
      <c r="F244" s="231" t="s">
        <v>2036</v>
      </c>
      <c r="G244" s="232" t="s">
        <v>277</v>
      </c>
      <c r="H244" s="233">
        <v>2.1989999999999998</v>
      </c>
      <c r="I244" s="234"/>
      <c r="J244" s="235">
        <f>ROUND(I244*H244,2)</f>
        <v>0</v>
      </c>
      <c r="K244" s="231" t="s">
        <v>180</v>
      </c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2.5125838800000002</v>
      </c>
      <c r="R244" s="238">
        <f>Q244*H244</f>
        <v>5.52517195212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181</v>
      </c>
      <c r="AT244" s="240" t="s">
        <v>176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2037</v>
      </c>
    </row>
    <row r="245" s="13" customFormat="1">
      <c r="A245" s="13"/>
      <c r="B245" s="242"/>
      <c r="C245" s="243"/>
      <c r="D245" s="244" t="s">
        <v>183</v>
      </c>
      <c r="E245" s="245" t="s">
        <v>1</v>
      </c>
      <c r="F245" s="246" t="s">
        <v>2038</v>
      </c>
      <c r="G245" s="243"/>
      <c r="H245" s="245" t="s">
        <v>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2" t="s">
        <v>183</v>
      </c>
      <c r="AU245" s="252" t="s">
        <v>88</v>
      </c>
      <c r="AV245" s="13" t="s">
        <v>86</v>
      </c>
      <c r="AW245" s="13" t="s">
        <v>34</v>
      </c>
      <c r="AX245" s="13" t="s">
        <v>79</v>
      </c>
      <c r="AY245" s="252" t="s">
        <v>174</v>
      </c>
    </row>
    <row r="246" s="14" customFormat="1">
      <c r="A246" s="14"/>
      <c r="B246" s="253"/>
      <c r="C246" s="254"/>
      <c r="D246" s="244" t="s">
        <v>183</v>
      </c>
      <c r="E246" s="255" t="s">
        <v>1</v>
      </c>
      <c r="F246" s="256" t="s">
        <v>2039</v>
      </c>
      <c r="G246" s="254"/>
      <c r="H246" s="257">
        <v>2.1989999999999998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3" t="s">
        <v>183</v>
      </c>
      <c r="AU246" s="263" t="s">
        <v>88</v>
      </c>
      <c r="AV246" s="14" t="s">
        <v>88</v>
      </c>
      <c r="AW246" s="14" t="s">
        <v>34</v>
      </c>
      <c r="AX246" s="14" t="s">
        <v>86</v>
      </c>
      <c r="AY246" s="263" t="s">
        <v>174</v>
      </c>
    </row>
    <row r="247" s="12" customFormat="1" ht="22.8" customHeight="1">
      <c r="A247" s="12"/>
      <c r="B247" s="213"/>
      <c r="C247" s="214"/>
      <c r="D247" s="215" t="s">
        <v>78</v>
      </c>
      <c r="E247" s="227" t="s">
        <v>181</v>
      </c>
      <c r="F247" s="227" t="s">
        <v>425</v>
      </c>
      <c r="G247" s="214"/>
      <c r="H247" s="214"/>
      <c r="I247" s="217"/>
      <c r="J247" s="228">
        <f>BK247</f>
        <v>0</v>
      </c>
      <c r="K247" s="214"/>
      <c r="L247" s="219"/>
      <c r="M247" s="220"/>
      <c r="N247" s="221"/>
      <c r="O247" s="221"/>
      <c r="P247" s="222">
        <f>SUM(P248:P253)</f>
        <v>0</v>
      </c>
      <c r="Q247" s="221"/>
      <c r="R247" s="222">
        <f>SUM(R248:R253)</f>
        <v>0.016831680000000002</v>
      </c>
      <c r="S247" s="221"/>
      <c r="T247" s="223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4" t="s">
        <v>86</v>
      </c>
      <c r="AT247" s="225" t="s">
        <v>78</v>
      </c>
      <c r="AU247" s="225" t="s">
        <v>86</v>
      </c>
      <c r="AY247" s="224" t="s">
        <v>174</v>
      </c>
      <c r="BK247" s="226">
        <f>SUM(BK248:BK253)</f>
        <v>0</v>
      </c>
    </row>
    <row r="248" s="2" customFormat="1" ht="49.05" customHeight="1">
      <c r="A248" s="39"/>
      <c r="B248" s="40"/>
      <c r="C248" s="229" t="s">
        <v>359</v>
      </c>
      <c r="D248" s="229" t="s">
        <v>176</v>
      </c>
      <c r="E248" s="230" t="s">
        <v>2040</v>
      </c>
      <c r="F248" s="231" t="s">
        <v>2041</v>
      </c>
      <c r="G248" s="232" t="s">
        <v>277</v>
      </c>
      <c r="H248" s="233">
        <v>1.8160000000000001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2042</v>
      </c>
    </row>
    <row r="249" s="13" customFormat="1">
      <c r="A249" s="13"/>
      <c r="B249" s="242"/>
      <c r="C249" s="243"/>
      <c r="D249" s="244" t="s">
        <v>183</v>
      </c>
      <c r="E249" s="245" t="s">
        <v>1</v>
      </c>
      <c r="F249" s="246" t="s">
        <v>1932</v>
      </c>
      <c r="G249" s="243"/>
      <c r="H249" s="245" t="s">
        <v>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183</v>
      </c>
      <c r="AU249" s="252" t="s">
        <v>88</v>
      </c>
      <c r="AV249" s="13" t="s">
        <v>86</v>
      </c>
      <c r="AW249" s="13" t="s">
        <v>34</v>
      </c>
      <c r="AX249" s="13" t="s">
        <v>79</v>
      </c>
      <c r="AY249" s="252" t="s">
        <v>174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2043</v>
      </c>
      <c r="G250" s="254"/>
      <c r="H250" s="257">
        <v>1.8160000000000001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37.8" customHeight="1">
      <c r="A251" s="39"/>
      <c r="B251" s="40"/>
      <c r="C251" s="229" t="s">
        <v>366</v>
      </c>
      <c r="D251" s="229" t="s">
        <v>176</v>
      </c>
      <c r="E251" s="230" t="s">
        <v>2044</v>
      </c>
      <c r="F251" s="231" t="s">
        <v>2045</v>
      </c>
      <c r="G251" s="232" t="s">
        <v>179</v>
      </c>
      <c r="H251" s="233">
        <v>2.1360000000000001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0.0078799999999999999</v>
      </c>
      <c r="R251" s="238">
        <f>Q251*H251</f>
        <v>0.016831680000000002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2046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1932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2047</v>
      </c>
      <c r="G253" s="254"/>
      <c r="H253" s="257">
        <v>2.1360000000000001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240</v>
      </c>
      <c r="F254" s="227" t="s">
        <v>526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SUM(P255:P267)</f>
        <v>0</v>
      </c>
      <c r="Q254" s="221"/>
      <c r="R254" s="222">
        <f>SUM(R255:R267)</f>
        <v>1.7630900000000001</v>
      </c>
      <c r="S254" s="221"/>
      <c r="T254" s="223">
        <f>SUM(T255:T267)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SUM(BK255:BK267)</f>
        <v>0</v>
      </c>
    </row>
    <row r="255" s="2" customFormat="1" ht="24.15" customHeight="1">
      <c r="A255" s="39"/>
      <c r="B255" s="40"/>
      <c r="C255" s="229" t="s">
        <v>372</v>
      </c>
      <c r="D255" s="229" t="s">
        <v>176</v>
      </c>
      <c r="E255" s="230" t="s">
        <v>2048</v>
      </c>
      <c r="F255" s="231" t="s">
        <v>2049</v>
      </c>
      <c r="G255" s="232" t="s">
        <v>437</v>
      </c>
      <c r="H255" s="233">
        <v>1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0.36488999999999999</v>
      </c>
      <c r="R255" s="238">
        <f>Q255*H255</f>
        <v>0.36488999999999999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2050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1932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4" customFormat="1">
      <c r="A257" s="14"/>
      <c r="B257" s="253"/>
      <c r="C257" s="254"/>
      <c r="D257" s="244" t="s">
        <v>183</v>
      </c>
      <c r="E257" s="255" t="s">
        <v>1</v>
      </c>
      <c r="F257" s="256" t="s">
        <v>2051</v>
      </c>
      <c r="G257" s="254"/>
      <c r="H257" s="257">
        <v>1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3" t="s">
        <v>183</v>
      </c>
      <c r="AU257" s="263" t="s">
        <v>88</v>
      </c>
      <c r="AV257" s="14" t="s">
        <v>88</v>
      </c>
      <c r="AW257" s="14" t="s">
        <v>34</v>
      </c>
      <c r="AX257" s="14" t="s">
        <v>86</v>
      </c>
      <c r="AY257" s="263" t="s">
        <v>174</v>
      </c>
    </row>
    <row r="258" s="2" customFormat="1" ht="16.5" customHeight="1">
      <c r="A258" s="39"/>
      <c r="B258" s="40"/>
      <c r="C258" s="279" t="s">
        <v>377</v>
      </c>
      <c r="D258" s="279" t="s">
        <v>298</v>
      </c>
      <c r="E258" s="280" t="s">
        <v>2052</v>
      </c>
      <c r="F258" s="281" t="s">
        <v>2053</v>
      </c>
      <c r="G258" s="282" t="s">
        <v>437</v>
      </c>
      <c r="H258" s="283">
        <v>1</v>
      </c>
      <c r="I258" s="284"/>
      <c r="J258" s="285">
        <f>ROUND(I258*H258,2)</f>
        <v>0</v>
      </c>
      <c r="K258" s="281" t="s">
        <v>180</v>
      </c>
      <c r="L258" s="286"/>
      <c r="M258" s="287" t="s">
        <v>1</v>
      </c>
      <c r="N258" s="288" t="s">
        <v>44</v>
      </c>
      <c r="O258" s="92"/>
      <c r="P258" s="238">
        <f>O258*H258</f>
        <v>0</v>
      </c>
      <c r="Q258" s="238">
        <v>0.69599999999999995</v>
      </c>
      <c r="R258" s="238">
        <f>Q258*H258</f>
        <v>0.69599999999999995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240</v>
      </c>
      <c r="AT258" s="240" t="s">
        <v>298</v>
      </c>
      <c r="AU258" s="240" t="s">
        <v>88</v>
      </c>
      <c r="AY258" s="18" t="s">
        <v>174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86</v>
      </c>
      <c r="BK258" s="241">
        <f>ROUND(I258*H258,2)</f>
        <v>0</v>
      </c>
      <c r="BL258" s="18" t="s">
        <v>181</v>
      </c>
      <c r="BM258" s="240" t="s">
        <v>2054</v>
      </c>
    </row>
    <row r="259" s="2" customFormat="1" ht="37.8" customHeight="1">
      <c r="A259" s="39"/>
      <c r="B259" s="40"/>
      <c r="C259" s="229" t="s">
        <v>382</v>
      </c>
      <c r="D259" s="229" t="s">
        <v>176</v>
      </c>
      <c r="E259" s="230" t="s">
        <v>613</v>
      </c>
      <c r="F259" s="231" t="s">
        <v>614</v>
      </c>
      <c r="G259" s="232" t="s">
        <v>437</v>
      </c>
      <c r="H259" s="233">
        <v>4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0.089999999999999997</v>
      </c>
      <c r="R259" s="238">
        <f>Q259*H259</f>
        <v>0.35999999999999999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2055</v>
      </c>
    </row>
    <row r="260" s="13" customFormat="1">
      <c r="A260" s="13"/>
      <c r="B260" s="242"/>
      <c r="C260" s="243"/>
      <c r="D260" s="244" t="s">
        <v>183</v>
      </c>
      <c r="E260" s="245" t="s">
        <v>1</v>
      </c>
      <c r="F260" s="246" t="s">
        <v>1932</v>
      </c>
      <c r="G260" s="243"/>
      <c r="H260" s="245" t="s">
        <v>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183</v>
      </c>
      <c r="AU260" s="252" t="s">
        <v>88</v>
      </c>
      <c r="AV260" s="13" t="s">
        <v>86</v>
      </c>
      <c r="AW260" s="13" t="s">
        <v>34</v>
      </c>
      <c r="AX260" s="13" t="s">
        <v>79</v>
      </c>
      <c r="AY260" s="252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181</v>
      </c>
      <c r="G261" s="254"/>
      <c r="H261" s="257">
        <v>4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86</v>
      </c>
      <c r="AY261" s="263" t="s">
        <v>174</v>
      </c>
    </row>
    <row r="262" s="2" customFormat="1" ht="24.15" customHeight="1">
      <c r="A262" s="39"/>
      <c r="B262" s="40"/>
      <c r="C262" s="279" t="s">
        <v>387</v>
      </c>
      <c r="D262" s="279" t="s">
        <v>298</v>
      </c>
      <c r="E262" s="280" t="s">
        <v>2056</v>
      </c>
      <c r="F262" s="281" t="s">
        <v>2057</v>
      </c>
      <c r="G262" s="282" t="s">
        <v>437</v>
      </c>
      <c r="H262" s="283">
        <v>4</v>
      </c>
      <c r="I262" s="284"/>
      <c r="J262" s="285">
        <f>ROUND(I262*H262,2)</f>
        <v>0</v>
      </c>
      <c r="K262" s="281" t="s">
        <v>1</v>
      </c>
      <c r="L262" s="286"/>
      <c r="M262" s="287" t="s">
        <v>1</v>
      </c>
      <c r="N262" s="288" t="s">
        <v>44</v>
      </c>
      <c r="O262" s="92"/>
      <c r="P262" s="238">
        <f>O262*H262</f>
        <v>0</v>
      </c>
      <c r="Q262" s="238">
        <v>0.065000000000000002</v>
      </c>
      <c r="R262" s="238">
        <f>Q262*H262</f>
        <v>0.26000000000000001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240</v>
      </c>
      <c r="AT262" s="240" t="s">
        <v>298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2058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2059</v>
      </c>
      <c r="G263" s="254"/>
      <c r="H263" s="257">
        <v>4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2" customFormat="1" ht="24.15" customHeight="1">
      <c r="A264" s="39"/>
      <c r="B264" s="40"/>
      <c r="C264" s="229" t="s">
        <v>392</v>
      </c>
      <c r="D264" s="229" t="s">
        <v>176</v>
      </c>
      <c r="E264" s="230" t="s">
        <v>1808</v>
      </c>
      <c r="F264" s="231" t="s">
        <v>1809</v>
      </c>
      <c r="G264" s="232" t="s">
        <v>437</v>
      </c>
      <c r="H264" s="233">
        <v>1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0.050000000000000003</v>
      </c>
      <c r="R264" s="238">
        <f>Q264*H264</f>
        <v>0.050000000000000003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2060</v>
      </c>
    </row>
    <row r="265" s="13" customFormat="1">
      <c r="A265" s="13"/>
      <c r="B265" s="242"/>
      <c r="C265" s="243"/>
      <c r="D265" s="244" t="s">
        <v>183</v>
      </c>
      <c r="E265" s="245" t="s">
        <v>1</v>
      </c>
      <c r="F265" s="246" t="s">
        <v>1932</v>
      </c>
      <c r="G265" s="243"/>
      <c r="H265" s="245" t="s">
        <v>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2" t="s">
        <v>183</v>
      </c>
      <c r="AU265" s="252" t="s">
        <v>88</v>
      </c>
      <c r="AV265" s="13" t="s">
        <v>86</v>
      </c>
      <c r="AW265" s="13" t="s">
        <v>34</v>
      </c>
      <c r="AX265" s="13" t="s">
        <v>79</v>
      </c>
      <c r="AY265" s="252" t="s">
        <v>174</v>
      </c>
    </row>
    <row r="266" s="14" customFormat="1">
      <c r="A266" s="14"/>
      <c r="B266" s="253"/>
      <c r="C266" s="254"/>
      <c r="D266" s="244" t="s">
        <v>183</v>
      </c>
      <c r="E266" s="255" t="s">
        <v>1</v>
      </c>
      <c r="F266" s="256" t="s">
        <v>86</v>
      </c>
      <c r="G266" s="254"/>
      <c r="H266" s="257">
        <v>1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3" t="s">
        <v>183</v>
      </c>
      <c r="AU266" s="263" t="s">
        <v>88</v>
      </c>
      <c r="AV266" s="14" t="s">
        <v>88</v>
      </c>
      <c r="AW266" s="14" t="s">
        <v>34</v>
      </c>
      <c r="AX266" s="14" t="s">
        <v>86</v>
      </c>
      <c r="AY266" s="263" t="s">
        <v>174</v>
      </c>
    </row>
    <row r="267" s="2" customFormat="1" ht="16.5" customHeight="1">
      <c r="A267" s="39"/>
      <c r="B267" s="40"/>
      <c r="C267" s="279" t="s">
        <v>397</v>
      </c>
      <c r="D267" s="279" t="s">
        <v>298</v>
      </c>
      <c r="E267" s="280" t="s">
        <v>2061</v>
      </c>
      <c r="F267" s="281" t="s">
        <v>2062</v>
      </c>
      <c r="G267" s="282" t="s">
        <v>437</v>
      </c>
      <c r="H267" s="283">
        <v>1</v>
      </c>
      <c r="I267" s="284"/>
      <c r="J267" s="285">
        <f>ROUND(I267*H267,2)</f>
        <v>0</v>
      </c>
      <c r="K267" s="281" t="s">
        <v>1</v>
      </c>
      <c r="L267" s="286"/>
      <c r="M267" s="287" t="s">
        <v>1</v>
      </c>
      <c r="N267" s="288" t="s">
        <v>44</v>
      </c>
      <c r="O267" s="92"/>
      <c r="P267" s="238">
        <f>O267*H267</f>
        <v>0</v>
      </c>
      <c r="Q267" s="238">
        <v>0.032199999999999999</v>
      </c>
      <c r="R267" s="238">
        <f>Q267*H267</f>
        <v>0.032199999999999999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240</v>
      </c>
      <c r="AT267" s="240" t="s">
        <v>298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2063</v>
      </c>
    </row>
    <row r="268" s="12" customFormat="1" ht="22.8" customHeight="1">
      <c r="A268" s="12"/>
      <c r="B268" s="213"/>
      <c r="C268" s="214"/>
      <c r="D268" s="215" t="s">
        <v>78</v>
      </c>
      <c r="E268" s="227" t="s">
        <v>246</v>
      </c>
      <c r="F268" s="227" t="s">
        <v>655</v>
      </c>
      <c r="G268" s="214"/>
      <c r="H268" s="214"/>
      <c r="I268" s="217"/>
      <c r="J268" s="228">
        <f>BK268</f>
        <v>0</v>
      </c>
      <c r="K268" s="214"/>
      <c r="L268" s="219"/>
      <c r="M268" s="220"/>
      <c r="N268" s="221"/>
      <c r="O268" s="221"/>
      <c r="P268" s="222">
        <f>SUM(P269:P272)</f>
        <v>0</v>
      </c>
      <c r="Q268" s="221"/>
      <c r="R268" s="222">
        <f>SUM(R269:R272)</f>
        <v>0.00022049999999999999</v>
      </c>
      <c r="S268" s="221"/>
      <c r="T268" s="223">
        <f>SUM(T269:T272)</f>
        <v>0.0058500000000000002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4" t="s">
        <v>86</v>
      </c>
      <c r="AT268" s="225" t="s">
        <v>78</v>
      </c>
      <c r="AU268" s="225" t="s">
        <v>86</v>
      </c>
      <c r="AY268" s="224" t="s">
        <v>174</v>
      </c>
      <c r="BK268" s="226">
        <f>SUM(BK269:BK272)</f>
        <v>0</v>
      </c>
    </row>
    <row r="269" s="2" customFormat="1" ht="37.8" customHeight="1">
      <c r="A269" s="39"/>
      <c r="B269" s="40"/>
      <c r="C269" s="229" t="s">
        <v>402</v>
      </c>
      <c r="D269" s="229" t="s">
        <v>176</v>
      </c>
      <c r="E269" s="230" t="s">
        <v>2064</v>
      </c>
      <c r="F269" s="231" t="s">
        <v>2065</v>
      </c>
      <c r="G269" s="232" t="s">
        <v>277</v>
      </c>
      <c r="H269" s="233">
        <v>19.143999999999998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2066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2067</v>
      </c>
      <c r="G270" s="254"/>
      <c r="H270" s="257">
        <v>19.143999999999998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16.5" customHeight="1">
      <c r="A271" s="39"/>
      <c r="B271" s="40"/>
      <c r="C271" s="279" t="s">
        <v>409</v>
      </c>
      <c r="D271" s="279" t="s">
        <v>298</v>
      </c>
      <c r="E271" s="280" t="s">
        <v>2068</v>
      </c>
      <c r="F271" s="281" t="s">
        <v>2069</v>
      </c>
      <c r="G271" s="282" t="s">
        <v>277</v>
      </c>
      <c r="H271" s="283">
        <v>19.440000000000001</v>
      </c>
      <c r="I271" s="284"/>
      <c r="J271" s="285">
        <f>ROUND(I271*H271,2)</f>
        <v>0</v>
      </c>
      <c r="K271" s="281" t="s">
        <v>180</v>
      </c>
      <c r="L271" s="286"/>
      <c r="M271" s="287" t="s">
        <v>1</v>
      </c>
      <c r="N271" s="288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240</v>
      </c>
      <c r="AT271" s="240" t="s">
        <v>298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2070</v>
      </c>
    </row>
    <row r="272" s="2" customFormat="1" ht="44.25" customHeight="1">
      <c r="A272" s="39"/>
      <c r="B272" s="40"/>
      <c r="C272" s="229" t="s">
        <v>415</v>
      </c>
      <c r="D272" s="229" t="s">
        <v>176</v>
      </c>
      <c r="E272" s="230" t="s">
        <v>2071</v>
      </c>
      <c r="F272" s="231" t="s">
        <v>2072</v>
      </c>
      <c r="G272" s="232" t="s">
        <v>243</v>
      </c>
      <c r="H272" s="233">
        <v>0.14999999999999999</v>
      </c>
      <c r="I272" s="234"/>
      <c r="J272" s="235">
        <f>ROUND(I272*H272,2)</f>
        <v>0</v>
      </c>
      <c r="K272" s="231" t="s">
        <v>180</v>
      </c>
      <c r="L272" s="45"/>
      <c r="M272" s="236" t="s">
        <v>1</v>
      </c>
      <c r="N272" s="237" t="s">
        <v>44</v>
      </c>
      <c r="O272" s="92"/>
      <c r="P272" s="238">
        <f>O272*H272</f>
        <v>0</v>
      </c>
      <c r="Q272" s="238">
        <v>0.00147</v>
      </c>
      <c r="R272" s="238">
        <f>Q272*H272</f>
        <v>0.00022049999999999999</v>
      </c>
      <c r="S272" s="238">
        <v>0.039</v>
      </c>
      <c r="T272" s="239">
        <f>S272*H272</f>
        <v>0.0058500000000000002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181</v>
      </c>
      <c r="AT272" s="240" t="s">
        <v>176</v>
      </c>
      <c r="AU272" s="240" t="s">
        <v>88</v>
      </c>
      <c r="AY272" s="18" t="s">
        <v>174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86</v>
      </c>
      <c r="BK272" s="241">
        <f>ROUND(I272*H272,2)</f>
        <v>0</v>
      </c>
      <c r="BL272" s="18" t="s">
        <v>181</v>
      </c>
      <c r="BM272" s="240" t="s">
        <v>2073</v>
      </c>
    </row>
    <row r="273" s="12" customFormat="1" ht="22.8" customHeight="1">
      <c r="A273" s="12"/>
      <c r="B273" s="213"/>
      <c r="C273" s="214"/>
      <c r="D273" s="215" t="s">
        <v>78</v>
      </c>
      <c r="E273" s="227" t="s">
        <v>719</v>
      </c>
      <c r="F273" s="227" t="s">
        <v>720</v>
      </c>
      <c r="G273" s="214"/>
      <c r="H273" s="214"/>
      <c r="I273" s="217"/>
      <c r="J273" s="228">
        <f>BK273</f>
        <v>0</v>
      </c>
      <c r="K273" s="214"/>
      <c r="L273" s="219"/>
      <c r="M273" s="220"/>
      <c r="N273" s="221"/>
      <c r="O273" s="221"/>
      <c r="P273" s="222">
        <f>P274</f>
        <v>0</v>
      </c>
      <c r="Q273" s="221"/>
      <c r="R273" s="222">
        <f>R274</f>
        <v>0</v>
      </c>
      <c r="S273" s="221"/>
      <c r="T273" s="223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4" t="s">
        <v>86</v>
      </c>
      <c r="AT273" s="225" t="s">
        <v>78</v>
      </c>
      <c r="AU273" s="225" t="s">
        <v>86</v>
      </c>
      <c r="AY273" s="224" t="s">
        <v>174</v>
      </c>
      <c r="BK273" s="226">
        <f>BK274</f>
        <v>0</v>
      </c>
    </row>
    <row r="274" s="2" customFormat="1" ht="62.7" customHeight="1">
      <c r="A274" s="39"/>
      <c r="B274" s="40"/>
      <c r="C274" s="229" t="s">
        <v>421</v>
      </c>
      <c r="D274" s="229" t="s">
        <v>176</v>
      </c>
      <c r="E274" s="230" t="s">
        <v>2074</v>
      </c>
      <c r="F274" s="231" t="s">
        <v>2075</v>
      </c>
      <c r="G274" s="232" t="s">
        <v>362</v>
      </c>
      <c r="H274" s="233">
        <v>305.952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2076</v>
      </c>
    </row>
    <row r="275" s="12" customFormat="1" ht="25.92" customHeight="1">
      <c r="A275" s="12"/>
      <c r="B275" s="213"/>
      <c r="C275" s="214"/>
      <c r="D275" s="215" t="s">
        <v>78</v>
      </c>
      <c r="E275" s="216" t="s">
        <v>1895</v>
      </c>
      <c r="F275" s="216" t="s">
        <v>1896</v>
      </c>
      <c r="G275" s="214"/>
      <c r="H275" s="214"/>
      <c r="I275" s="217"/>
      <c r="J275" s="218">
        <f>BK275</f>
        <v>0</v>
      </c>
      <c r="K275" s="214"/>
      <c r="L275" s="219"/>
      <c r="M275" s="220"/>
      <c r="N275" s="221"/>
      <c r="O275" s="221"/>
      <c r="P275" s="222">
        <f>P276</f>
        <v>0</v>
      </c>
      <c r="Q275" s="221"/>
      <c r="R275" s="222">
        <f>R276</f>
        <v>0.016209999999999999</v>
      </c>
      <c r="S275" s="221"/>
      <c r="T275" s="223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24" t="s">
        <v>88</v>
      </c>
      <c r="AT275" s="225" t="s">
        <v>78</v>
      </c>
      <c r="AU275" s="225" t="s">
        <v>79</v>
      </c>
      <c r="AY275" s="224" t="s">
        <v>174</v>
      </c>
      <c r="BK275" s="226">
        <f>BK276</f>
        <v>0</v>
      </c>
    </row>
    <row r="276" s="12" customFormat="1" ht="22.8" customHeight="1">
      <c r="A276" s="12"/>
      <c r="B276" s="213"/>
      <c r="C276" s="214"/>
      <c r="D276" s="215" t="s">
        <v>78</v>
      </c>
      <c r="E276" s="227" t="s">
        <v>1897</v>
      </c>
      <c r="F276" s="227" t="s">
        <v>1898</v>
      </c>
      <c r="G276" s="214"/>
      <c r="H276" s="214"/>
      <c r="I276" s="217"/>
      <c r="J276" s="228">
        <f>BK276</f>
        <v>0</v>
      </c>
      <c r="K276" s="214"/>
      <c r="L276" s="219"/>
      <c r="M276" s="220"/>
      <c r="N276" s="221"/>
      <c r="O276" s="221"/>
      <c r="P276" s="222">
        <f>SUM(P277:P282)</f>
        <v>0</v>
      </c>
      <c r="Q276" s="221"/>
      <c r="R276" s="222">
        <f>SUM(R277:R282)</f>
        <v>0.016209999999999999</v>
      </c>
      <c r="S276" s="221"/>
      <c r="T276" s="223">
        <f>SUM(T277:T282)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4" t="s">
        <v>88</v>
      </c>
      <c r="AT276" s="225" t="s">
        <v>78</v>
      </c>
      <c r="AU276" s="225" t="s">
        <v>86</v>
      </c>
      <c r="AY276" s="224" t="s">
        <v>174</v>
      </c>
      <c r="BK276" s="226">
        <f>SUM(BK277:BK282)</f>
        <v>0</v>
      </c>
    </row>
    <row r="277" s="2" customFormat="1" ht="24.15" customHeight="1">
      <c r="A277" s="39"/>
      <c r="B277" s="40"/>
      <c r="C277" s="229" t="s">
        <v>426</v>
      </c>
      <c r="D277" s="229" t="s">
        <v>176</v>
      </c>
      <c r="E277" s="230" t="s">
        <v>2077</v>
      </c>
      <c r="F277" s="231" t="s">
        <v>2078</v>
      </c>
      <c r="G277" s="232" t="s">
        <v>437</v>
      </c>
      <c r="H277" s="233">
        <v>1</v>
      </c>
      <c r="I277" s="234"/>
      <c r="J277" s="235">
        <f>ROUND(I277*H277,2)</f>
        <v>0</v>
      </c>
      <c r="K277" s="231" t="s">
        <v>1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0.00021000000000000001</v>
      </c>
      <c r="R277" s="238">
        <f>Q277*H277</f>
        <v>0.00021000000000000001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289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289</v>
      </c>
      <c r="BM277" s="240" t="s">
        <v>2079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1932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86</v>
      </c>
      <c r="G279" s="254"/>
      <c r="H279" s="257">
        <v>1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16.5" customHeight="1">
      <c r="A280" s="39"/>
      <c r="B280" s="40"/>
      <c r="C280" s="279" t="s">
        <v>430</v>
      </c>
      <c r="D280" s="279" t="s">
        <v>298</v>
      </c>
      <c r="E280" s="280" t="s">
        <v>2080</v>
      </c>
      <c r="F280" s="281" t="s">
        <v>2081</v>
      </c>
      <c r="G280" s="282" t="s">
        <v>437</v>
      </c>
      <c r="H280" s="283">
        <v>2</v>
      </c>
      <c r="I280" s="284"/>
      <c r="J280" s="285">
        <f>ROUND(I280*H280,2)</f>
        <v>0</v>
      </c>
      <c r="K280" s="281" t="s">
        <v>1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0.0080000000000000002</v>
      </c>
      <c r="R280" s="238">
        <f>Q280*H280</f>
        <v>0.016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366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289</v>
      </c>
      <c r="BM280" s="240" t="s">
        <v>2082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88</v>
      </c>
      <c r="G281" s="254"/>
      <c r="H281" s="257">
        <v>2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86</v>
      </c>
      <c r="AY281" s="263" t="s">
        <v>174</v>
      </c>
    </row>
    <row r="282" s="2" customFormat="1" ht="49.05" customHeight="1">
      <c r="A282" s="39"/>
      <c r="B282" s="40"/>
      <c r="C282" s="229" t="s">
        <v>434</v>
      </c>
      <c r="D282" s="229" t="s">
        <v>176</v>
      </c>
      <c r="E282" s="230" t="s">
        <v>1908</v>
      </c>
      <c r="F282" s="231" t="s">
        <v>1909</v>
      </c>
      <c r="G282" s="232" t="s">
        <v>362</v>
      </c>
      <c r="H282" s="233">
        <v>0.016</v>
      </c>
      <c r="I282" s="234"/>
      <c r="J282" s="235">
        <f>ROUND(I282*H282,2)</f>
        <v>0</v>
      </c>
      <c r="K282" s="231" t="s">
        <v>180</v>
      </c>
      <c r="L282" s="45"/>
      <c r="M282" s="289" t="s">
        <v>1</v>
      </c>
      <c r="N282" s="290" t="s">
        <v>44</v>
      </c>
      <c r="O282" s="291"/>
      <c r="P282" s="292">
        <f>O282*H282</f>
        <v>0</v>
      </c>
      <c r="Q282" s="292">
        <v>0</v>
      </c>
      <c r="R282" s="292">
        <f>Q282*H282</f>
        <v>0</v>
      </c>
      <c r="S282" s="292">
        <v>0</v>
      </c>
      <c r="T282" s="29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289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289</v>
      </c>
      <c r="BM282" s="240" t="s">
        <v>2083</v>
      </c>
    </row>
    <row r="283" s="2" customFormat="1" ht="6.96" customHeight="1">
      <c r="A283" s="39"/>
      <c r="B283" s="67"/>
      <c r="C283" s="68"/>
      <c r="D283" s="68"/>
      <c r="E283" s="68"/>
      <c r="F283" s="68"/>
      <c r="G283" s="68"/>
      <c r="H283" s="68"/>
      <c r="I283" s="68"/>
      <c r="J283" s="68"/>
      <c r="K283" s="68"/>
      <c r="L283" s="45"/>
      <c r="M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</row>
  </sheetData>
  <sheetProtection sheet="1" autoFilter="0" formatColumns="0" formatRows="0" objects="1" scenarios="1" spinCount="100000" saltValue="wXJ9lRWNFs8dt3YHx4Vw7N1R0HFc6DIsZW8QI5qZxXfyFkLB6TqYyFN03Ruc5h/w+QIUlAsN4Pt8ge+293eeaA==" hashValue="AH7eOWlltDtRQgvVYoLD3yydUBG6R1qi5MSbpkmSHrOgsE9P2ldFVEQNx4mbZi6JibHTorAgHIrqD2ZwtW0pdQ==" algorithmName="SHA-512" password="CC35"/>
  <autoFilter ref="C129:K2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2084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2085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ROUND((SUM(BE124:BE158)),  2)</f>
        <v>0</v>
      </c>
      <c r="G35" s="39"/>
      <c r="H35" s="39"/>
      <c r="I35" s="166">
        <v>0.20999999999999999</v>
      </c>
      <c r="J35" s="165">
        <f>ROUND(((SUM(BE124:BE158))*I35),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ROUND((SUM(BF124:BF158)),  2)</f>
        <v>0</v>
      </c>
      <c r="G36" s="39"/>
      <c r="H36" s="39"/>
      <c r="I36" s="166">
        <v>0.14999999999999999</v>
      </c>
      <c r="J36" s="165">
        <f>ROUND(((SUM(BF124:BF158))*I36),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ROUND((SUM(BG124:BG158)),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ROUND((SUM(BH124:BH158)),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ROUND((SUM(BI124:BI158)),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04 - Přípojky NN k ČS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 Miroslav Podlipný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2086</v>
      </c>
      <c r="E99" s="194"/>
      <c r="F99" s="194"/>
      <c r="G99" s="194"/>
      <c r="H99" s="194"/>
      <c r="I99" s="194"/>
      <c r="J99" s="195">
        <f>J125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2087</v>
      </c>
      <c r="E100" s="194"/>
      <c r="F100" s="194"/>
      <c r="G100" s="194"/>
      <c r="H100" s="194"/>
      <c r="I100" s="194"/>
      <c r="J100" s="195">
        <f>J134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2088</v>
      </c>
      <c r="E101" s="194"/>
      <c r="F101" s="194"/>
      <c r="G101" s="194"/>
      <c r="H101" s="194"/>
      <c r="I101" s="194"/>
      <c r="J101" s="195">
        <f>J142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2089</v>
      </c>
      <c r="E102" s="194"/>
      <c r="F102" s="194"/>
      <c r="G102" s="194"/>
      <c r="H102" s="194"/>
      <c r="I102" s="194"/>
      <c r="J102" s="195">
        <f>J155</f>
        <v>0</v>
      </c>
      <c r="K102" s="192"/>
      <c r="L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KANALIZACE NEPOLISY – MÍSTNÍ ČÁST LUKOVÁ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5" t="s">
        <v>139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SO 04 - Přípojky NN k ČS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Nepolisy</v>
      </c>
      <c r="G118" s="41"/>
      <c r="H118" s="41"/>
      <c r="I118" s="33" t="s">
        <v>22</v>
      </c>
      <c r="J118" s="80" t="str">
        <f>IF(J14="","",J14)</f>
        <v>12. 12. 2024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Nepolisy, Nepolisy 75, 503 63 Nepolisy</v>
      </c>
      <c r="G120" s="41"/>
      <c r="H120" s="41"/>
      <c r="I120" s="33" t="s">
        <v>30</v>
      </c>
      <c r="J120" s="37" t="str">
        <f>E23</f>
        <v>Multiaqua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Ing. Miroslav Podlipný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160</v>
      </c>
      <c r="D123" s="205" t="s">
        <v>64</v>
      </c>
      <c r="E123" s="205" t="s">
        <v>60</v>
      </c>
      <c r="F123" s="205" t="s">
        <v>61</v>
      </c>
      <c r="G123" s="205" t="s">
        <v>161</v>
      </c>
      <c r="H123" s="205" t="s">
        <v>162</v>
      </c>
      <c r="I123" s="205" t="s">
        <v>163</v>
      </c>
      <c r="J123" s="205" t="s">
        <v>146</v>
      </c>
      <c r="K123" s="206" t="s">
        <v>164</v>
      </c>
      <c r="L123" s="207"/>
      <c r="M123" s="101" t="s">
        <v>1</v>
      </c>
      <c r="N123" s="102" t="s">
        <v>43</v>
      </c>
      <c r="O123" s="102" t="s">
        <v>165</v>
      </c>
      <c r="P123" s="102" t="s">
        <v>166</v>
      </c>
      <c r="Q123" s="102" t="s">
        <v>167</v>
      </c>
      <c r="R123" s="102" t="s">
        <v>168</v>
      </c>
      <c r="S123" s="102" t="s">
        <v>169</v>
      </c>
      <c r="T123" s="103" t="s">
        <v>170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08" t="s">
        <v>171</v>
      </c>
      <c r="D124" s="41"/>
      <c r="E124" s="41"/>
      <c r="F124" s="41"/>
      <c r="G124" s="41"/>
      <c r="H124" s="41"/>
      <c r="I124" s="41"/>
      <c r="J124" s="208">
        <f>BK124</f>
        <v>0</v>
      </c>
      <c r="K124" s="41"/>
      <c r="L124" s="45"/>
      <c r="M124" s="104"/>
      <c r="N124" s="209"/>
      <c r="O124" s="105"/>
      <c r="P124" s="210">
        <f>P125+P134+P142+P155</f>
        <v>0</v>
      </c>
      <c r="Q124" s="105"/>
      <c r="R124" s="210">
        <f>R125+R134+R142+R155</f>
        <v>0</v>
      </c>
      <c r="S124" s="105"/>
      <c r="T124" s="211">
        <f>T125+T134+T142+T155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78</v>
      </c>
      <c r="AU124" s="18" t="s">
        <v>148</v>
      </c>
      <c r="BK124" s="212">
        <f>BK125+BK134+BK142+BK155</f>
        <v>0</v>
      </c>
    </row>
    <row r="125" s="12" customFormat="1" ht="25.92" customHeight="1">
      <c r="A125" s="12"/>
      <c r="B125" s="213"/>
      <c r="C125" s="214"/>
      <c r="D125" s="215" t="s">
        <v>78</v>
      </c>
      <c r="E125" s="216" t="s">
        <v>2090</v>
      </c>
      <c r="F125" s="216" t="s">
        <v>2091</v>
      </c>
      <c r="G125" s="214"/>
      <c r="H125" s="214"/>
      <c r="I125" s="217"/>
      <c r="J125" s="218">
        <f>BK125</f>
        <v>0</v>
      </c>
      <c r="K125" s="214"/>
      <c r="L125" s="219"/>
      <c r="M125" s="220"/>
      <c r="N125" s="221"/>
      <c r="O125" s="221"/>
      <c r="P125" s="222">
        <f>SUM(P126:P133)</f>
        <v>0</v>
      </c>
      <c r="Q125" s="221"/>
      <c r="R125" s="222">
        <f>SUM(R126:R133)</f>
        <v>0</v>
      </c>
      <c r="S125" s="221"/>
      <c r="T125" s="223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86</v>
      </c>
      <c r="AT125" s="225" t="s">
        <v>78</v>
      </c>
      <c r="AU125" s="225" t="s">
        <v>79</v>
      </c>
      <c r="AY125" s="224" t="s">
        <v>174</v>
      </c>
      <c r="BK125" s="226">
        <f>SUM(BK126:BK133)</f>
        <v>0</v>
      </c>
    </row>
    <row r="126" s="2" customFormat="1" ht="16.5" customHeight="1">
      <c r="A126" s="39"/>
      <c r="B126" s="40"/>
      <c r="C126" s="229" t="s">
        <v>86</v>
      </c>
      <c r="D126" s="229" t="s">
        <v>176</v>
      </c>
      <c r="E126" s="230" t="s">
        <v>2092</v>
      </c>
      <c r="F126" s="231" t="s">
        <v>2093</v>
      </c>
      <c r="G126" s="232" t="s">
        <v>243</v>
      </c>
      <c r="H126" s="233">
        <v>3</v>
      </c>
      <c r="I126" s="234"/>
      <c r="J126" s="235">
        <f>ROUND(I126*H126,2)</f>
        <v>0</v>
      </c>
      <c r="K126" s="231" t="s">
        <v>1</v>
      </c>
      <c r="L126" s="45"/>
      <c r="M126" s="236" t="s">
        <v>1</v>
      </c>
      <c r="N126" s="237" t="s">
        <v>44</v>
      </c>
      <c r="O126" s="92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0" t="s">
        <v>181</v>
      </c>
      <c r="AT126" s="240" t="s">
        <v>176</v>
      </c>
      <c r="AU126" s="240" t="s">
        <v>86</v>
      </c>
      <c r="AY126" s="18" t="s">
        <v>174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86</v>
      </c>
      <c r="BK126" s="241">
        <f>ROUND(I126*H126,2)</f>
        <v>0</v>
      </c>
      <c r="BL126" s="18" t="s">
        <v>181</v>
      </c>
      <c r="BM126" s="240" t="s">
        <v>88</v>
      </c>
    </row>
    <row r="127" s="2" customFormat="1" ht="16.5" customHeight="1">
      <c r="A127" s="39"/>
      <c r="B127" s="40"/>
      <c r="C127" s="229" t="s">
        <v>88</v>
      </c>
      <c r="D127" s="229" t="s">
        <v>176</v>
      </c>
      <c r="E127" s="230" t="s">
        <v>2094</v>
      </c>
      <c r="F127" s="231" t="s">
        <v>2095</v>
      </c>
      <c r="G127" s="232" t="s">
        <v>1727</v>
      </c>
      <c r="H127" s="233">
        <v>8</v>
      </c>
      <c r="I127" s="234"/>
      <c r="J127" s="235">
        <f>ROUND(I127*H127,2)</f>
        <v>0</v>
      </c>
      <c r="K127" s="231" t="s">
        <v>1</v>
      </c>
      <c r="L127" s="45"/>
      <c r="M127" s="236" t="s">
        <v>1</v>
      </c>
      <c r="N127" s="237" t="s">
        <v>44</v>
      </c>
      <c r="O127" s="92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0" t="s">
        <v>181</v>
      </c>
      <c r="AT127" s="240" t="s">
        <v>176</v>
      </c>
      <c r="AU127" s="240" t="s">
        <v>86</v>
      </c>
      <c r="AY127" s="18" t="s">
        <v>174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86</v>
      </c>
      <c r="BK127" s="241">
        <f>ROUND(I127*H127,2)</f>
        <v>0</v>
      </c>
      <c r="BL127" s="18" t="s">
        <v>181</v>
      </c>
      <c r="BM127" s="240" t="s">
        <v>181</v>
      </c>
    </row>
    <row r="128" s="2" customFormat="1" ht="16.5" customHeight="1">
      <c r="A128" s="39"/>
      <c r="B128" s="40"/>
      <c r="C128" s="229" t="s">
        <v>95</v>
      </c>
      <c r="D128" s="229" t="s">
        <v>176</v>
      </c>
      <c r="E128" s="230" t="s">
        <v>2096</v>
      </c>
      <c r="F128" s="231" t="s">
        <v>2097</v>
      </c>
      <c r="G128" s="232" t="s">
        <v>1727</v>
      </c>
      <c r="H128" s="233">
        <v>3</v>
      </c>
      <c r="I128" s="234"/>
      <c r="J128" s="235">
        <f>ROUND(I128*H128,2)</f>
        <v>0</v>
      </c>
      <c r="K128" s="231" t="s">
        <v>1</v>
      </c>
      <c r="L128" s="45"/>
      <c r="M128" s="236" t="s">
        <v>1</v>
      </c>
      <c r="N128" s="237" t="s">
        <v>44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181</v>
      </c>
      <c r="AT128" s="240" t="s">
        <v>176</v>
      </c>
      <c r="AU128" s="240" t="s">
        <v>86</v>
      </c>
      <c r="AY128" s="18" t="s">
        <v>174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86</v>
      </c>
      <c r="BK128" s="241">
        <f>ROUND(I128*H128,2)</f>
        <v>0</v>
      </c>
      <c r="BL128" s="18" t="s">
        <v>181</v>
      </c>
      <c r="BM128" s="240" t="s">
        <v>219</v>
      </c>
    </row>
    <row r="129" s="2" customFormat="1" ht="16.5" customHeight="1">
      <c r="A129" s="39"/>
      <c r="B129" s="40"/>
      <c r="C129" s="229" t="s">
        <v>181</v>
      </c>
      <c r="D129" s="229" t="s">
        <v>176</v>
      </c>
      <c r="E129" s="230" t="s">
        <v>2098</v>
      </c>
      <c r="F129" s="231" t="s">
        <v>2099</v>
      </c>
      <c r="G129" s="232" t="s">
        <v>1727</v>
      </c>
      <c r="H129" s="233">
        <v>1</v>
      </c>
      <c r="I129" s="234"/>
      <c r="J129" s="235">
        <f>ROUND(I129*H129,2)</f>
        <v>0</v>
      </c>
      <c r="K129" s="231" t="s">
        <v>1</v>
      </c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181</v>
      </c>
      <c r="AT129" s="240" t="s">
        <v>176</v>
      </c>
      <c r="AU129" s="240" t="s">
        <v>86</v>
      </c>
      <c r="AY129" s="18" t="s">
        <v>174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86</v>
      </c>
      <c r="BK129" s="241">
        <f>ROUND(I129*H129,2)</f>
        <v>0</v>
      </c>
      <c r="BL129" s="18" t="s">
        <v>181</v>
      </c>
      <c r="BM129" s="240" t="s">
        <v>240</v>
      </c>
    </row>
    <row r="130" s="2" customFormat="1" ht="21.75" customHeight="1">
      <c r="A130" s="39"/>
      <c r="B130" s="40"/>
      <c r="C130" s="229" t="s">
        <v>210</v>
      </c>
      <c r="D130" s="229" t="s">
        <v>176</v>
      </c>
      <c r="E130" s="230" t="s">
        <v>2100</v>
      </c>
      <c r="F130" s="231" t="s">
        <v>2101</v>
      </c>
      <c r="G130" s="232" t="s">
        <v>1727</v>
      </c>
      <c r="H130" s="233">
        <v>1</v>
      </c>
      <c r="I130" s="234"/>
      <c r="J130" s="235">
        <f>ROUND(I130*H130,2)</f>
        <v>0</v>
      </c>
      <c r="K130" s="231" t="s">
        <v>1</v>
      </c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181</v>
      </c>
      <c r="AT130" s="240" t="s">
        <v>176</v>
      </c>
      <c r="AU130" s="240" t="s">
        <v>86</v>
      </c>
      <c r="AY130" s="18" t="s">
        <v>174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86</v>
      </c>
      <c r="BK130" s="241">
        <f>ROUND(I130*H130,2)</f>
        <v>0</v>
      </c>
      <c r="BL130" s="18" t="s">
        <v>181</v>
      </c>
      <c r="BM130" s="240" t="s">
        <v>252</v>
      </c>
    </row>
    <row r="131" s="2" customFormat="1" ht="21.75" customHeight="1">
      <c r="A131" s="39"/>
      <c r="B131" s="40"/>
      <c r="C131" s="229" t="s">
        <v>219</v>
      </c>
      <c r="D131" s="229" t="s">
        <v>176</v>
      </c>
      <c r="E131" s="230" t="s">
        <v>2102</v>
      </c>
      <c r="F131" s="231" t="s">
        <v>2103</v>
      </c>
      <c r="G131" s="232" t="s">
        <v>243</v>
      </c>
      <c r="H131" s="233">
        <v>50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86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264</v>
      </c>
    </row>
    <row r="132" s="2" customFormat="1" ht="16.5" customHeight="1">
      <c r="A132" s="39"/>
      <c r="B132" s="40"/>
      <c r="C132" s="229" t="s">
        <v>230</v>
      </c>
      <c r="D132" s="229" t="s">
        <v>176</v>
      </c>
      <c r="E132" s="230" t="s">
        <v>2104</v>
      </c>
      <c r="F132" s="231" t="s">
        <v>2105</v>
      </c>
      <c r="G132" s="232" t="s">
        <v>243</v>
      </c>
      <c r="H132" s="233">
        <v>15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86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274</v>
      </c>
    </row>
    <row r="133" s="2" customFormat="1" ht="21.75" customHeight="1">
      <c r="A133" s="39"/>
      <c r="B133" s="40"/>
      <c r="C133" s="229" t="s">
        <v>240</v>
      </c>
      <c r="D133" s="229" t="s">
        <v>176</v>
      </c>
      <c r="E133" s="230" t="s">
        <v>2106</v>
      </c>
      <c r="F133" s="231" t="s">
        <v>2107</v>
      </c>
      <c r="G133" s="232" t="s">
        <v>243</v>
      </c>
      <c r="H133" s="233">
        <v>11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86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289</v>
      </c>
    </row>
    <row r="134" s="12" customFormat="1" ht="25.92" customHeight="1">
      <c r="A134" s="12"/>
      <c r="B134" s="213"/>
      <c r="C134" s="214"/>
      <c r="D134" s="215" t="s">
        <v>78</v>
      </c>
      <c r="E134" s="216" t="s">
        <v>2108</v>
      </c>
      <c r="F134" s="216" t="s">
        <v>175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SUM(P135:P141)</f>
        <v>0</v>
      </c>
      <c r="Q134" s="221"/>
      <c r="R134" s="222">
        <f>SUM(R135:R141)</f>
        <v>0</v>
      </c>
      <c r="S134" s="221"/>
      <c r="T134" s="223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79</v>
      </c>
      <c r="AY134" s="224" t="s">
        <v>174</v>
      </c>
      <c r="BK134" s="226">
        <f>SUM(BK135:BK141)</f>
        <v>0</v>
      </c>
    </row>
    <row r="135" s="2" customFormat="1" ht="16.5" customHeight="1">
      <c r="A135" s="39"/>
      <c r="B135" s="40"/>
      <c r="C135" s="229" t="s">
        <v>246</v>
      </c>
      <c r="D135" s="229" t="s">
        <v>176</v>
      </c>
      <c r="E135" s="230" t="s">
        <v>2109</v>
      </c>
      <c r="F135" s="231" t="s">
        <v>2110</v>
      </c>
      <c r="G135" s="232" t="s">
        <v>2111</v>
      </c>
      <c r="H135" s="233">
        <v>0.01</v>
      </c>
      <c r="I135" s="234"/>
      <c r="J135" s="235">
        <f>ROUND(I135*H135,2)</f>
        <v>0</v>
      </c>
      <c r="K135" s="231" t="s">
        <v>1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86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297</v>
      </c>
    </row>
    <row r="136" s="2" customFormat="1" ht="16.5" customHeight="1">
      <c r="A136" s="39"/>
      <c r="B136" s="40"/>
      <c r="C136" s="229" t="s">
        <v>252</v>
      </c>
      <c r="D136" s="229" t="s">
        <v>176</v>
      </c>
      <c r="E136" s="230" t="s">
        <v>2112</v>
      </c>
      <c r="F136" s="231" t="s">
        <v>2113</v>
      </c>
      <c r="G136" s="232" t="s">
        <v>1727</v>
      </c>
      <c r="H136" s="233">
        <v>1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86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307</v>
      </c>
    </row>
    <row r="137" s="2" customFormat="1" ht="24.15" customHeight="1">
      <c r="A137" s="39"/>
      <c r="B137" s="40"/>
      <c r="C137" s="229" t="s">
        <v>258</v>
      </c>
      <c r="D137" s="229" t="s">
        <v>176</v>
      </c>
      <c r="E137" s="230" t="s">
        <v>2114</v>
      </c>
      <c r="F137" s="231" t="s">
        <v>2115</v>
      </c>
      <c r="G137" s="232" t="s">
        <v>277</v>
      </c>
      <c r="H137" s="233">
        <v>0.5</v>
      </c>
      <c r="I137" s="234"/>
      <c r="J137" s="235">
        <f>ROUND(I137*H137,2)</f>
        <v>0</v>
      </c>
      <c r="K137" s="231" t="s">
        <v>1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86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315</v>
      </c>
    </row>
    <row r="138" s="2" customFormat="1" ht="16.5" customHeight="1">
      <c r="A138" s="39"/>
      <c r="B138" s="40"/>
      <c r="C138" s="229" t="s">
        <v>264</v>
      </c>
      <c r="D138" s="229" t="s">
        <v>176</v>
      </c>
      <c r="E138" s="230" t="s">
        <v>2116</v>
      </c>
      <c r="F138" s="231" t="s">
        <v>2117</v>
      </c>
      <c r="G138" s="232" t="s">
        <v>243</v>
      </c>
      <c r="H138" s="233">
        <v>8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86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323</v>
      </c>
    </row>
    <row r="139" s="2" customFormat="1" ht="16.5" customHeight="1">
      <c r="A139" s="39"/>
      <c r="B139" s="40"/>
      <c r="C139" s="229" t="s">
        <v>269</v>
      </c>
      <c r="D139" s="229" t="s">
        <v>176</v>
      </c>
      <c r="E139" s="230" t="s">
        <v>2118</v>
      </c>
      <c r="F139" s="231" t="s">
        <v>2119</v>
      </c>
      <c r="G139" s="232" t="s">
        <v>243</v>
      </c>
      <c r="H139" s="233">
        <v>8</v>
      </c>
      <c r="I139" s="234"/>
      <c r="J139" s="235">
        <f>ROUND(I139*H139,2)</f>
        <v>0</v>
      </c>
      <c r="K139" s="231" t="s">
        <v>1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86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333</v>
      </c>
    </row>
    <row r="140" s="2" customFormat="1" ht="16.5" customHeight="1">
      <c r="A140" s="39"/>
      <c r="B140" s="40"/>
      <c r="C140" s="229" t="s">
        <v>274</v>
      </c>
      <c r="D140" s="229" t="s">
        <v>176</v>
      </c>
      <c r="E140" s="230" t="s">
        <v>2120</v>
      </c>
      <c r="F140" s="231" t="s">
        <v>2121</v>
      </c>
      <c r="G140" s="232" t="s">
        <v>243</v>
      </c>
      <c r="H140" s="233">
        <v>11</v>
      </c>
      <c r="I140" s="234"/>
      <c r="J140" s="235">
        <f>ROUND(I140*H140,2)</f>
        <v>0</v>
      </c>
      <c r="K140" s="231" t="s">
        <v>1</v>
      </c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181</v>
      </c>
      <c r="AT140" s="240" t="s">
        <v>176</v>
      </c>
      <c r="AU140" s="240" t="s">
        <v>86</v>
      </c>
      <c r="AY140" s="18" t="s">
        <v>174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86</v>
      </c>
      <c r="BK140" s="241">
        <f>ROUND(I140*H140,2)</f>
        <v>0</v>
      </c>
      <c r="BL140" s="18" t="s">
        <v>181</v>
      </c>
      <c r="BM140" s="240" t="s">
        <v>346</v>
      </c>
    </row>
    <row r="141" s="2" customFormat="1" ht="16.5" customHeight="1">
      <c r="A141" s="39"/>
      <c r="B141" s="40"/>
      <c r="C141" s="229" t="s">
        <v>8</v>
      </c>
      <c r="D141" s="229" t="s">
        <v>176</v>
      </c>
      <c r="E141" s="230" t="s">
        <v>2122</v>
      </c>
      <c r="F141" s="231" t="s">
        <v>2123</v>
      </c>
      <c r="G141" s="232" t="s">
        <v>243</v>
      </c>
      <c r="H141" s="233">
        <v>8</v>
      </c>
      <c r="I141" s="234"/>
      <c r="J141" s="235">
        <f>ROUND(I141*H141,2)</f>
        <v>0</v>
      </c>
      <c r="K141" s="231" t="s">
        <v>1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86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355</v>
      </c>
    </row>
    <row r="142" s="12" customFormat="1" ht="25.92" customHeight="1">
      <c r="A142" s="12"/>
      <c r="B142" s="213"/>
      <c r="C142" s="214"/>
      <c r="D142" s="215" t="s">
        <v>78</v>
      </c>
      <c r="E142" s="216" t="s">
        <v>100</v>
      </c>
      <c r="F142" s="216" t="s">
        <v>2124</v>
      </c>
      <c r="G142" s="214"/>
      <c r="H142" s="214"/>
      <c r="I142" s="217"/>
      <c r="J142" s="218">
        <f>BK142</f>
        <v>0</v>
      </c>
      <c r="K142" s="214"/>
      <c r="L142" s="219"/>
      <c r="M142" s="220"/>
      <c r="N142" s="221"/>
      <c r="O142" s="221"/>
      <c r="P142" s="222">
        <f>SUM(P143:P154)</f>
        <v>0</v>
      </c>
      <c r="Q142" s="221"/>
      <c r="R142" s="222">
        <f>SUM(R143:R154)</f>
        <v>0</v>
      </c>
      <c r="S142" s="221"/>
      <c r="T142" s="223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86</v>
      </c>
      <c r="AT142" s="225" t="s">
        <v>78</v>
      </c>
      <c r="AU142" s="225" t="s">
        <v>79</v>
      </c>
      <c r="AY142" s="224" t="s">
        <v>174</v>
      </c>
      <c r="BK142" s="226">
        <f>SUM(BK143:BK154)</f>
        <v>0</v>
      </c>
    </row>
    <row r="143" s="2" customFormat="1" ht="16.5" customHeight="1">
      <c r="A143" s="39"/>
      <c r="B143" s="40"/>
      <c r="C143" s="229" t="s">
        <v>289</v>
      </c>
      <c r="D143" s="229" t="s">
        <v>176</v>
      </c>
      <c r="E143" s="230" t="s">
        <v>2125</v>
      </c>
      <c r="F143" s="231" t="s">
        <v>2126</v>
      </c>
      <c r="G143" s="232" t="s">
        <v>243</v>
      </c>
      <c r="H143" s="233">
        <v>3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86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366</v>
      </c>
    </row>
    <row r="144" s="2" customFormat="1" ht="16.5" customHeight="1">
      <c r="A144" s="39"/>
      <c r="B144" s="40"/>
      <c r="C144" s="229" t="s">
        <v>293</v>
      </c>
      <c r="D144" s="229" t="s">
        <v>176</v>
      </c>
      <c r="E144" s="230" t="s">
        <v>2127</v>
      </c>
      <c r="F144" s="231" t="s">
        <v>2128</v>
      </c>
      <c r="G144" s="232" t="s">
        <v>243</v>
      </c>
      <c r="H144" s="233">
        <v>50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86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377</v>
      </c>
    </row>
    <row r="145" s="2" customFormat="1" ht="16.5" customHeight="1">
      <c r="A145" s="39"/>
      <c r="B145" s="40"/>
      <c r="C145" s="229" t="s">
        <v>297</v>
      </c>
      <c r="D145" s="229" t="s">
        <v>176</v>
      </c>
      <c r="E145" s="230" t="s">
        <v>2129</v>
      </c>
      <c r="F145" s="231" t="s">
        <v>2130</v>
      </c>
      <c r="G145" s="232" t="s">
        <v>243</v>
      </c>
      <c r="H145" s="233">
        <v>15</v>
      </c>
      <c r="I145" s="234"/>
      <c r="J145" s="235">
        <f>ROUND(I145*H145,2)</f>
        <v>0</v>
      </c>
      <c r="K145" s="231" t="s">
        <v>1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86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387</v>
      </c>
    </row>
    <row r="146" s="2" customFormat="1" ht="16.5" customHeight="1">
      <c r="A146" s="39"/>
      <c r="B146" s="40"/>
      <c r="C146" s="229" t="s">
        <v>302</v>
      </c>
      <c r="D146" s="229" t="s">
        <v>176</v>
      </c>
      <c r="E146" s="230" t="s">
        <v>2131</v>
      </c>
      <c r="F146" s="231" t="s">
        <v>2132</v>
      </c>
      <c r="G146" s="232" t="s">
        <v>1727</v>
      </c>
      <c r="H146" s="233">
        <v>3</v>
      </c>
      <c r="I146" s="234"/>
      <c r="J146" s="235">
        <f>ROUND(I146*H146,2)</f>
        <v>0</v>
      </c>
      <c r="K146" s="231" t="s">
        <v>1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86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397</v>
      </c>
    </row>
    <row r="147" s="2" customFormat="1" ht="16.5" customHeight="1">
      <c r="A147" s="39"/>
      <c r="B147" s="40"/>
      <c r="C147" s="229" t="s">
        <v>307</v>
      </c>
      <c r="D147" s="229" t="s">
        <v>176</v>
      </c>
      <c r="E147" s="230" t="s">
        <v>2133</v>
      </c>
      <c r="F147" s="231" t="s">
        <v>2134</v>
      </c>
      <c r="G147" s="232" t="s">
        <v>1727</v>
      </c>
      <c r="H147" s="233">
        <v>1</v>
      </c>
      <c r="I147" s="234"/>
      <c r="J147" s="235">
        <f>ROUND(I147*H147,2)</f>
        <v>0</v>
      </c>
      <c r="K147" s="231" t="s">
        <v>1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86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409</v>
      </c>
    </row>
    <row r="148" s="2" customFormat="1" ht="24.15" customHeight="1">
      <c r="A148" s="39"/>
      <c r="B148" s="40"/>
      <c r="C148" s="229" t="s">
        <v>7</v>
      </c>
      <c r="D148" s="229" t="s">
        <v>176</v>
      </c>
      <c r="E148" s="230" t="s">
        <v>2135</v>
      </c>
      <c r="F148" s="231" t="s">
        <v>2136</v>
      </c>
      <c r="G148" s="232" t="s">
        <v>1727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86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421</v>
      </c>
    </row>
    <row r="149" s="2" customFormat="1" ht="16.5" customHeight="1">
      <c r="A149" s="39"/>
      <c r="B149" s="40"/>
      <c r="C149" s="229" t="s">
        <v>315</v>
      </c>
      <c r="D149" s="229" t="s">
        <v>176</v>
      </c>
      <c r="E149" s="230" t="s">
        <v>2137</v>
      </c>
      <c r="F149" s="231" t="s">
        <v>2138</v>
      </c>
      <c r="G149" s="232" t="s">
        <v>243</v>
      </c>
      <c r="H149" s="233">
        <v>8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86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430</v>
      </c>
    </row>
    <row r="150" s="2" customFormat="1" ht="16.5" customHeight="1">
      <c r="A150" s="39"/>
      <c r="B150" s="40"/>
      <c r="C150" s="229" t="s">
        <v>319</v>
      </c>
      <c r="D150" s="229" t="s">
        <v>176</v>
      </c>
      <c r="E150" s="230" t="s">
        <v>2139</v>
      </c>
      <c r="F150" s="231" t="s">
        <v>2140</v>
      </c>
      <c r="G150" s="232" t="s">
        <v>243</v>
      </c>
      <c r="H150" s="233">
        <v>11</v>
      </c>
      <c r="I150" s="234"/>
      <c r="J150" s="235">
        <f>ROUND(I150*H150,2)</f>
        <v>0</v>
      </c>
      <c r="K150" s="231" t="s">
        <v>1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86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441</v>
      </c>
    </row>
    <row r="151" s="2" customFormat="1" ht="16.5" customHeight="1">
      <c r="A151" s="39"/>
      <c r="B151" s="40"/>
      <c r="C151" s="229" t="s">
        <v>323</v>
      </c>
      <c r="D151" s="229" t="s">
        <v>176</v>
      </c>
      <c r="E151" s="230" t="s">
        <v>2141</v>
      </c>
      <c r="F151" s="231" t="s">
        <v>2142</v>
      </c>
      <c r="G151" s="232" t="s">
        <v>2143</v>
      </c>
      <c r="H151" s="233">
        <v>0.050000000000000003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86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449</v>
      </c>
    </row>
    <row r="152" s="2" customFormat="1">
      <c r="A152" s="39"/>
      <c r="B152" s="40"/>
      <c r="C152" s="41"/>
      <c r="D152" s="244" t="s">
        <v>223</v>
      </c>
      <c r="E152" s="41"/>
      <c r="F152" s="275" t="s">
        <v>2144</v>
      </c>
      <c r="G152" s="41"/>
      <c r="H152" s="41"/>
      <c r="I152" s="276"/>
      <c r="J152" s="41"/>
      <c r="K152" s="41"/>
      <c r="L152" s="45"/>
      <c r="M152" s="277"/>
      <c r="N152" s="27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223</v>
      </c>
      <c r="AU152" s="18" t="s">
        <v>86</v>
      </c>
    </row>
    <row r="153" s="2" customFormat="1" ht="16.5" customHeight="1">
      <c r="A153" s="39"/>
      <c r="B153" s="40"/>
      <c r="C153" s="229" t="s">
        <v>327</v>
      </c>
      <c r="D153" s="229" t="s">
        <v>176</v>
      </c>
      <c r="E153" s="230" t="s">
        <v>2145</v>
      </c>
      <c r="F153" s="231" t="s">
        <v>2146</v>
      </c>
      <c r="G153" s="232" t="s">
        <v>2143</v>
      </c>
      <c r="H153" s="233">
        <v>0.050000000000000003</v>
      </c>
      <c r="I153" s="234"/>
      <c r="J153" s="235">
        <f>ROUND(I153*H153,2)</f>
        <v>0</v>
      </c>
      <c r="K153" s="231" t="s">
        <v>1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86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457</v>
      </c>
    </row>
    <row r="154" s="2" customFormat="1">
      <c r="A154" s="39"/>
      <c r="B154" s="40"/>
      <c r="C154" s="41"/>
      <c r="D154" s="244" t="s">
        <v>223</v>
      </c>
      <c r="E154" s="41"/>
      <c r="F154" s="275" t="s">
        <v>2147</v>
      </c>
      <c r="G154" s="41"/>
      <c r="H154" s="41"/>
      <c r="I154" s="276"/>
      <c r="J154" s="41"/>
      <c r="K154" s="41"/>
      <c r="L154" s="45"/>
      <c r="M154" s="277"/>
      <c r="N154" s="27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223</v>
      </c>
      <c r="AU154" s="18" t="s">
        <v>86</v>
      </c>
    </row>
    <row r="155" s="12" customFormat="1" ht="25.92" customHeight="1">
      <c r="A155" s="12"/>
      <c r="B155" s="213"/>
      <c r="C155" s="214"/>
      <c r="D155" s="215" t="s">
        <v>78</v>
      </c>
      <c r="E155" s="216" t="s">
        <v>103</v>
      </c>
      <c r="F155" s="216" t="s">
        <v>2148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SUM(P156:P158)</f>
        <v>0</v>
      </c>
      <c r="Q155" s="221"/>
      <c r="R155" s="222">
        <f>SUM(R156:R158)</f>
        <v>0</v>
      </c>
      <c r="S155" s="221"/>
      <c r="T155" s="223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86</v>
      </c>
      <c r="AT155" s="225" t="s">
        <v>78</v>
      </c>
      <c r="AU155" s="225" t="s">
        <v>79</v>
      </c>
      <c r="AY155" s="224" t="s">
        <v>174</v>
      </c>
      <c r="BK155" s="226">
        <f>SUM(BK156:BK158)</f>
        <v>0</v>
      </c>
    </row>
    <row r="156" s="2" customFormat="1" ht="16.5" customHeight="1">
      <c r="A156" s="39"/>
      <c r="B156" s="40"/>
      <c r="C156" s="229" t="s">
        <v>333</v>
      </c>
      <c r="D156" s="229" t="s">
        <v>176</v>
      </c>
      <c r="E156" s="230" t="s">
        <v>2149</v>
      </c>
      <c r="F156" s="231" t="s">
        <v>2150</v>
      </c>
      <c r="G156" s="232" t="s">
        <v>1727</v>
      </c>
      <c r="H156" s="233">
        <v>1</v>
      </c>
      <c r="I156" s="234"/>
      <c r="J156" s="235">
        <f>ROUND(I156*H156,2)</f>
        <v>0</v>
      </c>
      <c r="K156" s="231" t="s">
        <v>1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86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465</v>
      </c>
    </row>
    <row r="157" s="2" customFormat="1" ht="16.5" customHeight="1">
      <c r="A157" s="39"/>
      <c r="B157" s="40"/>
      <c r="C157" s="229" t="s">
        <v>340</v>
      </c>
      <c r="D157" s="229" t="s">
        <v>176</v>
      </c>
      <c r="E157" s="230" t="s">
        <v>2151</v>
      </c>
      <c r="F157" s="231" t="s">
        <v>2152</v>
      </c>
      <c r="G157" s="232" t="s">
        <v>1727</v>
      </c>
      <c r="H157" s="233">
        <v>1</v>
      </c>
      <c r="I157" s="234"/>
      <c r="J157" s="235">
        <f>ROUND(I157*H157,2)</f>
        <v>0</v>
      </c>
      <c r="K157" s="231" t="s">
        <v>1</v>
      </c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181</v>
      </c>
      <c r="AT157" s="240" t="s">
        <v>176</v>
      </c>
      <c r="AU157" s="240" t="s">
        <v>86</v>
      </c>
      <c r="AY157" s="18" t="s">
        <v>174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86</v>
      </c>
      <c r="BK157" s="241">
        <f>ROUND(I157*H157,2)</f>
        <v>0</v>
      </c>
      <c r="BL157" s="18" t="s">
        <v>181</v>
      </c>
      <c r="BM157" s="240" t="s">
        <v>475</v>
      </c>
    </row>
    <row r="158" s="2" customFormat="1" ht="16.5" customHeight="1">
      <c r="A158" s="39"/>
      <c r="B158" s="40"/>
      <c r="C158" s="229" t="s">
        <v>346</v>
      </c>
      <c r="D158" s="229" t="s">
        <v>176</v>
      </c>
      <c r="E158" s="230" t="s">
        <v>2153</v>
      </c>
      <c r="F158" s="231" t="s">
        <v>2154</v>
      </c>
      <c r="G158" s="232" t="s">
        <v>1727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89" t="s">
        <v>1</v>
      </c>
      <c r="N158" s="290" t="s">
        <v>44</v>
      </c>
      <c r="O158" s="291"/>
      <c r="P158" s="292">
        <f>O158*H158</f>
        <v>0</v>
      </c>
      <c r="Q158" s="292">
        <v>0</v>
      </c>
      <c r="R158" s="292">
        <f>Q158*H158</f>
        <v>0</v>
      </c>
      <c r="S158" s="292">
        <v>0</v>
      </c>
      <c r="T158" s="2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86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484</v>
      </c>
    </row>
    <row r="159" s="2" customFormat="1" ht="6.96" customHeight="1">
      <c r="A159" s="39"/>
      <c r="B159" s="67"/>
      <c r="C159" s="68"/>
      <c r="D159" s="68"/>
      <c r="E159" s="68"/>
      <c r="F159" s="68"/>
      <c r="G159" s="68"/>
      <c r="H159" s="68"/>
      <c r="I159" s="68"/>
      <c r="J159" s="68"/>
      <c r="K159" s="68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a85NFXqYW1DmBLvWBBkWLXA5CPEoerz90Y+OgVs1/zbNnsERd9/wI7jomzpheuqPsV1e22RTzxvq7528m0q1zQ==" hashValue="tZS5morjx8A7lhA12gZxz2GScKqc9LoPjHnoQsz33jy+dEgcabGeiUhDhxAgORMIVYzC6kcjK6+BGJrsQz64iQ==" algorithmName="SHA-512" password="CC35"/>
  <autoFilter ref="C123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2155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2156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ROUND((SUM(BE120:BE122)),  2)</f>
        <v>0</v>
      </c>
      <c r="G35" s="39"/>
      <c r="H35" s="39"/>
      <c r="I35" s="166">
        <v>0.20999999999999999</v>
      </c>
      <c r="J35" s="165">
        <f>ROUND(((SUM(BE120:BE122))*I35),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ROUND((SUM(BF120:BF122)),  2)</f>
        <v>0</v>
      </c>
      <c r="G36" s="39"/>
      <c r="H36" s="39"/>
      <c r="I36" s="166">
        <v>0.14999999999999999</v>
      </c>
      <c r="J36" s="165">
        <f>ROUND(((SUM(BF120:BF122))*I36),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ROUND((SUM(BG120:BG122)),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ROUND((SUM(BH120:BH122)),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ROUND((SUM(BI120:BI122)),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PS 01 - Strojně technologická část ČS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REC.ing.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159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KANALIZACE NEPOLISY – MÍSTNÍ ČÁST LUKOVÁ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1" customFormat="1" ht="12" customHeight="1">
      <c r="B109" s="22"/>
      <c r="C109" s="33" t="s">
        <v>138</v>
      </c>
      <c r="D109" s="23"/>
      <c r="E109" s="23"/>
      <c r="F109" s="23"/>
      <c r="G109" s="23"/>
      <c r="H109" s="23"/>
      <c r="I109" s="23"/>
      <c r="J109" s="23"/>
      <c r="K109" s="23"/>
      <c r="L109" s="21"/>
    </row>
    <row r="110" s="2" customFormat="1" ht="16.5" customHeight="1">
      <c r="A110" s="39"/>
      <c r="B110" s="40"/>
      <c r="C110" s="41"/>
      <c r="D110" s="41"/>
      <c r="E110" s="185" t="s">
        <v>139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140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E11</f>
        <v>PS 01 - Strojně technologická část ČS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F14</f>
        <v>Nepolisy</v>
      </c>
      <c r="G114" s="41"/>
      <c r="H114" s="41"/>
      <c r="I114" s="33" t="s">
        <v>22</v>
      </c>
      <c r="J114" s="80" t="str">
        <f>IF(J14="","",J14)</f>
        <v>12. 12. 2024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E17</f>
        <v>Obec Nepolisy, Nepolisy 75, 503 63 Nepolisy</v>
      </c>
      <c r="G116" s="41"/>
      <c r="H116" s="41"/>
      <c r="I116" s="33" t="s">
        <v>30</v>
      </c>
      <c r="J116" s="37" t="str">
        <f>E23</f>
        <v>Multiaqua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IF(E20="","",E20)</f>
        <v>Vyplň údaj</v>
      </c>
      <c r="G117" s="41"/>
      <c r="H117" s="41"/>
      <c r="I117" s="33" t="s">
        <v>35</v>
      </c>
      <c r="J117" s="37" t="str">
        <f>E26</f>
        <v>REC.ing. spol. s 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160</v>
      </c>
      <c r="D119" s="205" t="s">
        <v>64</v>
      </c>
      <c r="E119" s="205" t="s">
        <v>60</v>
      </c>
      <c r="F119" s="205" t="s">
        <v>61</v>
      </c>
      <c r="G119" s="205" t="s">
        <v>161</v>
      </c>
      <c r="H119" s="205" t="s">
        <v>162</v>
      </c>
      <c r="I119" s="205" t="s">
        <v>163</v>
      </c>
      <c r="J119" s="205" t="s">
        <v>146</v>
      </c>
      <c r="K119" s="206" t="s">
        <v>164</v>
      </c>
      <c r="L119" s="207"/>
      <c r="M119" s="101" t="s">
        <v>1</v>
      </c>
      <c r="N119" s="102" t="s">
        <v>43</v>
      </c>
      <c r="O119" s="102" t="s">
        <v>165</v>
      </c>
      <c r="P119" s="102" t="s">
        <v>166</v>
      </c>
      <c r="Q119" s="102" t="s">
        <v>167</v>
      </c>
      <c r="R119" s="102" t="s">
        <v>168</v>
      </c>
      <c r="S119" s="102" t="s">
        <v>169</v>
      </c>
      <c r="T119" s="103" t="s">
        <v>170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08" t="s">
        <v>171</v>
      </c>
      <c r="D120" s="41"/>
      <c r="E120" s="41"/>
      <c r="F120" s="41"/>
      <c r="G120" s="41"/>
      <c r="H120" s="41"/>
      <c r="I120" s="41"/>
      <c r="J120" s="208">
        <f>BK120</f>
        <v>0</v>
      </c>
      <c r="K120" s="41"/>
      <c r="L120" s="45"/>
      <c r="M120" s="104"/>
      <c r="N120" s="209"/>
      <c r="O120" s="105"/>
      <c r="P120" s="210">
        <f>SUM(P121:P122)</f>
        <v>0</v>
      </c>
      <c r="Q120" s="105"/>
      <c r="R120" s="210">
        <f>SUM(R121:R122)</f>
        <v>0</v>
      </c>
      <c r="S120" s="105"/>
      <c r="T120" s="211">
        <f>SUM(T121:T122)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78</v>
      </c>
      <c r="AU120" s="18" t="s">
        <v>148</v>
      </c>
      <c r="BK120" s="212">
        <f>SUM(BK121:BK122)</f>
        <v>0</v>
      </c>
    </row>
    <row r="121" s="2" customFormat="1" ht="291" customHeight="1">
      <c r="A121" s="39"/>
      <c r="B121" s="40"/>
      <c r="C121" s="229" t="s">
        <v>86</v>
      </c>
      <c r="D121" s="229" t="s">
        <v>176</v>
      </c>
      <c r="E121" s="230" t="s">
        <v>2157</v>
      </c>
      <c r="F121" s="231" t="s">
        <v>2158</v>
      </c>
      <c r="G121" s="232" t="s">
        <v>2143</v>
      </c>
      <c r="H121" s="233">
        <v>1</v>
      </c>
      <c r="I121" s="234"/>
      <c r="J121" s="235">
        <f>ROUND(I121*H121,2)</f>
        <v>0</v>
      </c>
      <c r="K121" s="231" t="s">
        <v>1</v>
      </c>
      <c r="L121" s="45"/>
      <c r="M121" s="236" t="s">
        <v>1</v>
      </c>
      <c r="N121" s="237" t="s">
        <v>44</v>
      </c>
      <c r="O121" s="92"/>
      <c r="P121" s="238">
        <f>O121*H121</f>
        <v>0</v>
      </c>
      <c r="Q121" s="238">
        <v>0</v>
      </c>
      <c r="R121" s="238">
        <f>Q121*H121</f>
        <v>0</v>
      </c>
      <c r="S121" s="238">
        <v>0</v>
      </c>
      <c r="T121" s="23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0" t="s">
        <v>181</v>
      </c>
      <c r="AT121" s="240" t="s">
        <v>176</v>
      </c>
      <c r="AU121" s="240" t="s">
        <v>79</v>
      </c>
      <c r="AY121" s="18" t="s">
        <v>174</v>
      </c>
      <c r="BE121" s="241">
        <f>IF(N121="základní",J121,0)</f>
        <v>0</v>
      </c>
      <c r="BF121" s="241">
        <f>IF(N121="snížená",J121,0)</f>
        <v>0</v>
      </c>
      <c r="BG121" s="241">
        <f>IF(N121="zákl. přenesená",J121,0)</f>
        <v>0</v>
      </c>
      <c r="BH121" s="241">
        <f>IF(N121="sníž. přenesená",J121,0)</f>
        <v>0</v>
      </c>
      <c r="BI121" s="241">
        <f>IF(N121="nulová",J121,0)</f>
        <v>0</v>
      </c>
      <c r="BJ121" s="18" t="s">
        <v>86</v>
      </c>
      <c r="BK121" s="241">
        <f>ROUND(I121*H121,2)</f>
        <v>0</v>
      </c>
      <c r="BL121" s="18" t="s">
        <v>181</v>
      </c>
      <c r="BM121" s="240" t="s">
        <v>88</v>
      </c>
    </row>
    <row r="122" s="2" customFormat="1" ht="76.35" customHeight="1">
      <c r="A122" s="39"/>
      <c r="B122" s="40"/>
      <c r="C122" s="229" t="s">
        <v>88</v>
      </c>
      <c r="D122" s="229" t="s">
        <v>176</v>
      </c>
      <c r="E122" s="230" t="s">
        <v>2159</v>
      </c>
      <c r="F122" s="231" t="s">
        <v>2160</v>
      </c>
      <c r="G122" s="232" t="s">
        <v>2143</v>
      </c>
      <c r="H122" s="233">
        <v>1</v>
      </c>
      <c r="I122" s="234"/>
      <c r="J122" s="235">
        <f>ROUND(I122*H122,2)</f>
        <v>0</v>
      </c>
      <c r="K122" s="231" t="s">
        <v>1</v>
      </c>
      <c r="L122" s="45"/>
      <c r="M122" s="289" t="s">
        <v>1</v>
      </c>
      <c r="N122" s="290" t="s">
        <v>44</v>
      </c>
      <c r="O122" s="291"/>
      <c r="P122" s="292">
        <f>O122*H122</f>
        <v>0</v>
      </c>
      <c r="Q122" s="292">
        <v>0</v>
      </c>
      <c r="R122" s="292">
        <f>Q122*H122</f>
        <v>0</v>
      </c>
      <c r="S122" s="292">
        <v>0</v>
      </c>
      <c r="T122" s="29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0" t="s">
        <v>181</v>
      </c>
      <c r="AT122" s="240" t="s">
        <v>176</v>
      </c>
      <c r="AU122" s="240" t="s">
        <v>79</v>
      </c>
      <c r="AY122" s="18" t="s">
        <v>174</v>
      </c>
      <c r="BE122" s="241">
        <f>IF(N122="základní",J122,0)</f>
        <v>0</v>
      </c>
      <c r="BF122" s="241">
        <f>IF(N122="snížená",J122,0)</f>
        <v>0</v>
      </c>
      <c r="BG122" s="241">
        <f>IF(N122="zákl. přenesená",J122,0)</f>
        <v>0</v>
      </c>
      <c r="BH122" s="241">
        <f>IF(N122="sníž. přenesená",J122,0)</f>
        <v>0</v>
      </c>
      <c r="BI122" s="241">
        <f>IF(N122="nulová",J122,0)</f>
        <v>0</v>
      </c>
      <c r="BJ122" s="18" t="s">
        <v>86</v>
      </c>
      <c r="BK122" s="241">
        <f>ROUND(I122*H122,2)</f>
        <v>0</v>
      </c>
      <c r="BL122" s="18" t="s">
        <v>181</v>
      </c>
      <c r="BM122" s="240" t="s">
        <v>181</v>
      </c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45"/>
      <c r="M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</sheetData>
  <sheetProtection sheet="1" autoFilter="0" formatColumns="0" formatRows="0" objects="1" scenarios="1" spinCount="100000" saltValue="P9bLu51ZVoAnDYnw5zxqmisCHqicQ2gYLd0zFEQgDxxtCaxMwyeouemC+FhNsQ2qaOP82+rfCLpx8V+hckBnGg==" hashValue="ARM3AH8J4pMNgkT8YpSVNw7ivtFM5w+pPJTwSmY/o0/Ies5EwlogVSpzB1nmLzYtUzvAi9kke0QUGHopW1BWZg==" algorithmName="SHA-512" password="CC35"/>
  <autoFilter ref="C119:K1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8:H108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2161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2085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ROUND((SUM(BE124:BE216)),  2)</f>
        <v>0</v>
      </c>
      <c r="G35" s="39"/>
      <c r="H35" s="39"/>
      <c r="I35" s="166">
        <v>0.20999999999999999</v>
      </c>
      <c r="J35" s="165">
        <f>ROUND(((SUM(BE124:BE216))*I35),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ROUND((SUM(BF124:BF216)),  2)</f>
        <v>0</v>
      </c>
      <c r="G36" s="39"/>
      <c r="H36" s="39"/>
      <c r="I36" s="166">
        <v>0.14999999999999999</v>
      </c>
      <c r="J36" s="165">
        <f>ROUND(((SUM(BF124:BF216))*I36),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ROUND((SUM(BG124:BG216)),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ROUND((SUM(BH124:BH216)),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ROUND((SUM(BI124:BI216)),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PS 02 - Elektrovybavení a dálkový přenos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 Miroslav Podlipný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2086</v>
      </c>
      <c r="E99" s="194"/>
      <c r="F99" s="194"/>
      <c r="G99" s="194"/>
      <c r="H99" s="194"/>
      <c r="I99" s="194"/>
      <c r="J99" s="195">
        <f>J125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2087</v>
      </c>
      <c r="E100" s="194"/>
      <c r="F100" s="194"/>
      <c r="G100" s="194"/>
      <c r="H100" s="194"/>
      <c r="I100" s="194"/>
      <c r="J100" s="195">
        <f>J146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2088</v>
      </c>
      <c r="E101" s="194"/>
      <c r="F101" s="194"/>
      <c r="G101" s="194"/>
      <c r="H101" s="194"/>
      <c r="I101" s="194"/>
      <c r="J101" s="195">
        <f>J153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2089</v>
      </c>
      <c r="E102" s="194"/>
      <c r="F102" s="194"/>
      <c r="G102" s="194"/>
      <c r="H102" s="194"/>
      <c r="I102" s="194"/>
      <c r="J102" s="195">
        <f>J214</f>
        <v>0</v>
      </c>
      <c r="K102" s="192"/>
      <c r="L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KANALIZACE NEPOLISY – MÍSTNÍ ČÁST LUKOVÁ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5" t="s">
        <v>139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PS 02 - Elektrovybavení a dálkový přenos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Nepolisy</v>
      </c>
      <c r="G118" s="41"/>
      <c r="H118" s="41"/>
      <c r="I118" s="33" t="s">
        <v>22</v>
      </c>
      <c r="J118" s="80" t="str">
        <f>IF(J14="","",J14)</f>
        <v>12. 12. 2024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Nepolisy, Nepolisy 75, 503 63 Nepolisy</v>
      </c>
      <c r="G120" s="41"/>
      <c r="H120" s="41"/>
      <c r="I120" s="33" t="s">
        <v>30</v>
      </c>
      <c r="J120" s="37" t="str">
        <f>E23</f>
        <v>Multiaqua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Ing. Miroslav Podlipný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160</v>
      </c>
      <c r="D123" s="205" t="s">
        <v>64</v>
      </c>
      <c r="E123" s="205" t="s">
        <v>60</v>
      </c>
      <c r="F123" s="205" t="s">
        <v>61</v>
      </c>
      <c r="G123" s="205" t="s">
        <v>161</v>
      </c>
      <c r="H123" s="205" t="s">
        <v>162</v>
      </c>
      <c r="I123" s="205" t="s">
        <v>163</v>
      </c>
      <c r="J123" s="205" t="s">
        <v>146</v>
      </c>
      <c r="K123" s="206" t="s">
        <v>164</v>
      </c>
      <c r="L123" s="207"/>
      <c r="M123" s="101" t="s">
        <v>1</v>
      </c>
      <c r="N123" s="102" t="s">
        <v>43</v>
      </c>
      <c r="O123" s="102" t="s">
        <v>165</v>
      </c>
      <c r="P123" s="102" t="s">
        <v>166</v>
      </c>
      <c r="Q123" s="102" t="s">
        <v>167</v>
      </c>
      <c r="R123" s="102" t="s">
        <v>168</v>
      </c>
      <c r="S123" s="102" t="s">
        <v>169</v>
      </c>
      <c r="T123" s="103" t="s">
        <v>170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08" t="s">
        <v>171</v>
      </c>
      <c r="D124" s="41"/>
      <c r="E124" s="41"/>
      <c r="F124" s="41"/>
      <c r="G124" s="41"/>
      <c r="H124" s="41"/>
      <c r="I124" s="41"/>
      <c r="J124" s="208">
        <f>BK124</f>
        <v>0</v>
      </c>
      <c r="K124" s="41"/>
      <c r="L124" s="45"/>
      <c r="M124" s="104"/>
      <c r="N124" s="209"/>
      <c r="O124" s="105"/>
      <c r="P124" s="210">
        <f>P125+P146+P153+P214</f>
        <v>0</v>
      </c>
      <c r="Q124" s="105"/>
      <c r="R124" s="210">
        <f>R125+R146+R153+R214</f>
        <v>0</v>
      </c>
      <c r="S124" s="105"/>
      <c r="T124" s="211">
        <f>T125+T146+T153+T214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78</v>
      </c>
      <c r="AU124" s="18" t="s">
        <v>148</v>
      </c>
      <c r="BK124" s="212">
        <f>BK125+BK146+BK153+BK214</f>
        <v>0</v>
      </c>
    </row>
    <row r="125" s="12" customFormat="1" ht="25.92" customHeight="1">
      <c r="A125" s="12"/>
      <c r="B125" s="213"/>
      <c r="C125" s="214"/>
      <c r="D125" s="215" t="s">
        <v>78</v>
      </c>
      <c r="E125" s="216" t="s">
        <v>2090</v>
      </c>
      <c r="F125" s="216" t="s">
        <v>2091</v>
      </c>
      <c r="G125" s="214"/>
      <c r="H125" s="214"/>
      <c r="I125" s="217"/>
      <c r="J125" s="218">
        <f>BK125</f>
        <v>0</v>
      </c>
      <c r="K125" s="214"/>
      <c r="L125" s="219"/>
      <c r="M125" s="220"/>
      <c r="N125" s="221"/>
      <c r="O125" s="221"/>
      <c r="P125" s="222">
        <f>SUM(P126:P145)</f>
        <v>0</v>
      </c>
      <c r="Q125" s="221"/>
      <c r="R125" s="222">
        <f>SUM(R126:R145)</f>
        <v>0</v>
      </c>
      <c r="S125" s="221"/>
      <c r="T125" s="223">
        <f>SUM(T126:T145)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86</v>
      </c>
      <c r="AT125" s="225" t="s">
        <v>78</v>
      </c>
      <c r="AU125" s="225" t="s">
        <v>79</v>
      </c>
      <c r="AY125" s="224" t="s">
        <v>174</v>
      </c>
      <c r="BK125" s="226">
        <f>SUM(BK126:BK145)</f>
        <v>0</v>
      </c>
    </row>
    <row r="126" s="2" customFormat="1" ht="16.5" customHeight="1">
      <c r="A126" s="39"/>
      <c r="B126" s="40"/>
      <c r="C126" s="229" t="s">
        <v>86</v>
      </c>
      <c r="D126" s="229" t="s">
        <v>176</v>
      </c>
      <c r="E126" s="230" t="s">
        <v>2162</v>
      </c>
      <c r="F126" s="231" t="s">
        <v>2163</v>
      </c>
      <c r="G126" s="232" t="s">
        <v>243</v>
      </c>
      <c r="H126" s="233">
        <v>21</v>
      </c>
      <c r="I126" s="234"/>
      <c r="J126" s="235">
        <f>ROUND(I126*H126,2)</f>
        <v>0</v>
      </c>
      <c r="K126" s="231" t="s">
        <v>1</v>
      </c>
      <c r="L126" s="45"/>
      <c r="M126" s="236" t="s">
        <v>1</v>
      </c>
      <c r="N126" s="237" t="s">
        <v>44</v>
      </c>
      <c r="O126" s="92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0" t="s">
        <v>181</v>
      </c>
      <c r="AT126" s="240" t="s">
        <v>176</v>
      </c>
      <c r="AU126" s="240" t="s">
        <v>86</v>
      </c>
      <c r="AY126" s="18" t="s">
        <v>174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86</v>
      </c>
      <c r="BK126" s="241">
        <f>ROUND(I126*H126,2)</f>
        <v>0</v>
      </c>
      <c r="BL126" s="18" t="s">
        <v>181</v>
      </c>
      <c r="BM126" s="240" t="s">
        <v>88</v>
      </c>
    </row>
    <row r="127" s="2" customFormat="1" ht="16.5" customHeight="1">
      <c r="A127" s="39"/>
      <c r="B127" s="40"/>
      <c r="C127" s="229" t="s">
        <v>88</v>
      </c>
      <c r="D127" s="229" t="s">
        <v>176</v>
      </c>
      <c r="E127" s="230" t="s">
        <v>2164</v>
      </c>
      <c r="F127" s="231" t="s">
        <v>2165</v>
      </c>
      <c r="G127" s="232" t="s">
        <v>1727</v>
      </c>
      <c r="H127" s="233">
        <v>43</v>
      </c>
      <c r="I127" s="234"/>
      <c r="J127" s="235">
        <f>ROUND(I127*H127,2)</f>
        <v>0</v>
      </c>
      <c r="K127" s="231" t="s">
        <v>1</v>
      </c>
      <c r="L127" s="45"/>
      <c r="M127" s="236" t="s">
        <v>1</v>
      </c>
      <c r="N127" s="237" t="s">
        <v>44</v>
      </c>
      <c r="O127" s="92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0" t="s">
        <v>181</v>
      </c>
      <c r="AT127" s="240" t="s">
        <v>176</v>
      </c>
      <c r="AU127" s="240" t="s">
        <v>86</v>
      </c>
      <c r="AY127" s="18" t="s">
        <v>174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86</v>
      </c>
      <c r="BK127" s="241">
        <f>ROUND(I127*H127,2)</f>
        <v>0</v>
      </c>
      <c r="BL127" s="18" t="s">
        <v>181</v>
      </c>
      <c r="BM127" s="240" t="s">
        <v>181</v>
      </c>
    </row>
    <row r="128" s="2" customFormat="1" ht="16.5" customHeight="1">
      <c r="A128" s="39"/>
      <c r="B128" s="40"/>
      <c r="C128" s="229" t="s">
        <v>95</v>
      </c>
      <c r="D128" s="229" t="s">
        <v>176</v>
      </c>
      <c r="E128" s="230" t="s">
        <v>2094</v>
      </c>
      <c r="F128" s="231" t="s">
        <v>2095</v>
      </c>
      <c r="G128" s="232" t="s">
        <v>1727</v>
      </c>
      <c r="H128" s="233">
        <v>8</v>
      </c>
      <c r="I128" s="234"/>
      <c r="J128" s="235">
        <f>ROUND(I128*H128,2)</f>
        <v>0</v>
      </c>
      <c r="K128" s="231" t="s">
        <v>1</v>
      </c>
      <c r="L128" s="45"/>
      <c r="M128" s="236" t="s">
        <v>1</v>
      </c>
      <c r="N128" s="237" t="s">
        <v>44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181</v>
      </c>
      <c r="AT128" s="240" t="s">
        <v>176</v>
      </c>
      <c r="AU128" s="240" t="s">
        <v>86</v>
      </c>
      <c r="AY128" s="18" t="s">
        <v>174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86</v>
      </c>
      <c r="BK128" s="241">
        <f>ROUND(I128*H128,2)</f>
        <v>0</v>
      </c>
      <c r="BL128" s="18" t="s">
        <v>181</v>
      </c>
      <c r="BM128" s="240" t="s">
        <v>219</v>
      </c>
    </row>
    <row r="129" s="2" customFormat="1" ht="16.5" customHeight="1">
      <c r="A129" s="39"/>
      <c r="B129" s="40"/>
      <c r="C129" s="229" t="s">
        <v>181</v>
      </c>
      <c r="D129" s="229" t="s">
        <v>176</v>
      </c>
      <c r="E129" s="230" t="s">
        <v>2166</v>
      </c>
      <c r="F129" s="231" t="s">
        <v>2167</v>
      </c>
      <c r="G129" s="232" t="s">
        <v>1727</v>
      </c>
      <c r="H129" s="233">
        <v>1</v>
      </c>
      <c r="I129" s="234"/>
      <c r="J129" s="235">
        <f>ROUND(I129*H129,2)</f>
        <v>0</v>
      </c>
      <c r="K129" s="231" t="s">
        <v>1</v>
      </c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181</v>
      </c>
      <c r="AT129" s="240" t="s">
        <v>176</v>
      </c>
      <c r="AU129" s="240" t="s">
        <v>86</v>
      </c>
      <c r="AY129" s="18" t="s">
        <v>174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86</v>
      </c>
      <c r="BK129" s="241">
        <f>ROUND(I129*H129,2)</f>
        <v>0</v>
      </c>
      <c r="BL129" s="18" t="s">
        <v>181</v>
      </c>
      <c r="BM129" s="240" t="s">
        <v>240</v>
      </c>
    </row>
    <row r="130" s="2" customFormat="1" ht="16.5" customHeight="1">
      <c r="A130" s="39"/>
      <c r="B130" s="40"/>
      <c r="C130" s="229" t="s">
        <v>210</v>
      </c>
      <c r="D130" s="229" t="s">
        <v>176</v>
      </c>
      <c r="E130" s="230" t="s">
        <v>2168</v>
      </c>
      <c r="F130" s="231" t="s">
        <v>2169</v>
      </c>
      <c r="G130" s="232" t="s">
        <v>1727</v>
      </c>
      <c r="H130" s="233">
        <v>1</v>
      </c>
      <c r="I130" s="234"/>
      <c r="J130" s="235">
        <f>ROUND(I130*H130,2)</f>
        <v>0</v>
      </c>
      <c r="K130" s="231" t="s">
        <v>1</v>
      </c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181</v>
      </c>
      <c r="AT130" s="240" t="s">
        <v>176</v>
      </c>
      <c r="AU130" s="240" t="s">
        <v>86</v>
      </c>
      <c r="AY130" s="18" t="s">
        <v>174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86</v>
      </c>
      <c r="BK130" s="241">
        <f>ROUND(I130*H130,2)</f>
        <v>0</v>
      </c>
      <c r="BL130" s="18" t="s">
        <v>181</v>
      </c>
      <c r="BM130" s="240" t="s">
        <v>252</v>
      </c>
    </row>
    <row r="131" s="2" customFormat="1" ht="16.5" customHeight="1">
      <c r="A131" s="39"/>
      <c r="B131" s="40"/>
      <c r="C131" s="229" t="s">
        <v>219</v>
      </c>
      <c r="D131" s="229" t="s">
        <v>176</v>
      </c>
      <c r="E131" s="230" t="s">
        <v>2170</v>
      </c>
      <c r="F131" s="231" t="s">
        <v>2171</v>
      </c>
      <c r="G131" s="232" t="s">
        <v>1727</v>
      </c>
      <c r="H131" s="233">
        <v>1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86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264</v>
      </c>
    </row>
    <row r="132" s="2" customFormat="1" ht="16.5" customHeight="1">
      <c r="A132" s="39"/>
      <c r="B132" s="40"/>
      <c r="C132" s="229" t="s">
        <v>230</v>
      </c>
      <c r="D132" s="229" t="s">
        <v>176</v>
      </c>
      <c r="E132" s="230" t="s">
        <v>2102</v>
      </c>
      <c r="F132" s="231" t="s">
        <v>2172</v>
      </c>
      <c r="G132" s="232" t="s">
        <v>1727</v>
      </c>
      <c r="H132" s="233">
        <v>1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86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274</v>
      </c>
    </row>
    <row r="133" s="2" customFormat="1" ht="21.75" customHeight="1">
      <c r="A133" s="39"/>
      <c r="B133" s="40"/>
      <c r="C133" s="229" t="s">
        <v>240</v>
      </c>
      <c r="D133" s="229" t="s">
        <v>176</v>
      </c>
      <c r="E133" s="230" t="s">
        <v>2173</v>
      </c>
      <c r="F133" s="231" t="s">
        <v>2174</v>
      </c>
      <c r="G133" s="232" t="s">
        <v>243</v>
      </c>
      <c r="H133" s="233">
        <v>3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86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289</v>
      </c>
    </row>
    <row r="134" s="2" customFormat="1" ht="16.5" customHeight="1">
      <c r="A134" s="39"/>
      <c r="B134" s="40"/>
      <c r="C134" s="229" t="s">
        <v>246</v>
      </c>
      <c r="D134" s="229" t="s">
        <v>176</v>
      </c>
      <c r="E134" s="230" t="s">
        <v>2175</v>
      </c>
      <c r="F134" s="231" t="s">
        <v>2176</v>
      </c>
      <c r="G134" s="232" t="s">
        <v>1727</v>
      </c>
      <c r="H134" s="233">
        <v>1</v>
      </c>
      <c r="I134" s="234"/>
      <c r="J134" s="235">
        <f>ROUND(I134*H134,2)</f>
        <v>0</v>
      </c>
      <c r="K134" s="231" t="s">
        <v>1</v>
      </c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181</v>
      </c>
      <c r="AT134" s="240" t="s">
        <v>176</v>
      </c>
      <c r="AU134" s="240" t="s">
        <v>86</v>
      </c>
      <c r="AY134" s="18" t="s">
        <v>174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86</v>
      </c>
      <c r="BK134" s="241">
        <f>ROUND(I134*H134,2)</f>
        <v>0</v>
      </c>
      <c r="BL134" s="18" t="s">
        <v>181</v>
      </c>
      <c r="BM134" s="240" t="s">
        <v>297</v>
      </c>
    </row>
    <row r="135" s="2" customFormat="1" ht="16.5" customHeight="1">
      <c r="A135" s="39"/>
      <c r="B135" s="40"/>
      <c r="C135" s="229" t="s">
        <v>252</v>
      </c>
      <c r="D135" s="229" t="s">
        <v>176</v>
      </c>
      <c r="E135" s="230" t="s">
        <v>2177</v>
      </c>
      <c r="F135" s="231" t="s">
        <v>2178</v>
      </c>
      <c r="G135" s="232" t="s">
        <v>243</v>
      </c>
      <c r="H135" s="233">
        <v>2</v>
      </c>
      <c r="I135" s="234"/>
      <c r="J135" s="235">
        <f>ROUND(I135*H135,2)</f>
        <v>0</v>
      </c>
      <c r="K135" s="231" t="s">
        <v>1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86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307</v>
      </c>
    </row>
    <row r="136" s="2" customFormat="1" ht="16.5" customHeight="1">
      <c r="A136" s="39"/>
      <c r="B136" s="40"/>
      <c r="C136" s="229" t="s">
        <v>258</v>
      </c>
      <c r="D136" s="229" t="s">
        <v>176</v>
      </c>
      <c r="E136" s="230" t="s">
        <v>2104</v>
      </c>
      <c r="F136" s="231" t="s">
        <v>2105</v>
      </c>
      <c r="G136" s="232" t="s">
        <v>243</v>
      </c>
      <c r="H136" s="233">
        <v>2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86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315</v>
      </c>
    </row>
    <row r="137" s="2" customFormat="1" ht="16.5" customHeight="1">
      <c r="A137" s="39"/>
      <c r="B137" s="40"/>
      <c r="C137" s="229" t="s">
        <v>264</v>
      </c>
      <c r="D137" s="229" t="s">
        <v>176</v>
      </c>
      <c r="E137" s="230" t="s">
        <v>2179</v>
      </c>
      <c r="F137" s="231" t="s">
        <v>2180</v>
      </c>
      <c r="G137" s="232" t="s">
        <v>243</v>
      </c>
      <c r="H137" s="233">
        <v>2</v>
      </c>
      <c r="I137" s="234"/>
      <c r="J137" s="235">
        <f>ROUND(I137*H137,2)</f>
        <v>0</v>
      </c>
      <c r="K137" s="231" t="s">
        <v>1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86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323</v>
      </c>
    </row>
    <row r="138" s="2" customFormat="1" ht="21.75" customHeight="1">
      <c r="A138" s="39"/>
      <c r="B138" s="40"/>
      <c r="C138" s="229" t="s">
        <v>269</v>
      </c>
      <c r="D138" s="229" t="s">
        <v>176</v>
      </c>
      <c r="E138" s="230" t="s">
        <v>2181</v>
      </c>
      <c r="F138" s="231" t="s">
        <v>2182</v>
      </c>
      <c r="G138" s="232" t="s">
        <v>243</v>
      </c>
      <c r="H138" s="233">
        <v>57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86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333</v>
      </c>
    </row>
    <row r="139" s="2" customFormat="1" ht="16.5" customHeight="1">
      <c r="A139" s="39"/>
      <c r="B139" s="40"/>
      <c r="C139" s="229" t="s">
        <v>274</v>
      </c>
      <c r="D139" s="229" t="s">
        <v>176</v>
      </c>
      <c r="E139" s="230" t="s">
        <v>2183</v>
      </c>
      <c r="F139" s="231" t="s">
        <v>2184</v>
      </c>
      <c r="G139" s="232" t="s">
        <v>243</v>
      </c>
      <c r="H139" s="233">
        <v>2</v>
      </c>
      <c r="I139" s="234"/>
      <c r="J139" s="235">
        <f>ROUND(I139*H139,2)</f>
        <v>0</v>
      </c>
      <c r="K139" s="231" t="s">
        <v>1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86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346</v>
      </c>
    </row>
    <row r="140" s="2" customFormat="1" ht="16.5" customHeight="1">
      <c r="A140" s="39"/>
      <c r="B140" s="40"/>
      <c r="C140" s="229" t="s">
        <v>8</v>
      </c>
      <c r="D140" s="229" t="s">
        <v>176</v>
      </c>
      <c r="E140" s="230" t="s">
        <v>2185</v>
      </c>
      <c r="F140" s="231" t="s">
        <v>2186</v>
      </c>
      <c r="G140" s="232" t="s">
        <v>1727</v>
      </c>
      <c r="H140" s="233">
        <v>2</v>
      </c>
      <c r="I140" s="234"/>
      <c r="J140" s="235">
        <f>ROUND(I140*H140,2)</f>
        <v>0</v>
      </c>
      <c r="K140" s="231" t="s">
        <v>1</v>
      </c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181</v>
      </c>
      <c r="AT140" s="240" t="s">
        <v>176</v>
      </c>
      <c r="AU140" s="240" t="s">
        <v>86</v>
      </c>
      <c r="AY140" s="18" t="s">
        <v>174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86</v>
      </c>
      <c r="BK140" s="241">
        <f>ROUND(I140*H140,2)</f>
        <v>0</v>
      </c>
      <c r="BL140" s="18" t="s">
        <v>181</v>
      </c>
      <c r="BM140" s="240" t="s">
        <v>355</v>
      </c>
    </row>
    <row r="141" s="2" customFormat="1" ht="24.15" customHeight="1">
      <c r="A141" s="39"/>
      <c r="B141" s="40"/>
      <c r="C141" s="229" t="s">
        <v>289</v>
      </c>
      <c r="D141" s="229" t="s">
        <v>176</v>
      </c>
      <c r="E141" s="230" t="s">
        <v>2187</v>
      </c>
      <c r="F141" s="231" t="s">
        <v>2188</v>
      </c>
      <c r="G141" s="232" t="s">
        <v>1727</v>
      </c>
      <c r="H141" s="233">
        <v>1</v>
      </c>
      <c r="I141" s="234"/>
      <c r="J141" s="235">
        <f>ROUND(I141*H141,2)</f>
        <v>0</v>
      </c>
      <c r="K141" s="231" t="s">
        <v>1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86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366</v>
      </c>
    </row>
    <row r="142" s="2" customFormat="1" ht="16.5" customHeight="1">
      <c r="A142" s="39"/>
      <c r="B142" s="40"/>
      <c r="C142" s="229" t="s">
        <v>293</v>
      </c>
      <c r="D142" s="229" t="s">
        <v>176</v>
      </c>
      <c r="E142" s="230" t="s">
        <v>2189</v>
      </c>
      <c r="F142" s="231" t="s">
        <v>2190</v>
      </c>
      <c r="G142" s="232" t="s">
        <v>1727</v>
      </c>
      <c r="H142" s="233">
        <v>4</v>
      </c>
      <c r="I142" s="234"/>
      <c r="J142" s="235">
        <f>ROUND(I142*H142,2)</f>
        <v>0</v>
      </c>
      <c r="K142" s="231" t="s">
        <v>1</v>
      </c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181</v>
      </c>
      <c r="AT142" s="240" t="s">
        <v>176</v>
      </c>
      <c r="AU142" s="240" t="s">
        <v>86</v>
      </c>
      <c r="AY142" s="18" t="s">
        <v>174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86</v>
      </c>
      <c r="BK142" s="241">
        <f>ROUND(I142*H142,2)</f>
        <v>0</v>
      </c>
      <c r="BL142" s="18" t="s">
        <v>181</v>
      </c>
      <c r="BM142" s="240" t="s">
        <v>377</v>
      </c>
    </row>
    <row r="143" s="2" customFormat="1" ht="16.5" customHeight="1">
      <c r="A143" s="39"/>
      <c r="B143" s="40"/>
      <c r="C143" s="229" t="s">
        <v>297</v>
      </c>
      <c r="D143" s="229" t="s">
        <v>176</v>
      </c>
      <c r="E143" s="230" t="s">
        <v>2191</v>
      </c>
      <c r="F143" s="231" t="s">
        <v>2192</v>
      </c>
      <c r="G143" s="232" t="s">
        <v>1727</v>
      </c>
      <c r="H143" s="233">
        <v>1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86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387</v>
      </c>
    </row>
    <row r="144" s="2" customFormat="1" ht="21.75" customHeight="1">
      <c r="A144" s="39"/>
      <c r="B144" s="40"/>
      <c r="C144" s="229" t="s">
        <v>302</v>
      </c>
      <c r="D144" s="229" t="s">
        <v>176</v>
      </c>
      <c r="E144" s="230" t="s">
        <v>2193</v>
      </c>
      <c r="F144" s="231" t="s">
        <v>2194</v>
      </c>
      <c r="G144" s="232" t="s">
        <v>1727</v>
      </c>
      <c r="H144" s="233">
        <v>1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86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397</v>
      </c>
    </row>
    <row r="145" s="2" customFormat="1" ht="21.75" customHeight="1">
      <c r="A145" s="39"/>
      <c r="B145" s="40"/>
      <c r="C145" s="229" t="s">
        <v>307</v>
      </c>
      <c r="D145" s="229" t="s">
        <v>176</v>
      </c>
      <c r="E145" s="230" t="s">
        <v>2195</v>
      </c>
      <c r="F145" s="231" t="s">
        <v>2196</v>
      </c>
      <c r="G145" s="232" t="s">
        <v>1727</v>
      </c>
      <c r="H145" s="233">
        <v>1</v>
      </c>
      <c r="I145" s="234"/>
      <c r="J145" s="235">
        <f>ROUND(I145*H145,2)</f>
        <v>0</v>
      </c>
      <c r="K145" s="231" t="s">
        <v>1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86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409</v>
      </c>
    </row>
    <row r="146" s="12" customFormat="1" ht="25.92" customHeight="1">
      <c r="A146" s="12"/>
      <c r="B146" s="213"/>
      <c r="C146" s="214"/>
      <c r="D146" s="215" t="s">
        <v>78</v>
      </c>
      <c r="E146" s="216" t="s">
        <v>2108</v>
      </c>
      <c r="F146" s="216" t="s">
        <v>175</v>
      </c>
      <c r="G146" s="214"/>
      <c r="H146" s="214"/>
      <c r="I146" s="217"/>
      <c r="J146" s="218">
        <f>BK146</f>
        <v>0</v>
      </c>
      <c r="K146" s="214"/>
      <c r="L146" s="219"/>
      <c r="M146" s="220"/>
      <c r="N146" s="221"/>
      <c r="O146" s="221"/>
      <c r="P146" s="222">
        <f>SUM(P147:P152)</f>
        <v>0</v>
      </c>
      <c r="Q146" s="221"/>
      <c r="R146" s="222">
        <f>SUM(R147:R152)</f>
        <v>0</v>
      </c>
      <c r="S146" s="221"/>
      <c r="T146" s="223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4" t="s">
        <v>86</v>
      </c>
      <c r="AT146" s="225" t="s">
        <v>78</v>
      </c>
      <c r="AU146" s="225" t="s">
        <v>79</v>
      </c>
      <c r="AY146" s="224" t="s">
        <v>174</v>
      </c>
      <c r="BK146" s="226">
        <f>SUM(BK147:BK152)</f>
        <v>0</v>
      </c>
    </row>
    <row r="147" s="2" customFormat="1" ht="16.5" customHeight="1">
      <c r="A147" s="39"/>
      <c r="B147" s="40"/>
      <c r="C147" s="229" t="s">
        <v>7</v>
      </c>
      <c r="D147" s="229" t="s">
        <v>176</v>
      </c>
      <c r="E147" s="230" t="s">
        <v>2109</v>
      </c>
      <c r="F147" s="231" t="s">
        <v>2110</v>
      </c>
      <c r="G147" s="232" t="s">
        <v>2111</v>
      </c>
      <c r="H147" s="233">
        <v>0.01</v>
      </c>
      <c r="I147" s="234"/>
      <c r="J147" s="235">
        <f>ROUND(I147*H147,2)</f>
        <v>0</v>
      </c>
      <c r="K147" s="231" t="s">
        <v>1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86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421</v>
      </c>
    </row>
    <row r="148" s="2" customFormat="1" ht="16.5" customHeight="1">
      <c r="A148" s="39"/>
      <c r="B148" s="40"/>
      <c r="C148" s="229" t="s">
        <v>315</v>
      </c>
      <c r="D148" s="229" t="s">
        <v>176</v>
      </c>
      <c r="E148" s="230" t="s">
        <v>2112</v>
      </c>
      <c r="F148" s="231" t="s">
        <v>2113</v>
      </c>
      <c r="G148" s="232" t="s">
        <v>1727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86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430</v>
      </c>
    </row>
    <row r="149" s="2" customFormat="1" ht="24.15" customHeight="1">
      <c r="A149" s="39"/>
      <c r="B149" s="40"/>
      <c r="C149" s="229" t="s">
        <v>319</v>
      </c>
      <c r="D149" s="229" t="s">
        <v>176</v>
      </c>
      <c r="E149" s="230" t="s">
        <v>2114</v>
      </c>
      <c r="F149" s="231" t="s">
        <v>2115</v>
      </c>
      <c r="G149" s="232" t="s">
        <v>277</v>
      </c>
      <c r="H149" s="233">
        <v>0.5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86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441</v>
      </c>
    </row>
    <row r="150" s="2" customFormat="1" ht="16.5" customHeight="1">
      <c r="A150" s="39"/>
      <c r="B150" s="40"/>
      <c r="C150" s="229" t="s">
        <v>323</v>
      </c>
      <c r="D150" s="229" t="s">
        <v>176</v>
      </c>
      <c r="E150" s="230" t="s">
        <v>2116</v>
      </c>
      <c r="F150" s="231" t="s">
        <v>2117</v>
      </c>
      <c r="G150" s="232" t="s">
        <v>243</v>
      </c>
      <c r="H150" s="233">
        <v>1</v>
      </c>
      <c r="I150" s="234"/>
      <c r="J150" s="235">
        <f>ROUND(I150*H150,2)</f>
        <v>0</v>
      </c>
      <c r="K150" s="231" t="s">
        <v>1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86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449</v>
      </c>
    </row>
    <row r="151" s="2" customFormat="1" ht="16.5" customHeight="1">
      <c r="A151" s="39"/>
      <c r="B151" s="40"/>
      <c r="C151" s="229" t="s">
        <v>327</v>
      </c>
      <c r="D151" s="229" t="s">
        <v>176</v>
      </c>
      <c r="E151" s="230" t="s">
        <v>2118</v>
      </c>
      <c r="F151" s="231" t="s">
        <v>2119</v>
      </c>
      <c r="G151" s="232" t="s">
        <v>243</v>
      </c>
      <c r="H151" s="233">
        <v>1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86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457</v>
      </c>
    </row>
    <row r="152" s="2" customFormat="1" ht="16.5" customHeight="1">
      <c r="A152" s="39"/>
      <c r="B152" s="40"/>
      <c r="C152" s="229" t="s">
        <v>333</v>
      </c>
      <c r="D152" s="229" t="s">
        <v>176</v>
      </c>
      <c r="E152" s="230" t="s">
        <v>2122</v>
      </c>
      <c r="F152" s="231" t="s">
        <v>2123</v>
      </c>
      <c r="G152" s="232" t="s">
        <v>243</v>
      </c>
      <c r="H152" s="233">
        <v>1</v>
      </c>
      <c r="I152" s="234"/>
      <c r="J152" s="235">
        <f>ROUND(I152*H152,2)</f>
        <v>0</v>
      </c>
      <c r="K152" s="231" t="s">
        <v>1</v>
      </c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181</v>
      </c>
      <c r="AT152" s="240" t="s">
        <v>176</v>
      </c>
      <c r="AU152" s="240" t="s">
        <v>86</v>
      </c>
      <c r="AY152" s="18" t="s">
        <v>174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86</v>
      </c>
      <c r="BK152" s="241">
        <f>ROUND(I152*H152,2)</f>
        <v>0</v>
      </c>
      <c r="BL152" s="18" t="s">
        <v>181</v>
      </c>
      <c r="BM152" s="240" t="s">
        <v>465</v>
      </c>
    </row>
    <row r="153" s="12" customFormat="1" ht="25.92" customHeight="1">
      <c r="A153" s="12"/>
      <c r="B153" s="213"/>
      <c r="C153" s="214"/>
      <c r="D153" s="215" t="s">
        <v>78</v>
      </c>
      <c r="E153" s="216" t="s">
        <v>100</v>
      </c>
      <c r="F153" s="216" t="s">
        <v>2124</v>
      </c>
      <c r="G153" s="214"/>
      <c r="H153" s="214"/>
      <c r="I153" s="217"/>
      <c r="J153" s="218">
        <f>BK153</f>
        <v>0</v>
      </c>
      <c r="K153" s="214"/>
      <c r="L153" s="219"/>
      <c r="M153" s="220"/>
      <c r="N153" s="221"/>
      <c r="O153" s="221"/>
      <c r="P153" s="222">
        <f>SUM(P154:P213)</f>
        <v>0</v>
      </c>
      <c r="Q153" s="221"/>
      <c r="R153" s="222">
        <f>SUM(R154:R213)</f>
        <v>0</v>
      </c>
      <c r="S153" s="221"/>
      <c r="T153" s="223">
        <f>SUM(T154:T213)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4" t="s">
        <v>86</v>
      </c>
      <c r="AT153" s="225" t="s">
        <v>78</v>
      </c>
      <c r="AU153" s="225" t="s">
        <v>79</v>
      </c>
      <c r="AY153" s="224" t="s">
        <v>174</v>
      </c>
      <c r="BK153" s="226">
        <f>SUM(BK154:BK213)</f>
        <v>0</v>
      </c>
    </row>
    <row r="154" s="2" customFormat="1" ht="16.5" customHeight="1">
      <c r="A154" s="39"/>
      <c r="B154" s="40"/>
      <c r="C154" s="229" t="s">
        <v>340</v>
      </c>
      <c r="D154" s="229" t="s">
        <v>176</v>
      </c>
      <c r="E154" s="230" t="s">
        <v>2197</v>
      </c>
      <c r="F154" s="231" t="s">
        <v>2198</v>
      </c>
      <c r="G154" s="232" t="s">
        <v>243</v>
      </c>
      <c r="H154" s="233">
        <v>21</v>
      </c>
      <c r="I154" s="234"/>
      <c r="J154" s="235">
        <f>ROUND(I154*H154,2)</f>
        <v>0</v>
      </c>
      <c r="K154" s="231" t="s">
        <v>1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86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475</v>
      </c>
    </row>
    <row r="155" s="2" customFormat="1" ht="16.5" customHeight="1">
      <c r="A155" s="39"/>
      <c r="B155" s="40"/>
      <c r="C155" s="229" t="s">
        <v>346</v>
      </c>
      <c r="D155" s="229" t="s">
        <v>176</v>
      </c>
      <c r="E155" s="230" t="s">
        <v>2199</v>
      </c>
      <c r="F155" s="231" t="s">
        <v>2200</v>
      </c>
      <c r="G155" s="232" t="s">
        <v>1727</v>
      </c>
      <c r="H155" s="233">
        <v>1</v>
      </c>
      <c r="I155" s="234"/>
      <c r="J155" s="235">
        <f>ROUND(I155*H155,2)</f>
        <v>0</v>
      </c>
      <c r="K155" s="231" t="s">
        <v>1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86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484</v>
      </c>
    </row>
    <row r="156" s="2" customFormat="1" ht="16.5" customHeight="1">
      <c r="A156" s="39"/>
      <c r="B156" s="40"/>
      <c r="C156" s="229" t="s">
        <v>350</v>
      </c>
      <c r="D156" s="229" t="s">
        <v>176</v>
      </c>
      <c r="E156" s="230" t="s">
        <v>2127</v>
      </c>
      <c r="F156" s="231" t="s">
        <v>2201</v>
      </c>
      <c r="G156" s="232" t="s">
        <v>1727</v>
      </c>
      <c r="H156" s="233">
        <v>1</v>
      </c>
      <c r="I156" s="234"/>
      <c r="J156" s="235">
        <f>ROUND(I156*H156,2)</f>
        <v>0</v>
      </c>
      <c r="K156" s="231" t="s">
        <v>1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86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492</v>
      </c>
    </row>
    <row r="157" s="2" customFormat="1" ht="16.5" customHeight="1">
      <c r="A157" s="39"/>
      <c r="B157" s="40"/>
      <c r="C157" s="229" t="s">
        <v>355</v>
      </c>
      <c r="D157" s="229" t="s">
        <v>176</v>
      </c>
      <c r="E157" s="230" t="s">
        <v>2202</v>
      </c>
      <c r="F157" s="231" t="s">
        <v>2203</v>
      </c>
      <c r="G157" s="232" t="s">
        <v>243</v>
      </c>
      <c r="H157" s="233">
        <v>3</v>
      </c>
      <c r="I157" s="234"/>
      <c r="J157" s="235">
        <f>ROUND(I157*H157,2)</f>
        <v>0</v>
      </c>
      <c r="K157" s="231" t="s">
        <v>1</v>
      </c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181</v>
      </c>
      <c r="AT157" s="240" t="s">
        <v>176</v>
      </c>
      <c r="AU157" s="240" t="s">
        <v>86</v>
      </c>
      <c r="AY157" s="18" t="s">
        <v>174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86</v>
      </c>
      <c r="BK157" s="241">
        <f>ROUND(I157*H157,2)</f>
        <v>0</v>
      </c>
      <c r="BL157" s="18" t="s">
        <v>181</v>
      </c>
      <c r="BM157" s="240" t="s">
        <v>500</v>
      </c>
    </row>
    <row r="158" s="2" customFormat="1" ht="16.5" customHeight="1">
      <c r="A158" s="39"/>
      <c r="B158" s="40"/>
      <c r="C158" s="229" t="s">
        <v>359</v>
      </c>
      <c r="D158" s="229" t="s">
        <v>176</v>
      </c>
      <c r="E158" s="230" t="s">
        <v>2204</v>
      </c>
      <c r="F158" s="231" t="s">
        <v>2205</v>
      </c>
      <c r="G158" s="232" t="s">
        <v>1727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86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508</v>
      </c>
    </row>
    <row r="159" s="2" customFormat="1" ht="16.5" customHeight="1">
      <c r="A159" s="39"/>
      <c r="B159" s="40"/>
      <c r="C159" s="229" t="s">
        <v>366</v>
      </c>
      <c r="D159" s="229" t="s">
        <v>176</v>
      </c>
      <c r="E159" s="230" t="s">
        <v>2206</v>
      </c>
      <c r="F159" s="231" t="s">
        <v>2207</v>
      </c>
      <c r="G159" s="232" t="s">
        <v>243</v>
      </c>
      <c r="H159" s="233">
        <v>2</v>
      </c>
      <c r="I159" s="234"/>
      <c r="J159" s="235">
        <f>ROUND(I159*H159,2)</f>
        <v>0</v>
      </c>
      <c r="K159" s="231" t="s">
        <v>1</v>
      </c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181</v>
      </c>
      <c r="AT159" s="240" t="s">
        <v>176</v>
      </c>
      <c r="AU159" s="240" t="s">
        <v>86</v>
      </c>
      <c r="AY159" s="18" t="s">
        <v>174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86</v>
      </c>
      <c r="BK159" s="241">
        <f>ROUND(I159*H159,2)</f>
        <v>0</v>
      </c>
      <c r="BL159" s="18" t="s">
        <v>181</v>
      </c>
      <c r="BM159" s="240" t="s">
        <v>517</v>
      </c>
    </row>
    <row r="160" s="2" customFormat="1" ht="16.5" customHeight="1">
      <c r="A160" s="39"/>
      <c r="B160" s="40"/>
      <c r="C160" s="229" t="s">
        <v>372</v>
      </c>
      <c r="D160" s="229" t="s">
        <v>176</v>
      </c>
      <c r="E160" s="230" t="s">
        <v>2208</v>
      </c>
      <c r="F160" s="231" t="s">
        <v>2209</v>
      </c>
      <c r="G160" s="232" t="s">
        <v>243</v>
      </c>
      <c r="H160" s="233">
        <v>2</v>
      </c>
      <c r="I160" s="234"/>
      <c r="J160" s="235">
        <f>ROUND(I160*H160,2)</f>
        <v>0</v>
      </c>
      <c r="K160" s="231" t="s">
        <v>1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86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527</v>
      </c>
    </row>
    <row r="161" s="2" customFormat="1" ht="16.5" customHeight="1">
      <c r="A161" s="39"/>
      <c r="B161" s="40"/>
      <c r="C161" s="229" t="s">
        <v>377</v>
      </c>
      <c r="D161" s="229" t="s">
        <v>176</v>
      </c>
      <c r="E161" s="230" t="s">
        <v>2129</v>
      </c>
      <c r="F161" s="231" t="s">
        <v>2130</v>
      </c>
      <c r="G161" s="232" t="s">
        <v>243</v>
      </c>
      <c r="H161" s="233">
        <v>2</v>
      </c>
      <c r="I161" s="234"/>
      <c r="J161" s="235">
        <f>ROUND(I161*H161,2)</f>
        <v>0</v>
      </c>
      <c r="K161" s="231" t="s">
        <v>1</v>
      </c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181</v>
      </c>
      <c r="AT161" s="240" t="s">
        <v>176</v>
      </c>
      <c r="AU161" s="240" t="s">
        <v>86</v>
      </c>
      <c r="AY161" s="18" t="s">
        <v>174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86</v>
      </c>
      <c r="BK161" s="241">
        <f>ROUND(I161*H161,2)</f>
        <v>0</v>
      </c>
      <c r="BL161" s="18" t="s">
        <v>181</v>
      </c>
      <c r="BM161" s="240" t="s">
        <v>535</v>
      </c>
    </row>
    <row r="162" s="2" customFormat="1" ht="16.5" customHeight="1">
      <c r="A162" s="39"/>
      <c r="B162" s="40"/>
      <c r="C162" s="229" t="s">
        <v>382</v>
      </c>
      <c r="D162" s="229" t="s">
        <v>176</v>
      </c>
      <c r="E162" s="230" t="s">
        <v>2210</v>
      </c>
      <c r="F162" s="231" t="s">
        <v>2211</v>
      </c>
      <c r="G162" s="232" t="s">
        <v>243</v>
      </c>
      <c r="H162" s="233">
        <v>2</v>
      </c>
      <c r="I162" s="234"/>
      <c r="J162" s="235">
        <f>ROUND(I162*H162,2)</f>
        <v>0</v>
      </c>
      <c r="K162" s="231" t="s">
        <v>1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86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543</v>
      </c>
    </row>
    <row r="163" s="2" customFormat="1" ht="16.5" customHeight="1">
      <c r="A163" s="39"/>
      <c r="B163" s="40"/>
      <c r="C163" s="229" t="s">
        <v>387</v>
      </c>
      <c r="D163" s="229" t="s">
        <v>176</v>
      </c>
      <c r="E163" s="230" t="s">
        <v>2135</v>
      </c>
      <c r="F163" s="231" t="s">
        <v>2212</v>
      </c>
      <c r="G163" s="232" t="s">
        <v>1727</v>
      </c>
      <c r="H163" s="233">
        <v>1</v>
      </c>
      <c r="I163" s="234"/>
      <c r="J163" s="235">
        <f>ROUND(I163*H163,2)</f>
        <v>0</v>
      </c>
      <c r="K163" s="231" t="s">
        <v>1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86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551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2213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86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2214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86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2215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86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3" customFormat="1">
      <c r="A167" s="13"/>
      <c r="B167" s="242"/>
      <c r="C167" s="243"/>
      <c r="D167" s="244" t="s">
        <v>183</v>
      </c>
      <c r="E167" s="245" t="s">
        <v>1</v>
      </c>
      <c r="F167" s="246" t="s">
        <v>2216</v>
      </c>
      <c r="G167" s="243"/>
      <c r="H167" s="245" t="s">
        <v>1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2" t="s">
        <v>183</v>
      </c>
      <c r="AU167" s="252" t="s">
        <v>86</v>
      </c>
      <c r="AV167" s="13" t="s">
        <v>86</v>
      </c>
      <c r="AW167" s="13" t="s">
        <v>34</v>
      </c>
      <c r="AX167" s="13" t="s">
        <v>79</v>
      </c>
      <c r="AY167" s="252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2217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86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2218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86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2219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86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2220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86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2221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86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2222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86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2223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86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2224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86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3" customFormat="1">
      <c r="A176" s="13"/>
      <c r="B176" s="242"/>
      <c r="C176" s="243"/>
      <c r="D176" s="244" t="s">
        <v>183</v>
      </c>
      <c r="E176" s="245" t="s">
        <v>1</v>
      </c>
      <c r="F176" s="246" t="s">
        <v>2225</v>
      </c>
      <c r="G176" s="243"/>
      <c r="H176" s="245" t="s">
        <v>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2" t="s">
        <v>183</v>
      </c>
      <c r="AU176" s="252" t="s">
        <v>86</v>
      </c>
      <c r="AV176" s="13" t="s">
        <v>86</v>
      </c>
      <c r="AW176" s="13" t="s">
        <v>34</v>
      </c>
      <c r="AX176" s="13" t="s">
        <v>79</v>
      </c>
      <c r="AY176" s="252" t="s">
        <v>174</v>
      </c>
    </row>
    <row r="177" s="13" customFormat="1">
      <c r="A177" s="13"/>
      <c r="B177" s="242"/>
      <c r="C177" s="243"/>
      <c r="D177" s="244" t="s">
        <v>183</v>
      </c>
      <c r="E177" s="245" t="s">
        <v>1</v>
      </c>
      <c r="F177" s="246" t="s">
        <v>2226</v>
      </c>
      <c r="G177" s="243"/>
      <c r="H177" s="245" t="s">
        <v>1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183</v>
      </c>
      <c r="AU177" s="252" t="s">
        <v>86</v>
      </c>
      <c r="AV177" s="13" t="s">
        <v>86</v>
      </c>
      <c r="AW177" s="13" t="s">
        <v>34</v>
      </c>
      <c r="AX177" s="13" t="s">
        <v>79</v>
      </c>
      <c r="AY177" s="252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2227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86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2228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86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2229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86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2230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86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3" customFormat="1">
      <c r="A182" s="13"/>
      <c r="B182" s="242"/>
      <c r="C182" s="243"/>
      <c r="D182" s="244" t="s">
        <v>183</v>
      </c>
      <c r="E182" s="245" t="s">
        <v>1</v>
      </c>
      <c r="F182" s="246" t="s">
        <v>2231</v>
      </c>
      <c r="G182" s="243"/>
      <c r="H182" s="245" t="s">
        <v>1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183</v>
      </c>
      <c r="AU182" s="252" t="s">
        <v>86</v>
      </c>
      <c r="AV182" s="13" t="s">
        <v>86</v>
      </c>
      <c r="AW182" s="13" t="s">
        <v>34</v>
      </c>
      <c r="AX182" s="13" t="s">
        <v>79</v>
      </c>
      <c r="AY182" s="252" t="s">
        <v>174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2232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86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2233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86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2234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86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3" customFormat="1">
      <c r="A186" s="13"/>
      <c r="B186" s="242"/>
      <c r="C186" s="243"/>
      <c r="D186" s="244" t="s">
        <v>183</v>
      </c>
      <c r="E186" s="245" t="s">
        <v>1</v>
      </c>
      <c r="F186" s="246" t="s">
        <v>2235</v>
      </c>
      <c r="G186" s="243"/>
      <c r="H186" s="245" t="s">
        <v>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2" t="s">
        <v>183</v>
      </c>
      <c r="AU186" s="252" t="s">
        <v>86</v>
      </c>
      <c r="AV186" s="13" t="s">
        <v>86</v>
      </c>
      <c r="AW186" s="13" t="s">
        <v>34</v>
      </c>
      <c r="AX186" s="13" t="s">
        <v>79</v>
      </c>
      <c r="AY186" s="252" t="s">
        <v>174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2236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86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2237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86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2238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86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2239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86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2240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86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2241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86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3" customFormat="1">
      <c r="A193" s="13"/>
      <c r="B193" s="242"/>
      <c r="C193" s="243"/>
      <c r="D193" s="244" t="s">
        <v>183</v>
      </c>
      <c r="E193" s="245" t="s">
        <v>1</v>
      </c>
      <c r="F193" s="246" t="s">
        <v>2242</v>
      </c>
      <c r="G193" s="243"/>
      <c r="H193" s="245" t="s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183</v>
      </c>
      <c r="AU193" s="252" t="s">
        <v>86</v>
      </c>
      <c r="AV193" s="13" t="s">
        <v>86</v>
      </c>
      <c r="AW193" s="13" t="s">
        <v>34</v>
      </c>
      <c r="AX193" s="13" t="s">
        <v>79</v>
      </c>
      <c r="AY193" s="252" t="s">
        <v>174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2243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86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2244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86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2245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86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2246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86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2247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86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2248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86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3" customFormat="1">
      <c r="A200" s="13"/>
      <c r="B200" s="242"/>
      <c r="C200" s="243"/>
      <c r="D200" s="244" t="s">
        <v>183</v>
      </c>
      <c r="E200" s="245" t="s">
        <v>1</v>
      </c>
      <c r="F200" s="246" t="s">
        <v>2249</v>
      </c>
      <c r="G200" s="243"/>
      <c r="H200" s="245" t="s">
        <v>1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183</v>
      </c>
      <c r="AU200" s="252" t="s">
        <v>86</v>
      </c>
      <c r="AV200" s="13" t="s">
        <v>86</v>
      </c>
      <c r="AW200" s="13" t="s">
        <v>34</v>
      </c>
      <c r="AX200" s="13" t="s">
        <v>79</v>
      </c>
      <c r="AY200" s="252" t="s">
        <v>174</v>
      </c>
    </row>
    <row r="201" s="13" customFormat="1">
      <c r="A201" s="13"/>
      <c r="B201" s="242"/>
      <c r="C201" s="243"/>
      <c r="D201" s="244" t="s">
        <v>183</v>
      </c>
      <c r="E201" s="245" t="s">
        <v>1</v>
      </c>
      <c r="F201" s="246" t="s">
        <v>2250</v>
      </c>
      <c r="G201" s="243"/>
      <c r="H201" s="245" t="s">
        <v>1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183</v>
      </c>
      <c r="AU201" s="252" t="s">
        <v>86</v>
      </c>
      <c r="AV201" s="13" t="s">
        <v>86</v>
      </c>
      <c r="AW201" s="13" t="s">
        <v>34</v>
      </c>
      <c r="AX201" s="13" t="s">
        <v>79</v>
      </c>
      <c r="AY201" s="252" t="s">
        <v>174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2251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86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2252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86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86</v>
      </c>
      <c r="G204" s="254"/>
      <c r="H204" s="257">
        <v>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86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37.8" customHeight="1">
      <c r="A205" s="39"/>
      <c r="B205" s="40"/>
      <c r="C205" s="229" t="s">
        <v>392</v>
      </c>
      <c r="D205" s="229" t="s">
        <v>176</v>
      </c>
      <c r="E205" s="230" t="s">
        <v>2253</v>
      </c>
      <c r="F205" s="231" t="s">
        <v>2254</v>
      </c>
      <c r="G205" s="232" t="s">
        <v>1727</v>
      </c>
      <c r="H205" s="233">
        <v>1</v>
      </c>
      <c r="I205" s="234"/>
      <c r="J205" s="235">
        <f>ROUND(I205*H205,2)</f>
        <v>0</v>
      </c>
      <c r="K205" s="231" t="s">
        <v>1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86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559</v>
      </c>
    </row>
    <row r="206" s="2" customFormat="1" ht="21.75" customHeight="1">
      <c r="A206" s="39"/>
      <c r="B206" s="40"/>
      <c r="C206" s="229" t="s">
        <v>397</v>
      </c>
      <c r="D206" s="229" t="s">
        <v>176</v>
      </c>
      <c r="E206" s="230" t="s">
        <v>2255</v>
      </c>
      <c r="F206" s="231" t="s">
        <v>2256</v>
      </c>
      <c r="G206" s="232" t="s">
        <v>1727</v>
      </c>
      <c r="H206" s="233">
        <v>1</v>
      </c>
      <c r="I206" s="234"/>
      <c r="J206" s="235">
        <f>ROUND(I206*H206,2)</f>
        <v>0</v>
      </c>
      <c r="K206" s="231" t="s">
        <v>1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86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568</v>
      </c>
    </row>
    <row r="207" s="2" customFormat="1" ht="16.5" customHeight="1">
      <c r="A207" s="39"/>
      <c r="B207" s="40"/>
      <c r="C207" s="229" t="s">
        <v>402</v>
      </c>
      <c r="D207" s="229" t="s">
        <v>176</v>
      </c>
      <c r="E207" s="230" t="s">
        <v>2257</v>
      </c>
      <c r="F207" s="231" t="s">
        <v>2258</v>
      </c>
      <c r="G207" s="232" t="s">
        <v>1727</v>
      </c>
      <c r="H207" s="233">
        <v>4</v>
      </c>
      <c r="I207" s="234"/>
      <c r="J207" s="235">
        <f>ROUND(I207*H207,2)</f>
        <v>0</v>
      </c>
      <c r="K207" s="231" t="s">
        <v>1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86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578</v>
      </c>
    </row>
    <row r="208" s="2" customFormat="1" ht="24.15" customHeight="1">
      <c r="A208" s="39"/>
      <c r="B208" s="40"/>
      <c r="C208" s="229" t="s">
        <v>409</v>
      </c>
      <c r="D208" s="229" t="s">
        <v>176</v>
      </c>
      <c r="E208" s="230" t="s">
        <v>2259</v>
      </c>
      <c r="F208" s="231" t="s">
        <v>2260</v>
      </c>
      <c r="G208" s="232" t="s">
        <v>1727</v>
      </c>
      <c r="H208" s="233">
        <v>1</v>
      </c>
      <c r="I208" s="234"/>
      <c r="J208" s="235">
        <f>ROUND(I208*H208,2)</f>
        <v>0</v>
      </c>
      <c r="K208" s="231" t="s">
        <v>1</v>
      </c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181</v>
      </c>
      <c r="AT208" s="240" t="s">
        <v>176</v>
      </c>
      <c r="AU208" s="240" t="s">
        <v>86</v>
      </c>
      <c r="AY208" s="18" t="s">
        <v>174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86</v>
      </c>
      <c r="BK208" s="241">
        <f>ROUND(I208*H208,2)</f>
        <v>0</v>
      </c>
      <c r="BL208" s="18" t="s">
        <v>181</v>
      </c>
      <c r="BM208" s="240" t="s">
        <v>586</v>
      </c>
    </row>
    <row r="209" s="2" customFormat="1" ht="16.5" customHeight="1">
      <c r="A209" s="39"/>
      <c r="B209" s="40"/>
      <c r="C209" s="229" t="s">
        <v>415</v>
      </c>
      <c r="D209" s="229" t="s">
        <v>176</v>
      </c>
      <c r="E209" s="230" t="s">
        <v>2137</v>
      </c>
      <c r="F209" s="231" t="s">
        <v>2138</v>
      </c>
      <c r="G209" s="232" t="s">
        <v>243</v>
      </c>
      <c r="H209" s="233">
        <v>1</v>
      </c>
      <c r="I209" s="234"/>
      <c r="J209" s="235">
        <f>ROUND(I209*H209,2)</f>
        <v>0</v>
      </c>
      <c r="K209" s="231" t="s">
        <v>1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86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594</v>
      </c>
    </row>
    <row r="210" s="2" customFormat="1" ht="16.5" customHeight="1">
      <c r="A210" s="39"/>
      <c r="B210" s="40"/>
      <c r="C210" s="229" t="s">
        <v>421</v>
      </c>
      <c r="D210" s="229" t="s">
        <v>176</v>
      </c>
      <c r="E210" s="230" t="s">
        <v>2261</v>
      </c>
      <c r="F210" s="231" t="s">
        <v>2262</v>
      </c>
      <c r="G210" s="232" t="s">
        <v>2143</v>
      </c>
      <c r="H210" s="233">
        <v>0.029999999999999999</v>
      </c>
      <c r="I210" s="234"/>
      <c r="J210" s="235">
        <f>ROUND(I210*H210,2)</f>
        <v>0</v>
      </c>
      <c r="K210" s="231" t="s">
        <v>1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86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602</v>
      </c>
    </row>
    <row r="211" s="2" customFormat="1">
      <c r="A211" s="39"/>
      <c r="B211" s="40"/>
      <c r="C211" s="41"/>
      <c r="D211" s="244" t="s">
        <v>223</v>
      </c>
      <c r="E211" s="41"/>
      <c r="F211" s="275" t="s">
        <v>2263</v>
      </c>
      <c r="G211" s="41"/>
      <c r="H211" s="41"/>
      <c r="I211" s="276"/>
      <c r="J211" s="41"/>
      <c r="K211" s="41"/>
      <c r="L211" s="45"/>
      <c r="M211" s="277"/>
      <c r="N211" s="27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223</v>
      </c>
      <c r="AU211" s="18" t="s">
        <v>86</v>
      </c>
    </row>
    <row r="212" s="2" customFormat="1" ht="16.5" customHeight="1">
      <c r="A212" s="39"/>
      <c r="B212" s="40"/>
      <c r="C212" s="229" t="s">
        <v>426</v>
      </c>
      <c r="D212" s="229" t="s">
        <v>176</v>
      </c>
      <c r="E212" s="230" t="s">
        <v>2264</v>
      </c>
      <c r="F212" s="231" t="s">
        <v>2146</v>
      </c>
      <c r="G212" s="232" t="s">
        <v>2143</v>
      </c>
      <c r="H212" s="233">
        <v>0.050000000000000003</v>
      </c>
      <c r="I212" s="234"/>
      <c r="J212" s="235">
        <f>ROUND(I212*H212,2)</f>
        <v>0</v>
      </c>
      <c r="K212" s="231" t="s">
        <v>1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86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612</v>
      </c>
    </row>
    <row r="213" s="2" customFormat="1">
      <c r="A213" s="39"/>
      <c r="B213" s="40"/>
      <c r="C213" s="41"/>
      <c r="D213" s="244" t="s">
        <v>223</v>
      </c>
      <c r="E213" s="41"/>
      <c r="F213" s="275" t="s">
        <v>2265</v>
      </c>
      <c r="G213" s="41"/>
      <c r="H213" s="41"/>
      <c r="I213" s="276"/>
      <c r="J213" s="41"/>
      <c r="K213" s="41"/>
      <c r="L213" s="45"/>
      <c r="M213" s="277"/>
      <c r="N213" s="27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223</v>
      </c>
      <c r="AU213" s="18" t="s">
        <v>86</v>
      </c>
    </row>
    <row r="214" s="12" customFormat="1" ht="25.92" customHeight="1">
      <c r="A214" s="12"/>
      <c r="B214" s="213"/>
      <c r="C214" s="214"/>
      <c r="D214" s="215" t="s">
        <v>78</v>
      </c>
      <c r="E214" s="216" t="s">
        <v>103</v>
      </c>
      <c r="F214" s="216" t="s">
        <v>2148</v>
      </c>
      <c r="G214" s="214"/>
      <c r="H214" s="214"/>
      <c r="I214" s="217"/>
      <c r="J214" s="218">
        <f>BK214</f>
        <v>0</v>
      </c>
      <c r="K214" s="214"/>
      <c r="L214" s="219"/>
      <c r="M214" s="220"/>
      <c r="N214" s="221"/>
      <c r="O214" s="221"/>
      <c r="P214" s="222">
        <f>SUM(P215:P216)</f>
        <v>0</v>
      </c>
      <c r="Q214" s="221"/>
      <c r="R214" s="222">
        <f>SUM(R215:R216)</f>
        <v>0</v>
      </c>
      <c r="S214" s="221"/>
      <c r="T214" s="223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4" t="s">
        <v>86</v>
      </c>
      <c r="AT214" s="225" t="s">
        <v>78</v>
      </c>
      <c r="AU214" s="225" t="s">
        <v>79</v>
      </c>
      <c r="AY214" s="224" t="s">
        <v>174</v>
      </c>
      <c r="BK214" s="226">
        <f>SUM(BK215:BK216)</f>
        <v>0</v>
      </c>
    </row>
    <row r="215" s="2" customFormat="1" ht="16.5" customHeight="1">
      <c r="A215" s="39"/>
      <c r="B215" s="40"/>
      <c r="C215" s="229" t="s">
        <v>430</v>
      </c>
      <c r="D215" s="229" t="s">
        <v>176</v>
      </c>
      <c r="E215" s="230" t="s">
        <v>2149</v>
      </c>
      <c r="F215" s="231" t="s">
        <v>2154</v>
      </c>
      <c r="G215" s="232" t="s">
        <v>1727</v>
      </c>
      <c r="H215" s="233">
        <v>1</v>
      </c>
      <c r="I215" s="234"/>
      <c r="J215" s="235">
        <f>ROUND(I215*H215,2)</f>
        <v>0</v>
      </c>
      <c r="K215" s="231" t="s">
        <v>1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86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621</v>
      </c>
    </row>
    <row r="216" s="2" customFormat="1" ht="24.15" customHeight="1">
      <c r="A216" s="39"/>
      <c r="B216" s="40"/>
      <c r="C216" s="229" t="s">
        <v>434</v>
      </c>
      <c r="D216" s="229" t="s">
        <v>176</v>
      </c>
      <c r="E216" s="230" t="s">
        <v>2153</v>
      </c>
      <c r="F216" s="231" t="s">
        <v>2266</v>
      </c>
      <c r="G216" s="232" t="s">
        <v>1727</v>
      </c>
      <c r="H216" s="233">
        <v>1</v>
      </c>
      <c r="I216" s="234"/>
      <c r="J216" s="235">
        <f>ROUND(I216*H216,2)</f>
        <v>0</v>
      </c>
      <c r="K216" s="231" t="s">
        <v>1</v>
      </c>
      <c r="L216" s="45"/>
      <c r="M216" s="289" t="s">
        <v>1</v>
      </c>
      <c r="N216" s="290" t="s">
        <v>44</v>
      </c>
      <c r="O216" s="291"/>
      <c r="P216" s="292">
        <f>O216*H216</f>
        <v>0</v>
      </c>
      <c r="Q216" s="292">
        <v>0</v>
      </c>
      <c r="R216" s="292">
        <f>Q216*H216</f>
        <v>0</v>
      </c>
      <c r="S216" s="292">
        <v>0</v>
      </c>
      <c r="T216" s="29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86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639</v>
      </c>
    </row>
    <row r="217" s="2" customFormat="1" ht="6.96" customHeight="1">
      <c r="A217" s="39"/>
      <c r="B217" s="67"/>
      <c r="C217" s="68"/>
      <c r="D217" s="68"/>
      <c r="E217" s="68"/>
      <c r="F217" s="68"/>
      <c r="G217" s="68"/>
      <c r="H217" s="68"/>
      <c r="I217" s="68"/>
      <c r="J217" s="68"/>
      <c r="K217" s="68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0p68onCniFdxvypz+pbrucJM2/FZjBs+0HaccMH0v3wRUzH/eSJpe5PWZOug4Xz2xLrcoLaH+zpQ5pIbB3ZCrA==" hashValue="A791DBN0gvshMaJwf9UVsfUp6Pb77so3n7XysLc8jrifupIaDezW5UlV2Z5qvC3gGbSXY/U1aVwXLaIrSzevRQ==" algorithmName="SHA-512" password="CC35"/>
  <autoFilter ref="C123:K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2267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ROUND((SUM(BE128:BE172)),  2)</f>
        <v>0</v>
      </c>
      <c r="G35" s="39"/>
      <c r="H35" s="39"/>
      <c r="I35" s="166">
        <v>0.20999999999999999</v>
      </c>
      <c r="J35" s="165">
        <f>ROUND(((SUM(BE128:BE172))*I35),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ROUND((SUM(BF128:BF172)),  2)</f>
        <v>0</v>
      </c>
      <c r="G36" s="39"/>
      <c r="H36" s="39"/>
      <c r="I36" s="166">
        <v>0.14999999999999999</v>
      </c>
      <c r="J36" s="165">
        <f>ROUND(((SUM(BF128:BF172))*I36),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ROUND((SUM(BG128:BG172)),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ROUND((SUM(BH128:BH172)),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ROUND((SUM(BI128:BI172)),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VON - Vedlejší a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2268</v>
      </c>
      <c r="E99" s="194"/>
      <c r="F99" s="194"/>
      <c r="G99" s="194"/>
      <c r="H99" s="194"/>
      <c r="I99" s="194"/>
      <c r="J99" s="195">
        <f>J129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2269</v>
      </c>
      <c r="E100" s="199"/>
      <c r="F100" s="199"/>
      <c r="G100" s="199"/>
      <c r="H100" s="199"/>
      <c r="I100" s="199"/>
      <c r="J100" s="200">
        <f>J130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1"/>
      <c r="C101" s="192"/>
      <c r="D101" s="193" t="s">
        <v>2270</v>
      </c>
      <c r="E101" s="194"/>
      <c r="F101" s="194"/>
      <c r="G101" s="194"/>
      <c r="H101" s="194"/>
      <c r="I101" s="194"/>
      <c r="J101" s="195">
        <f>J134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2269</v>
      </c>
      <c r="E102" s="199"/>
      <c r="F102" s="199"/>
      <c r="G102" s="199"/>
      <c r="H102" s="199"/>
      <c r="I102" s="199"/>
      <c r="J102" s="200">
        <f>J135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1"/>
      <c r="C103" s="192"/>
      <c r="D103" s="193" t="s">
        <v>2271</v>
      </c>
      <c r="E103" s="194"/>
      <c r="F103" s="194"/>
      <c r="G103" s="194"/>
      <c r="H103" s="194"/>
      <c r="I103" s="194"/>
      <c r="J103" s="195">
        <f>J140</f>
        <v>0</v>
      </c>
      <c r="K103" s="192"/>
      <c r="L103" s="19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7"/>
      <c r="C104" s="133"/>
      <c r="D104" s="198" t="s">
        <v>2269</v>
      </c>
      <c r="E104" s="199"/>
      <c r="F104" s="199"/>
      <c r="G104" s="199"/>
      <c r="H104" s="199"/>
      <c r="I104" s="199"/>
      <c r="J104" s="200">
        <f>J141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1"/>
      <c r="C105" s="192"/>
      <c r="D105" s="193" t="s">
        <v>2272</v>
      </c>
      <c r="E105" s="194"/>
      <c r="F105" s="194"/>
      <c r="G105" s="194"/>
      <c r="H105" s="194"/>
      <c r="I105" s="194"/>
      <c r="J105" s="195">
        <f>J156</f>
        <v>0</v>
      </c>
      <c r="K105" s="192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7"/>
      <c r="C106" s="133"/>
      <c r="D106" s="198" t="s">
        <v>2269</v>
      </c>
      <c r="E106" s="199"/>
      <c r="F106" s="199"/>
      <c r="G106" s="199"/>
      <c r="H106" s="199"/>
      <c r="I106" s="199"/>
      <c r="J106" s="200">
        <f>J157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KANALIZACE NEPOLISY – MÍSTNÍ ČÁST LUKOVÁ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138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5" t="s">
        <v>139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140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VON - Vedlejší a ostatní náklady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Nepolisy</v>
      </c>
      <c r="G122" s="41"/>
      <c r="H122" s="41"/>
      <c r="I122" s="33" t="s">
        <v>22</v>
      </c>
      <c r="J122" s="80" t="str">
        <f>IF(J14="","",J14)</f>
        <v>12. 12. 2024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Obec Nepolisy, Nepolisy 75, 503 63 Nepolisy</v>
      </c>
      <c r="G124" s="41"/>
      <c r="H124" s="41"/>
      <c r="I124" s="33" t="s">
        <v>30</v>
      </c>
      <c r="J124" s="37" t="str">
        <f>E23</f>
        <v>Multiaqua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35</v>
      </c>
      <c r="J125" s="37" t="str">
        <f>E26</f>
        <v>Roman Bárta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160</v>
      </c>
      <c r="D127" s="205" t="s">
        <v>64</v>
      </c>
      <c r="E127" s="205" t="s">
        <v>60</v>
      </c>
      <c r="F127" s="205" t="s">
        <v>61</v>
      </c>
      <c r="G127" s="205" t="s">
        <v>161</v>
      </c>
      <c r="H127" s="205" t="s">
        <v>162</v>
      </c>
      <c r="I127" s="205" t="s">
        <v>163</v>
      </c>
      <c r="J127" s="205" t="s">
        <v>146</v>
      </c>
      <c r="K127" s="206" t="s">
        <v>164</v>
      </c>
      <c r="L127" s="207"/>
      <c r="M127" s="101" t="s">
        <v>1</v>
      </c>
      <c r="N127" s="102" t="s">
        <v>43</v>
      </c>
      <c r="O127" s="102" t="s">
        <v>165</v>
      </c>
      <c r="P127" s="102" t="s">
        <v>166</v>
      </c>
      <c r="Q127" s="102" t="s">
        <v>167</v>
      </c>
      <c r="R127" s="102" t="s">
        <v>168</v>
      </c>
      <c r="S127" s="102" t="s">
        <v>169</v>
      </c>
      <c r="T127" s="103" t="s">
        <v>170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08" t="s">
        <v>171</v>
      </c>
      <c r="D128" s="41"/>
      <c r="E128" s="41"/>
      <c r="F128" s="41"/>
      <c r="G128" s="41"/>
      <c r="H128" s="41"/>
      <c r="I128" s="41"/>
      <c r="J128" s="208">
        <f>BK128</f>
        <v>0</v>
      </c>
      <c r="K128" s="41"/>
      <c r="L128" s="45"/>
      <c r="M128" s="104"/>
      <c r="N128" s="209"/>
      <c r="O128" s="105"/>
      <c r="P128" s="210">
        <f>P129+P134+P140+P156</f>
        <v>0</v>
      </c>
      <c r="Q128" s="105"/>
      <c r="R128" s="210">
        <f>R129+R134+R140+R156</f>
        <v>0</v>
      </c>
      <c r="S128" s="105"/>
      <c r="T128" s="211">
        <f>T129+T134+T140+T156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148</v>
      </c>
      <c r="BK128" s="212">
        <f>BK129+BK134+BK140+BK156</f>
        <v>0</v>
      </c>
    </row>
    <row r="129" s="12" customFormat="1" ht="25.92" customHeight="1">
      <c r="A129" s="12"/>
      <c r="B129" s="213"/>
      <c r="C129" s="214"/>
      <c r="D129" s="215" t="s">
        <v>78</v>
      </c>
      <c r="E129" s="216" t="s">
        <v>2273</v>
      </c>
      <c r="F129" s="216" t="s">
        <v>2274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P130</f>
        <v>0</v>
      </c>
      <c r="Q129" s="221"/>
      <c r="R129" s="222">
        <f>R130</f>
        <v>0</v>
      </c>
      <c r="S129" s="221"/>
      <c r="T129" s="223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86</v>
      </c>
      <c r="AT129" s="225" t="s">
        <v>78</v>
      </c>
      <c r="AU129" s="225" t="s">
        <v>79</v>
      </c>
      <c r="AY129" s="224" t="s">
        <v>174</v>
      </c>
      <c r="BK129" s="226">
        <f>BK130</f>
        <v>0</v>
      </c>
    </row>
    <row r="130" s="12" customFormat="1" ht="22.8" customHeight="1">
      <c r="A130" s="12"/>
      <c r="B130" s="213"/>
      <c r="C130" s="214"/>
      <c r="D130" s="215" t="s">
        <v>78</v>
      </c>
      <c r="E130" s="227" t="s">
        <v>2275</v>
      </c>
      <c r="F130" s="227" t="s">
        <v>2276</v>
      </c>
      <c r="G130" s="214"/>
      <c r="H130" s="214"/>
      <c r="I130" s="217"/>
      <c r="J130" s="228">
        <f>BK130</f>
        <v>0</v>
      </c>
      <c r="K130" s="214"/>
      <c r="L130" s="219"/>
      <c r="M130" s="220"/>
      <c r="N130" s="221"/>
      <c r="O130" s="221"/>
      <c r="P130" s="222">
        <f>SUM(P131:P133)</f>
        <v>0</v>
      </c>
      <c r="Q130" s="221"/>
      <c r="R130" s="222">
        <f>SUM(R131:R133)</f>
        <v>0</v>
      </c>
      <c r="S130" s="221"/>
      <c r="T130" s="223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86</v>
      </c>
      <c r="AT130" s="225" t="s">
        <v>78</v>
      </c>
      <c r="AU130" s="225" t="s">
        <v>86</v>
      </c>
      <c r="AY130" s="224" t="s">
        <v>174</v>
      </c>
      <c r="BK130" s="226">
        <f>SUM(BK131:BK133)</f>
        <v>0</v>
      </c>
    </row>
    <row r="131" s="2" customFormat="1" ht="24.15" customHeight="1">
      <c r="A131" s="39"/>
      <c r="B131" s="40"/>
      <c r="C131" s="229" t="s">
        <v>86</v>
      </c>
      <c r="D131" s="229" t="s">
        <v>176</v>
      </c>
      <c r="E131" s="230" t="s">
        <v>2277</v>
      </c>
      <c r="F131" s="231" t="s">
        <v>2278</v>
      </c>
      <c r="G131" s="232" t="s">
        <v>2143</v>
      </c>
      <c r="H131" s="233">
        <v>1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88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88</v>
      </c>
    </row>
    <row r="132" s="2" customFormat="1" ht="16.5" customHeight="1">
      <c r="A132" s="39"/>
      <c r="B132" s="40"/>
      <c r="C132" s="229" t="s">
        <v>88</v>
      </c>
      <c r="D132" s="229" t="s">
        <v>176</v>
      </c>
      <c r="E132" s="230" t="s">
        <v>2279</v>
      </c>
      <c r="F132" s="231" t="s">
        <v>2280</v>
      </c>
      <c r="G132" s="232" t="s">
        <v>2143</v>
      </c>
      <c r="H132" s="233">
        <v>1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88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181</v>
      </c>
    </row>
    <row r="133" s="2" customFormat="1" ht="16.5" customHeight="1">
      <c r="A133" s="39"/>
      <c r="B133" s="40"/>
      <c r="C133" s="229" t="s">
        <v>95</v>
      </c>
      <c r="D133" s="229" t="s">
        <v>176</v>
      </c>
      <c r="E133" s="230" t="s">
        <v>2281</v>
      </c>
      <c r="F133" s="231" t="s">
        <v>2282</v>
      </c>
      <c r="G133" s="232" t="s">
        <v>2143</v>
      </c>
      <c r="H133" s="233">
        <v>1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88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219</v>
      </c>
    </row>
    <row r="134" s="12" customFormat="1" ht="25.92" customHeight="1">
      <c r="A134" s="12"/>
      <c r="B134" s="213"/>
      <c r="C134" s="214"/>
      <c r="D134" s="215" t="s">
        <v>78</v>
      </c>
      <c r="E134" s="216" t="s">
        <v>2283</v>
      </c>
      <c r="F134" s="216" t="s">
        <v>2284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P135</f>
        <v>0</v>
      </c>
      <c r="Q134" s="221"/>
      <c r="R134" s="222">
        <f>R135</f>
        <v>0</v>
      </c>
      <c r="S134" s="221"/>
      <c r="T134" s="22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79</v>
      </c>
      <c r="AY134" s="224" t="s">
        <v>174</v>
      </c>
      <c r="BK134" s="226">
        <f>BK135</f>
        <v>0</v>
      </c>
    </row>
    <row r="135" s="12" customFormat="1" ht="22.8" customHeight="1">
      <c r="A135" s="12"/>
      <c r="B135" s="213"/>
      <c r="C135" s="214"/>
      <c r="D135" s="215" t="s">
        <v>78</v>
      </c>
      <c r="E135" s="227" t="s">
        <v>2275</v>
      </c>
      <c r="F135" s="227" t="s">
        <v>2276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SUM(P136:P139)</f>
        <v>0</v>
      </c>
      <c r="Q135" s="221"/>
      <c r="R135" s="222">
        <f>SUM(R136:R139)</f>
        <v>0</v>
      </c>
      <c r="S135" s="221"/>
      <c r="T135" s="223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86</v>
      </c>
      <c r="AY135" s="224" t="s">
        <v>174</v>
      </c>
      <c r="BK135" s="226">
        <f>SUM(BK136:BK139)</f>
        <v>0</v>
      </c>
    </row>
    <row r="136" s="2" customFormat="1" ht="16.5" customHeight="1">
      <c r="A136" s="39"/>
      <c r="B136" s="40"/>
      <c r="C136" s="229" t="s">
        <v>181</v>
      </c>
      <c r="D136" s="229" t="s">
        <v>176</v>
      </c>
      <c r="E136" s="230" t="s">
        <v>2285</v>
      </c>
      <c r="F136" s="231" t="s">
        <v>2286</v>
      </c>
      <c r="G136" s="232" t="s">
        <v>2143</v>
      </c>
      <c r="H136" s="233">
        <v>1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88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240</v>
      </c>
    </row>
    <row r="137" s="2" customFormat="1">
      <c r="A137" s="39"/>
      <c r="B137" s="40"/>
      <c r="C137" s="41"/>
      <c r="D137" s="244" t="s">
        <v>223</v>
      </c>
      <c r="E137" s="41"/>
      <c r="F137" s="275" t="s">
        <v>2287</v>
      </c>
      <c r="G137" s="41"/>
      <c r="H137" s="41"/>
      <c r="I137" s="276"/>
      <c r="J137" s="41"/>
      <c r="K137" s="41"/>
      <c r="L137" s="45"/>
      <c r="M137" s="277"/>
      <c r="N137" s="27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223</v>
      </c>
      <c r="AU137" s="18" t="s">
        <v>88</v>
      </c>
    </row>
    <row r="138" s="2" customFormat="1" ht="33" customHeight="1">
      <c r="A138" s="39"/>
      <c r="B138" s="40"/>
      <c r="C138" s="229" t="s">
        <v>210</v>
      </c>
      <c r="D138" s="229" t="s">
        <v>176</v>
      </c>
      <c r="E138" s="230" t="s">
        <v>2288</v>
      </c>
      <c r="F138" s="231" t="s">
        <v>2289</v>
      </c>
      <c r="G138" s="232" t="s">
        <v>2143</v>
      </c>
      <c r="H138" s="233">
        <v>1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88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252</v>
      </c>
    </row>
    <row r="139" s="2" customFormat="1">
      <c r="A139" s="39"/>
      <c r="B139" s="40"/>
      <c r="C139" s="41"/>
      <c r="D139" s="244" t="s">
        <v>223</v>
      </c>
      <c r="E139" s="41"/>
      <c r="F139" s="275" t="s">
        <v>2290</v>
      </c>
      <c r="G139" s="41"/>
      <c r="H139" s="41"/>
      <c r="I139" s="276"/>
      <c r="J139" s="41"/>
      <c r="K139" s="41"/>
      <c r="L139" s="45"/>
      <c r="M139" s="277"/>
      <c r="N139" s="27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223</v>
      </c>
      <c r="AU139" s="18" t="s">
        <v>88</v>
      </c>
    </row>
    <row r="140" s="12" customFormat="1" ht="25.92" customHeight="1">
      <c r="A140" s="12"/>
      <c r="B140" s="213"/>
      <c r="C140" s="214"/>
      <c r="D140" s="215" t="s">
        <v>78</v>
      </c>
      <c r="E140" s="216" t="s">
        <v>2291</v>
      </c>
      <c r="F140" s="216" t="s">
        <v>2292</v>
      </c>
      <c r="G140" s="214"/>
      <c r="H140" s="214"/>
      <c r="I140" s="217"/>
      <c r="J140" s="218">
        <f>BK140</f>
        <v>0</v>
      </c>
      <c r="K140" s="214"/>
      <c r="L140" s="219"/>
      <c r="M140" s="220"/>
      <c r="N140" s="221"/>
      <c r="O140" s="221"/>
      <c r="P140" s="222">
        <f>P141</f>
        <v>0</v>
      </c>
      <c r="Q140" s="221"/>
      <c r="R140" s="222">
        <f>R141</f>
        <v>0</v>
      </c>
      <c r="S140" s="221"/>
      <c r="T140" s="22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4" t="s">
        <v>86</v>
      </c>
      <c r="AT140" s="225" t="s">
        <v>78</v>
      </c>
      <c r="AU140" s="225" t="s">
        <v>79</v>
      </c>
      <c r="AY140" s="224" t="s">
        <v>174</v>
      </c>
      <c r="BK140" s="226">
        <f>BK141</f>
        <v>0</v>
      </c>
    </row>
    <row r="141" s="12" customFormat="1" ht="22.8" customHeight="1">
      <c r="A141" s="12"/>
      <c r="B141" s="213"/>
      <c r="C141" s="214"/>
      <c r="D141" s="215" t="s">
        <v>78</v>
      </c>
      <c r="E141" s="227" t="s">
        <v>2275</v>
      </c>
      <c r="F141" s="227" t="s">
        <v>2276</v>
      </c>
      <c r="G141" s="214"/>
      <c r="H141" s="214"/>
      <c r="I141" s="217"/>
      <c r="J141" s="228">
        <f>BK141</f>
        <v>0</v>
      </c>
      <c r="K141" s="214"/>
      <c r="L141" s="219"/>
      <c r="M141" s="220"/>
      <c r="N141" s="221"/>
      <c r="O141" s="221"/>
      <c r="P141" s="222">
        <f>SUM(P142:P155)</f>
        <v>0</v>
      </c>
      <c r="Q141" s="221"/>
      <c r="R141" s="222">
        <f>SUM(R142:R155)</f>
        <v>0</v>
      </c>
      <c r="S141" s="221"/>
      <c r="T141" s="223">
        <f>SUM(T142:T155)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4" t="s">
        <v>86</v>
      </c>
      <c r="AT141" s="225" t="s">
        <v>78</v>
      </c>
      <c r="AU141" s="225" t="s">
        <v>86</v>
      </c>
      <c r="AY141" s="224" t="s">
        <v>174</v>
      </c>
      <c r="BK141" s="226">
        <f>SUM(BK142:BK155)</f>
        <v>0</v>
      </c>
    </row>
    <row r="142" s="2" customFormat="1" ht="33" customHeight="1">
      <c r="A142" s="39"/>
      <c r="B142" s="40"/>
      <c r="C142" s="229" t="s">
        <v>219</v>
      </c>
      <c r="D142" s="229" t="s">
        <v>176</v>
      </c>
      <c r="E142" s="230" t="s">
        <v>2293</v>
      </c>
      <c r="F142" s="231" t="s">
        <v>2294</v>
      </c>
      <c r="G142" s="232" t="s">
        <v>2143</v>
      </c>
      <c r="H142" s="233">
        <v>1</v>
      </c>
      <c r="I142" s="234"/>
      <c r="J142" s="235">
        <f>ROUND(I142*H142,2)</f>
        <v>0</v>
      </c>
      <c r="K142" s="231" t="s">
        <v>1</v>
      </c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181</v>
      </c>
      <c r="AT142" s="240" t="s">
        <v>176</v>
      </c>
      <c r="AU142" s="240" t="s">
        <v>88</v>
      </c>
      <c r="AY142" s="18" t="s">
        <v>174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86</v>
      </c>
      <c r="BK142" s="241">
        <f>ROUND(I142*H142,2)</f>
        <v>0</v>
      </c>
      <c r="BL142" s="18" t="s">
        <v>181</v>
      </c>
      <c r="BM142" s="240" t="s">
        <v>264</v>
      </c>
    </row>
    <row r="143" s="2" customFormat="1" ht="62.7" customHeight="1">
      <c r="A143" s="39"/>
      <c r="B143" s="40"/>
      <c r="C143" s="229" t="s">
        <v>230</v>
      </c>
      <c r="D143" s="229" t="s">
        <v>176</v>
      </c>
      <c r="E143" s="230" t="s">
        <v>2295</v>
      </c>
      <c r="F143" s="231" t="s">
        <v>2296</v>
      </c>
      <c r="G143" s="232" t="s">
        <v>2143</v>
      </c>
      <c r="H143" s="233">
        <v>1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88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274</v>
      </c>
    </row>
    <row r="144" s="2" customFormat="1" ht="16.5" customHeight="1">
      <c r="A144" s="39"/>
      <c r="B144" s="40"/>
      <c r="C144" s="229" t="s">
        <v>240</v>
      </c>
      <c r="D144" s="229" t="s">
        <v>176</v>
      </c>
      <c r="E144" s="230" t="s">
        <v>2297</v>
      </c>
      <c r="F144" s="231" t="s">
        <v>2298</v>
      </c>
      <c r="G144" s="232" t="s">
        <v>2143</v>
      </c>
      <c r="H144" s="233">
        <v>1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88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289</v>
      </c>
    </row>
    <row r="145" s="2" customFormat="1">
      <c r="A145" s="39"/>
      <c r="B145" s="40"/>
      <c r="C145" s="41"/>
      <c r="D145" s="244" t="s">
        <v>223</v>
      </c>
      <c r="E145" s="41"/>
      <c r="F145" s="275" t="s">
        <v>2299</v>
      </c>
      <c r="G145" s="41"/>
      <c r="H145" s="41"/>
      <c r="I145" s="276"/>
      <c r="J145" s="41"/>
      <c r="K145" s="41"/>
      <c r="L145" s="45"/>
      <c r="M145" s="277"/>
      <c r="N145" s="27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223</v>
      </c>
      <c r="AU145" s="18" t="s">
        <v>88</v>
      </c>
    </row>
    <row r="146" s="2" customFormat="1" ht="24.15" customHeight="1">
      <c r="A146" s="39"/>
      <c r="B146" s="40"/>
      <c r="C146" s="229" t="s">
        <v>246</v>
      </c>
      <c r="D146" s="229" t="s">
        <v>176</v>
      </c>
      <c r="E146" s="230" t="s">
        <v>2300</v>
      </c>
      <c r="F146" s="231" t="s">
        <v>2301</v>
      </c>
      <c r="G146" s="232" t="s">
        <v>2143</v>
      </c>
      <c r="H146" s="233">
        <v>1</v>
      </c>
      <c r="I146" s="234"/>
      <c r="J146" s="235">
        <f>ROUND(I146*H146,2)</f>
        <v>0</v>
      </c>
      <c r="K146" s="231" t="s">
        <v>1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297</v>
      </c>
    </row>
    <row r="147" s="2" customFormat="1">
      <c r="A147" s="39"/>
      <c r="B147" s="40"/>
      <c r="C147" s="41"/>
      <c r="D147" s="244" t="s">
        <v>223</v>
      </c>
      <c r="E147" s="41"/>
      <c r="F147" s="275" t="s">
        <v>2302</v>
      </c>
      <c r="G147" s="41"/>
      <c r="H147" s="41"/>
      <c r="I147" s="276"/>
      <c r="J147" s="41"/>
      <c r="K147" s="41"/>
      <c r="L147" s="45"/>
      <c r="M147" s="277"/>
      <c r="N147" s="27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223</v>
      </c>
      <c r="AU147" s="18" t="s">
        <v>88</v>
      </c>
    </row>
    <row r="148" s="2" customFormat="1" ht="44.25" customHeight="1">
      <c r="A148" s="39"/>
      <c r="B148" s="40"/>
      <c r="C148" s="229" t="s">
        <v>252</v>
      </c>
      <c r="D148" s="229" t="s">
        <v>176</v>
      </c>
      <c r="E148" s="230" t="s">
        <v>2303</v>
      </c>
      <c r="F148" s="231" t="s">
        <v>2304</v>
      </c>
      <c r="G148" s="232" t="s">
        <v>2143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88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307</v>
      </c>
    </row>
    <row r="149" s="2" customFormat="1" ht="33" customHeight="1">
      <c r="A149" s="39"/>
      <c r="B149" s="40"/>
      <c r="C149" s="229" t="s">
        <v>258</v>
      </c>
      <c r="D149" s="229" t="s">
        <v>176</v>
      </c>
      <c r="E149" s="230" t="s">
        <v>2305</v>
      </c>
      <c r="F149" s="231" t="s">
        <v>2306</v>
      </c>
      <c r="G149" s="232" t="s">
        <v>2143</v>
      </c>
      <c r="H149" s="233">
        <v>1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315</v>
      </c>
    </row>
    <row r="150" s="2" customFormat="1">
      <c r="A150" s="39"/>
      <c r="B150" s="40"/>
      <c r="C150" s="41"/>
      <c r="D150" s="244" t="s">
        <v>223</v>
      </c>
      <c r="E150" s="41"/>
      <c r="F150" s="275" t="s">
        <v>2307</v>
      </c>
      <c r="G150" s="41"/>
      <c r="H150" s="41"/>
      <c r="I150" s="276"/>
      <c r="J150" s="41"/>
      <c r="K150" s="41"/>
      <c r="L150" s="45"/>
      <c r="M150" s="277"/>
      <c r="N150" s="278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223</v>
      </c>
      <c r="AU150" s="18" t="s">
        <v>88</v>
      </c>
    </row>
    <row r="151" s="2" customFormat="1" ht="24.15" customHeight="1">
      <c r="A151" s="39"/>
      <c r="B151" s="40"/>
      <c r="C151" s="229" t="s">
        <v>264</v>
      </c>
      <c r="D151" s="229" t="s">
        <v>176</v>
      </c>
      <c r="E151" s="230" t="s">
        <v>2308</v>
      </c>
      <c r="F151" s="231" t="s">
        <v>2309</v>
      </c>
      <c r="G151" s="232" t="s">
        <v>2143</v>
      </c>
      <c r="H151" s="233">
        <v>1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88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323</v>
      </c>
    </row>
    <row r="152" s="2" customFormat="1">
      <c r="A152" s="39"/>
      <c r="B152" s="40"/>
      <c r="C152" s="41"/>
      <c r="D152" s="244" t="s">
        <v>223</v>
      </c>
      <c r="E152" s="41"/>
      <c r="F152" s="275" t="s">
        <v>2310</v>
      </c>
      <c r="G152" s="41"/>
      <c r="H152" s="41"/>
      <c r="I152" s="276"/>
      <c r="J152" s="41"/>
      <c r="K152" s="41"/>
      <c r="L152" s="45"/>
      <c r="M152" s="277"/>
      <c r="N152" s="27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223</v>
      </c>
      <c r="AU152" s="18" t="s">
        <v>88</v>
      </c>
    </row>
    <row r="153" s="2" customFormat="1" ht="24.15" customHeight="1">
      <c r="A153" s="39"/>
      <c r="B153" s="40"/>
      <c r="C153" s="229" t="s">
        <v>269</v>
      </c>
      <c r="D153" s="229" t="s">
        <v>176</v>
      </c>
      <c r="E153" s="230" t="s">
        <v>2311</v>
      </c>
      <c r="F153" s="231" t="s">
        <v>2312</v>
      </c>
      <c r="G153" s="232" t="s">
        <v>2143</v>
      </c>
      <c r="H153" s="233">
        <v>1</v>
      </c>
      <c r="I153" s="234"/>
      <c r="J153" s="235">
        <f>ROUND(I153*H153,2)</f>
        <v>0</v>
      </c>
      <c r="K153" s="231" t="s">
        <v>1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88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333</v>
      </c>
    </row>
    <row r="154" s="2" customFormat="1" ht="37.8" customHeight="1">
      <c r="A154" s="39"/>
      <c r="B154" s="40"/>
      <c r="C154" s="229" t="s">
        <v>274</v>
      </c>
      <c r="D154" s="229" t="s">
        <v>176</v>
      </c>
      <c r="E154" s="230" t="s">
        <v>2313</v>
      </c>
      <c r="F154" s="231" t="s">
        <v>2314</v>
      </c>
      <c r="G154" s="232" t="s">
        <v>2143</v>
      </c>
      <c r="H154" s="233">
        <v>1</v>
      </c>
      <c r="I154" s="234"/>
      <c r="J154" s="235">
        <f>ROUND(I154*H154,2)</f>
        <v>0</v>
      </c>
      <c r="K154" s="231" t="s">
        <v>1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88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346</v>
      </c>
    </row>
    <row r="155" s="2" customFormat="1" ht="298.05" customHeight="1">
      <c r="A155" s="39"/>
      <c r="B155" s="40"/>
      <c r="C155" s="229" t="s">
        <v>8</v>
      </c>
      <c r="D155" s="229" t="s">
        <v>176</v>
      </c>
      <c r="E155" s="230" t="s">
        <v>2315</v>
      </c>
      <c r="F155" s="231" t="s">
        <v>2316</v>
      </c>
      <c r="G155" s="232" t="s">
        <v>2143</v>
      </c>
      <c r="H155" s="233">
        <v>1</v>
      </c>
      <c r="I155" s="234"/>
      <c r="J155" s="235">
        <f>ROUND(I155*H155,2)</f>
        <v>0</v>
      </c>
      <c r="K155" s="231" t="s">
        <v>1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355</v>
      </c>
    </row>
    <row r="156" s="12" customFormat="1" ht="25.92" customHeight="1">
      <c r="A156" s="12"/>
      <c r="B156" s="213"/>
      <c r="C156" s="214"/>
      <c r="D156" s="215" t="s">
        <v>78</v>
      </c>
      <c r="E156" s="216" t="s">
        <v>2317</v>
      </c>
      <c r="F156" s="216" t="s">
        <v>2318</v>
      </c>
      <c r="G156" s="214"/>
      <c r="H156" s="214"/>
      <c r="I156" s="217"/>
      <c r="J156" s="218">
        <f>BK156</f>
        <v>0</v>
      </c>
      <c r="K156" s="214"/>
      <c r="L156" s="219"/>
      <c r="M156" s="220"/>
      <c r="N156" s="221"/>
      <c r="O156" s="221"/>
      <c r="P156" s="222">
        <f>P157</f>
        <v>0</v>
      </c>
      <c r="Q156" s="221"/>
      <c r="R156" s="222">
        <f>R157</f>
        <v>0</v>
      </c>
      <c r="S156" s="221"/>
      <c r="T156" s="223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4" t="s">
        <v>86</v>
      </c>
      <c r="AT156" s="225" t="s">
        <v>78</v>
      </c>
      <c r="AU156" s="225" t="s">
        <v>79</v>
      </c>
      <c r="AY156" s="224" t="s">
        <v>174</v>
      </c>
      <c r="BK156" s="226">
        <f>BK157</f>
        <v>0</v>
      </c>
    </row>
    <row r="157" s="12" customFormat="1" ht="22.8" customHeight="1">
      <c r="A157" s="12"/>
      <c r="B157" s="213"/>
      <c r="C157" s="214"/>
      <c r="D157" s="215" t="s">
        <v>78</v>
      </c>
      <c r="E157" s="227" t="s">
        <v>2275</v>
      </c>
      <c r="F157" s="227" t="s">
        <v>2276</v>
      </c>
      <c r="G157" s="214"/>
      <c r="H157" s="214"/>
      <c r="I157" s="217"/>
      <c r="J157" s="228">
        <f>BK157</f>
        <v>0</v>
      </c>
      <c r="K157" s="214"/>
      <c r="L157" s="219"/>
      <c r="M157" s="220"/>
      <c r="N157" s="221"/>
      <c r="O157" s="221"/>
      <c r="P157" s="222">
        <f>SUM(P158:P172)</f>
        <v>0</v>
      </c>
      <c r="Q157" s="221"/>
      <c r="R157" s="222">
        <f>SUM(R158:R172)</f>
        <v>0</v>
      </c>
      <c r="S157" s="221"/>
      <c r="T157" s="223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4" t="s">
        <v>86</v>
      </c>
      <c r="AT157" s="225" t="s">
        <v>78</v>
      </c>
      <c r="AU157" s="225" t="s">
        <v>86</v>
      </c>
      <c r="AY157" s="224" t="s">
        <v>174</v>
      </c>
      <c r="BK157" s="226">
        <f>SUM(BK158:BK172)</f>
        <v>0</v>
      </c>
    </row>
    <row r="158" s="2" customFormat="1" ht="37.8" customHeight="1">
      <c r="A158" s="39"/>
      <c r="B158" s="40"/>
      <c r="C158" s="229" t="s">
        <v>289</v>
      </c>
      <c r="D158" s="229" t="s">
        <v>176</v>
      </c>
      <c r="E158" s="230" t="s">
        <v>2319</v>
      </c>
      <c r="F158" s="231" t="s">
        <v>2320</v>
      </c>
      <c r="G158" s="232" t="s">
        <v>2143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88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366</v>
      </c>
    </row>
    <row r="159" s="2" customFormat="1">
      <c r="A159" s="39"/>
      <c r="B159" s="40"/>
      <c r="C159" s="41"/>
      <c r="D159" s="244" t="s">
        <v>223</v>
      </c>
      <c r="E159" s="41"/>
      <c r="F159" s="275" t="s">
        <v>2321</v>
      </c>
      <c r="G159" s="41"/>
      <c r="H159" s="41"/>
      <c r="I159" s="276"/>
      <c r="J159" s="41"/>
      <c r="K159" s="41"/>
      <c r="L159" s="45"/>
      <c r="M159" s="277"/>
      <c r="N159" s="27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223</v>
      </c>
      <c r="AU159" s="18" t="s">
        <v>88</v>
      </c>
    </row>
    <row r="160" s="2" customFormat="1" ht="24.15" customHeight="1">
      <c r="A160" s="39"/>
      <c r="B160" s="40"/>
      <c r="C160" s="229" t="s">
        <v>293</v>
      </c>
      <c r="D160" s="229" t="s">
        <v>176</v>
      </c>
      <c r="E160" s="230" t="s">
        <v>2322</v>
      </c>
      <c r="F160" s="231" t="s">
        <v>2323</v>
      </c>
      <c r="G160" s="232" t="s">
        <v>2143</v>
      </c>
      <c r="H160" s="233">
        <v>1</v>
      </c>
      <c r="I160" s="234"/>
      <c r="J160" s="235">
        <f>ROUND(I160*H160,2)</f>
        <v>0</v>
      </c>
      <c r="K160" s="231" t="s">
        <v>1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377</v>
      </c>
    </row>
    <row r="161" s="2" customFormat="1">
      <c r="A161" s="39"/>
      <c r="B161" s="40"/>
      <c r="C161" s="41"/>
      <c r="D161" s="244" t="s">
        <v>223</v>
      </c>
      <c r="E161" s="41"/>
      <c r="F161" s="275" t="s">
        <v>2324</v>
      </c>
      <c r="G161" s="41"/>
      <c r="H161" s="41"/>
      <c r="I161" s="276"/>
      <c r="J161" s="41"/>
      <c r="K161" s="41"/>
      <c r="L161" s="45"/>
      <c r="M161" s="277"/>
      <c r="N161" s="27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223</v>
      </c>
      <c r="AU161" s="18" t="s">
        <v>88</v>
      </c>
    </row>
    <row r="162" s="2" customFormat="1" ht="37.8" customHeight="1">
      <c r="A162" s="39"/>
      <c r="B162" s="40"/>
      <c r="C162" s="229" t="s">
        <v>297</v>
      </c>
      <c r="D162" s="229" t="s">
        <v>176</v>
      </c>
      <c r="E162" s="230" t="s">
        <v>2325</v>
      </c>
      <c r="F162" s="231" t="s">
        <v>2326</v>
      </c>
      <c r="G162" s="232" t="s">
        <v>2143</v>
      </c>
      <c r="H162" s="233">
        <v>1</v>
      </c>
      <c r="I162" s="234"/>
      <c r="J162" s="235">
        <f>ROUND(I162*H162,2)</f>
        <v>0</v>
      </c>
      <c r="K162" s="231" t="s">
        <v>1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387</v>
      </c>
    </row>
    <row r="163" s="2" customFormat="1" ht="24.15" customHeight="1">
      <c r="A163" s="39"/>
      <c r="B163" s="40"/>
      <c r="C163" s="229" t="s">
        <v>302</v>
      </c>
      <c r="D163" s="229" t="s">
        <v>176</v>
      </c>
      <c r="E163" s="230" t="s">
        <v>2327</v>
      </c>
      <c r="F163" s="231" t="s">
        <v>2328</v>
      </c>
      <c r="G163" s="232" t="s">
        <v>2143</v>
      </c>
      <c r="H163" s="233">
        <v>1</v>
      </c>
      <c r="I163" s="234"/>
      <c r="J163" s="235">
        <f>ROUND(I163*H163,2)</f>
        <v>0</v>
      </c>
      <c r="K163" s="231" t="s">
        <v>1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397</v>
      </c>
    </row>
    <row r="164" s="2" customFormat="1" ht="24.15" customHeight="1">
      <c r="A164" s="39"/>
      <c r="B164" s="40"/>
      <c r="C164" s="229" t="s">
        <v>307</v>
      </c>
      <c r="D164" s="229" t="s">
        <v>176</v>
      </c>
      <c r="E164" s="230" t="s">
        <v>2329</v>
      </c>
      <c r="F164" s="231" t="s">
        <v>2330</v>
      </c>
      <c r="G164" s="232" t="s">
        <v>2143</v>
      </c>
      <c r="H164" s="233">
        <v>1</v>
      </c>
      <c r="I164" s="234"/>
      <c r="J164" s="235">
        <f>ROUND(I164*H164,2)</f>
        <v>0</v>
      </c>
      <c r="K164" s="231" t="s">
        <v>1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409</v>
      </c>
    </row>
    <row r="165" s="2" customFormat="1">
      <c r="A165" s="39"/>
      <c r="B165" s="40"/>
      <c r="C165" s="41"/>
      <c r="D165" s="244" t="s">
        <v>223</v>
      </c>
      <c r="E165" s="41"/>
      <c r="F165" s="275" t="s">
        <v>2331</v>
      </c>
      <c r="G165" s="41"/>
      <c r="H165" s="41"/>
      <c r="I165" s="276"/>
      <c r="J165" s="41"/>
      <c r="K165" s="41"/>
      <c r="L165" s="45"/>
      <c r="M165" s="277"/>
      <c r="N165" s="27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223</v>
      </c>
      <c r="AU165" s="18" t="s">
        <v>88</v>
      </c>
    </row>
    <row r="166" s="2" customFormat="1" ht="24.15" customHeight="1">
      <c r="A166" s="39"/>
      <c r="B166" s="40"/>
      <c r="C166" s="229" t="s">
        <v>7</v>
      </c>
      <c r="D166" s="229" t="s">
        <v>176</v>
      </c>
      <c r="E166" s="230" t="s">
        <v>2332</v>
      </c>
      <c r="F166" s="231" t="s">
        <v>2333</v>
      </c>
      <c r="G166" s="232" t="s">
        <v>2143</v>
      </c>
      <c r="H166" s="233">
        <v>1</v>
      </c>
      <c r="I166" s="234"/>
      <c r="J166" s="235">
        <f>ROUND(I166*H166,2)</f>
        <v>0</v>
      </c>
      <c r="K166" s="231" t="s">
        <v>1</v>
      </c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181</v>
      </c>
      <c r="AT166" s="240" t="s">
        <v>176</v>
      </c>
      <c r="AU166" s="240" t="s">
        <v>88</v>
      </c>
      <c r="AY166" s="18" t="s">
        <v>174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86</v>
      </c>
      <c r="BK166" s="241">
        <f>ROUND(I166*H166,2)</f>
        <v>0</v>
      </c>
      <c r="BL166" s="18" t="s">
        <v>181</v>
      </c>
      <c r="BM166" s="240" t="s">
        <v>421</v>
      </c>
    </row>
    <row r="167" s="2" customFormat="1">
      <c r="A167" s="39"/>
      <c r="B167" s="40"/>
      <c r="C167" s="41"/>
      <c r="D167" s="244" t="s">
        <v>223</v>
      </c>
      <c r="E167" s="41"/>
      <c r="F167" s="275" t="s">
        <v>2334</v>
      </c>
      <c r="G167" s="41"/>
      <c r="H167" s="41"/>
      <c r="I167" s="276"/>
      <c r="J167" s="41"/>
      <c r="K167" s="41"/>
      <c r="L167" s="45"/>
      <c r="M167" s="277"/>
      <c r="N167" s="27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223</v>
      </c>
      <c r="AU167" s="18" t="s">
        <v>88</v>
      </c>
    </row>
    <row r="168" s="2" customFormat="1" ht="24.15" customHeight="1">
      <c r="A168" s="39"/>
      <c r="B168" s="40"/>
      <c r="C168" s="229" t="s">
        <v>315</v>
      </c>
      <c r="D168" s="229" t="s">
        <v>176</v>
      </c>
      <c r="E168" s="230" t="s">
        <v>2335</v>
      </c>
      <c r="F168" s="231" t="s">
        <v>2336</v>
      </c>
      <c r="G168" s="232" t="s">
        <v>2143</v>
      </c>
      <c r="H168" s="233">
        <v>1</v>
      </c>
      <c r="I168" s="234"/>
      <c r="J168" s="235">
        <f>ROUND(I168*H168,2)</f>
        <v>0</v>
      </c>
      <c r="K168" s="231" t="s">
        <v>1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430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2337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2" customFormat="1" ht="44.25" customHeight="1">
      <c r="A170" s="39"/>
      <c r="B170" s="40"/>
      <c r="C170" s="229" t="s">
        <v>319</v>
      </c>
      <c r="D170" s="229" t="s">
        <v>176</v>
      </c>
      <c r="E170" s="230" t="s">
        <v>2338</v>
      </c>
      <c r="F170" s="231" t="s">
        <v>2339</v>
      </c>
      <c r="G170" s="232" t="s">
        <v>2143</v>
      </c>
      <c r="H170" s="233">
        <v>1</v>
      </c>
      <c r="I170" s="234"/>
      <c r="J170" s="235">
        <f>ROUND(I170*H170,2)</f>
        <v>0</v>
      </c>
      <c r="K170" s="231" t="s">
        <v>1</v>
      </c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181</v>
      </c>
      <c r="AT170" s="240" t="s">
        <v>176</v>
      </c>
      <c r="AU170" s="240" t="s">
        <v>88</v>
      </c>
      <c r="AY170" s="18" t="s">
        <v>174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86</v>
      </c>
      <c r="BK170" s="241">
        <f>ROUND(I170*H170,2)</f>
        <v>0</v>
      </c>
      <c r="BL170" s="18" t="s">
        <v>181</v>
      </c>
      <c r="BM170" s="240" t="s">
        <v>441</v>
      </c>
    </row>
    <row r="171" s="2" customFormat="1" ht="24.15" customHeight="1">
      <c r="A171" s="39"/>
      <c r="B171" s="40"/>
      <c r="C171" s="229" t="s">
        <v>323</v>
      </c>
      <c r="D171" s="229" t="s">
        <v>176</v>
      </c>
      <c r="E171" s="230" t="s">
        <v>2340</v>
      </c>
      <c r="F171" s="231" t="s">
        <v>2341</v>
      </c>
      <c r="G171" s="232" t="s">
        <v>2143</v>
      </c>
      <c r="H171" s="233">
        <v>1</v>
      </c>
      <c r="I171" s="234"/>
      <c r="J171" s="235">
        <f>ROUND(I171*H171,2)</f>
        <v>0</v>
      </c>
      <c r="K171" s="231" t="s">
        <v>1</v>
      </c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181</v>
      </c>
      <c r="AT171" s="240" t="s">
        <v>176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449</v>
      </c>
    </row>
    <row r="172" s="2" customFormat="1" ht="21.75" customHeight="1">
      <c r="A172" s="39"/>
      <c r="B172" s="40"/>
      <c r="C172" s="229" t="s">
        <v>327</v>
      </c>
      <c r="D172" s="229" t="s">
        <v>176</v>
      </c>
      <c r="E172" s="230" t="s">
        <v>2342</v>
      </c>
      <c r="F172" s="231" t="s">
        <v>2343</v>
      </c>
      <c r="G172" s="232" t="s">
        <v>2143</v>
      </c>
      <c r="H172" s="233">
        <v>1</v>
      </c>
      <c r="I172" s="234"/>
      <c r="J172" s="235">
        <f>ROUND(I172*H172,2)</f>
        <v>0</v>
      </c>
      <c r="K172" s="231" t="s">
        <v>1</v>
      </c>
      <c r="L172" s="45"/>
      <c r="M172" s="289" t="s">
        <v>1</v>
      </c>
      <c r="N172" s="290" t="s">
        <v>44</v>
      </c>
      <c r="O172" s="291"/>
      <c r="P172" s="292">
        <f>O172*H172</f>
        <v>0</v>
      </c>
      <c r="Q172" s="292">
        <v>0</v>
      </c>
      <c r="R172" s="292">
        <f>Q172*H172</f>
        <v>0</v>
      </c>
      <c r="S172" s="292">
        <v>0</v>
      </c>
      <c r="T172" s="29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457</v>
      </c>
    </row>
    <row r="173" s="2" customFormat="1" ht="6.96" customHeight="1">
      <c r="A173" s="39"/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45"/>
      <c r="M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</sheetData>
  <sheetProtection sheet="1" autoFilter="0" formatColumns="0" formatRows="0" objects="1" scenarios="1" spinCount="100000" saltValue="Z5qAKYYo4kT96UMZiPktM4Uc+RI/7MRAFOc1dCF58ch7RMfla7+dm69Xhiev0hljJE4PqX34gQqtgrcHM1GAPA==" hashValue="fxMPYMsoo9K+qfmX0Tem8ZSUv/cYCEGROxsq4N3ADMwZd+e4sHgt8FWqZNz8LCwLy6u5GlQyuI/dK6SStVMTVg==" algorithmName="SHA-512" password="CC35"/>
  <autoFilter ref="C127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2344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2345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2346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ROUND((SUM(BE131:BE520)),  2)</f>
        <v>0</v>
      </c>
      <c r="G35" s="39"/>
      <c r="H35" s="39"/>
      <c r="I35" s="166">
        <v>0.20999999999999999</v>
      </c>
      <c r="J35" s="165">
        <f>ROUND(((SUM(BE131:BE520))*I35),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ROUND((SUM(BF131:BF520)),  2)</f>
        <v>0</v>
      </c>
      <c r="G36" s="39"/>
      <c r="H36" s="39"/>
      <c r="I36" s="166">
        <v>0.14999999999999999</v>
      </c>
      <c r="J36" s="165">
        <f>ROUND(((SUM(BF131:BF520))*I36),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ROUND((SUM(BG131:BG520)),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ROUND((SUM(BH131:BH520)),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ROUND((SUM(BI131:BI520)),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2344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Kanalizační přípojky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Tereza Hatková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J133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J340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153</v>
      </c>
      <c r="E102" s="199"/>
      <c r="F102" s="199"/>
      <c r="G102" s="199"/>
      <c r="H102" s="199"/>
      <c r="I102" s="199"/>
      <c r="J102" s="200">
        <f>J346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154</v>
      </c>
      <c r="E103" s="199"/>
      <c r="F103" s="199"/>
      <c r="G103" s="199"/>
      <c r="H103" s="199"/>
      <c r="I103" s="199"/>
      <c r="J103" s="200">
        <f>J360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J458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J484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157</v>
      </c>
      <c r="E106" s="199"/>
      <c r="F106" s="199"/>
      <c r="G106" s="199"/>
      <c r="H106" s="199"/>
      <c r="I106" s="199"/>
      <c r="J106" s="200">
        <f>J502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158</v>
      </c>
      <c r="E107" s="199"/>
      <c r="F107" s="199"/>
      <c r="G107" s="199"/>
      <c r="H107" s="199"/>
      <c r="I107" s="199"/>
      <c r="J107" s="200">
        <f>J513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1"/>
      <c r="C108" s="192"/>
      <c r="D108" s="193" t="s">
        <v>1492</v>
      </c>
      <c r="E108" s="194"/>
      <c r="F108" s="194"/>
      <c r="G108" s="194"/>
      <c r="H108" s="194"/>
      <c r="I108" s="194"/>
      <c r="J108" s="195">
        <f>J515</f>
        <v>0</v>
      </c>
      <c r="K108" s="192"/>
      <c r="L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7"/>
      <c r="C109" s="133"/>
      <c r="D109" s="198" t="s">
        <v>1493</v>
      </c>
      <c r="E109" s="199"/>
      <c r="F109" s="199"/>
      <c r="G109" s="199"/>
      <c r="H109" s="199"/>
      <c r="I109" s="199"/>
      <c r="J109" s="200">
        <f>J516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KANALIZACE NEPOLISY – MÍSTNÍ ČÁST LUKOVÁ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138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5" t="s">
        <v>2344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01 - Kanalizační přípojky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Nepolisy</v>
      </c>
      <c r="G125" s="41"/>
      <c r="H125" s="41"/>
      <c r="I125" s="33" t="s">
        <v>22</v>
      </c>
      <c r="J125" s="80" t="str">
        <f>IF(J14="","",J14)</f>
        <v>12. 12. 2024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Obec Nepolisy, Nepolisy 75, 503 63 Nepolisy</v>
      </c>
      <c r="G127" s="41"/>
      <c r="H127" s="41"/>
      <c r="I127" s="33" t="s">
        <v>30</v>
      </c>
      <c r="J127" s="37" t="str">
        <f>E23</f>
        <v>Multiaqua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IF(E20="","",E20)</f>
        <v>Vyplň údaj</v>
      </c>
      <c r="G128" s="41"/>
      <c r="H128" s="41"/>
      <c r="I128" s="33" t="s">
        <v>35</v>
      </c>
      <c r="J128" s="37" t="str">
        <f>E26</f>
        <v>Tereza Hatková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2"/>
      <c r="B130" s="203"/>
      <c r="C130" s="204" t="s">
        <v>160</v>
      </c>
      <c r="D130" s="205" t="s">
        <v>64</v>
      </c>
      <c r="E130" s="205" t="s">
        <v>60</v>
      </c>
      <c r="F130" s="205" t="s">
        <v>61</v>
      </c>
      <c r="G130" s="205" t="s">
        <v>161</v>
      </c>
      <c r="H130" s="205" t="s">
        <v>162</v>
      </c>
      <c r="I130" s="205" t="s">
        <v>163</v>
      </c>
      <c r="J130" s="205" t="s">
        <v>146</v>
      </c>
      <c r="K130" s="206" t="s">
        <v>164</v>
      </c>
      <c r="L130" s="207"/>
      <c r="M130" s="101" t="s">
        <v>1</v>
      </c>
      <c r="N130" s="102" t="s">
        <v>43</v>
      </c>
      <c r="O130" s="102" t="s">
        <v>165</v>
      </c>
      <c r="P130" s="102" t="s">
        <v>166</v>
      </c>
      <c r="Q130" s="102" t="s">
        <v>167</v>
      </c>
      <c r="R130" s="102" t="s">
        <v>168</v>
      </c>
      <c r="S130" s="102" t="s">
        <v>169</v>
      </c>
      <c r="T130" s="103" t="s">
        <v>170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</row>
    <row r="131" s="2" customFormat="1" ht="22.8" customHeight="1">
      <c r="A131" s="39"/>
      <c r="B131" s="40"/>
      <c r="C131" s="108" t="s">
        <v>171</v>
      </c>
      <c r="D131" s="41"/>
      <c r="E131" s="41"/>
      <c r="F131" s="41"/>
      <c r="G131" s="41"/>
      <c r="H131" s="41"/>
      <c r="I131" s="41"/>
      <c r="J131" s="208">
        <f>BK131</f>
        <v>0</v>
      </c>
      <c r="K131" s="41"/>
      <c r="L131" s="45"/>
      <c r="M131" s="104"/>
      <c r="N131" s="209"/>
      <c r="O131" s="105"/>
      <c r="P131" s="210">
        <f>P132+P515</f>
        <v>0</v>
      </c>
      <c r="Q131" s="105"/>
      <c r="R131" s="210">
        <f>R132+R515</f>
        <v>1101.7318333399996</v>
      </c>
      <c r="S131" s="105"/>
      <c r="T131" s="211">
        <f>T132+T515</f>
        <v>221.37877999999998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78</v>
      </c>
      <c r="AU131" s="18" t="s">
        <v>148</v>
      </c>
      <c r="BK131" s="212">
        <f>BK132+BK515</f>
        <v>0</v>
      </c>
    </row>
    <row r="132" s="12" customFormat="1" ht="25.92" customHeight="1">
      <c r="A132" s="12"/>
      <c r="B132" s="213"/>
      <c r="C132" s="214"/>
      <c r="D132" s="215" t="s">
        <v>78</v>
      </c>
      <c r="E132" s="216" t="s">
        <v>172</v>
      </c>
      <c r="F132" s="216" t="s">
        <v>173</v>
      </c>
      <c r="G132" s="214"/>
      <c r="H132" s="214"/>
      <c r="I132" s="217"/>
      <c r="J132" s="218">
        <f>BK132</f>
        <v>0</v>
      </c>
      <c r="K132" s="214"/>
      <c r="L132" s="219"/>
      <c r="M132" s="220"/>
      <c r="N132" s="221"/>
      <c r="O132" s="221"/>
      <c r="P132" s="222">
        <f>P133+P340+P346+P360+P458+P484+P502+P513</f>
        <v>0</v>
      </c>
      <c r="Q132" s="221"/>
      <c r="R132" s="222">
        <f>R133+R340+R346+R360+R458+R484+R502+R513</f>
        <v>1101.7072033399998</v>
      </c>
      <c r="S132" s="221"/>
      <c r="T132" s="223">
        <f>T133+T340+T346+T360+T458+T484+T502+T513</f>
        <v>221.37877999999998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86</v>
      </c>
      <c r="AT132" s="225" t="s">
        <v>78</v>
      </c>
      <c r="AU132" s="225" t="s">
        <v>79</v>
      </c>
      <c r="AY132" s="224" t="s">
        <v>174</v>
      </c>
      <c r="BK132" s="226">
        <f>BK133+BK340+BK346+BK360+BK458+BK484+BK502+BK513</f>
        <v>0</v>
      </c>
    </row>
    <row r="133" s="12" customFormat="1" ht="22.8" customHeight="1">
      <c r="A133" s="12"/>
      <c r="B133" s="213"/>
      <c r="C133" s="214"/>
      <c r="D133" s="215" t="s">
        <v>78</v>
      </c>
      <c r="E133" s="227" t="s">
        <v>86</v>
      </c>
      <c r="F133" s="227" t="s">
        <v>175</v>
      </c>
      <c r="G133" s="214"/>
      <c r="H133" s="214"/>
      <c r="I133" s="217"/>
      <c r="J133" s="228">
        <f>BK133</f>
        <v>0</v>
      </c>
      <c r="K133" s="214"/>
      <c r="L133" s="219"/>
      <c r="M133" s="220"/>
      <c r="N133" s="221"/>
      <c r="O133" s="221"/>
      <c r="P133" s="222">
        <f>SUM(P134:P339)</f>
        <v>0</v>
      </c>
      <c r="Q133" s="221"/>
      <c r="R133" s="222">
        <f>SUM(R134:R339)</f>
        <v>945.75281799999993</v>
      </c>
      <c r="S133" s="221"/>
      <c r="T133" s="223">
        <f>SUM(T134:T339)</f>
        <v>221.36473999999998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86</v>
      </c>
      <c r="AT133" s="225" t="s">
        <v>78</v>
      </c>
      <c r="AU133" s="225" t="s">
        <v>86</v>
      </c>
      <c r="AY133" s="224" t="s">
        <v>174</v>
      </c>
      <c r="BK133" s="226">
        <f>SUM(BK134:BK339)</f>
        <v>0</v>
      </c>
    </row>
    <row r="134" s="2" customFormat="1" ht="76.35" customHeight="1">
      <c r="A134" s="39"/>
      <c r="B134" s="40"/>
      <c r="C134" s="229" t="s">
        <v>86</v>
      </c>
      <c r="D134" s="229" t="s">
        <v>176</v>
      </c>
      <c r="E134" s="230" t="s">
        <v>177</v>
      </c>
      <c r="F134" s="231" t="s">
        <v>178</v>
      </c>
      <c r="G134" s="232" t="s">
        <v>179</v>
      </c>
      <c r="H134" s="233">
        <v>57.479999999999997</v>
      </c>
      <c r="I134" s="234"/>
      <c r="J134" s="235">
        <f>ROUND(I134*H134,2)</f>
        <v>0</v>
      </c>
      <c r="K134" s="231" t="s">
        <v>180</v>
      </c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0.255</v>
      </c>
      <c r="T134" s="239">
        <f>S134*H134</f>
        <v>14.657399999999999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181</v>
      </c>
      <c r="AT134" s="240" t="s">
        <v>176</v>
      </c>
      <c r="AU134" s="240" t="s">
        <v>88</v>
      </c>
      <c r="AY134" s="18" t="s">
        <v>174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86</v>
      </c>
      <c r="BK134" s="241">
        <f>ROUND(I134*H134,2)</f>
        <v>0</v>
      </c>
      <c r="BL134" s="18" t="s">
        <v>181</v>
      </c>
      <c r="BM134" s="240" t="s">
        <v>2347</v>
      </c>
    </row>
    <row r="135" s="13" customFormat="1">
      <c r="A135" s="13"/>
      <c r="B135" s="242"/>
      <c r="C135" s="243"/>
      <c r="D135" s="244" t="s">
        <v>183</v>
      </c>
      <c r="E135" s="245" t="s">
        <v>1</v>
      </c>
      <c r="F135" s="246" t="s">
        <v>2348</v>
      </c>
      <c r="G135" s="243"/>
      <c r="H135" s="245" t="s">
        <v>1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183</v>
      </c>
      <c r="AU135" s="252" t="s">
        <v>88</v>
      </c>
      <c r="AV135" s="13" t="s">
        <v>86</v>
      </c>
      <c r="AW135" s="13" t="s">
        <v>34</v>
      </c>
      <c r="AX135" s="13" t="s">
        <v>79</v>
      </c>
      <c r="AY135" s="252" t="s">
        <v>174</v>
      </c>
    </row>
    <row r="136" s="13" customFormat="1">
      <c r="A136" s="13"/>
      <c r="B136" s="242"/>
      <c r="C136" s="243"/>
      <c r="D136" s="244" t="s">
        <v>183</v>
      </c>
      <c r="E136" s="245" t="s">
        <v>1</v>
      </c>
      <c r="F136" s="246" t="s">
        <v>185</v>
      </c>
      <c r="G136" s="243"/>
      <c r="H136" s="245" t="s">
        <v>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2" t="s">
        <v>183</v>
      </c>
      <c r="AU136" s="252" t="s">
        <v>88</v>
      </c>
      <c r="AV136" s="13" t="s">
        <v>86</v>
      </c>
      <c r="AW136" s="13" t="s">
        <v>34</v>
      </c>
      <c r="AX136" s="13" t="s">
        <v>79</v>
      </c>
      <c r="AY136" s="252" t="s">
        <v>174</v>
      </c>
    </row>
    <row r="137" s="14" customFormat="1">
      <c r="A137" s="14"/>
      <c r="B137" s="253"/>
      <c r="C137" s="254"/>
      <c r="D137" s="244" t="s">
        <v>183</v>
      </c>
      <c r="E137" s="255" t="s">
        <v>1</v>
      </c>
      <c r="F137" s="256" t="s">
        <v>2349</v>
      </c>
      <c r="G137" s="254"/>
      <c r="H137" s="257">
        <v>50.259999999999998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3" t="s">
        <v>183</v>
      </c>
      <c r="AU137" s="263" t="s">
        <v>88</v>
      </c>
      <c r="AV137" s="14" t="s">
        <v>88</v>
      </c>
      <c r="AW137" s="14" t="s">
        <v>34</v>
      </c>
      <c r="AX137" s="14" t="s">
        <v>79</v>
      </c>
      <c r="AY137" s="263" t="s">
        <v>174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2350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4" customFormat="1">
      <c r="A139" s="14"/>
      <c r="B139" s="253"/>
      <c r="C139" s="254"/>
      <c r="D139" s="244" t="s">
        <v>183</v>
      </c>
      <c r="E139" s="255" t="s">
        <v>1</v>
      </c>
      <c r="F139" s="256" t="s">
        <v>2351</v>
      </c>
      <c r="G139" s="254"/>
      <c r="H139" s="257">
        <v>7.2199999999999998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3" t="s">
        <v>183</v>
      </c>
      <c r="AU139" s="263" t="s">
        <v>88</v>
      </c>
      <c r="AV139" s="14" t="s">
        <v>88</v>
      </c>
      <c r="AW139" s="14" t="s">
        <v>34</v>
      </c>
      <c r="AX139" s="14" t="s">
        <v>79</v>
      </c>
      <c r="AY139" s="263" t="s">
        <v>174</v>
      </c>
    </row>
    <row r="140" s="15" customFormat="1">
      <c r="A140" s="15"/>
      <c r="B140" s="264"/>
      <c r="C140" s="265"/>
      <c r="D140" s="244" t="s">
        <v>183</v>
      </c>
      <c r="E140" s="266" t="s">
        <v>1</v>
      </c>
      <c r="F140" s="267" t="s">
        <v>201</v>
      </c>
      <c r="G140" s="265"/>
      <c r="H140" s="268">
        <v>57.479999999999997</v>
      </c>
      <c r="I140" s="269"/>
      <c r="J140" s="265"/>
      <c r="K140" s="265"/>
      <c r="L140" s="270"/>
      <c r="M140" s="271"/>
      <c r="N140" s="272"/>
      <c r="O140" s="272"/>
      <c r="P140" s="272"/>
      <c r="Q140" s="272"/>
      <c r="R140" s="272"/>
      <c r="S140" s="272"/>
      <c r="T140" s="27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4" t="s">
        <v>183</v>
      </c>
      <c r="AU140" s="274" t="s">
        <v>88</v>
      </c>
      <c r="AV140" s="15" t="s">
        <v>181</v>
      </c>
      <c r="AW140" s="15" t="s">
        <v>34</v>
      </c>
      <c r="AX140" s="15" t="s">
        <v>86</v>
      </c>
      <c r="AY140" s="274" t="s">
        <v>174</v>
      </c>
    </row>
    <row r="141" s="2" customFormat="1" ht="55.5" customHeight="1">
      <c r="A141" s="39"/>
      <c r="B141" s="40"/>
      <c r="C141" s="229" t="s">
        <v>88</v>
      </c>
      <c r="D141" s="229" t="s">
        <v>176</v>
      </c>
      <c r="E141" s="230" t="s">
        <v>2352</v>
      </c>
      <c r="F141" s="231" t="s">
        <v>2353</v>
      </c>
      <c r="G141" s="232" t="s">
        <v>179</v>
      </c>
      <c r="H141" s="233">
        <v>0.83999999999999997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0.29499999999999998</v>
      </c>
      <c r="T141" s="239">
        <f>S141*H141</f>
        <v>0.24779999999999997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2354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2348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2355</v>
      </c>
      <c r="G144" s="254"/>
      <c r="H144" s="257">
        <v>0.83999999999999997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2356</v>
      </c>
      <c r="F145" s="231" t="s">
        <v>2357</v>
      </c>
      <c r="G145" s="232" t="s">
        <v>179</v>
      </c>
      <c r="H145" s="233">
        <v>102.8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0.28999999999999998</v>
      </c>
      <c r="T145" s="239">
        <f>S145*H145</f>
        <v>29.811999999999998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2358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2348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2359</v>
      </c>
      <c r="G148" s="254"/>
      <c r="H148" s="257">
        <v>61.799999999999997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2360</v>
      </c>
      <c r="G149" s="254"/>
      <c r="H149" s="257">
        <v>35.899999999999999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2361</v>
      </c>
      <c r="G150" s="254"/>
      <c r="H150" s="257">
        <v>0.59999999999999998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2350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2362</v>
      </c>
      <c r="G152" s="254"/>
      <c r="H152" s="257">
        <v>4.5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5" customFormat="1">
      <c r="A153" s="15"/>
      <c r="B153" s="264"/>
      <c r="C153" s="265"/>
      <c r="D153" s="244" t="s">
        <v>183</v>
      </c>
      <c r="E153" s="266" t="s">
        <v>1</v>
      </c>
      <c r="F153" s="267" t="s">
        <v>201</v>
      </c>
      <c r="G153" s="265"/>
      <c r="H153" s="268">
        <v>102.8</v>
      </c>
      <c r="I153" s="269"/>
      <c r="J153" s="265"/>
      <c r="K153" s="265"/>
      <c r="L153" s="270"/>
      <c r="M153" s="271"/>
      <c r="N153" s="272"/>
      <c r="O153" s="272"/>
      <c r="P153" s="272"/>
      <c r="Q153" s="272"/>
      <c r="R153" s="272"/>
      <c r="S153" s="272"/>
      <c r="T153" s="27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4" t="s">
        <v>183</v>
      </c>
      <c r="AU153" s="274" t="s">
        <v>88</v>
      </c>
      <c r="AV153" s="15" t="s">
        <v>181</v>
      </c>
      <c r="AW153" s="15" t="s">
        <v>34</v>
      </c>
      <c r="AX153" s="15" t="s">
        <v>86</v>
      </c>
      <c r="AY153" s="274" t="s">
        <v>174</v>
      </c>
    </row>
    <row r="154" s="2" customFormat="1" ht="66.75" customHeight="1">
      <c r="A154" s="39"/>
      <c r="B154" s="40"/>
      <c r="C154" s="229" t="s">
        <v>181</v>
      </c>
      <c r="D154" s="229" t="s">
        <v>176</v>
      </c>
      <c r="E154" s="230" t="s">
        <v>2363</v>
      </c>
      <c r="F154" s="231" t="s">
        <v>2364</v>
      </c>
      <c r="G154" s="232" t="s">
        <v>179</v>
      </c>
      <c r="H154" s="233">
        <v>122.8</v>
      </c>
      <c r="I154" s="234"/>
      <c r="J154" s="235">
        <f>ROUND(I154*H154,2)</f>
        <v>0</v>
      </c>
      <c r="K154" s="231" t="s">
        <v>180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0.44</v>
      </c>
      <c r="T154" s="239">
        <f>S154*H154</f>
        <v>54.031999999999996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88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2365</v>
      </c>
    </row>
    <row r="155" s="13" customFormat="1">
      <c r="A155" s="13"/>
      <c r="B155" s="242"/>
      <c r="C155" s="243"/>
      <c r="D155" s="244" t="s">
        <v>183</v>
      </c>
      <c r="E155" s="245" t="s">
        <v>1</v>
      </c>
      <c r="F155" s="246" t="s">
        <v>2348</v>
      </c>
      <c r="G155" s="243"/>
      <c r="H155" s="245" t="s">
        <v>1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2" t="s">
        <v>183</v>
      </c>
      <c r="AU155" s="252" t="s">
        <v>88</v>
      </c>
      <c r="AV155" s="13" t="s">
        <v>86</v>
      </c>
      <c r="AW155" s="13" t="s">
        <v>34</v>
      </c>
      <c r="AX155" s="13" t="s">
        <v>79</v>
      </c>
      <c r="AY155" s="252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2366</v>
      </c>
      <c r="G156" s="254"/>
      <c r="H156" s="257">
        <v>17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483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2366</v>
      </c>
      <c r="G158" s="254"/>
      <c r="H158" s="257">
        <v>17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2359</v>
      </c>
      <c r="G159" s="254"/>
      <c r="H159" s="257">
        <v>61.799999999999997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197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2367</v>
      </c>
      <c r="G161" s="254"/>
      <c r="H161" s="257">
        <v>27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5" customFormat="1">
      <c r="A162" s="15"/>
      <c r="B162" s="264"/>
      <c r="C162" s="265"/>
      <c r="D162" s="244" t="s">
        <v>183</v>
      </c>
      <c r="E162" s="266" t="s">
        <v>1</v>
      </c>
      <c r="F162" s="267" t="s">
        <v>201</v>
      </c>
      <c r="G162" s="265"/>
      <c r="H162" s="268">
        <v>122.8</v>
      </c>
      <c r="I162" s="269"/>
      <c r="J162" s="265"/>
      <c r="K162" s="265"/>
      <c r="L162" s="270"/>
      <c r="M162" s="271"/>
      <c r="N162" s="272"/>
      <c r="O162" s="272"/>
      <c r="P162" s="272"/>
      <c r="Q162" s="272"/>
      <c r="R162" s="272"/>
      <c r="S162" s="272"/>
      <c r="T162" s="27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4" t="s">
        <v>183</v>
      </c>
      <c r="AU162" s="274" t="s">
        <v>88</v>
      </c>
      <c r="AV162" s="15" t="s">
        <v>181</v>
      </c>
      <c r="AW162" s="15" t="s">
        <v>34</v>
      </c>
      <c r="AX162" s="15" t="s">
        <v>86</v>
      </c>
      <c r="AY162" s="274" t="s">
        <v>174</v>
      </c>
    </row>
    <row r="163" s="2" customFormat="1" ht="66.75" customHeight="1">
      <c r="A163" s="39"/>
      <c r="B163" s="40"/>
      <c r="C163" s="229" t="s">
        <v>210</v>
      </c>
      <c r="D163" s="229" t="s">
        <v>176</v>
      </c>
      <c r="E163" s="230" t="s">
        <v>2368</v>
      </c>
      <c r="F163" s="231" t="s">
        <v>2369</v>
      </c>
      <c r="G163" s="232" t="s">
        <v>179</v>
      </c>
      <c r="H163" s="233">
        <v>128.86000000000001</v>
      </c>
      <c r="I163" s="234"/>
      <c r="J163" s="235">
        <f>ROUND(I163*H163,2)</f>
        <v>0</v>
      </c>
      <c r="K163" s="231" t="s">
        <v>180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0.32500000000000001</v>
      </c>
      <c r="T163" s="239">
        <f>S163*H163</f>
        <v>41.879500000000007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2370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2348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2371</v>
      </c>
      <c r="G166" s="254"/>
      <c r="H166" s="257">
        <v>23.800000000000001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2359</v>
      </c>
      <c r="G167" s="254"/>
      <c r="H167" s="257">
        <v>61.799999999999997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197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2372</v>
      </c>
      <c r="G169" s="254"/>
      <c r="H169" s="257">
        <v>38.759999999999998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2373</v>
      </c>
      <c r="G170" s="254"/>
      <c r="H170" s="257">
        <v>4.5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5" customFormat="1">
      <c r="A171" s="15"/>
      <c r="B171" s="264"/>
      <c r="C171" s="265"/>
      <c r="D171" s="244" t="s">
        <v>183</v>
      </c>
      <c r="E171" s="266" t="s">
        <v>1</v>
      </c>
      <c r="F171" s="267" t="s">
        <v>201</v>
      </c>
      <c r="G171" s="265"/>
      <c r="H171" s="268">
        <v>128.86000000000001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183</v>
      </c>
      <c r="AU171" s="274" t="s">
        <v>88</v>
      </c>
      <c r="AV171" s="15" t="s">
        <v>181</v>
      </c>
      <c r="AW171" s="15" t="s">
        <v>34</v>
      </c>
      <c r="AX171" s="15" t="s">
        <v>86</v>
      </c>
      <c r="AY171" s="274" t="s">
        <v>174</v>
      </c>
    </row>
    <row r="172" s="2" customFormat="1" ht="62.7" customHeight="1">
      <c r="A172" s="39"/>
      <c r="B172" s="40"/>
      <c r="C172" s="229" t="s">
        <v>219</v>
      </c>
      <c r="D172" s="229" t="s">
        <v>176</v>
      </c>
      <c r="E172" s="230" t="s">
        <v>2374</v>
      </c>
      <c r="F172" s="231" t="s">
        <v>2375</v>
      </c>
      <c r="G172" s="232" t="s">
        <v>179</v>
      </c>
      <c r="H172" s="233">
        <v>55.359999999999999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0.17000000000000001</v>
      </c>
      <c r="T172" s="239">
        <f>S172*H172</f>
        <v>9.4112000000000009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2376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2348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2377</v>
      </c>
      <c r="G175" s="254"/>
      <c r="H175" s="257">
        <v>50.259999999999998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2361</v>
      </c>
      <c r="G176" s="254"/>
      <c r="H176" s="257">
        <v>0.59999999999999998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3" customFormat="1">
      <c r="A177" s="13"/>
      <c r="B177" s="242"/>
      <c r="C177" s="243"/>
      <c r="D177" s="244" t="s">
        <v>183</v>
      </c>
      <c r="E177" s="245" t="s">
        <v>1</v>
      </c>
      <c r="F177" s="246" t="s">
        <v>2350</v>
      </c>
      <c r="G177" s="243"/>
      <c r="H177" s="245" t="s">
        <v>1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183</v>
      </c>
      <c r="AU177" s="252" t="s">
        <v>88</v>
      </c>
      <c r="AV177" s="13" t="s">
        <v>86</v>
      </c>
      <c r="AW177" s="13" t="s">
        <v>34</v>
      </c>
      <c r="AX177" s="13" t="s">
        <v>79</v>
      </c>
      <c r="AY177" s="252" t="s">
        <v>174</v>
      </c>
    </row>
    <row r="178" s="14" customFormat="1">
      <c r="A178" s="14"/>
      <c r="B178" s="253"/>
      <c r="C178" s="254"/>
      <c r="D178" s="244" t="s">
        <v>183</v>
      </c>
      <c r="E178" s="255" t="s">
        <v>1</v>
      </c>
      <c r="F178" s="256" t="s">
        <v>2362</v>
      </c>
      <c r="G178" s="254"/>
      <c r="H178" s="257">
        <v>4.5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183</v>
      </c>
      <c r="AU178" s="263" t="s">
        <v>88</v>
      </c>
      <c r="AV178" s="14" t="s">
        <v>88</v>
      </c>
      <c r="AW178" s="14" t="s">
        <v>34</v>
      </c>
      <c r="AX178" s="14" t="s">
        <v>79</v>
      </c>
      <c r="AY178" s="263" t="s">
        <v>174</v>
      </c>
    </row>
    <row r="179" s="15" customFormat="1">
      <c r="A179" s="15"/>
      <c r="B179" s="264"/>
      <c r="C179" s="265"/>
      <c r="D179" s="244" t="s">
        <v>183</v>
      </c>
      <c r="E179" s="266" t="s">
        <v>1</v>
      </c>
      <c r="F179" s="267" t="s">
        <v>201</v>
      </c>
      <c r="G179" s="265"/>
      <c r="H179" s="268">
        <v>55.359999999999999</v>
      </c>
      <c r="I179" s="269"/>
      <c r="J179" s="265"/>
      <c r="K179" s="265"/>
      <c r="L179" s="270"/>
      <c r="M179" s="271"/>
      <c r="N179" s="272"/>
      <c r="O179" s="272"/>
      <c r="P179" s="272"/>
      <c r="Q179" s="272"/>
      <c r="R179" s="272"/>
      <c r="S179" s="272"/>
      <c r="T179" s="27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4" t="s">
        <v>183</v>
      </c>
      <c r="AU179" s="274" t="s">
        <v>88</v>
      </c>
      <c r="AV179" s="15" t="s">
        <v>181</v>
      </c>
      <c r="AW179" s="15" t="s">
        <v>34</v>
      </c>
      <c r="AX179" s="15" t="s">
        <v>86</v>
      </c>
      <c r="AY179" s="274" t="s">
        <v>174</v>
      </c>
    </row>
    <row r="180" s="2" customFormat="1" ht="55.5" customHeight="1">
      <c r="A180" s="39"/>
      <c r="B180" s="40"/>
      <c r="C180" s="229" t="s">
        <v>230</v>
      </c>
      <c r="D180" s="229" t="s">
        <v>176</v>
      </c>
      <c r="E180" s="230" t="s">
        <v>2378</v>
      </c>
      <c r="F180" s="231" t="s">
        <v>2379</v>
      </c>
      <c r="G180" s="232" t="s">
        <v>179</v>
      </c>
      <c r="H180" s="233">
        <v>44</v>
      </c>
      <c r="I180" s="234"/>
      <c r="J180" s="235">
        <f>ROUND(I180*H180,2)</f>
        <v>0</v>
      </c>
      <c r="K180" s="231" t="s">
        <v>180</v>
      </c>
      <c r="L180" s="45"/>
      <c r="M180" s="236" t="s">
        <v>1</v>
      </c>
      <c r="N180" s="237" t="s">
        <v>44</v>
      </c>
      <c r="O180" s="92"/>
      <c r="P180" s="238">
        <f>O180*H180</f>
        <v>0</v>
      </c>
      <c r="Q180" s="238">
        <v>0</v>
      </c>
      <c r="R180" s="238">
        <f>Q180*H180</f>
        <v>0</v>
      </c>
      <c r="S180" s="238">
        <v>0.22</v>
      </c>
      <c r="T180" s="239">
        <f>S180*H180</f>
        <v>9.6799999999999997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181</v>
      </c>
      <c r="AT180" s="240" t="s">
        <v>176</v>
      </c>
      <c r="AU180" s="240" t="s">
        <v>88</v>
      </c>
      <c r="AY180" s="18" t="s">
        <v>174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86</v>
      </c>
      <c r="BK180" s="241">
        <f>ROUND(I180*H180,2)</f>
        <v>0</v>
      </c>
      <c r="BL180" s="18" t="s">
        <v>181</v>
      </c>
      <c r="BM180" s="240" t="s">
        <v>2380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483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2366</v>
      </c>
      <c r="G182" s="254"/>
      <c r="H182" s="257">
        <v>17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197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2367</v>
      </c>
      <c r="G184" s="254"/>
      <c r="H184" s="257">
        <v>27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79</v>
      </c>
      <c r="AY184" s="263" t="s">
        <v>174</v>
      </c>
    </row>
    <row r="185" s="15" customFormat="1">
      <c r="A185" s="15"/>
      <c r="B185" s="264"/>
      <c r="C185" s="265"/>
      <c r="D185" s="244" t="s">
        <v>183</v>
      </c>
      <c r="E185" s="266" t="s">
        <v>1</v>
      </c>
      <c r="F185" s="267" t="s">
        <v>201</v>
      </c>
      <c r="G185" s="265"/>
      <c r="H185" s="268">
        <v>44</v>
      </c>
      <c r="I185" s="269"/>
      <c r="J185" s="265"/>
      <c r="K185" s="265"/>
      <c r="L185" s="270"/>
      <c r="M185" s="271"/>
      <c r="N185" s="272"/>
      <c r="O185" s="272"/>
      <c r="P185" s="272"/>
      <c r="Q185" s="272"/>
      <c r="R185" s="272"/>
      <c r="S185" s="272"/>
      <c r="T185" s="27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4" t="s">
        <v>183</v>
      </c>
      <c r="AU185" s="274" t="s">
        <v>88</v>
      </c>
      <c r="AV185" s="15" t="s">
        <v>181</v>
      </c>
      <c r="AW185" s="15" t="s">
        <v>34</v>
      </c>
      <c r="AX185" s="15" t="s">
        <v>86</v>
      </c>
      <c r="AY185" s="274" t="s">
        <v>174</v>
      </c>
    </row>
    <row r="186" s="2" customFormat="1" ht="44.25" customHeight="1">
      <c r="A186" s="39"/>
      <c r="B186" s="40"/>
      <c r="C186" s="229" t="s">
        <v>240</v>
      </c>
      <c r="D186" s="229" t="s">
        <v>176</v>
      </c>
      <c r="E186" s="230" t="s">
        <v>2381</v>
      </c>
      <c r="F186" s="231" t="s">
        <v>2382</v>
      </c>
      <c r="G186" s="232" t="s">
        <v>179</v>
      </c>
      <c r="H186" s="233">
        <v>86.519999999999996</v>
      </c>
      <c r="I186" s="234"/>
      <c r="J186" s="235">
        <f>ROUND(I186*H186,2)</f>
        <v>0</v>
      </c>
      <c r="K186" s="231" t="s">
        <v>180</v>
      </c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1.0000000000000001E-05</v>
      </c>
      <c r="R186" s="238">
        <f>Q186*H186</f>
        <v>0.0008652</v>
      </c>
      <c r="S186" s="238">
        <v>0.091999999999999998</v>
      </c>
      <c r="T186" s="239">
        <f>S186*H186</f>
        <v>7.9598399999999998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181</v>
      </c>
      <c r="AT186" s="240" t="s">
        <v>176</v>
      </c>
      <c r="AU186" s="240" t="s">
        <v>88</v>
      </c>
      <c r="AY186" s="18" t="s">
        <v>174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86</v>
      </c>
      <c r="BK186" s="241">
        <f>ROUND(I186*H186,2)</f>
        <v>0</v>
      </c>
      <c r="BL186" s="18" t="s">
        <v>181</v>
      </c>
      <c r="BM186" s="240" t="s">
        <v>2383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2348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88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185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88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4" customFormat="1">
      <c r="A189" s="14"/>
      <c r="B189" s="253"/>
      <c r="C189" s="254"/>
      <c r="D189" s="244" t="s">
        <v>183</v>
      </c>
      <c r="E189" s="255" t="s">
        <v>1</v>
      </c>
      <c r="F189" s="256" t="s">
        <v>2384</v>
      </c>
      <c r="G189" s="254"/>
      <c r="H189" s="257">
        <v>86.519999999999996</v>
      </c>
      <c r="I189" s="258"/>
      <c r="J189" s="254"/>
      <c r="K189" s="254"/>
      <c r="L189" s="259"/>
      <c r="M189" s="260"/>
      <c r="N189" s="261"/>
      <c r="O189" s="261"/>
      <c r="P189" s="261"/>
      <c r="Q189" s="261"/>
      <c r="R189" s="261"/>
      <c r="S189" s="261"/>
      <c r="T189" s="26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3" t="s">
        <v>183</v>
      </c>
      <c r="AU189" s="263" t="s">
        <v>88</v>
      </c>
      <c r="AV189" s="14" t="s">
        <v>88</v>
      </c>
      <c r="AW189" s="14" t="s">
        <v>34</v>
      </c>
      <c r="AX189" s="14" t="s">
        <v>86</v>
      </c>
      <c r="AY189" s="263" t="s">
        <v>174</v>
      </c>
    </row>
    <row r="190" s="2" customFormat="1" ht="44.25" customHeight="1">
      <c r="A190" s="39"/>
      <c r="B190" s="40"/>
      <c r="C190" s="229" t="s">
        <v>246</v>
      </c>
      <c r="D190" s="229" t="s">
        <v>176</v>
      </c>
      <c r="E190" s="230" t="s">
        <v>2385</v>
      </c>
      <c r="F190" s="231" t="s">
        <v>2386</v>
      </c>
      <c r="G190" s="232" t="s">
        <v>179</v>
      </c>
      <c r="H190" s="233">
        <v>167.24000000000001</v>
      </c>
      <c r="I190" s="234"/>
      <c r="J190" s="235">
        <f>ROUND(I190*H190,2)</f>
        <v>0</v>
      </c>
      <c r="K190" s="231" t="s">
        <v>180</v>
      </c>
      <c r="L190" s="45"/>
      <c r="M190" s="236" t="s">
        <v>1</v>
      </c>
      <c r="N190" s="237" t="s">
        <v>44</v>
      </c>
      <c r="O190" s="92"/>
      <c r="P190" s="238">
        <f>O190*H190</f>
        <v>0</v>
      </c>
      <c r="Q190" s="238">
        <v>2.0000000000000002E-05</v>
      </c>
      <c r="R190" s="238">
        <f>Q190*H190</f>
        <v>0.0033448000000000006</v>
      </c>
      <c r="S190" s="238">
        <v>0.161</v>
      </c>
      <c r="T190" s="239">
        <f>S190*H190</f>
        <v>26.925640000000001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181</v>
      </c>
      <c r="AT190" s="240" t="s">
        <v>176</v>
      </c>
      <c r="AU190" s="240" t="s">
        <v>88</v>
      </c>
      <c r="AY190" s="18" t="s">
        <v>174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86</v>
      </c>
      <c r="BK190" s="241">
        <f>ROUND(I190*H190,2)</f>
        <v>0</v>
      </c>
      <c r="BL190" s="18" t="s">
        <v>181</v>
      </c>
      <c r="BM190" s="240" t="s">
        <v>2387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2348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185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2388</v>
      </c>
      <c r="G193" s="254"/>
      <c r="H193" s="257">
        <v>37.399999999999999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2359</v>
      </c>
      <c r="G194" s="254"/>
      <c r="H194" s="257">
        <v>61.799999999999997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197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2389</v>
      </c>
      <c r="G196" s="254"/>
      <c r="H196" s="257">
        <v>68.040000000000006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79</v>
      </c>
      <c r="AY196" s="263" t="s">
        <v>174</v>
      </c>
    </row>
    <row r="197" s="15" customFormat="1">
      <c r="A197" s="15"/>
      <c r="B197" s="264"/>
      <c r="C197" s="265"/>
      <c r="D197" s="244" t="s">
        <v>183</v>
      </c>
      <c r="E197" s="266" t="s">
        <v>1</v>
      </c>
      <c r="F197" s="267" t="s">
        <v>201</v>
      </c>
      <c r="G197" s="265"/>
      <c r="H197" s="268">
        <v>167.24000000000001</v>
      </c>
      <c r="I197" s="269"/>
      <c r="J197" s="265"/>
      <c r="K197" s="265"/>
      <c r="L197" s="270"/>
      <c r="M197" s="271"/>
      <c r="N197" s="272"/>
      <c r="O197" s="272"/>
      <c r="P197" s="272"/>
      <c r="Q197" s="272"/>
      <c r="R197" s="272"/>
      <c r="S197" s="272"/>
      <c r="T197" s="27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4" t="s">
        <v>183</v>
      </c>
      <c r="AU197" s="274" t="s">
        <v>88</v>
      </c>
      <c r="AV197" s="15" t="s">
        <v>181</v>
      </c>
      <c r="AW197" s="15" t="s">
        <v>34</v>
      </c>
      <c r="AX197" s="15" t="s">
        <v>86</v>
      </c>
      <c r="AY197" s="274" t="s">
        <v>174</v>
      </c>
    </row>
    <row r="198" s="2" customFormat="1" ht="44.25" customHeight="1">
      <c r="A198" s="39"/>
      <c r="B198" s="40"/>
      <c r="C198" s="229" t="s">
        <v>252</v>
      </c>
      <c r="D198" s="229" t="s">
        <v>176</v>
      </c>
      <c r="E198" s="230" t="s">
        <v>2390</v>
      </c>
      <c r="F198" s="231" t="s">
        <v>2391</v>
      </c>
      <c r="G198" s="232" t="s">
        <v>179</v>
      </c>
      <c r="H198" s="233">
        <v>83.040000000000006</v>
      </c>
      <c r="I198" s="234"/>
      <c r="J198" s="235">
        <f>ROUND(I198*H198,2)</f>
        <v>0</v>
      </c>
      <c r="K198" s="231" t="s">
        <v>180</v>
      </c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2.0000000000000002E-05</v>
      </c>
      <c r="R198" s="238">
        <f>Q198*H198</f>
        <v>0.0016608000000000003</v>
      </c>
      <c r="S198" s="238">
        <v>0.184</v>
      </c>
      <c r="T198" s="239">
        <f>S198*H198</f>
        <v>15.279360000000001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181</v>
      </c>
      <c r="AT198" s="240" t="s">
        <v>176</v>
      </c>
      <c r="AU198" s="240" t="s">
        <v>88</v>
      </c>
      <c r="AY198" s="18" t="s">
        <v>174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86</v>
      </c>
      <c r="BK198" s="241">
        <f>ROUND(I198*H198,2)</f>
        <v>0</v>
      </c>
      <c r="BL198" s="18" t="s">
        <v>181</v>
      </c>
      <c r="BM198" s="240" t="s">
        <v>2392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2348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3" customFormat="1">
      <c r="A200" s="13"/>
      <c r="B200" s="242"/>
      <c r="C200" s="243"/>
      <c r="D200" s="244" t="s">
        <v>183</v>
      </c>
      <c r="E200" s="245" t="s">
        <v>1</v>
      </c>
      <c r="F200" s="246" t="s">
        <v>185</v>
      </c>
      <c r="G200" s="243"/>
      <c r="H200" s="245" t="s">
        <v>1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183</v>
      </c>
      <c r="AU200" s="252" t="s">
        <v>88</v>
      </c>
      <c r="AV200" s="13" t="s">
        <v>86</v>
      </c>
      <c r="AW200" s="13" t="s">
        <v>34</v>
      </c>
      <c r="AX200" s="13" t="s">
        <v>79</v>
      </c>
      <c r="AY200" s="252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2393</v>
      </c>
      <c r="G201" s="254"/>
      <c r="H201" s="257">
        <v>30.600000000000001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197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2394</v>
      </c>
      <c r="G203" s="254"/>
      <c r="H203" s="257">
        <v>52.439999999999998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79</v>
      </c>
      <c r="AY203" s="263" t="s">
        <v>174</v>
      </c>
    </row>
    <row r="204" s="15" customFormat="1">
      <c r="A204" s="15"/>
      <c r="B204" s="264"/>
      <c r="C204" s="265"/>
      <c r="D204" s="244" t="s">
        <v>183</v>
      </c>
      <c r="E204" s="266" t="s">
        <v>1</v>
      </c>
      <c r="F204" s="267" t="s">
        <v>201</v>
      </c>
      <c r="G204" s="265"/>
      <c r="H204" s="268">
        <v>83.040000000000006</v>
      </c>
      <c r="I204" s="269"/>
      <c r="J204" s="265"/>
      <c r="K204" s="265"/>
      <c r="L204" s="270"/>
      <c r="M204" s="271"/>
      <c r="N204" s="272"/>
      <c r="O204" s="272"/>
      <c r="P204" s="272"/>
      <c r="Q204" s="272"/>
      <c r="R204" s="272"/>
      <c r="S204" s="272"/>
      <c r="T204" s="27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4" t="s">
        <v>183</v>
      </c>
      <c r="AU204" s="274" t="s">
        <v>88</v>
      </c>
      <c r="AV204" s="15" t="s">
        <v>181</v>
      </c>
      <c r="AW204" s="15" t="s">
        <v>34</v>
      </c>
      <c r="AX204" s="15" t="s">
        <v>86</v>
      </c>
      <c r="AY204" s="274" t="s">
        <v>174</v>
      </c>
    </row>
    <row r="205" s="2" customFormat="1" ht="49.05" customHeight="1">
      <c r="A205" s="39"/>
      <c r="B205" s="40"/>
      <c r="C205" s="229" t="s">
        <v>258</v>
      </c>
      <c r="D205" s="229" t="s">
        <v>176</v>
      </c>
      <c r="E205" s="230" t="s">
        <v>241</v>
      </c>
      <c r="F205" s="231" t="s">
        <v>242</v>
      </c>
      <c r="G205" s="232" t="s">
        <v>243</v>
      </c>
      <c r="H205" s="233">
        <v>56</v>
      </c>
      <c r="I205" s="234"/>
      <c r="J205" s="235">
        <f>ROUND(I205*H205,2)</f>
        <v>0</v>
      </c>
      <c r="K205" s="231" t="s">
        <v>180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0.20499999999999999</v>
      </c>
      <c r="T205" s="239">
        <f>S205*H205</f>
        <v>11.479999999999999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2395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2396</v>
      </c>
      <c r="G206" s="254"/>
      <c r="H206" s="257">
        <v>56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86</v>
      </c>
      <c r="AY206" s="263" t="s">
        <v>174</v>
      </c>
    </row>
    <row r="207" s="2" customFormat="1" ht="24.15" customHeight="1">
      <c r="A207" s="39"/>
      <c r="B207" s="40"/>
      <c r="C207" s="229" t="s">
        <v>264</v>
      </c>
      <c r="D207" s="229" t="s">
        <v>176</v>
      </c>
      <c r="E207" s="230" t="s">
        <v>247</v>
      </c>
      <c r="F207" s="231" t="s">
        <v>248</v>
      </c>
      <c r="G207" s="232" t="s">
        <v>249</v>
      </c>
      <c r="H207" s="233">
        <v>656.63999999999999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3.0000000000000001E-05</v>
      </c>
      <c r="R207" s="238">
        <f>Q207*H207</f>
        <v>0.0196992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2397</v>
      </c>
    </row>
    <row r="208" s="2" customFormat="1">
      <c r="A208" s="39"/>
      <c r="B208" s="40"/>
      <c r="C208" s="41"/>
      <c r="D208" s="244" t="s">
        <v>223</v>
      </c>
      <c r="E208" s="41"/>
      <c r="F208" s="275" t="s">
        <v>2398</v>
      </c>
      <c r="G208" s="41"/>
      <c r="H208" s="41"/>
      <c r="I208" s="276"/>
      <c r="J208" s="41"/>
      <c r="K208" s="41"/>
      <c r="L208" s="45"/>
      <c r="M208" s="277"/>
      <c r="N208" s="27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223</v>
      </c>
      <c r="AU208" s="18" t="s">
        <v>88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2399</v>
      </c>
      <c r="G209" s="254"/>
      <c r="H209" s="257">
        <v>656.63999999999999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37.8" customHeight="1">
      <c r="A210" s="39"/>
      <c r="B210" s="40"/>
      <c r="C210" s="229" t="s">
        <v>269</v>
      </c>
      <c r="D210" s="229" t="s">
        <v>176</v>
      </c>
      <c r="E210" s="230" t="s">
        <v>253</v>
      </c>
      <c r="F210" s="231" t="s">
        <v>254</v>
      </c>
      <c r="G210" s="232" t="s">
        <v>255</v>
      </c>
      <c r="H210" s="233">
        <v>27.359999999999999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2400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2401</v>
      </c>
      <c r="G211" s="254"/>
      <c r="H211" s="257">
        <v>27.359999999999999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66.75" customHeight="1">
      <c r="A212" s="39"/>
      <c r="B212" s="40"/>
      <c r="C212" s="229" t="s">
        <v>274</v>
      </c>
      <c r="D212" s="229" t="s">
        <v>176</v>
      </c>
      <c r="E212" s="230" t="s">
        <v>2402</v>
      </c>
      <c r="F212" s="231" t="s">
        <v>2403</v>
      </c>
      <c r="G212" s="232" t="s">
        <v>243</v>
      </c>
      <c r="H212" s="233">
        <v>27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0.036900000000000002</v>
      </c>
      <c r="R212" s="238">
        <f>Q212*H212</f>
        <v>0.99630000000000007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2404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2405</v>
      </c>
      <c r="G213" s="254"/>
      <c r="H213" s="257">
        <v>27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86</v>
      </c>
      <c r="AY213" s="263" t="s">
        <v>174</v>
      </c>
    </row>
    <row r="214" s="2" customFormat="1" ht="66.75" customHeight="1">
      <c r="A214" s="39"/>
      <c r="B214" s="40"/>
      <c r="C214" s="229" t="s">
        <v>8</v>
      </c>
      <c r="D214" s="229" t="s">
        <v>176</v>
      </c>
      <c r="E214" s="230" t="s">
        <v>1526</v>
      </c>
      <c r="F214" s="231" t="s">
        <v>2403</v>
      </c>
      <c r="G214" s="232" t="s">
        <v>243</v>
      </c>
      <c r="H214" s="233">
        <v>22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0.01269</v>
      </c>
      <c r="R214" s="238">
        <f>Q214*H214</f>
        <v>0.27917999999999998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2406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2407</v>
      </c>
      <c r="G215" s="254"/>
      <c r="H215" s="257">
        <v>22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66.75" customHeight="1">
      <c r="A216" s="39"/>
      <c r="B216" s="40"/>
      <c r="C216" s="229" t="s">
        <v>289</v>
      </c>
      <c r="D216" s="229" t="s">
        <v>176</v>
      </c>
      <c r="E216" s="230" t="s">
        <v>265</v>
      </c>
      <c r="F216" s="231" t="s">
        <v>2403</v>
      </c>
      <c r="G216" s="232" t="s">
        <v>243</v>
      </c>
      <c r="H216" s="233">
        <v>34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0.036900000000000002</v>
      </c>
      <c r="R216" s="238">
        <f>Q216*H216</f>
        <v>1.2546000000000002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2408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2409</v>
      </c>
      <c r="G217" s="254"/>
      <c r="H217" s="257">
        <v>34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24.15" customHeight="1">
      <c r="A218" s="39"/>
      <c r="B218" s="40"/>
      <c r="C218" s="229" t="s">
        <v>293</v>
      </c>
      <c r="D218" s="229" t="s">
        <v>176</v>
      </c>
      <c r="E218" s="230" t="s">
        <v>270</v>
      </c>
      <c r="F218" s="231" t="s">
        <v>271</v>
      </c>
      <c r="G218" s="232" t="s">
        <v>179</v>
      </c>
      <c r="H218" s="233">
        <v>172.90000000000001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2410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2348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3" customFormat="1">
      <c r="A220" s="13"/>
      <c r="B220" s="242"/>
      <c r="C220" s="243"/>
      <c r="D220" s="244" t="s">
        <v>183</v>
      </c>
      <c r="E220" s="245" t="s">
        <v>1</v>
      </c>
      <c r="F220" s="246" t="s">
        <v>185</v>
      </c>
      <c r="G220" s="243"/>
      <c r="H220" s="245" t="s">
        <v>1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2" t="s">
        <v>183</v>
      </c>
      <c r="AU220" s="252" t="s">
        <v>88</v>
      </c>
      <c r="AV220" s="13" t="s">
        <v>86</v>
      </c>
      <c r="AW220" s="13" t="s">
        <v>34</v>
      </c>
      <c r="AX220" s="13" t="s">
        <v>79</v>
      </c>
      <c r="AY220" s="252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2411</v>
      </c>
      <c r="G221" s="254"/>
      <c r="H221" s="257">
        <v>141.40000000000001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3" customFormat="1">
      <c r="A222" s="13"/>
      <c r="B222" s="242"/>
      <c r="C222" s="243"/>
      <c r="D222" s="244" t="s">
        <v>183</v>
      </c>
      <c r="E222" s="245" t="s">
        <v>1</v>
      </c>
      <c r="F222" s="246" t="s">
        <v>2350</v>
      </c>
      <c r="G222" s="243"/>
      <c r="H222" s="245" t="s">
        <v>1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2" t="s">
        <v>183</v>
      </c>
      <c r="AU222" s="252" t="s">
        <v>88</v>
      </c>
      <c r="AV222" s="13" t="s">
        <v>86</v>
      </c>
      <c r="AW222" s="13" t="s">
        <v>34</v>
      </c>
      <c r="AX222" s="13" t="s">
        <v>79</v>
      </c>
      <c r="AY222" s="252" t="s">
        <v>174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2412</v>
      </c>
      <c r="G223" s="254"/>
      <c r="H223" s="257">
        <v>18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79</v>
      </c>
      <c r="AY223" s="263" t="s">
        <v>174</v>
      </c>
    </row>
    <row r="224" s="14" customFormat="1">
      <c r="A224" s="14"/>
      <c r="B224" s="253"/>
      <c r="C224" s="254"/>
      <c r="D224" s="244" t="s">
        <v>183</v>
      </c>
      <c r="E224" s="255" t="s">
        <v>1</v>
      </c>
      <c r="F224" s="256" t="s">
        <v>2413</v>
      </c>
      <c r="G224" s="254"/>
      <c r="H224" s="257">
        <v>13.5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3" t="s">
        <v>183</v>
      </c>
      <c r="AU224" s="263" t="s">
        <v>88</v>
      </c>
      <c r="AV224" s="14" t="s">
        <v>88</v>
      </c>
      <c r="AW224" s="14" t="s">
        <v>34</v>
      </c>
      <c r="AX224" s="14" t="s">
        <v>79</v>
      </c>
      <c r="AY224" s="263" t="s">
        <v>174</v>
      </c>
    </row>
    <row r="225" s="15" customFormat="1">
      <c r="A225" s="15"/>
      <c r="B225" s="264"/>
      <c r="C225" s="265"/>
      <c r="D225" s="244" t="s">
        <v>183</v>
      </c>
      <c r="E225" s="266" t="s">
        <v>1</v>
      </c>
      <c r="F225" s="267" t="s">
        <v>201</v>
      </c>
      <c r="G225" s="265"/>
      <c r="H225" s="268">
        <v>172.90000000000001</v>
      </c>
      <c r="I225" s="269"/>
      <c r="J225" s="265"/>
      <c r="K225" s="265"/>
      <c r="L225" s="270"/>
      <c r="M225" s="271"/>
      <c r="N225" s="272"/>
      <c r="O225" s="272"/>
      <c r="P225" s="272"/>
      <c r="Q225" s="272"/>
      <c r="R225" s="272"/>
      <c r="S225" s="272"/>
      <c r="T225" s="27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4" t="s">
        <v>183</v>
      </c>
      <c r="AU225" s="274" t="s">
        <v>88</v>
      </c>
      <c r="AV225" s="15" t="s">
        <v>181</v>
      </c>
      <c r="AW225" s="15" t="s">
        <v>34</v>
      </c>
      <c r="AX225" s="15" t="s">
        <v>86</v>
      </c>
      <c r="AY225" s="274" t="s">
        <v>174</v>
      </c>
    </row>
    <row r="226" s="2" customFormat="1" ht="37.8" customHeight="1">
      <c r="A226" s="39"/>
      <c r="B226" s="40"/>
      <c r="C226" s="229" t="s">
        <v>297</v>
      </c>
      <c r="D226" s="229" t="s">
        <v>176</v>
      </c>
      <c r="E226" s="230" t="s">
        <v>275</v>
      </c>
      <c r="F226" s="231" t="s">
        <v>276</v>
      </c>
      <c r="G226" s="232" t="s">
        <v>277</v>
      </c>
      <c r="H226" s="233">
        <v>136.94999999999999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2414</v>
      </c>
    </row>
    <row r="227" s="14" customFormat="1">
      <c r="A227" s="14"/>
      <c r="B227" s="253"/>
      <c r="C227" s="254"/>
      <c r="D227" s="244" t="s">
        <v>183</v>
      </c>
      <c r="E227" s="255" t="s">
        <v>1</v>
      </c>
      <c r="F227" s="256" t="s">
        <v>2415</v>
      </c>
      <c r="G227" s="254"/>
      <c r="H227" s="257">
        <v>136.94999999999999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3" t="s">
        <v>183</v>
      </c>
      <c r="AU227" s="263" t="s">
        <v>88</v>
      </c>
      <c r="AV227" s="14" t="s">
        <v>88</v>
      </c>
      <c r="AW227" s="14" t="s">
        <v>34</v>
      </c>
      <c r="AX227" s="14" t="s">
        <v>79</v>
      </c>
      <c r="AY227" s="263" t="s">
        <v>174</v>
      </c>
    </row>
    <row r="228" s="15" customFormat="1">
      <c r="A228" s="15"/>
      <c r="B228" s="264"/>
      <c r="C228" s="265"/>
      <c r="D228" s="244" t="s">
        <v>183</v>
      </c>
      <c r="E228" s="266" t="s">
        <v>1</v>
      </c>
      <c r="F228" s="267" t="s">
        <v>201</v>
      </c>
      <c r="G228" s="265"/>
      <c r="H228" s="268">
        <v>136.94999999999999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183</v>
      </c>
      <c r="AU228" s="274" t="s">
        <v>88</v>
      </c>
      <c r="AV228" s="15" t="s">
        <v>181</v>
      </c>
      <c r="AW228" s="15" t="s">
        <v>34</v>
      </c>
      <c r="AX228" s="15" t="s">
        <v>86</v>
      </c>
      <c r="AY228" s="274" t="s">
        <v>174</v>
      </c>
    </row>
    <row r="229" s="2" customFormat="1" ht="49.05" customHeight="1">
      <c r="A229" s="39"/>
      <c r="B229" s="40"/>
      <c r="C229" s="229" t="s">
        <v>302</v>
      </c>
      <c r="D229" s="229" t="s">
        <v>176</v>
      </c>
      <c r="E229" s="230" t="s">
        <v>2416</v>
      </c>
      <c r="F229" s="231" t="s">
        <v>2417</v>
      </c>
      <c r="G229" s="232" t="s">
        <v>277</v>
      </c>
      <c r="H229" s="233">
        <v>499.08999999999998</v>
      </c>
      <c r="I229" s="234"/>
      <c r="J229" s="235">
        <f>ROUND(I229*H229,2)</f>
        <v>0</v>
      </c>
      <c r="K229" s="231" t="s">
        <v>180</v>
      </c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181</v>
      </c>
      <c r="AT229" s="240" t="s">
        <v>176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2418</v>
      </c>
    </row>
    <row r="230" s="13" customFormat="1">
      <c r="A230" s="13"/>
      <c r="B230" s="242"/>
      <c r="C230" s="243"/>
      <c r="D230" s="244" t="s">
        <v>183</v>
      </c>
      <c r="E230" s="245" t="s">
        <v>1</v>
      </c>
      <c r="F230" s="246" t="s">
        <v>2348</v>
      </c>
      <c r="G230" s="243"/>
      <c r="H230" s="245" t="s">
        <v>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183</v>
      </c>
      <c r="AU230" s="252" t="s">
        <v>88</v>
      </c>
      <c r="AV230" s="13" t="s">
        <v>86</v>
      </c>
      <c r="AW230" s="13" t="s">
        <v>34</v>
      </c>
      <c r="AX230" s="13" t="s">
        <v>79</v>
      </c>
      <c r="AY230" s="252" t="s">
        <v>174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284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285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2419</v>
      </c>
      <c r="G233" s="254"/>
      <c r="H233" s="257">
        <v>343.44499999999999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79</v>
      </c>
      <c r="AY233" s="263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2420</v>
      </c>
      <c r="G234" s="254"/>
      <c r="H234" s="257">
        <v>20.52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79</v>
      </c>
      <c r="AY234" s="263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2421</v>
      </c>
      <c r="G235" s="254"/>
      <c r="H235" s="257">
        <v>44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2422</v>
      </c>
      <c r="G236" s="254"/>
      <c r="H236" s="257">
        <v>60.75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2423</v>
      </c>
      <c r="G237" s="254"/>
      <c r="H237" s="257">
        <v>30.375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5" customFormat="1">
      <c r="A238" s="15"/>
      <c r="B238" s="264"/>
      <c r="C238" s="265"/>
      <c r="D238" s="244" t="s">
        <v>183</v>
      </c>
      <c r="E238" s="266" t="s">
        <v>1</v>
      </c>
      <c r="F238" s="267" t="s">
        <v>201</v>
      </c>
      <c r="G238" s="265"/>
      <c r="H238" s="268">
        <v>499.08999999999998</v>
      </c>
      <c r="I238" s="269"/>
      <c r="J238" s="265"/>
      <c r="K238" s="265"/>
      <c r="L238" s="270"/>
      <c r="M238" s="271"/>
      <c r="N238" s="272"/>
      <c r="O238" s="272"/>
      <c r="P238" s="272"/>
      <c r="Q238" s="272"/>
      <c r="R238" s="272"/>
      <c r="S238" s="272"/>
      <c r="T238" s="27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4" t="s">
        <v>183</v>
      </c>
      <c r="AU238" s="274" t="s">
        <v>88</v>
      </c>
      <c r="AV238" s="15" t="s">
        <v>181</v>
      </c>
      <c r="AW238" s="15" t="s">
        <v>34</v>
      </c>
      <c r="AX238" s="15" t="s">
        <v>86</v>
      </c>
      <c r="AY238" s="274" t="s">
        <v>174</v>
      </c>
    </row>
    <row r="239" s="2" customFormat="1" ht="49.05" customHeight="1">
      <c r="A239" s="39"/>
      <c r="B239" s="40"/>
      <c r="C239" s="229" t="s">
        <v>307</v>
      </c>
      <c r="D239" s="229" t="s">
        <v>176</v>
      </c>
      <c r="E239" s="230" t="s">
        <v>2424</v>
      </c>
      <c r="F239" s="231" t="s">
        <v>2425</v>
      </c>
      <c r="G239" s="232" t="s">
        <v>277</v>
      </c>
      <c r="H239" s="233">
        <v>499.08999999999998</v>
      </c>
      <c r="I239" s="234"/>
      <c r="J239" s="235">
        <f>ROUND(I239*H239,2)</f>
        <v>0</v>
      </c>
      <c r="K239" s="231" t="s">
        <v>180</v>
      </c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181</v>
      </c>
      <c r="AT239" s="240" t="s">
        <v>176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2426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2348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285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2419</v>
      </c>
      <c r="G243" s="254"/>
      <c r="H243" s="257">
        <v>343.44499999999999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79</v>
      </c>
      <c r="AY243" s="263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2420</v>
      </c>
      <c r="G244" s="254"/>
      <c r="H244" s="257">
        <v>20.52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79</v>
      </c>
      <c r="AY244" s="263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2421</v>
      </c>
      <c r="G245" s="254"/>
      <c r="H245" s="257">
        <v>44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79</v>
      </c>
      <c r="AY245" s="263" t="s">
        <v>174</v>
      </c>
    </row>
    <row r="246" s="14" customFormat="1">
      <c r="A246" s="14"/>
      <c r="B246" s="253"/>
      <c r="C246" s="254"/>
      <c r="D246" s="244" t="s">
        <v>183</v>
      </c>
      <c r="E246" s="255" t="s">
        <v>1</v>
      </c>
      <c r="F246" s="256" t="s">
        <v>2422</v>
      </c>
      <c r="G246" s="254"/>
      <c r="H246" s="257">
        <v>60.75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3" t="s">
        <v>183</v>
      </c>
      <c r="AU246" s="263" t="s">
        <v>88</v>
      </c>
      <c r="AV246" s="14" t="s">
        <v>88</v>
      </c>
      <c r="AW246" s="14" t="s">
        <v>34</v>
      </c>
      <c r="AX246" s="14" t="s">
        <v>79</v>
      </c>
      <c r="AY246" s="263" t="s">
        <v>174</v>
      </c>
    </row>
    <row r="247" s="14" customFormat="1">
      <c r="A247" s="14"/>
      <c r="B247" s="253"/>
      <c r="C247" s="254"/>
      <c r="D247" s="244" t="s">
        <v>183</v>
      </c>
      <c r="E247" s="255" t="s">
        <v>1</v>
      </c>
      <c r="F247" s="256" t="s">
        <v>2423</v>
      </c>
      <c r="G247" s="254"/>
      <c r="H247" s="257">
        <v>30.375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3" t="s">
        <v>183</v>
      </c>
      <c r="AU247" s="263" t="s">
        <v>88</v>
      </c>
      <c r="AV247" s="14" t="s">
        <v>88</v>
      </c>
      <c r="AW247" s="14" t="s">
        <v>34</v>
      </c>
      <c r="AX247" s="14" t="s">
        <v>79</v>
      </c>
      <c r="AY247" s="263" t="s">
        <v>174</v>
      </c>
    </row>
    <row r="248" s="15" customFormat="1">
      <c r="A248" s="15"/>
      <c r="B248" s="264"/>
      <c r="C248" s="265"/>
      <c r="D248" s="244" t="s">
        <v>183</v>
      </c>
      <c r="E248" s="266" t="s">
        <v>1</v>
      </c>
      <c r="F248" s="267" t="s">
        <v>201</v>
      </c>
      <c r="G248" s="265"/>
      <c r="H248" s="268">
        <v>499.08999999999998</v>
      </c>
      <c r="I248" s="269"/>
      <c r="J248" s="265"/>
      <c r="K248" s="265"/>
      <c r="L248" s="270"/>
      <c r="M248" s="271"/>
      <c r="N248" s="272"/>
      <c r="O248" s="272"/>
      <c r="P248" s="272"/>
      <c r="Q248" s="272"/>
      <c r="R248" s="272"/>
      <c r="S248" s="272"/>
      <c r="T248" s="27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4" t="s">
        <v>183</v>
      </c>
      <c r="AU248" s="274" t="s">
        <v>88</v>
      </c>
      <c r="AV248" s="15" t="s">
        <v>181</v>
      </c>
      <c r="AW248" s="15" t="s">
        <v>34</v>
      </c>
      <c r="AX248" s="15" t="s">
        <v>86</v>
      </c>
      <c r="AY248" s="274" t="s">
        <v>174</v>
      </c>
    </row>
    <row r="249" s="2" customFormat="1" ht="16.5" customHeight="1">
      <c r="A249" s="39"/>
      <c r="B249" s="40"/>
      <c r="C249" s="229" t="s">
        <v>7</v>
      </c>
      <c r="D249" s="229" t="s">
        <v>176</v>
      </c>
      <c r="E249" s="230" t="s">
        <v>2427</v>
      </c>
      <c r="F249" s="231" t="s">
        <v>2428</v>
      </c>
      <c r="G249" s="232" t="s">
        <v>1727</v>
      </c>
      <c r="H249" s="233">
        <v>18</v>
      </c>
      <c r="I249" s="234"/>
      <c r="J249" s="235">
        <f>ROUND(I249*H249,2)</f>
        <v>0</v>
      </c>
      <c r="K249" s="231" t="s">
        <v>1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2429</v>
      </c>
    </row>
    <row r="250" s="2" customFormat="1" ht="44.25" customHeight="1">
      <c r="A250" s="39"/>
      <c r="B250" s="40"/>
      <c r="C250" s="229" t="s">
        <v>315</v>
      </c>
      <c r="D250" s="229" t="s">
        <v>176</v>
      </c>
      <c r="E250" s="230" t="s">
        <v>2430</v>
      </c>
      <c r="F250" s="231" t="s">
        <v>2431</v>
      </c>
      <c r="G250" s="232" t="s">
        <v>243</v>
      </c>
      <c r="H250" s="233">
        <v>80.200000000000003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0.010999999999999999</v>
      </c>
      <c r="R250" s="238">
        <f>Q250*H250</f>
        <v>0.88219999999999998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2432</v>
      </c>
    </row>
    <row r="251" s="14" customFormat="1">
      <c r="A251" s="14"/>
      <c r="B251" s="253"/>
      <c r="C251" s="254"/>
      <c r="D251" s="244" t="s">
        <v>183</v>
      </c>
      <c r="E251" s="255" t="s">
        <v>1</v>
      </c>
      <c r="F251" s="256" t="s">
        <v>2433</v>
      </c>
      <c r="G251" s="254"/>
      <c r="H251" s="257">
        <v>80.200000000000003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3" t="s">
        <v>183</v>
      </c>
      <c r="AU251" s="263" t="s">
        <v>88</v>
      </c>
      <c r="AV251" s="14" t="s">
        <v>88</v>
      </c>
      <c r="AW251" s="14" t="s">
        <v>34</v>
      </c>
      <c r="AX251" s="14" t="s">
        <v>86</v>
      </c>
      <c r="AY251" s="263" t="s">
        <v>174</v>
      </c>
    </row>
    <row r="252" s="2" customFormat="1" ht="16.5" customHeight="1">
      <c r="A252" s="39"/>
      <c r="B252" s="40"/>
      <c r="C252" s="279" t="s">
        <v>319</v>
      </c>
      <c r="D252" s="279" t="s">
        <v>298</v>
      </c>
      <c r="E252" s="280" t="s">
        <v>2434</v>
      </c>
      <c r="F252" s="281" t="s">
        <v>2435</v>
      </c>
      <c r="G252" s="282" t="s">
        <v>243</v>
      </c>
      <c r="H252" s="283">
        <v>80.200000000000003</v>
      </c>
      <c r="I252" s="284"/>
      <c r="J252" s="285">
        <f>ROUND(I252*H252,2)</f>
        <v>0</v>
      </c>
      <c r="K252" s="281" t="s">
        <v>1</v>
      </c>
      <c r="L252" s="286"/>
      <c r="M252" s="287" t="s">
        <v>1</v>
      </c>
      <c r="N252" s="288" t="s">
        <v>44</v>
      </c>
      <c r="O252" s="92"/>
      <c r="P252" s="238">
        <f>O252*H252</f>
        <v>0</v>
      </c>
      <c r="Q252" s="238">
        <v>0.022100000000000002</v>
      </c>
      <c r="R252" s="238">
        <f>Q252*H252</f>
        <v>1.7724200000000001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240</v>
      </c>
      <c r="AT252" s="240" t="s">
        <v>298</v>
      </c>
      <c r="AU252" s="240" t="s">
        <v>88</v>
      </c>
      <c r="AY252" s="18" t="s">
        <v>174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86</v>
      </c>
      <c r="BK252" s="241">
        <f>ROUND(I252*H252,2)</f>
        <v>0</v>
      </c>
      <c r="BL252" s="18" t="s">
        <v>181</v>
      </c>
      <c r="BM252" s="240" t="s">
        <v>2436</v>
      </c>
    </row>
    <row r="253" s="2" customFormat="1" ht="44.25" customHeight="1">
      <c r="A253" s="39"/>
      <c r="B253" s="40"/>
      <c r="C253" s="229" t="s">
        <v>323</v>
      </c>
      <c r="D253" s="229" t="s">
        <v>176</v>
      </c>
      <c r="E253" s="230" t="s">
        <v>2437</v>
      </c>
      <c r="F253" s="231" t="s">
        <v>2438</v>
      </c>
      <c r="G253" s="232" t="s">
        <v>243</v>
      </c>
      <c r="H253" s="233">
        <v>17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0.012</v>
      </c>
      <c r="R253" s="238">
        <f>Q253*H253</f>
        <v>0.20400000000000002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2439</v>
      </c>
    </row>
    <row r="254" s="2" customFormat="1" ht="16.5" customHeight="1">
      <c r="A254" s="39"/>
      <c r="B254" s="40"/>
      <c r="C254" s="279" t="s">
        <v>327</v>
      </c>
      <c r="D254" s="279" t="s">
        <v>298</v>
      </c>
      <c r="E254" s="280" t="s">
        <v>2440</v>
      </c>
      <c r="F254" s="281" t="s">
        <v>2441</v>
      </c>
      <c r="G254" s="282" t="s">
        <v>243</v>
      </c>
      <c r="H254" s="283">
        <v>17</v>
      </c>
      <c r="I254" s="284"/>
      <c r="J254" s="285">
        <f>ROUND(I254*H254,2)</f>
        <v>0</v>
      </c>
      <c r="K254" s="281" t="s">
        <v>1</v>
      </c>
      <c r="L254" s="286"/>
      <c r="M254" s="287" t="s">
        <v>1</v>
      </c>
      <c r="N254" s="288" t="s">
        <v>44</v>
      </c>
      <c r="O254" s="92"/>
      <c r="P254" s="238">
        <f>O254*H254</f>
        <v>0</v>
      </c>
      <c r="Q254" s="238">
        <v>0.028000000000000001</v>
      </c>
      <c r="R254" s="238">
        <f>Q254*H254</f>
        <v>0.47600000000000003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240</v>
      </c>
      <c r="AT254" s="240" t="s">
        <v>298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2442</v>
      </c>
    </row>
    <row r="255" s="2" customFormat="1" ht="37.8" customHeight="1">
      <c r="A255" s="39"/>
      <c r="B255" s="40"/>
      <c r="C255" s="229" t="s">
        <v>333</v>
      </c>
      <c r="D255" s="229" t="s">
        <v>176</v>
      </c>
      <c r="E255" s="230" t="s">
        <v>303</v>
      </c>
      <c r="F255" s="231" t="s">
        <v>304</v>
      </c>
      <c r="G255" s="232" t="s">
        <v>179</v>
      </c>
      <c r="H255" s="233">
        <v>820.79999999999995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0.00058</v>
      </c>
      <c r="R255" s="238">
        <f>Q255*H255</f>
        <v>0.47606399999999999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2443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2348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284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2444</v>
      </c>
      <c r="G258" s="254"/>
      <c r="H258" s="257">
        <v>820.79999999999995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37.8" customHeight="1">
      <c r="A259" s="39"/>
      <c r="B259" s="40"/>
      <c r="C259" s="229" t="s">
        <v>340</v>
      </c>
      <c r="D259" s="229" t="s">
        <v>176</v>
      </c>
      <c r="E259" s="230" t="s">
        <v>308</v>
      </c>
      <c r="F259" s="231" t="s">
        <v>309</v>
      </c>
      <c r="G259" s="232" t="s">
        <v>179</v>
      </c>
      <c r="H259" s="233">
        <v>243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0.00059000000000000003</v>
      </c>
      <c r="R259" s="238">
        <f>Q259*H259</f>
        <v>0.14337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2445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2446</v>
      </c>
      <c r="G260" s="254"/>
      <c r="H260" s="257">
        <v>162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79</v>
      </c>
      <c r="AY260" s="263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2447</v>
      </c>
      <c r="G261" s="254"/>
      <c r="H261" s="257">
        <v>81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79</v>
      </c>
      <c r="AY261" s="263" t="s">
        <v>174</v>
      </c>
    </row>
    <row r="262" s="15" customFormat="1">
      <c r="A262" s="15"/>
      <c r="B262" s="264"/>
      <c r="C262" s="265"/>
      <c r="D262" s="244" t="s">
        <v>183</v>
      </c>
      <c r="E262" s="266" t="s">
        <v>1</v>
      </c>
      <c r="F262" s="267" t="s">
        <v>201</v>
      </c>
      <c r="G262" s="265"/>
      <c r="H262" s="268">
        <v>243</v>
      </c>
      <c r="I262" s="269"/>
      <c r="J262" s="265"/>
      <c r="K262" s="265"/>
      <c r="L262" s="270"/>
      <c r="M262" s="271"/>
      <c r="N262" s="272"/>
      <c r="O262" s="272"/>
      <c r="P262" s="272"/>
      <c r="Q262" s="272"/>
      <c r="R262" s="272"/>
      <c r="S262" s="272"/>
      <c r="T262" s="273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4" t="s">
        <v>183</v>
      </c>
      <c r="AU262" s="274" t="s">
        <v>88</v>
      </c>
      <c r="AV262" s="15" t="s">
        <v>181</v>
      </c>
      <c r="AW262" s="15" t="s">
        <v>34</v>
      </c>
      <c r="AX262" s="15" t="s">
        <v>86</v>
      </c>
      <c r="AY262" s="274" t="s">
        <v>174</v>
      </c>
    </row>
    <row r="263" s="2" customFormat="1" ht="37.8" customHeight="1">
      <c r="A263" s="39"/>
      <c r="B263" s="40"/>
      <c r="C263" s="229" t="s">
        <v>346</v>
      </c>
      <c r="D263" s="229" t="s">
        <v>176</v>
      </c>
      <c r="E263" s="230" t="s">
        <v>316</v>
      </c>
      <c r="F263" s="231" t="s">
        <v>317</v>
      </c>
      <c r="G263" s="232" t="s">
        <v>179</v>
      </c>
      <c r="H263" s="233">
        <v>820.79999999999995</v>
      </c>
      <c r="I263" s="234"/>
      <c r="J263" s="235">
        <f>ROUND(I263*H263,2)</f>
        <v>0</v>
      </c>
      <c r="K263" s="231" t="s">
        <v>180</v>
      </c>
      <c r="L263" s="45"/>
      <c r="M263" s="236" t="s">
        <v>1</v>
      </c>
      <c r="N263" s="237" t="s">
        <v>44</v>
      </c>
      <c r="O263" s="92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181</v>
      </c>
      <c r="AT263" s="240" t="s">
        <v>176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2448</v>
      </c>
    </row>
    <row r="264" s="2" customFormat="1" ht="37.8" customHeight="1">
      <c r="A264" s="39"/>
      <c r="B264" s="40"/>
      <c r="C264" s="229" t="s">
        <v>350</v>
      </c>
      <c r="D264" s="229" t="s">
        <v>176</v>
      </c>
      <c r="E264" s="230" t="s">
        <v>320</v>
      </c>
      <c r="F264" s="231" t="s">
        <v>321</v>
      </c>
      <c r="G264" s="232" t="s">
        <v>179</v>
      </c>
      <c r="H264" s="233">
        <v>243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2449</v>
      </c>
    </row>
    <row r="265" s="2" customFormat="1" ht="62.7" customHeight="1">
      <c r="A265" s="39"/>
      <c r="B265" s="40"/>
      <c r="C265" s="229" t="s">
        <v>355</v>
      </c>
      <c r="D265" s="229" t="s">
        <v>176</v>
      </c>
      <c r="E265" s="230" t="s">
        <v>328</v>
      </c>
      <c r="F265" s="231" t="s">
        <v>329</v>
      </c>
      <c r="G265" s="232" t="s">
        <v>277</v>
      </c>
      <c r="H265" s="233">
        <v>998.17999999999995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2450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2451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4" customFormat="1">
      <c r="A267" s="14"/>
      <c r="B267" s="253"/>
      <c r="C267" s="254"/>
      <c r="D267" s="244" t="s">
        <v>183</v>
      </c>
      <c r="E267" s="255" t="s">
        <v>1</v>
      </c>
      <c r="F267" s="256" t="s">
        <v>2452</v>
      </c>
      <c r="G267" s="254"/>
      <c r="H267" s="257">
        <v>998.17999999999995</v>
      </c>
      <c r="I267" s="258"/>
      <c r="J267" s="254"/>
      <c r="K267" s="254"/>
      <c r="L267" s="259"/>
      <c r="M267" s="260"/>
      <c r="N267" s="261"/>
      <c r="O267" s="261"/>
      <c r="P267" s="261"/>
      <c r="Q267" s="261"/>
      <c r="R267" s="261"/>
      <c r="S267" s="261"/>
      <c r="T267" s="26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3" t="s">
        <v>183</v>
      </c>
      <c r="AU267" s="263" t="s">
        <v>88</v>
      </c>
      <c r="AV267" s="14" t="s">
        <v>88</v>
      </c>
      <c r="AW267" s="14" t="s">
        <v>34</v>
      </c>
      <c r="AX267" s="14" t="s">
        <v>86</v>
      </c>
      <c r="AY267" s="263" t="s">
        <v>174</v>
      </c>
    </row>
    <row r="268" s="2" customFormat="1" ht="62.7" customHeight="1">
      <c r="A268" s="39"/>
      <c r="B268" s="40"/>
      <c r="C268" s="229" t="s">
        <v>359</v>
      </c>
      <c r="D268" s="229" t="s">
        <v>176</v>
      </c>
      <c r="E268" s="230" t="s">
        <v>1387</v>
      </c>
      <c r="F268" s="231" t="s">
        <v>1388</v>
      </c>
      <c r="G268" s="232" t="s">
        <v>277</v>
      </c>
      <c r="H268" s="233">
        <v>7.7670000000000003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</v>
      </c>
      <c r="R268" s="238">
        <f>Q268*H268</f>
        <v>0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2453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2454</v>
      </c>
      <c r="G269" s="254"/>
      <c r="H269" s="257">
        <v>713.67999999999995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79</v>
      </c>
      <c r="AY269" s="263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2455</v>
      </c>
      <c r="G270" s="254"/>
      <c r="H270" s="257">
        <v>6.7599999999999998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79</v>
      </c>
      <c r="AY270" s="263" t="s">
        <v>174</v>
      </c>
    </row>
    <row r="271" s="14" customFormat="1">
      <c r="A271" s="14"/>
      <c r="B271" s="253"/>
      <c r="C271" s="254"/>
      <c r="D271" s="244" t="s">
        <v>183</v>
      </c>
      <c r="E271" s="255" t="s">
        <v>1</v>
      </c>
      <c r="F271" s="256" t="s">
        <v>2456</v>
      </c>
      <c r="G271" s="254"/>
      <c r="H271" s="257">
        <v>153.88300000000001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3" t="s">
        <v>183</v>
      </c>
      <c r="AU271" s="263" t="s">
        <v>88</v>
      </c>
      <c r="AV271" s="14" t="s">
        <v>88</v>
      </c>
      <c r="AW271" s="14" t="s">
        <v>34</v>
      </c>
      <c r="AX271" s="14" t="s">
        <v>79</v>
      </c>
      <c r="AY271" s="263" t="s">
        <v>174</v>
      </c>
    </row>
    <row r="272" s="14" customFormat="1">
      <c r="A272" s="14"/>
      <c r="B272" s="253"/>
      <c r="C272" s="254"/>
      <c r="D272" s="244" t="s">
        <v>183</v>
      </c>
      <c r="E272" s="255" t="s">
        <v>1</v>
      </c>
      <c r="F272" s="256" t="s">
        <v>2457</v>
      </c>
      <c r="G272" s="254"/>
      <c r="H272" s="257">
        <v>131.624</v>
      </c>
      <c r="I272" s="258"/>
      <c r="J272" s="254"/>
      <c r="K272" s="254"/>
      <c r="L272" s="259"/>
      <c r="M272" s="260"/>
      <c r="N272" s="261"/>
      <c r="O272" s="261"/>
      <c r="P272" s="261"/>
      <c r="Q272" s="261"/>
      <c r="R272" s="261"/>
      <c r="S272" s="261"/>
      <c r="T272" s="26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3" t="s">
        <v>183</v>
      </c>
      <c r="AU272" s="263" t="s">
        <v>88</v>
      </c>
      <c r="AV272" s="14" t="s">
        <v>88</v>
      </c>
      <c r="AW272" s="14" t="s">
        <v>34</v>
      </c>
      <c r="AX272" s="14" t="s">
        <v>79</v>
      </c>
      <c r="AY272" s="263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2458</v>
      </c>
      <c r="G273" s="254"/>
      <c r="H273" s="257">
        <v>-998.17999999999995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79</v>
      </c>
      <c r="AY273" s="263" t="s">
        <v>174</v>
      </c>
    </row>
    <row r="274" s="15" customFormat="1">
      <c r="A274" s="15"/>
      <c r="B274" s="264"/>
      <c r="C274" s="265"/>
      <c r="D274" s="244" t="s">
        <v>183</v>
      </c>
      <c r="E274" s="266" t="s">
        <v>1</v>
      </c>
      <c r="F274" s="267" t="s">
        <v>201</v>
      </c>
      <c r="G274" s="265"/>
      <c r="H274" s="268">
        <v>7.7670000000000501</v>
      </c>
      <c r="I274" s="269"/>
      <c r="J274" s="265"/>
      <c r="K274" s="265"/>
      <c r="L274" s="270"/>
      <c r="M274" s="271"/>
      <c r="N274" s="272"/>
      <c r="O274" s="272"/>
      <c r="P274" s="272"/>
      <c r="Q274" s="272"/>
      <c r="R274" s="272"/>
      <c r="S274" s="272"/>
      <c r="T274" s="27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4" t="s">
        <v>183</v>
      </c>
      <c r="AU274" s="274" t="s">
        <v>88</v>
      </c>
      <c r="AV274" s="15" t="s">
        <v>181</v>
      </c>
      <c r="AW274" s="15" t="s">
        <v>34</v>
      </c>
      <c r="AX274" s="15" t="s">
        <v>86</v>
      </c>
      <c r="AY274" s="274" t="s">
        <v>174</v>
      </c>
    </row>
    <row r="275" s="2" customFormat="1" ht="62.7" customHeight="1">
      <c r="A275" s="39"/>
      <c r="B275" s="40"/>
      <c r="C275" s="229" t="s">
        <v>366</v>
      </c>
      <c r="D275" s="229" t="s">
        <v>176</v>
      </c>
      <c r="E275" s="230" t="s">
        <v>347</v>
      </c>
      <c r="F275" s="231" t="s">
        <v>348</v>
      </c>
      <c r="G275" s="232" t="s">
        <v>277</v>
      </c>
      <c r="H275" s="233">
        <v>495.255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2459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337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2460</v>
      </c>
      <c r="G277" s="254"/>
      <c r="H277" s="257">
        <v>499.08999999999998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79</v>
      </c>
      <c r="AY277" s="263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2461</v>
      </c>
      <c r="G278" s="254"/>
      <c r="H278" s="257">
        <v>-3.835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79</v>
      </c>
      <c r="AY278" s="263" t="s">
        <v>174</v>
      </c>
    </row>
    <row r="279" s="15" customFormat="1">
      <c r="A279" s="15"/>
      <c r="B279" s="264"/>
      <c r="C279" s="265"/>
      <c r="D279" s="244" t="s">
        <v>183</v>
      </c>
      <c r="E279" s="266" t="s">
        <v>1</v>
      </c>
      <c r="F279" s="267" t="s">
        <v>201</v>
      </c>
      <c r="G279" s="265"/>
      <c r="H279" s="268">
        <v>495.255</v>
      </c>
      <c r="I279" s="269"/>
      <c r="J279" s="265"/>
      <c r="K279" s="265"/>
      <c r="L279" s="270"/>
      <c r="M279" s="271"/>
      <c r="N279" s="272"/>
      <c r="O279" s="272"/>
      <c r="P279" s="272"/>
      <c r="Q279" s="272"/>
      <c r="R279" s="272"/>
      <c r="S279" s="272"/>
      <c r="T279" s="27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4" t="s">
        <v>183</v>
      </c>
      <c r="AU279" s="274" t="s">
        <v>88</v>
      </c>
      <c r="AV279" s="15" t="s">
        <v>181</v>
      </c>
      <c r="AW279" s="15" t="s">
        <v>34</v>
      </c>
      <c r="AX279" s="15" t="s">
        <v>86</v>
      </c>
      <c r="AY279" s="274" t="s">
        <v>174</v>
      </c>
    </row>
    <row r="280" s="2" customFormat="1" ht="66.75" customHeight="1">
      <c r="A280" s="39"/>
      <c r="B280" s="40"/>
      <c r="C280" s="229" t="s">
        <v>372</v>
      </c>
      <c r="D280" s="229" t="s">
        <v>176</v>
      </c>
      <c r="E280" s="230" t="s">
        <v>351</v>
      </c>
      <c r="F280" s="231" t="s">
        <v>2462</v>
      </c>
      <c r="G280" s="232" t="s">
        <v>277</v>
      </c>
      <c r="H280" s="233">
        <v>6933.5699999999997</v>
      </c>
      <c r="I280" s="234"/>
      <c r="J280" s="235">
        <f>ROUND(I280*H280,2)</f>
        <v>0</v>
      </c>
      <c r="K280" s="231" t="s">
        <v>180</v>
      </c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181</v>
      </c>
      <c r="AT280" s="240" t="s">
        <v>176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2463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344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4" customFormat="1">
      <c r="A282" s="14"/>
      <c r="B282" s="253"/>
      <c r="C282" s="254"/>
      <c r="D282" s="244" t="s">
        <v>183</v>
      </c>
      <c r="E282" s="255" t="s">
        <v>1</v>
      </c>
      <c r="F282" s="256" t="s">
        <v>2464</v>
      </c>
      <c r="G282" s="254"/>
      <c r="H282" s="257">
        <v>6933.5699999999997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3" t="s">
        <v>183</v>
      </c>
      <c r="AU282" s="263" t="s">
        <v>88</v>
      </c>
      <c r="AV282" s="14" t="s">
        <v>88</v>
      </c>
      <c r="AW282" s="14" t="s">
        <v>34</v>
      </c>
      <c r="AX282" s="14" t="s">
        <v>86</v>
      </c>
      <c r="AY282" s="263" t="s">
        <v>174</v>
      </c>
    </row>
    <row r="283" s="2" customFormat="1" ht="44.25" customHeight="1">
      <c r="A283" s="39"/>
      <c r="B283" s="40"/>
      <c r="C283" s="229" t="s">
        <v>377</v>
      </c>
      <c r="D283" s="229" t="s">
        <v>176</v>
      </c>
      <c r="E283" s="230" t="s">
        <v>1133</v>
      </c>
      <c r="F283" s="231" t="s">
        <v>1134</v>
      </c>
      <c r="G283" s="232" t="s">
        <v>277</v>
      </c>
      <c r="H283" s="233">
        <v>499.08999999999998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2465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2466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2460</v>
      </c>
      <c r="G285" s="254"/>
      <c r="H285" s="257">
        <v>499.08999999999998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44.25" customHeight="1">
      <c r="A286" s="39"/>
      <c r="B286" s="40"/>
      <c r="C286" s="229" t="s">
        <v>382</v>
      </c>
      <c r="D286" s="229" t="s">
        <v>176</v>
      </c>
      <c r="E286" s="230" t="s">
        <v>1397</v>
      </c>
      <c r="F286" s="231" t="s">
        <v>1398</v>
      </c>
      <c r="G286" s="232" t="s">
        <v>277</v>
      </c>
      <c r="H286" s="233">
        <v>7.7670000000000003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</v>
      </c>
      <c r="R286" s="238">
        <f>Q286*H286</f>
        <v>0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2467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2466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2468</v>
      </c>
      <c r="G288" s="254"/>
      <c r="H288" s="257">
        <v>7.7670000000000003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86</v>
      </c>
      <c r="AY288" s="263" t="s">
        <v>174</v>
      </c>
    </row>
    <row r="289" s="2" customFormat="1" ht="44.25" customHeight="1">
      <c r="A289" s="39"/>
      <c r="B289" s="40"/>
      <c r="C289" s="229" t="s">
        <v>387</v>
      </c>
      <c r="D289" s="229" t="s">
        <v>176</v>
      </c>
      <c r="E289" s="230" t="s">
        <v>772</v>
      </c>
      <c r="F289" s="231" t="s">
        <v>773</v>
      </c>
      <c r="G289" s="232" t="s">
        <v>362</v>
      </c>
      <c r="H289" s="233">
        <v>891.45899999999995</v>
      </c>
      <c r="I289" s="234"/>
      <c r="J289" s="235">
        <f>ROUND(I289*H289,2)</f>
        <v>0</v>
      </c>
      <c r="K289" s="231" t="s">
        <v>180</v>
      </c>
      <c r="L289" s="45"/>
      <c r="M289" s="236" t="s">
        <v>1</v>
      </c>
      <c r="N289" s="237" t="s">
        <v>44</v>
      </c>
      <c r="O289" s="92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181</v>
      </c>
      <c r="AT289" s="240" t="s">
        <v>176</v>
      </c>
      <c r="AU289" s="240" t="s">
        <v>88</v>
      </c>
      <c r="AY289" s="18" t="s">
        <v>174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86</v>
      </c>
      <c r="BK289" s="241">
        <f>ROUND(I289*H289,2)</f>
        <v>0</v>
      </c>
      <c r="BL289" s="18" t="s">
        <v>181</v>
      </c>
      <c r="BM289" s="240" t="s">
        <v>2469</v>
      </c>
    </row>
    <row r="290" s="14" customFormat="1">
      <c r="A290" s="14"/>
      <c r="B290" s="253"/>
      <c r="C290" s="254"/>
      <c r="D290" s="244" t="s">
        <v>183</v>
      </c>
      <c r="E290" s="255" t="s">
        <v>1</v>
      </c>
      <c r="F290" s="256" t="s">
        <v>2470</v>
      </c>
      <c r="G290" s="254"/>
      <c r="H290" s="257">
        <v>891.45899999999995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3" t="s">
        <v>183</v>
      </c>
      <c r="AU290" s="263" t="s">
        <v>88</v>
      </c>
      <c r="AV290" s="14" t="s">
        <v>88</v>
      </c>
      <c r="AW290" s="14" t="s">
        <v>34</v>
      </c>
      <c r="AX290" s="14" t="s">
        <v>86</v>
      </c>
      <c r="AY290" s="263" t="s">
        <v>174</v>
      </c>
    </row>
    <row r="291" s="2" customFormat="1" ht="44.25" customHeight="1">
      <c r="A291" s="39"/>
      <c r="B291" s="40"/>
      <c r="C291" s="229" t="s">
        <v>392</v>
      </c>
      <c r="D291" s="229" t="s">
        <v>176</v>
      </c>
      <c r="E291" s="230" t="s">
        <v>367</v>
      </c>
      <c r="F291" s="231" t="s">
        <v>368</v>
      </c>
      <c r="G291" s="232" t="s">
        <v>277</v>
      </c>
      <c r="H291" s="233">
        <v>755.03599999999994</v>
      </c>
      <c r="I291" s="234"/>
      <c r="J291" s="235">
        <f>ROUND(I291*H291,2)</f>
        <v>0</v>
      </c>
      <c r="K291" s="231" t="s">
        <v>180</v>
      </c>
      <c r="L291" s="45"/>
      <c r="M291" s="236" t="s">
        <v>1</v>
      </c>
      <c r="N291" s="237" t="s">
        <v>44</v>
      </c>
      <c r="O291" s="92"/>
      <c r="P291" s="238">
        <f>O291*H291</f>
        <v>0</v>
      </c>
      <c r="Q291" s="238">
        <v>0</v>
      </c>
      <c r="R291" s="238">
        <f>Q291*H291</f>
        <v>0</v>
      </c>
      <c r="S291" s="238">
        <v>0</v>
      </c>
      <c r="T291" s="23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0" t="s">
        <v>181</v>
      </c>
      <c r="AT291" s="240" t="s">
        <v>176</v>
      </c>
      <c r="AU291" s="240" t="s">
        <v>88</v>
      </c>
      <c r="AY291" s="18" t="s">
        <v>174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86</v>
      </c>
      <c r="BK291" s="241">
        <f>ROUND(I291*H291,2)</f>
        <v>0</v>
      </c>
      <c r="BL291" s="18" t="s">
        <v>181</v>
      </c>
      <c r="BM291" s="240" t="s">
        <v>2471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2472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284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2473</v>
      </c>
      <c r="G294" s="254"/>
      <c r="H294" s="257">
        <v>174.09999999999999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79</v>
      </c>
      <c r="AY294" s="263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2474</v>
      </c>
      <c r="G295" s="254"/>
      <c r="H295" s="257">
        <v>356.83999999999997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2475</v>
      </c>
      <c r="G296" s="254"/>
      <c r="H296" s="257">
        <v>3.3799999999999999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4" customFormat="1">
      <c r="A297" s="14"/>
      <c r="B297" s="253"/>
      <c r="C297" s="254"/>
      <c r="D297" s="244" t="s">
        <v>183</v>
      </c>
      <c r="E297" s="255" t="s">
        <v>1</v>
      </c>
      <c r="F297" s="256" t="s">
        <v>2476</v>
      </c>
      <c r="G297" s="254"/>
      <c r="H297" s="257">
        <v>76.941999999999993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183</v>
      </c>
      <c r="AU297" s="263" t="s">
        <v>88</v>
      </c>
      <c r="AV297" s="14" t="s">
        <v>88</v>
      </c>
      <c r="AW297" s="14" t="s">
        <v>34</v>
      </c>
      <c r="AX297" s="14" t="s">
        <v>79</v>
      </c>
      <c r="AY297" s="263" t="s">
        <v>174</v>
      </c>
    </row>
    <row r="298" s="16" customFormat="1">
      <c r="A298" s="16"/>
      <c r="B298" s="294"/>
      <c r="C298" s="295"/>
      <c r="D298" s="244" t="s">
        <v>183</v>
      </c>
      <c r="E298" s="296" t="s">
        <v>1</v>
      </c>
      <c r="F298" s="297" t="s">
        <v>1579</v>
      </c>
      <c r="G298" s="295"/>
      <c r="H298" s="298">
        <v>611.26199999999994</v>
      </c>
      <c r="I298" s="299"/>
      <c r="J298" s="295"/>
      <c r="K298" s="295"/>
      <c r="L298" s="300"/>
      <c r="M298" s="301"/>
      <c r="N298" s="302"/>
      <c r="O298" s="302"/>
      <c r="P298" s="302"/>
      <c r="Q298" s="302"/>
      <c r="R298" s="302"/>
      <c r="S298" s="302"/>
      <c r="T298" s="303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304" t="s">
        <v>183</v>
      </c>
      <c r="AU298" s="304" t="s">
        <v>88</v>
      </c>
      <c r="AV298" s="16" t="s">
        <v>95</v>
      </c>
      <c r="AW298" s="16" t="s">
        <v>34</v>
      </c>
      <c r="AX298" s="16" t="s">
        <v>79</v>
      </c>
      <c r="AY298" s="304" t="s">
        <v>174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2350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2477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2478</v>
      </c>
      <c r="G301" s="254"/>
      <c r="H301" s="257">
        <v>97.200000000000003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2479</v>
      </c>
      <c r="G302" s="254"/>
      <c r="H302" s="257">
        <v>-15.390000000000001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79</v>
      </c>
      <c r="AY302" s="263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2480</v>
      </c>
      <c r="G303" s="254"/>
      <c r="H303" s="257">
        <v>-2.5649999999999999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79</v>
      </c>
      <c r="AY303" s="263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2481</v>
      </c>
      <c r="G304" s="254"/>
      <c r="H304" s="257">
        <v>-1.2829999999999999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79</v>
      </c>
      <c r="AY304" s="263" t="s">
        <v>174</v>
      </c>
    </row>
    <row r="305" s="16" customFormat="1">
      <c r="A305" s="16"/>
      <c r="B305" s="294"/>
      <c r="C305" s="295"/>
      <c r="D305" s="244" t="s">
        <v>183</v>
      </c>
      <c r="E305" s="296" t="s">
        <v>1</v>
      </c>
      <c r="F305" s="297" t="s">
        <v>1579</v>
      </c>
      <c r="G305" s="295"/>
      <c r="H305" s="298">
        <v>77.962000000000003</v>
      </c>
      <c r="I305" s="299"/>
      <c r="J305" s="295"/>
      <c r="K305" s="295"/>
      <c r="L305" s="300"/>
      <c r="M305" s="301"/>
      <c r="N305" s="302"/>
      <c r="O305" s="302"/>
      <c r="P305" s="302"/>
      <c r="Q305" s="302"/>
      <c r="R305" s="302"/>
      <c r="S305" s="302"/>
      <c r="T305" s="303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304" t="s">
        <v>183</v>
      </c>
      <c r="AU305" s="304" t="s">
        <v>88</v>
      </c>
      <c r="AV305" s="16" t="s">
        <v>95</v>
      </c>
      <c r="AW305" s="16" t="s">
        <v>34</v>
      </c>
      <c r="AX305" s="16" t="s">
        <v>79</v>
      </c>
      <c r="AY305" s="304" t="s">
        <v>174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1602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2482</v>
      </c>
      <c r="G307" s="254"/>
      <c r="H307" s="257">
        <v>85.049999999999997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79</v>
      </c>
      <c r="AY307" s="263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2483</v>
      </c>
      <c r="G308" s="254"/>
      <c r="H308" s="257">
        <v>-10.26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79</v>
      </c>
      <c r="AY308" s="263" t="s">
        <v>174</v>
      </c>
    </row>
    <row r="309" s="14" customFormat="1">
      <c r="A309" s="14"/>
      <c r="B309" s="253"/>
      <c r="C309" s="254"/>
      <c r="D309" s="244" t="s">
        <v>183</v>
      </c>
      <c r="E309" s="255" t="s">
        <v>1</v>
      </c>
      <c r="F309" s="256" t="s">
        <v>2484</v>
      </c>
      <c r="G309" s="254"/>
      <c r="H309" s="257">
        <v>-7.6950000000000003</v>
      </c>
      <c r="I309" s="258"/>
      <c r="J309" s="254"/>
      <c r="K309" s="254"/>
      <c r="L309" s="259"/>
      <c r="M309" s="260"/>
      <c r="N309" s="261"/>
      <c r="O309" s="261"/>
      <c r="P309" s="261"/>
      <c r="Q309" s="261"/>
      <c r="R309" s="261"/>
      <c r="S309" s="261"/>
      <c r="T309" s="26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3" t="s">
        <v>183</v>
      </c>
      <c r="AU309" s="263" t="s">
        <v>88</v>
      </c>
      <c r="AV309" s="14" t="s">
        <v>88</v>
      </c>
      <c r="AW309" s="14" t="s">
        <v>34</v>
      </c>
      <c r="AX309" s="14" t="s">
        <v>79</v>
      </c>
      <c r="AY309" s="263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2481</v>
      </c>
      <c r="G310" s="254"/>
      <c r="H310" s="257">
        <v>-1.2829999999999999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79</v>
      </c>
      <c r="AY310" s="263" t="s">
        <v>174</v>
      </c>
    </row>
    <row r="311" s="16" customFormat="1">
      <c r="A311" s="16"/>
      <c r="B311" s="294"/>
      <c r="C311" s="295"/>
      <c r="D311" s="244" t="s">
        <v>183</v>
      </c>
      <c r="E311" s="296" t="s">
        <v>1</v>
      </c>
      <c r="F311" s="297" t="s">
        <v>1579</v>
      </c>
      <c r="G311" s="295"/>
      <c r="H311" s="298">
        <v>65.811999999999998</v>
      </c>
      <c r="I311" s="299"/>
      <c r="J311" s="295"/>
      <c r="K311" s="295"/>
      <c r="L311" s="300"/>
      <c r="M311" s="301"/>
      <c r="N311" s="302"/>
      <c r="O311" s="302"/>
      <c r="P311" s="302"/>
      <c r="Q311" s="302"/>
      <c r="R311" s="302"/>
      <c r="S311" s="302"/>
      <c r="T311" s="303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304" t="s">
        <v>183</v>
      </c>
      <c r="AU311" s="304" t="s">
        <v>88</v>
      </c>
      <c r="AV311" s="16" t="s">
        <v>95</v>
      </c>
      <c r="AW311" s="16" t="s">
        <v>34</v>
      </c>
      <c r="AX311" s="16" t="s">
        <v>79</v>
      </c>
      <c r="AY311" s="304" t="s">
        <v>174</v>
      </c>
    </row>
    <row r="312" s="15" customFormat="1">
      <c r="A312" s="15"/>
      <c r="B312" s="264"/>
      <c r="C312" s="265"/>
      <c r="D312" s="244" t="s">
        <v>183</v>
      </c>
      <c r="E312" s="266" t="s">
        <v>1</v>
      </c>
      <c r="F312" s="267" t="s">
        <v>201</v>
      </c>
      <c r="G312" s="265"/>
      <c r="H312" s="268">
        <v>755.03599999999994</v>
      </c>
      <c r="I312" s="269"/>
      <c r="J312" s="265"/>
      <c r="K312" s="265"/>
      <c r="L312" s="270"/>
      <c r="M312" s="271"/>
      <c r="N312" s="272"/>
      <c r="O312" s="272"/>
      <c r="P312" s="272"/>
      <c r="Q312" s="272"/>
      <c r="R312" s="272"/>
      <c r="S312" s="272"/>
      <c r="T312" s="273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4" t="s">
        <v>183</v>
      </c>
      <c r="AU312" s="274" t="s">
        <v>88</v>
      </c>
      <c r="AV312" s="15" t="s">
        <v>181</v>
      </c>
      <c r="AW312" s="15" t="s">
        <v>34</v>
      </c>
      <c r="AX312" s="15" t="s">
        <v>86</v>
      </c>
      <c r="AY312" s="274" t="s">
        <v>174</v>
      </c>
    </row>
    <row r="313" s="2" customFormat="1" ht="16.5" customHeight="1">
      <c r="A313" s="39"/>
      <c r="B313" s="40"/>
      <c r="C313" s="279" t="s">
        <v>397</v>
      </c>
      <c r="D313" s="279" t="s">
        <v>298</v>
      </c>
      <c r="E313" s="280" t="s">
        <v>2485</v>
      </c>
      <c r="F313" s="281" t="s">
        <v>2486</v>
      </c>
      <c r="G313" s="282" t="s">
        <v>362</v>
      </c>
      <c r="H313" s="283">
        <v>504.12400000000002</v>
      </c>
      <c r="I313" s="284"/>
      <c r="J313" s="285">
        <f>ROUND(I313*H313,2)</f>
        <v>0</v>
      </c>
      <c r="K313" s="281" t="s">
        <v>180</v>
      </c>
      <c r="L313" s="286"/>
      <c r="M313" s="287" t="s">
        <v>1</v>
      </c>
      <c r="N313" s="288" t="s">
        <v>44</v>
      </c>
      <c r="O313" s="92"/>
      <c r="P313" s="238">
        <f>O313*H313</f>
        <v>0</v>
      </c>
      <c r="Q313" s="238">
        <v>1</v>
      </c>
      <c r="R313" s="238">
        <f>Q313*H313</f>
        <v>504.12400000000002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240</v>
      </c>
      <c r="AT313" s="240" t="s">
        <v>298</v>
      </c>
      <c r="AU313" s="240" t="s">
        <v>88</v>
      </c>
      <c r="AY313" s="18" t="s">
        <v>174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86</v>
      </c>
      <c r="BK313" s="241">
        <f>ROUND(I313*H313,2)</f>
        <v>0</v>
      </c>
      <c r="BL313" s="18" t="s">
        <v>181</v>
      </c>
      <c r="BM313" s="240" t="s">
        <v>2487</v>
      </c>
    </row>
    <row r="314" s="13" customFormat="1">
      <c r="A314" s="13"/>
      <c r="B314" s="242"/>
      <c r="C314" s="243"/>
      <c r="D314" s="244" t="s">
        <v>183</v>
      </c>
      <c r="E314" s="245" t="s">
        <v>1</v>
      </c>
      <c r="F314" s="246" t="s">
        <v>2488</v>
      </c>
      <c r="G314" s="243"/>
      <c r="H314" s="245" t="s">
        <v>1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2" t="s">
        <v>183</v>
      </c>
      <c r="AU314" s="252" t="s">
        <v>88</v>
      </c>
      <c r="AV314" s="13" t="s">
        <v>86</v>
      </c>
      <c r="AW314" s="13" t="s">
        <v>34</v>
      </c>
      <c r="AX314" s="13" t="s">
        <v>79</v>
      </c>
      <c r="AY314" s="252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2489</v>
      </c>
      <c r="G315" s="254"/>
      <c r="H315" s="257">
        <v>348.19999999999999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2490</v>
      </c>
      <c r="G316" s="254"/>
      <c r="H316" s="257">
        <v>155.92400000000001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5" customFormat="1">
      <c r="A317" s="15"/>
      <c r="B317" s="264"/>
      <c r="C317" s="265"/>
      <c r="D317" s="244" t="s">
        <v>183</v>
      </c>
      <c r="E317" s="266" t="s">
        <v>1</v>
      </c>
      <c r="F317" s="267" t="s">
        <v>201</v>
      </c>
      <c r="G317" s="265"/>
      <c r="H317" s="268">
        <v>504.12400000000002</v>
      </c>
      <c r="I317" s="269"/>
      <c r="J317" s="265"/>
      <c r="K317" s="265"/>
      <c r="L317" s="270"/>
      <c r="M317" s="271"/>
      <c r="N317" s="272"/>
      <c r="O317" s="272"/>
      <c r="P317" s="272"/>
      <c r="Q317" s="272"/>
      <c r="R317" s="272"/>
      <c r="S317" s="272"/>
      <c r="T317" s="273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4" t="s">
        <v>183</v>
      </c>
      <c r="AU317" s="274" t="s">
        <v>88</v>
      </c>
      <c r="AV317" s="15" t="s">
        <v>181</v>
      </c>
      <c r="AW317" s="15" t="s">
        <v>34</v>
      </c>
      <c r="AX317" s="15" t="s">
        <v>86</v>
      </c>
      <c r="AY317" s="274" t="s">
        <v>174</v>
      </c>
    </row>
    <row r="318" s="2" customFormat="1" ht="66.75" customHeight="1">
      <c r="A318" s="39"/>
      <c r="B318" s="40"/>
      <c r="C318" s="229" t="s">
        <v>402</v>
      </c>
      <c r="D318" s="229" t="s">
        <v>176</v>
      </c>
      <c r="E318" s="230" t="s">
        <v>378</v>
      </c>
      <c r="F318" s="231" t="s">
        <v>379</v>
      </c>
      <c r="G318" s="232" t="s">
        <v>277</v>
      </c>
      <c r="H318" s="233">
        <v>217.55500000000001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2491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2348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3" customFormat="1">
      <c r="A320" s="13"/>
      <c r="B320" s="242"/>
      <c r="C320" s="243"/>
      <c r="D320" s="244" t="s">
        <v>183</v>
      </c>
      <c r="E320" s="245" t="s">
        <v>1</v>
      </c>
      <c r="F320" s="246" t="s">
        <v>284</v>
      </c>
      <c r="G320" s="243"/>
      <c r="H320" s="245" t="s">
        <v>1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2" t="s">
        <v>183</v>
      </c>
      <c r="AU320" s="252" t="s">
        <v>88</v>
      </c>
      <c r="AV320" s="13" t="s">
        <v>86</v>
      </c>
      <c r="AW320" s="13" t="s">
        <v>34</v>
      </c>
      <c r="AX320" s="13" t="s">
        <v>79</v>
      </c>
      <c r="AY320" s="252" t="s">
        <v>174</v>
      </c>
    </row>
    <row r="321" s="14" customFormat="1">
      <c r="A321" s="14"/>
      <c r="B321" s="253"/>
      <c r="C321" s="254"/>
      <c r="D321" s="244" t="s">
        <v>183</v>
      </c>
      <c r="E321" s="255" t="s">
        <v>1</v>
      </c>
      <c r="F321" s="256" t="s">
        <v>2492</v>
      </c>
      <c r="G321" s="254"/>
      <c r="H321" s="257">
        <v>122.38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3" t="s">
        <v>183</v>
      </c>
      <c r="AU321" s="263" t="s">
        <v>88</v>
      </c>
      <c r="AV321" s="14" t="s">
        <v>88</v>
      </c>
      <c r="AW321" s="14" t="s">
        <v>34</v>
      </c>
      <c r="AX321" s="14" t="s">
        <v>79</v>
      </c>
      <c r="AY321" s="263" t="s">
        <v>174</v>
      </c>
    </row>
    <row r="322" s="14" customFormat="1">
      <c r="A322" s="14"/>
      <c r="B322" s="253"/>
      <c r="C322" s="254"/>
      <c r="D322" s="244" t="s">
        <v>183</v>
      </c>
      <c r="E322" s="255" t="s">
        <v>1</v>
      </c>
      <c r="F322" s="256" t="s">
        <v>2493</v>
      </c>
      <c r="G322" s="254"/>
      <c r="H322" s="257">
        <v>84.599999999999994</v>
      </c>
      <c r="I322" s="258"/>
      <c r="J322" s="254"/>
      <c r="K322" s="254"/>
      <c r="L322" s="259"/>
      <c r="M322" s="260"/>
      <c r="N322" s="261"/>
      <c r="O322" s="261"/>
      <c r="P322" s="261"/>
      <c r="Q322" s="261"/>
      <c r="R322" s="261"/>
      <c r="S322" s="261"/>
      <c r="T322" s="26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3" t="s">
        <v>183</v>
      </c>
      <c r="AU322" s="263" t="s">
        <v>88</v>
      </c>
      <c r="AV322" s="14" t="s">
        <v>88</v>
      </c>
      <c r="AW322" s="14" t="s">
        <v>34</v>
      </c>
      <c r="AX322" s="14" t="s">
        <v>79</v>
      </c>
      <c r="AY322" s="263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2494</v>
      </c>
      <c r="G323" s="254"/>
      <c r="H323" s="257">
        <v>10.574999999999999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5" customFormat="1">
      <c r="A324" s="15"/>
      <c r="B324" s="264"/>
      <c r="C324" s="265"/>
      <c r="D324" s="244" t="s">
        <v>183</v>
      </c>
      <c r="E324" s="266" t="s">
        <v>1</v>
      </c>
      <c r="F324" s="267" t="s">
        <v>201</v>
      </c>
      <c r="G324" s="265"/>
      <c r="H324" s="268">
        <v>217.55500000000001</v>
      </c>
      <c r="I324" s="269"/>
      <c r="J324" s="265"/>
      <c r="K324" s="265"/>
      <c r="L324" s="270"/>
      <c r="M324" s="271"/>
      <c r="N324" s="272"/>
      <c r="O324" s="272"/>
      <c r="P324" s="272"/>
      <c r="Q324" s="272"/>
      <c r="R324" s="272"/>
      <c r="S324" s="272"/>
      <c r="T324" s="27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4" t="s">
        <v>183</v>
      </c>
      <c r="AU324" s="274" t="s">
        <v>88</v>
      </c>
      <c r="AV324" s="15" t="s">
        <v>181</v>
      </c>
      <c r="AW324" s="15" t="s">
        <v>34</v>
      </c>
      <c r="AX324" s="15" t="s">
        <v>86</v>
      </c>
      <c r="AY324" s="274" t="s">
        <v>174</v>
      </c>
    </row>
    <row r="325" s="2" customFormat="1" ht="16.5" customHeight="1">
      <c r="A325" s="39"/>
      <c r="B325" s="40"/>
      <c r="C325" s="279" t="s">
        <v>409</v>
      </c>
      <c r="D325" s="279" t="s">
        <v>298</v>
      </c>
      <c r="E325" s="280" t="s">
        <v>383</v>
      </c>
      <c r="F325" s="281" t="s">
        <v>384</v>
      </c>
      <c r="G325" s="282" t="s">
        <v>362</v>
      </c>
      <c r="H325" s="283">
        <v>435.11000000000001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1</v>
      </c>
      <c r="R325" s="238">
        <f>Q325*H325</f>
        <v>435.11000000000001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2495</v>
      </c>
    </row>
    <row r="326" s="2" customFormat="1">
      <c r="A326" s="39"/>
      <c r="B326" s="40"/>
      <c r="C326" s="41"/>
      <c r="D326" s="244" t="s">
        <v>223</v>
      </c>
      <c r="E326" s="41"/>
      <c r="F326" s="275" t="s">
        <v>2496</v>
      </c>
      <c r="G326" s="41"/>
      <c r="H326" s="41"/>
      <c r="I326" s="276"/>
      <c r="J326" s="41"/>
      <c r="K326" s="41"/>
      <c r="L326" s="45"/>
      <c r="M326" s="277"/>
      <c r="N326" s="278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223</v>
      </c>
      <c r="AU326" s="18" t="s">
        <v>88</v>
      </c>
    </row>
    <row r="327" s="14" customFormat="1">
      <c r="A327" s="14"/>
      <c r="B327" s="253"/>
      <c r="C327" s="254"/>
      <c r="D327" s="244" t="s">
        <v>183</v>
      </c>
      <c r="E327" s="254"/>
      <c r="F327" s="256" t="s">
        <v>2497</v>
      </c>
      <c r="G327" s="254"/>
      <c r="H327" s="257">
        <v>435.11000000000001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4</v>
      </c>
      <c r="AX327" s="14" t="s">
        <v>86</v>
      </c>
      <c r="AY327" s="263" t="s">
        <v>174</v>
      </c>
    </row>
    <row r="328" s="2" customFormat="1" ht="55.5" customHeight="1">
      <c r="A328" s="39"/>
      <c r="B328" s="40"/>
      <c r="C328" s="229" t="s">
        <v>415</v>
      </c>
      <c r="D328" s="229" t="s">
        <v>176</v>
      </c>
      <c r="E328" s="230" t="s">
        <v>388</v>
      </c>
      <c r="F328" s="231" t="s">
        <v>389</v>
      </c>
      <c r="G328" s="232" t="s">
        <v>179</v>
      </c>
      <c r="H328" s="233">
        <v>282.80000000000001</v>
      </c>
      <c r="I328" s="234"/>
      <c r="J328" s="235">
        <f>ROUND(I328*H328,2)</f>
        <v>0</v>
      </c>
      <c r="K328" s="231" t="s">
        <v>180</v>
      </c>
      <c r="L328" s="45"/>
      <c r="M328" s="236" t="s">
        <v>1</v>
      </c>
      <c r="N328" s="237" t="s">
        <v>44</v>
      </c>
      <c r="O328" s="92"/>
      <c r="P328" s="238">
        <f>O328*H328</f>
        <v>0</v>
      </c>
      <c r="Q328" s="238">
        <v>0</v>
      </c>
      <c r="R328" s="238">
        <f>Q328*H328</f>
        <v>0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181</v>
      </c>
      <c r="AT328" s="240" t="s">
        <v>176</v>
      </c>
      <c r="AU328" s="240" t="s">
        <v>88</v>
      </c>
      <c r="AY328" s="18" t="s">
        <v>174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86</v>
      </c>
      <c r="BK328" s="241">
        <f>ROUND(I328*H328,2)</f>
        <v>0</v>
      </c>
      <c r="BL328" s="18" t="s">
        <v>181</v>
      </c>
      <c r="BM328" s="240" t="s">
        <v>2498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2499</v>
      </c>
      <c r="G329" s="254"/>
      <c r="H329" s="257">
        <v>282.80000000000001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37.8" customHeight="1">
      <c r="A330" s="39"/>
      <c r="B330" s="40"/>
      <c r="C330" s="229" t="s">
        <v>421</v>
      </c>
      <c r="D330" s="229" t="s">
        <v>176</v>
      </c>
      <c r="E330" s="230" t="s">
        <v>2500</v>
      </c>
      <c r="F330" s="231" t="s">
        <v>2501</v>
      </c>
      <c r="G330" s="232" t="s">
        <v>179</v>
      </c>
      <c r="H330" s="233">
        <v>172.90000000000001</v>
      </c>
      <c r="I330" s="234"/>
      <c r="J330" s="235">
        <f>ROUND(I330*H330,2)</f>
        <v>0</v>
      </c>
      <c r="K330" s="231" t="s">
        <v>180</v>
      </c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0</v>
      </c>
      <c r="R330" s="238">
        <f>Q330*H330</f>
        <v>0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2502</v>
      </c>
    </row>
    <row r="331" s="13" customFormat="1">
      <c r="A331" s="13"/>
      <c r="B331" s="242"/>
      <c r="C331" s="243"/>
      <c r="D331" s="244" t="s">
        <v>183</v>
      </c>
      <c r="E331" s="245" t="s">
        <v>1</v>
      </c>
      <c r="F331" s="246" t="s">
        <v>396</v>
      </c>
      <c r="G331" s="243"/>
      <c r="H331" s="245" t="s">
        <v>1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2" t="s">
        <v>183</v>
      </c>
      <c r="AU331" s="252" t="s">
        <v>88</v>
      </c>
      <c r="AV331" s="13" t="s">
        <v>86</v>
      </c>
      <c r="AW331" s="13" t="s">
        <v>34</v>
      </c>
      <c r="AX331" s="13" t="s">
        <v>79</v>
      </c>
      <c r="AY331" s="252" t="s">
        <v>174</v>
      </c>
    </row>
    <row r="332" s="14" customFormat="1">
      <c r="A332" s="14"/>
      <c r="B332" s="253"/>
      <c r="C332" s="254"/>
      <c r="D332" s="244" t="s">
        <v>183</v>
      </c>
      <c r="E332" s="255" t="s">
        <v>1</v>
      </c>
      <c r="F332" s="256" t="s">
        <v>2411</v>
      </c>
      <c r="G332" s="254"/>
      <c r="H332" s="257">
        <v>141.40000000000001</v>
      </c>
      <c r="I332" s="258"/>
      <c r="J332" s="254"/>
      <c r="K332" s="254"/>
      <c r="L332" s="259"/>
      <c r="M332" s="260"/>
      <c r="N332" s="261"/>
      <c r="O332" s="261"/>
      <c r="P332" s="261"/>
      <c r="Q332" s="261"/>
      <c r="R332" s="261"/>
      <c r="S332" s="261"/>
      <c r="T332" s="26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3" t="s">
        <v>183</v>
      </c>
      <c r="AU332" s="263" t="s">
        <v>88</v>
      </c>
      <c r="AV332" s="14" t="s">
        <v>88</v>
      </c>
      <c r="AW332" s="14" t="s">
        <v>34</v>
      </c>
      <c r="AX332" s="14" t="s">
        <v>79</v>
      </c>
      <c r="AY332" s="263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2412</v>
      </c>
      <c r="G333" s="254"/>
      <c r="H333" s="257">
        <v>18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2413</v>
      </c>
      <c r="G334" s="254"/>
      <c r="H334" s="257">
        <v>13.5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79</v>
      </c>
      <c r="AY334" s="263" t="s">
        <v>174</v>
      </c>
    </row>
    <row r="335" s="15" customFormat="1">
      <c r="A335" s="15"/>
      <c r="B335" s="264"/>
      <c r="C335" s="265"/>
      <c r="D335" s="244" t="s">
        <v>183</v>
      </c>
      <c r="E335" s="266" t="s">
        <v>1</v>
      </c>
      <c r="F335" s="267" t="s">
        <v>201</v>
      </c>
      <c r="G335" s="265"/>
      <c r="H335" s="268">
        <v>172.90000000000001</v>
      </c>
      <c r="I335" s="269"/>
      <c r="J335" s="265"/>
      <c r="K335" s="265"/>
      <c r="L335" s="270"/>
      <c r="M335" s="271"/>
      <c r="N335" s="272"/>
      <c r="O335" s="272"/>
      <c r="P335" s="272"/>
      <c r="Q335" s="272"/>
      <c r="R335" s="272"/>
      <c r="S335" s="272"/>
      <c r="T335" s="273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4" t="s">
        <v>183</v>
      </c>
      <c r="AU335" s="274" t="s">
        <v>88</v>
      </c>
      <c r="AV335" s="15" t="s">
        <v>181</v>
      </c>
      <c r="AW335" s="15" t="s">
        <v>34</v>
      </c>
      <c r="AX335" s="15" t="s">
        <v>86</v>
      </c>
      <c r="AY335" s="274" t="s">
        <v>174</v>
      </c>
    </row>
    <row r="336" s="2" customFormat="1" ht="37.8" customHeight="1">
      <c r="A336" s="39"/>
      <c r="B336" s="40"/>
      <c r="C336" s="229" t="s">
        <v>426</v>
      </c>
      <c r="D336" s="229" t="s">
        <v>176</v>
      </c>
      <c r="E336" s="230" t="s">
        <v>2503</v>
      </c>
      <c r="F336" s="231" t="s">
        <v>2504</v>
      </c>
      <c r="G336" s="232" t="s">
        <v>179</v>
      </c>
      <c r="H336" s="233">
        <v>455.69999999999999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</v>
      </c>
      <c r="R336" s="238">
        <f>Q336*H336</f>
        <v>0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2505</v>
      </c>
    </row>
    <row r="337" s="14" customFormat="1">
      <c r="A337" s="14"/>
      <c r="B337" s="253"/>
      <c r="C337" s="254"/>
      <c r="D337" s="244" t="s">
        <v>183</v>
      </c>
      <c r="E337" s="255" t="s">
        <v>1</v>
      </c>
      <c r="F337" s="256" t="s">
        <v>2506</v>
      </c>
      <c r="G337" s="254"/>
      <c r="H337" s="257">
        <v>455.69999999999999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183</v>
      </c>
      <c r="AU337" s="263" t="s">
        <v>88</v>
      </c>
      <c r="AV337" s="14" t="s">
        <v>88</v>
      </c>
      <c r="AW337" s="14" t="s">
        <v>34</v>
      </c>
      <c r="AX337" s="14" t="s">
        <v>86</v>
      </c>
      <c r="AY337" s="263" t="s">
        <v>174</v>
      </c>
    </row>
    <row r="338" s="2" customFormat="1" ht="16.5" customHeight="1">
      <c r="A338" s="39"/>
      <c r="B338" s="40"/>
      <c r="C338" s="279" t="s">
        <v>430</v>
      </c>
      <c r="D338" s="279" t="s">
        <v>298</v>
      </c>
      <c r="E338" s="280" t="s">
        <v>403</v>
      </c>
      <c r="F338" s="281" t="s">
        <v>404</v>
      </c>
      <c r="G338" s="282" t="s">
        <v>405</v>
      </c>
      <c r="H338" s="283">
        <v>9.1140000000000008</v>
      </c>
      <c r="I338" s="284"/>
      <c r="J338" s="285">
        <f>ROUND(I338*H338,2)</f>
        <v>0</v>
      </c>
      <c r="K338" s="281" t="s">
        <v>180</v>
      </c>
      <c r="L338" s="286"/>
      <c r="M338" s="287" t="s">
        <v>1</v>
      </c>
      <c r="N338" s="288" t="s">
        <v>44</v>
      </c>
      <c r="O338" s="92"/>
      <c r="P338" s="238">
        <f>O338*H338</f>
        <v>0</v>
      </c>
      <c r="Q338" s="238">
        <v>0.001</v>
      </c>
      <c r="R338" s="238">
        <f>Q338*H338</f>
        <v>0.0091140000000000006</v>
      </c>
      <c r="S338" s="238">
        <v>0</v>
      </c>
      <c r="T338" s="23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0" t="s">
        <v>240</v>
      </c>
      <c r="AT338" s="240" t="s">
        <v>298</v>
      </c>
      <c r="AU338" s="240" t="s">
        <v>88</v>
      </c>
      <c r="AY338" s="18" t="s">
        <v>174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86</v>
      </c>
      <c r="BK338" s="241">
        <f>ROUND(I338*H338,2)</f>
        <v>0</v>
      </c>
      <c r="BL338" s="18" t="s">
        <v>181</v>
      </c>
      <c r="BM338" s="240" t="s">
        <v>2507</v>
      </c>
    </row>
    <row r="339" s="14" customFormat="1">
      <c r="A339" s="14"/>
      <c r="B339" s="253"/>
      <c r="C339" s="254"/>
      <c r="D339" s="244" t="s">
        <v>183</v>
      </c>
      <c r="E339" s="255" t="s">
        <v>1</v>
      </c>
      <c r="F339" s="256" t="s">
        <v>2508</v>
      </c>
      <c r="G339" s="254"/>
      <c r="H339" s="257">
        <v>9.1140000000000008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3" t="s">
        <v>183</v>
      </c>
      <c r="AU339" s="263" t="s">
        <v>88</v>
      </c>
      <c r="AV339" s="14" t="s">
        <v>88</v>
      </c>
      <c r="AW339" s="14" t="s">
        <v>34</v>
      </c>
      <c r="AX339" s="14" t="s">
        <v>86</v>
      </c>
      <c r="AY339" s="263" t="s">
        <v>174</v>
      </c>
    </row>
    <row r="340" s="12" customFormat="1" ht="22.8" customHeight="1">
      <c r="A340" s="12"/>
      <c r="B340" s="213"/>
      <c r="C340" s="214"/>
      <c r="D340" s="215" t="s">
        <v>78</v>
      </c>
      <c r="E340" s="227" t="s">
        <v>88</v>
      </c>
      <c r="F340" s="227" t="s">
        <v>408</v>
      </c>
      <c r="G340" s="214"/>
      <c r="H340" s="214"/>
      <c r="I340" s="217"/>
      <c r="J340" s="228">
        <f>BK340</f>
        <v>0</v>
      </c>
      <c r="K340" s="214"/>
      <c r="L340" s="219"/>
      <c r="M340" s="220"/>
      <c r="N340" s="221"/>
      <c r="O340" s="221"/>
      <c r="P340" s="222">
        <f>SUM(P341:P345)</f>
        <v>0</v>
      </c>
      <c r="Q340" s="221"/>
      <c r="R340" s="222">
        <f>SUM(R341:R345)</f>
        <v>132.006528</v>
      </c>
      <c r="S340" s="221"/>
      <c r="T340" s="223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4" t="s">
        <v>86</v>
      </c>
      <c r="AT340" s="225" t="s">
        <v>78</v>
      </c>
      <c r="AU340" s="225" t="s">
        <v>86</v>
      </c>
      <c r="AY340" s="224" t="s">
        <v>174</v>
      </c>
      <c r="BK340" s="226">
        <f>SUM(BK341:BK345)</f>
        <v>0</v>
      </c>
    </row>
    <row r="341" s="2" customFormat="1" ht="44.25" customHeight="1">
      <c r="A341" s="39"/>
      <c r="B341" s="40"/>
      <c r="C341" s="229" t="s">
        <v>434</v>
      </c>
      <c r="D341" s="229" t="s">
        <v>176</v>
      </c>
      <c r="E341" s="230" t="s">
        <v>410</v>
      </c>
      <c r="F341" s="231" t="s">
        <v>411</v>
      </c>
      <c r="G341" s="232" t="s">
        <v>277</v>
      </c>
      <c r="H341" s="233">
        <v>41.039999999999999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1.6299999999999999</v>
      </c>
      <c r="R341" s="238">
        <f>Q341*H341</f>
        <v>66.895199999999988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2509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2510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2511</v>
      </c>
      <c r="G343" s="254"/>
      <c r="H343" s="257">
        <v>41.039999999999999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66.75" customHeight="1">
      <c r="A344" s="39"/>
      <c r="B344" s="40"/>
      <c r="C344" s="229" t="s">
        <v>441</v>
      </c>
      <c r="D344" s="229" t="s">
        <v>176</v>
      </c>
      <c r="E344" s="230" t="s">
        <v>2512</v>
      </c>
      <c r="F344" s="231" t="s">
        <v>2513</v>
      </c>
      <c r="G344" s="232" t="s">
        <v>243</v>
      </c>
      <c r="H344" s="233">
        <v>273.60000000000002</v>
      </c>
      <c r="I344" s="234"/>
      <c r="J344" s="235">
        <f>ROUND(I344*H344,2)</f>
        <v>0</v>
      </c>
      <c r="K344" s="231" t="s">
        <v>180</v>
      </c>
      <c r="L344" s="45"/>
      <c r="M344" s="236" t="s">
        <v>1</v>
      </c>
      <c r="N344" s="237" t="s">
        <v>44</v>
      </c>
      <c r="O344" s="92"/>
      <c r="P344" s="238">
        <f>O344*H344</f>
        <v>0</v>
      </c>
      <c r="Q344" s="238">
        <v>0.23798</v>
      </c>
      <c r="R344" s="238">
        <f>Q344*H344</f>
        <v>65.111328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181</v>
      </c>
      <c r="AT344" s="240" t="s">
        <v>176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2514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2515</v>
      </c>
      <c r="G345" s="254"/>
      <c r="H345" s="257">
        <v>273.60000000000002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86</v>
      </c>
      <c r="AY345" s="263" t="s">
        <v>174</v>
      </c>
    </row>
    <row r="346" s="12" customFormat="1" ht="22.8" customHeight="1">
      <c r="A346" s="12"/>
      <c r="B346" s="213"/>
      <c r="C346" s="214"/>
      <c r="D346" s="215" t="s">
        <v>78</v>
      </c>
      <c r="E346" s="227" t="s">
        <v>181</v>
      </c>
      <c r="F346" s="227" t="s">
        <v>425</v>
      </c>
      <c r="G346" s="214"/>
      <c r="H346" s="214"/>
      <c r="I346" s="217"/>
      <c r="J346" s="228">
        <f>BK346</f>
        <v>0</v>
      </c>
      <c r="K346" s="214"/>
      <c r="L346" s="219"/>
      <c r="M346" s="220"/>
      <c r="N346" s="221"/>
      <c r="O346" s="221"/>
      <c r="P346" s="222">
        <f>SUM(P347:P359)</f>
        <v>0</v>
      </c>
      <c r="Q346" s="221"/>
      <c r="R346" s="222">
        <f>SUM(R347:R359)</f>
        <v>0</v>
      </c>
      <c r="S346" s="221"/>
      <c r="T346" s="223">
        <f>SUM(T347:T359)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4" t="s">
        <v>86</v>
      </c>
      <c r="AT346" s="225" t="s">
        <v>78</v>
      </c>
      <c r="AU346" s="225" t="s">
        <v>86</v>
      </c>
      <c r="AY346" s="224" t="s">
        <v>174</v>
      </c>
      <c r="BK346" s="226">
        <f>SUM(BK347:BK359)</f>
        <v>0</v>
      </c>
    </row>
    <row r="347" s="2" customFormat="1" ht="33" customHeight="1">
      <c r="A347" s="39"/>
      <c r="B347" s="40"/>
      <c r="C347" s="229" t="s">
        <v>445</v>
      </c>
      <c r="D347" s="229" t="s">
        <v>176</v>
      </c>
      <c r="E347" s="230" t="s">
        <v>427</v>
      </c>
      <c r="F347" s="231" t="s">
        <v>428</v>
      </c>
      <c r="G347" s="232" t="s">
        <v>277</v>
      </c>
      <c r="H347" s="233">
        <v>47.609999999999999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2516</v>
      </c>
    </row>
    <row r="348" s="13" customFormat="1">
      <c r="A348" s="13"/>
      <c r="B348" s="242"/>
      <c r="C348" s="243"/>
      <c r="D348" s="244" t="s">
        <v>183</v>
      </c>
      <c r="E348" s="245" t="s">
        <v>1</v>
      </c>
      <c r="F348" s="246" t="s">
        <v>2348</v>
      </c>
      <c r="G348" s="243"/>
      <c r="H348" s="245" t="s">
        <v>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183</v>
      </c>
      <c r="AU348" s="252" t="s">
        <v>88</v>
      </c>
      <c r="AV348" s="13" t="s">
        <v>86</v>
      </c>
      <c r="AW348" s="13" t="s">
        <v>34</v>
      </c>
      <c r="AX348" s="13" t="s">
        <v>79</v>
      </c>
      <c r="AY348" s="252" t="s">
        <v>174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284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2517</v>
      </c>
      <c r="G350" s="254"/>
      <c r="H350" s="257">
        <v>27.359999999999999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2518</v>
      </c>
      <c r="G351" s="254"/>
      <c r="H351" s="257">
        <v>18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4" customFormat="1">
      <c r="A352" s="14"/>
      <c r="B352" s="253"/>
      <c r="C352" s="254"/>
      <c r="D352" s="244" t="s">
        <v>183</v>
      </c>
      <c r="E352" s="255" t="s">
        <v>1</v>
      </c>
      <c r="F352" s="256" t="s">
        <v>2519</v>
      </c>
      <c r="G352" s="254"/>
      <c r="H352" s="257">
        <v>2.25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3" t="s">
        <v>183</v>
      </c>
      <c r="AU352" s="263" t="s">
        <v>88</v>
      </c>
      <c r="AV352" s="14" t="s">
        <v>88</v>
      </c>
      <c r="AW352" s="14" t="s">
        <v>34</v>
      </c>
      <c r="AX352" s="14" t="s">
        <v>79</v>
      </c>
      <c r="AY352" s="263" t="s">
        <v>174</v>
      </c>
    </row>
    <row r="353" s="15" customFormat="1">
      <c r="A353" s="15"/>
      <c r="B353" s="264"/>
      <c r="C353" s="265"/>
      <c r="D353" s="244" t="s">
        <v>183</v>
      </c>
      <c r="E353" s="266" t="s">
        <v>1</v>
      </c>
      <c r="F353" s="267" t="s">
        <v>201</v>
      </c>
      <c r="G353" s="265"/>
      <c r="H353" s="268">
        <v>47.609999999999999</v>
      </c>
      <c r="I353" s="269"/>
      <c r="J353" s="265"/>
      <c r="K353" s="265"/>
      <c r="L353" s="270"/>
      <c r="M353" s="271"/>
      <c r="N353" s="272"/>
      <c r="O353" s="272"/>
      <c r="P353" s="272"/>
      <c r="Q353" s="272"/>
      <c r="R353" s="272"/>
      <c r="S353" s="272"/>
      <c r="T353" s="273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4" t="s">
        <v>183</v>
      </c>
      <c r="AU353" s="274" t="s">
        <v>88</v>
      </c>
      <c r="AV353" s="15" t="s">
        <v>181</v>
      </c>
      <c r="AW353" s="15" t="s">
        <v>34</v>
      </c>
      <c r="AX353" s="15" t="s">
        <v>86</v>
      </c>
      <c r="AY353" s="274" t="s">
        <v>174</v>
      </c>
    </row>
    <row r="354" s="2" customFormat="1" ht="44.25" customHeight="1">
      <c r="A354" s="39"/>
      <c r="B354" s="40"/>
      <c r="C354" s="229" t="s">
        <v>449</v>
      </c>
      <c r="D354" s="229" t="s">
        <v>176</v>
      </c>
      <c r="E354" s="230" t="s">
        <v>431</v>
      </c>
      <c r="F354" s="231" t="s">
        <v>432</v>
      </c>
      <c r="G354" s="232" t="s">
        <v>179</v>
      </c>
      <c r="H354" s="233">
        <v>58.32</v>
      </c>
      <c r="I354" s="234"/>
      <c r="J354" s="235">
        <f>ROUND(I354*H354,2)</f>
        <v>0</v>
      </c>
      <c r="K354" s="231" t="s">
        <v>180</v>
      </c>
      <c r="L354" s="45"/>
      <c r="M354" s="236" t="s">
        <v>1</v>
      </c>
      <c r="N354" s="237" t="s">
        <v>44</v>
      </c>
      <c r="O354" s="92"/>
      <c r="P354" s="238">
        <f>O354*H354</f>
        <v>0</v>
      </c>
      <c r="Q354" s="238">
        <v>0</v>
      </c>
      <c r="R354" s="238">
        <f>Q354*H354</f>
        <v>0</v>
      </c>
      <c r="S354" s="238">
        <v>0</v>
      </c>
      <c r="T354" s="23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0" t="s">
        <v>181</v>
      </c>
      <c r="AT354" s="240" t="s">
        <v>176</v>
      </c>
      <c r="AU354" s="240" t="s">
        <v>88</v>
      </c>
      <c r="AY354" s="18" t="s">
        <v>174</v>
      </c>
      <c r="BE354" s="241">
        <f>IF(N354="základní",J354,0)</f>
        <v>0</v>
      </c>
      <c r="BF354" s="241">
        <f>IF(N354="snížená",J354,0)</f>
        <v>0</v>
      </c>
      <c r="BG354" s="241">
        <f>IF(N354="zákl. přenesená",J354,0)</f>
        <v>0</v>
      </c>
      <c r="BH354" s="241">
        <f>IF(N354="sníž. přenesená",J354,0)</f>
        <v>0</v>
      </c>
      <c r="BI354" s="241">
        <f>IF(N354="nulová",J354,0)</f>
        <v>0</v>
      </c>
      <c r="BJ354" s="18" t="s">
        <v>86</v>
      </c>
      <c r="BK354" s="241">
        <f>ROUND(I354*H354,2)</f>
        <v>0</v>
      </c>
      <c r="BL354" s="18" t="s">
        <v>181</v>
      </c>
      <c r="BM354" s="240" t="s">
        <v>2520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2349</v>
      </c>
      <c r="G355" s="254"/>
      <c r="H355" s="257">
        <v>50.259999999999998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2355</v>
      </c>
      <c r="G356" s="254"/>
      <c r="H356" s="257">
        <v>0.83999999999999997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3" customFormat="1">
      <c r="A357" s="13"/>
      <c r="B357" s="242"/>
      <c r="C357" s="243"/>
      <c r="D357" s="244" t="s">
        <v>183</v>
      </c>
      <c r="E357" s="245" t="s">
        <v>1</v>
      </c>
      <c r="F357" s="246" t="s">
        <v>2350</v>
      </c>
      <c r="G357" s="243"/>
      <c r="H357" s="245" t="s">
        <v>1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2" t="s">
        <v>183</v>
      </c>
      <c r="AU357" s="252" t="s">
        <v>88</v>
      </c>
      <c r="AV357" s="13" t="s">
        <v>86</v>
      </c>
      <c r="AW357" s="13" t="s">
        <v>34</v>
      </c>
      <c r="AX357" s="13" t="s">
        <v>79</v>
      </c>
      <c r="AY357" s="252" t="s">
        <v>174</v>
      </c>
    </row>
    <row r="358" s="14" customFormat="1">
      <c r="A358" s="14"/>
      <c r="B358" s="253"/>
      <c r="C358" s="254"/>
      <c r="D358" s="244" t="s">
        <v>183</v>
      </c>
      <c r="E358" s="255" t="s">
        <v>1</v>
      </c>
      <c r="F358" s="256" t="s">
        <v>2351</v>
      </c>
      <c r="G358" s="254"/>
      <c r="H358" s="257">
        <v>7.2199999999999998</v>
      </c>
      <c r="I358" s="258"/>
      <c r="J358" s="254"/>
      <c r="K358" s="254"/>
      <c r="L358" s="259"/>
      <c r="M358" s="260"/>
      <c r="N358" s="261"/>
      <c r="O358" s="261"/>
      <c r="P358" s="261"/>
      <c r="Q358" s="261"/>
      <c r="R358" s="261"/>
      <c r="S358" s="261"/>
      <c r="T358" s="26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3" t="s">
        <v>183</v>
      </c>
      <c r="AU358" s="263" t="s">
        <v>88</v>
      </c>
      <c r="AV358" s="14" t="s">
        <v>88</v>
      </c>
      <c r="AW358" s="14" t="s">
        <v>34</v>
      </c>
      <c r="AX358" s="14" t="s">
        <v>79</v>
      </c>
      <c r="AY358" s="263" t="s">
        <v>174</v>
      </c>
    </row>
    <row r="359" s="15" customFormat="1">
      <c r="A359" s="15"/>
      <c r="B359" s="264"/>
      <c r="C359" s="265"/>
      <c r="D359" s="244" t="s">
        <v>183</v>
      </c>
      <c r="E359" s="266" t="s">
        <v>1</v>
      </c>
      <c r="F359" s="267" t="s">
        <v>201</v>
      </c>
      <c r="G359" s="265"/>
      <c r="H359" s="268">
        <v>58.32</v>
      </c>
      <c r="I359" s="269"/>
      <c r="J359" s="265"/>
      <c r="K359" s="265"/>
      <c r="L359" s="270"/>
      <c r="M359" s="271"/>
      <c r="N359" s="272"/>
      <c r="O359" s="272"/>
      <c r="P359" s="272"/>
      <c r="Q359" s="272"/>
      <c r="R359" s="272"/>
      <c r="S359" s="272"/>
      <c r="T359" s="273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4" t="s">
        <v>183</v>
      </c>
      <c r="AU359" s="274" t="s">
        <v>88</v>
      </c>
      <c r="AV359" s="15" t="s">
        <v>181</v>
      </c>
      <c r="AW359" s="15" t="s">
        <v>34</v>
      </c>
      <c r="AX359" s="15" t="s">
        <v>86</v>
      </c>
      <c r="AY359" s="274" t="s">
        <v>174</v>
      </c>
    </row>
    <row r="360" s="12" customFormat="1" ht="22.8" customHeight="1">
      <c r="A360" s="12"/>
      <c r="B360" s="213"/>
      <c r="C360" s="214"/>
      <c r="D360" s="215" t="s">
        <v>78</v>
      </c>
      <c r="E360" s="227" t="s">
        <v>210</v>
      </c>
      <c r="F360" s="227" t="s">
        <v>470</v>
      </c>
      <c r="G360" s="214"/>
      <c r="H360" s="214"/>
      <c r="I360" s="217"/>
      <c r="J360" s="228">
        <f>BK360</f>
        <v>0</v>
      </c>
      <c r="K360" s="214"/>
      <c r="L360" s="219"/>
      <c r="M360" s="220"/>
      <c r="N360" s="221"/>
      <c r="O360" s="221"/>
      <c r="P360" s="222">
        <f>SUM(P361:P457)</f>
        <v>0</v>
      </c>
      <c r="Q360" s="221"/>
      <c r="R360" s="222">
        <f>SUM(R361:R457)</f>
        <v>9.2681807999999997</v>
      </c>
      <c r="S360" s="221"/>
      <c r="T360" s="223">
        <f>SUM(T361:T457)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24" t="s">
        <v>86</v>
      </c>
      <c r="AT360" s="225" t="s">
        <v>78</v>
      </c>
      <c r="AU360" s="225" t="s">
        <v>86</v>
      </c>
      <c r="AY360" s="224" t="s">
        <v>174</v>
      </c>
      <c r="BK360" s="226">
        <f>SUM(BK361:BK457)</f>
        <v>0</v>
      </c>
    </row>
    <row r="361" s="2" customFormat="1" ht="33" customHeight="1">
      <c r="A361" s="39"/>
      <c r="B361" s="40"/>
      <c r="C361" s="229" t="s">
        <v>453</v>
      </c>
      <c r="D361" s="229" t="s">
        <v>176</v>
      </c>
      <c r="E361" s="230" t="s">
        <v>476</v>
      </c>
      <c r="F361" s="231" t="s">
        <v>477</v>
      </c>
      <c r="G361" s="232" t="s">
        <v>179</v>
      </c>
      <c r="H361" s="233">
        <v>98.299999999999997</v>
      </c>
      <c r="I361" s="234"/>
      <c r="J361" s="235">
        <f>ROUND(I361*H361,2)</f>
        <v>0</v>
      </c>
      <c r="K361" s="231" t="s">
        <v>180</v>
      </c>
      <c r="L361" s="45"/>
      <c r="M361" s="236" t="s">
        <v>1</v>
      </c>
      <c r="N361" s="237" t="s">
        <v>44</v>
      </c>
      <c r="O361" s="92"/>
      <c r="P361" s="238">
        <f>O361*H361</f>
        <v>0</v>
      </c>
      <c r="Q361" s="238">
        <v>0</v>
      </c>
      <c r="R361" s="238">
        <f>Q361*H361</f>
        <v>0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181</v>
      </c>
      <c r="AT361" s="240" t="s">
        <v>176</v>
      </c>
      <c r="AU361" s="240" t="s">
        <v>88</v>
      </c>
      <c r="AY361" s="18" t="s">
        <v>174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86</v>
      </c>
      <c r="BK361" s="241">
        <f>ROUND(I361*H361,2)</f>
        <v>0</v>
      </c>
      <c r="BL361" s="18" t="s">
        <v>181</v>
      </c>
      <c r="BM361" s="240" t="s">
        <v>2521</v>
      </c>
    </row>
    <row r="362" s="13" customFormat="1">
      <c r="A362" s="13"/>
      <c r="B362" s="242"/>
      <c r="C362" s="243"/>
      <c r="D362" s="244" t="s">
        <v>183</v>
      </c>
      <c r="E362" s="245" t="s">
        <v>1</v>
      </c>
      <c r="F362" s="246" t="s">
        <v>2522</v>
      </c>
      <c r="G362" s="243"/>
      <c r="H362" s="245" t="s">
        <v>1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2" t="s">
        <v>183</v>
      </c>
      <c r="AU362" s="252" t="s">
        <v>88</v>
      </c>
      <c r="AV362" s="13" t="s">
        <v>86</v>
      </c>
      <c r="AW362" s="13" t="s">
        <v>34</v>
      </c>
      <c r="AX362" s="13" t="s">
        <v>79</v>
      </c>
      <c r="AY362" s="252" t="s">
        <v>174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2348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185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2359</v>
      </c>
      <c r="G365" s="254"/>
      <c r="H365" s="257">
        <v>61.799999999999997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79</v>
      </c>
      <c r="AY365" s="263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2360</v>
      </c>
      <c r="G366" s="254"/>
      <c r="H366" s="257">
        <v>35.899999999999999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4" customFormat="1">
      <c r="A367" s="14"/>
      <c r="B367" s="253"/>
      <c r="C367" s="254"/>
      <c r="D367" s="244" t="s">
        <v>183</v>
      </c>
      <c r="E367" s="255" t="s">
        <v>1</v>
      </c>
      <c r="F367" s="256" t="s">
        <v>2361</v>
      </c>
      <c r="G367" s="254"/>
      <c r="H367" s="257">
        <v>0.59999999999999998</v>
      </c>
      <c r="I367" s="258"/>
      <c r="J367" s="254"/>
      <c r="K367" s="254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183</v>
      </c>
      <c r="AU367" s="263" t="s">
        <v>88</v>
      </c>
      <c r="AV367" s="14" t="s">
        <v>88</v>
      </c>
      <c r="AW367" s="14" t="s">
        <v>34</v>
      </c>
      <c r="AX367" s="14" t="s">
        <v>79</v>
      </c>
      <c r="AY367" s="263" t="s">
        <v>174</v>
      </c>
    </row>
    <row r="368" s="15" customFormat="1">
      <c r="A368" s="15"/>
      <c r="B368" s="264"/>
      <c r="C368" s="265"/>
      <c r="D368" s="244" t="s">
        <v>183</v>
      </c>
      <c r="E368" s="266" t="s">
        <v>1</v>
      </c>
      <c r="F368" s="267" t="s">
        <v>201</v>
      </c>
      <c r="G368" s="265"/>
      <c r="H368" s="268">
        <v>98.299999999999997</v>
      </c>
      <c r="I368" s="269"/>
      <c r="J368" s="265"/>
      <c r="K368" s="265"/>
      <c r="L368" s="270"/>
      <c r="M368" s="271"/>
      <c r="N368" s="272"/>
      <c r="O368" s="272"/>
      <c r="P368" s="272"/>
      <c r="Q368" s="272"/>
      <c r="R368" s="272"/>
      <c r="S368" s="272"/>
      <c r="T368" s="273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4" t="s">
        <v>183</v>
      </c>
      <c r="AU368" s="274" t="s">
        <v>88</v>
      </c>
      <c r="AV368" s="15" t="s">
        <v>181</v>
      </c>
      <c r="AW368" s="15" t="s">
        <v>34</v>
      </c>
      <c r="AX368" s="15" t="s">
        <v>86</v>
      </c>
      <c r="AY368" s="274" t="s">
        <v>174</v>
      </c>
    </row>
    <row r="369" s="2" customFormat="1" ht="33" customHeight="1">
      <c r="A369" s="39"/>
      <c r="B369" s="40"/>
      <c r="C369" s="229" t="s">
        <v>457</v>
      </c>
      <c r="D369" s="229" t="s">
        <v>176</v>
      </c>
      <c r="E369" s="230" t="s">
        <v>802</v>
      </c>
      <c r="F369" s="231" t="s">
        <v>803</v>
      </c>
      <c r="G369" s="232" t="s">
        <v>179</v>
      </c>
      <c r="H369" s="233">
        <v>61.799999999999997</v>
      </c>
      <c r="I369" s="234"/>
      <c r="J369" s="235">
        <f>ROUND(I369*H369,2)</f>
        <v>0</v>
      </c>
      <c r="K369" s="231" t="s">
        <v>180</v>
      </c>
      <c r="L369" s="45"/>
      <c r="M369" s="236" t="s">
        <v>1</v>
      </c>
      <c r="N369" s="237" t="s">
        <v>44</v>
      </c>
      <c r="O369" s="92"/>
      <c r="P369" s="238">
        <f>O369*H369</f>
        <v>0</v>
      </c>
      <c r="Q369" s="238">
        <v>0</v>
      </c>
      <c r="R369" s="238">
        <f>Q369*H369</f>
        <v>0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181</v>
      </c>
      <c r="AT369" s="240" t="s">
        <v>176</v>
      </c>
      <c r="AU369" s="240" t="s">
        <v>88</v>
      </c>
      <c r="AY369" s="18" t="s">
        <v>174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86</v>
      </c>
      <c r="BK369" s="241">
        <f>ROUND(I369*H369,2)</f>
        <v>0</v>
      </c>
      <c r="BL369" s="18" t="s">
        <v>181</v>
      </c>
      <c r="BM369" s="240" t="s">
        <v>2523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483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4" customFormat="1">
      <c r="A371" s="14"/>
      <c r="B371" s="253"/>
      <c r="C371" s="254"/>
      <c r="D371" s="244" t="s">
        <v>183</v>
      </c>
      <c r="E371" s="255" t="s">
        <v>1</v>
      </c>
      <c r="F371" s="256" t="s">
        <v>2359</v>
      </c>
      <c r="G371" s="254"/>
      <c r="H371" s="257">
        <v>61.799999999999997</v>
      </c>
      <c r="I371" s="258"/>
      <c r="J371" s="254"/>
      <c r="K371" s="254"/>
      <c r="L371" s="259"/>
      <c r="M371" s="260"/>
      <c r="N371" s="261"/>
      <c r="O371" s="261"/>
      <c r="P371" s="261"/>
      <c r="Q371" s="261"/>
      <c r="R371" s="261"/>
      <c r="S371" s="261"/>
      <c r="T371" s="26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3" t="s">
        <v>183</v>
      </c>
      <c r="AU371" s="263" t="s">
        <v>88</v>
      </c>
      <c r="AV371" s="14" t="s">
        <v>88</v>
      </c>
      <c r="AW371" s="14" t="s">
        <v>34</v>
      </c>
      <c r="AX371" s="14" t="s">
        <v>86</v>
      </c>
      <c r="AY371" s="263" t="s">
        <v>174</v>
      </c>
    </row>
    <row r="372" s="2" customFormat="1" ht="33" customHeight="1">
      <c r="A372" s="39"/>
      <c r="B372" s="40"/>
      <c r="C372" s="229" t="s">
        <v>461</v>
      </c>
      <c r="D372" s="229" t="s">
        <v>176</v>
      </c>
      <c r="E372" s="230" t="s">
        <v>2524</v>
      </c>
      <c r="F372" s="231" t="s">
        <v>2525</v>
      </c>
      <c r="G372" s="232" t="s">
        <v>179</v>
      </c>
      <c r="H372" s="233">
        <v>44</v>
      </c>
      <c r="I372" s="234"/>
      <c r="J372" s="235">
        <f>ROUND(I372*H372,2)</f>
        <v>0</v>
      </c>
      <c r="K372" s="231" t="s">
        <v>180</v>
      </c>
      <c r="L372" s="45"/>
      <c r="M372" s="236" t="s">
        <v>1</v>
      </c>
      <c r="N372" s="237" t="s">
        <v>44</v>
      </c>
      <c r="O372" s="92"/>
      <c r="P372" s="238">
        <f>O372*H372</f>
        <v>0</v>
      </c>
      <c r="Q372" s="238">
        <v>0</v>
      </c>
      <c r="R372" s="238">
        <f>Q372*H372</f>
        <v>0</v>
      </c>
      <c r="S372" s="238">
        <v>0</v>
      </c>
      <c r="T372" s="23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0" t="s">
        <v>181</v>
      </c>
      <c r="AT372" s="240" t="s">
        <v>176</v>
      </c>
      <c r="AU372" s="240" t="s">
        <v>88</v>
      </c>
      <c r="AY372" s="18" t="s">
        <v>174</v>
      </c>
      <c r="BE372" s="241">
        <f>IF(N372="základní",J372,0)</f>
        <v>0</v>
      </c>
      <c r="BF372" s="241">
        <f>IF(N372="snížená",J372,0)</f>
        <v>0</v>
      </c>
      <c r="BG372" s="241">
        <f>IF(N372="zákl. přenesená",J372,0)</f>
        <v>0</v>
      </c>
      <c r="BH372" s="241">
        <f>IF(N372="sníž. přenesená",J372,0)</f>
        <v>0</v>
      </c>
      <c r="BI372" s="241">
        <f>IF(N372="nulová",J372,0)</f>
        <v>0</v>
      </c>
      <c r="BJ372" s="18" t="s">
        <v>86</v>
      </c>
      <c r="BK372" s="241">
        <f>ROUND(I372*H372,2)</f>
        <v>0</v>
      </c>
      <c r="BL372" s="18" t="s">
        <v>181</v>
      </c>
      <c r="BM372" s="240" t="s">
        <v>2526</v>
      </c>
    </row>
    <row r="373" s="13" customFormat="1">
      <c r="A373" s="13"/>
      <c r="B373" s="242"/>
      <c r="C373" s="243"/>
      <c r="D373" s="244" t="s">
        <v>183</v>
      </c>
      <c r="E373" s="245" t="s">
        <v>1</v>
      </c>
      <c r="F373" s="246" t="s">
        <v>2348</v>
      </c>
      <c r="G373" s="243"/>
      <c r="H373" s="245" t="s">
        <v>1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2" t="s">
        <v>183</v>
      </c>
      <c r="AU373" s="252" t="s">
        <v>88</v>
      </c>
      <c r="AV373" s="13" t="s">
        <v>86</v>
      </c>
      <c r="AW373" s="13" t="s">
        <v>34</v>
      </c>
      <c r="AX373" s="13" t="s">
        <v>79</v>
      </c>
      <c r="AY373" s="252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2366</v>
      </c>
      <c r="G374" s="254"/>
      <c r="H374" s="257">
        <v>17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3" customFormat="1">
      <c r="A375" s="13"/>
      <c r="B375" s="242"/>
      <c r="C375" s="243"/>
      <c r="D375" s="244" t="s">
        <v>183</v>
      </c>
      <c r="E375" s="245" t="s">
        <v>1</v>
      </c>
      <c r="F375" s="246" t="s">
        <v>197</v>
      </c>
      <c r="G375" s="243"/>
      <c r="H375" s="245" t="s">
        <v>1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2" t="s">
        <v>183</v>
      </c>
      <c r="AU375" s="252" t="s">
        <v>88</v>
      </c>
      <c r="AV375" s="13" t="s">
        <v>86</v>
      </c>
      <c r="AW375" s="13" t="s">
        <v>34</v>
      </c>
      <c r="AX375" s="13" t="s">
        <v>79</v>
      </c>
      <c r="AY375" s="252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2367</v>
      </c>
      <c r="G376" s="254"/>
      <c r="H376" s="257">
        <v>27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5" customFormat="1">
      <c r="A377" s="15"/>
      <c r="B377" s="264"/>
      <c r="C377" s="265"/>
      <c r="D377" s="244" t="s">
        <v>183</v>
      </c>
      <c r="E377" s="266" t="s">
        <v>1</v>
      </c>
      <c r="F377" s="267" t="s">
        <v>201</v>
      </c>
      <c r="G377" s="265"/>
      <c r="H377" s="268">
        <v>44</v>
      </c>
      <c r="I377" s="269"/>
      <c r="J377" s="265"/>
      <c r="K377" s="265"/>
      <c r="L377" s="270"/>
      <c r="M377" s="271"/>
      <c r="N377" s="272"/>
      <c r="O377" s="272"/>
      <c r="P377" s="272"/>
      <c r="Q377" s="272"/>
      <c r="R377" s="272"/>
      <c r="S377" s="272"/>
      <c r="T377" s="273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4" t="s">
        <v>183</v>
      </c>
      <c r="AU377" s="274" t="s">
        <v>88</v>
      </c>
      <c r="AV377" s="15" t="s">
        <v>181</v>
      </c>
      <c r="AW377" s="15" t="s">
        <v>34</v>
      </c>
      <c r="AX377" s="15" t="s">
        <v>86</v>
      </c>
      <c r="AY377" s="274" t="s">
        <v>174</v>
      </c>
    </row>
    <row r="378" s="2" customFormat="1" ht="33" customHeight="1">
      <c r="A378" s="39"/>
      <c r="B378" s="40"/>
      <c r="C378" s="229" t="s">
        <v>465</v>
      </c>
      <c r="D378" s="229" t="s">
        <v>176</v>
      </c>
      <c r="E378" s="230" t="s">
        <v>480</v>
      </c>
      <c r="F378" s="231" t="s">
        <v>481</v>
      </c>
      <c r="G378" s="232" t="s">
        <v>179</v>
      </c>
      <c r="H378" s="233">
        <v>44</v>
      </c>
      <c r="I378" s="234"/>
      <c r="J378" s="235">
        <f>ROUND(I378*H378,2)</f>
        <v>0</v>
      </c>
      <c r="K378" s="231" t="s">
        <v>180</v>
      </c>
      <c r="L378" s="45"/>
      <c r="M378" s="236" t="s">
        <v>1</v>
      </c>
      <c r="N378" s="237" t="s">
        <v>44</v>
      </c>
      <c r="O378" s="92"/>
      <c r="P378" s="238">
        <f>O378*H378</f>
        <v>0</v>
      </c>
      <c r="Q378" s="238">
        <v>0</v>
      </c>
      <c r="R378" s="238">
        <f>Q378*H378</f>
        <v>0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181</v>
      </c>
      <c r="AT378" s="240" t="s">
        <v>176</v>
      </c>
      <c r="AU378" s="240" t="s">
        <v>88</v>
      </c>
      <c r="AY378" s="18" t="s">
        <v>174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86</v>
      </c>
      <c r="BK378" s="241">
        <f>ROUND(I378*H378,2)</f>
        <v>0</v>
      </c>
      <c r="BL378" s="18" t="s">
        <v>181</v>
      </c>
      <c r="BM378" s="240" t="s">
        <v>2527</v>
      </c>
    </row>
    <row r="379" s="13" customFormat="1">
      <c r="A379" s="13"/>
      <c r="B379" s="242"/>
      <c r="C379" s="243"/>
      <c r="D379" s="244" t="s">
        <v>183</v>
      </c>
      <c r="E379" s="245" t="s">
        <v>1</v>
      </c>
      <c r="F379" s="246" t="s">
        <v>483</v>
      </c>
      <c r="G379" s="243"/>
      <c r="H379" s="245" t="s">
        <v>1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2" t="s">
        <v>183</v>
      </c>
      <c r="AU379" s="252" t="s">
        <v>88</v>
      </c>
      <c r="AV379" s="13" t="s">
        <v>86</v>
      </c>
      <c r="AW379" s="13" t="s">
        <v>34</v>
      </c>
      <c r="AX379" s="13" t="s">
        <v>79</v>
      </c>
      <c r="AY379" s="252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2366</v>
      </c>
      <c r="G380" s="254"/>
      <c r="H380" s="257">
        <v>17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3" customFormat="1">
      <c r="A381" s="13"/>
      <c r="B381" s="242"/>
      <c r="C381" s="243"/>
      <c r="D381" s="244" t="s">
        <v>183</v>
      </c>
      <c r="E381" s="245" t="s">
        <v>1</v>
      </c>
      <c r="F381" s="246" t="s">
        <v>197</v>
      </c>
      <c r="G381" s="243"/>
      <c r="H381" s="245" t="s">
        <v>1</v>
      </c>
      <c r="I381" s="247"/>
      <c r="J381" s="243"/>
      <c r="K381" s="243"/>
      <c r="L381" s="248"/>
      <c r="M381" s="249"/>
      <c r="N381" s="250"/>
      <c r="O381" s="250"/>
      <c r="P381" s="250"/>
      <c r="Q381" s="250"/>
      <c r="R381" s="250"/>
      <c r="S381" s="250"/>
      <c r="T381" s="25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2" t="s">
        <v>183</v>
      </c>
      <c r="AU381" s="252" t="s">
        <v>88</v>
      </c>
      <c r="AV381" s="13" t="s">
        <v>86</v>
      </c>
      <c r="AW381" s="13" t="s">
        <v>34</v>
      </c>
      <c r="AX381" s="13" t="s">
        <v>79</v>
      </c>
      <c r="AY381" s="252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2367</v>
      </c>
      <c r="G382" s="254"/>
      <c r="H382" s="257">
        <v>27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5" customFormat="1">
      <c r="A383" s="15"/>
      <c r="B383" s="264"/>
      <c r="C383" s="265"/>
      <c r="D383" s="244" t="s">
        <v>183</v>
      </c>
      <c r="E383" s="266" t="s">
        <v>1</v>
      </c>
      <c r="F383" s="267" t="s">
        <v>201</v>
      </c>
      <c r="G383" s="265"/>
      <c r="H383" s="268">
        <v>44</v>
      </c>
      <c r="I383" s="269"/>
      <c r="J383" s="265"/>
      <c r="K383" s="265"/>
      <c r="L383" s="270"/>
      <c r="M383" s="271"/>
      <c r="N383" s="272"/>
      <c r="O383" s="272"/>
      <c r="P383" s="272"/>
      <c r="Q383" s="272"/>
      <c r="R383" s="272"/>
      <c r="S383" s="272"/>
      <c r="T383" s="27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4" t="s">
        <v>183</v>
      </c>
      <c r="AU383" s="274" t="s">
        <v>88</v>
      </c>
      <c r="AV383" s="15" t="s">
        <v>181</v>
      </c>
      <c r="AW383" s="15" t="s">
        <v>34</v>
      </c>
      <c r="AX383" s="15" t="s">
        <v>86</v>
      </c>
      <c r="AY383" s="274" t="s">
        <v>174</v>
      </c>
    </row>
    <row r="384" s="2" customFormat="1" ht="49.05" customHeight="1">
      <c r="A384" s="39"/>
      <c r="B384" s="40"/>
      <c r="C384" s="229" t="s">
        <v>471</v>
      </c>
      <c r="D384" s="229" t="s">
        <v>176</v>
      </c>
      <c r="E384" s="230" t="s">
        <v>2528</v>
      </c>
      <c r="F384" s="231" t="s">
        <v>2529</v>
      </c>
      <c r="G384" s="232" t="s">
        <v>179</v>
      </c>
      <c r="H384" s="233">
        <v>44</v>
      </c>
      <c r="I384" s="234"/>
      <c r="J384" s="235">
        <f>ROUND(I384*H384,2)</f>
        <v>0</v>
      </c>
      <c r="K384" s="231" t="s">
        <v>180</v>
      </c>
      <c r="L384" s="45"/>
      <c r="M384" s="236" t="s">
        <v>1</v>
      </c>
      <c r="N384" s="237" t="s">
        <v>44</v>
      </c>
      <c r="O384" s="92"/>
      <c r="P384" s="238">
        <f>O384*H384</f>
        <v>0</v>
      </c>
      <c r="Q384" s="238">
        <v>0</v>
      </c>
      <c r="R384" s="238">
        <f>Q384*H384</f>
        <v>0</v>
      </c>
      <c r="S384" s="238">
        <v>0</v>
      </c>
      <c r="T384" s="23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0" t="s">
        <v>181</v>
      </c>
      <c r="AT384" s="240" t="s">
        <v>176</v>
      </c>
      <c r="AU384" s="240" t="s">
        <v>88</v>
      </c>
      <c r="AY384" s="18" t="s">
        <v>174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86</v>
      </c>
      <c r="BK384" s="241">
        <f>ROUND(I384*H384,2)</f>
        <v>0</v>
      </c>
      <c r="BL384" s="18" t="s">
        <v>181</v>
      </c>
      <c r="BM384" s="240" t="s">
        <v>2530</v>
      </c>
    </row>
    <row r="385" s="13" customFormat="1">
      <c r="A385" s="13"/>
      <c r="B385" s="242"/>
      <c r="C385" s="243"/>
      <c r="D385" s="244" t="s">
        <v>183</v>
      </c>
      <c r="E385" s="245" t="s">
        <v>1</v>
      </c>
      <c r="F385" s="246" t="s">
        <v>483</v>
      </c>
      <c r="G385" s="243"/>
      <c r="H385" s="245" t="s">
        <v>1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2" t="s">
        <v>183</v>
      </c>
      <c r="AU385" s="252" t="s">
        <v>88</v>
      </c>
      <c r="AV385" s="13" t="s">
        <v>86</v>
      </c>
      <c r="AW385" s="13" t="s">
        <v>34</v>
      </c>
      <c r="AX385" s="13" t="s">
        <v>79</v>
      </c>
      <c r="AY385" s="252" t="s">
        <v>174</v>
      </c>
    </row>
    <row r="386" s="14" customFormat="1">
      <c r="A386" s="14"/>
      <c r="B386" s="253"/>
      <c r="C386" s="254"/>
      <c r="D386" s="244" t="s">
        <v>183</v>
      </c>
      <c r="E386" s="255" t="s">
        <v>1</v>
      </c>
      <c r="F386" s="256" t="s">
        <v>2366</v>
      </c>
      <c r="G386" s="254"/>
      <c r="H386" s="257">
        <v>17</v>
      </c>
      <c r="I386" s="258"/>
      <c r="J386" s="254"/>
      <c r="K386" s="254"/>
      <c r="L386" s="259"/>
      <c r="M386" s="260"/>
      <c r="N386" s="261"/>
      <c r="O386" s="261"/>
      <c r="P386" s="261"/>
      <c r="Q386" s="261"/>
      <c r="R386" s="261"/>
      <c r="S386" s="261"/>
      <c r="T386" s="26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3" t="s">
        <v>183</v>
      </c>
      <c r="AU386" s="263" t="s">
        <v>88</v>
      </c>
      <c r="AV386" s="14" t="s">
        <v>88</v>
      </c>
      <c r="AW386" s="14" t="s">
        <v>34</v>
      </c>
      <c r="AX386" s="14" t="s">
        <v>79</v>
      </c>
      <c r="AY386" s="263" t="s">
        <v>174</v>
      </c>
    </row>
    <row r="387" s="13" customFormat="1">
      <c r="A387" s="13"/>
      <c r="B387" s="242"/>
      <c r="C387" s="243"/>
      <c r="D387" s="244" t="s">
        <v>183</v>
      </c>
      <c r="E387" s="245" t="s">
        <v>1</v>
      </c>
      <c r="F387" s="246" t="s">
        <v>197</v>
      </c>
      <c r="G387" s="243"/>
      <c r="H387" s="245" t="s">
        <v>1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2" t="s">
        <v>183</v>
      </c>
      <c r="AU387" s="252" t="s">
        <v>88</v>
      </c>
      <c r="AV387" s="13" t="s">
        <v>86</v>
      </c>
      <c r="AW387" s="13" t="s">
        <v>34</v>
      </c>
      <c r="AX387" s="13" t="s">
        <v>79</v>
      </c>
      <c r="AY387" s="252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2367</v>
      </c>
      <c r="G388" s="254"/>
      <c r="H388" s="257">
        <v>27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5" customFormat="1">
      <c r="A389" s="15"/>
      <c r="B389" s="264"/>
      <c r="C389" s="265"/>
      <c r="D389" s="244" t="s">
        <v>183</v>
      </c>
      <c r="E389" s="266" t="s">
        <v>1</v>
      </c>
      <c r="F389" s="267" t="s">
        <v>201</v>
      </c>
      <c r="G389" s="265"/>
      <c r="H389" s="268">
        <v>44</v>
      </c>
      <c r="I389" s="269"/>
      <c r="J389" s="265"/>
      <c r="K389" s="265"/>
      <c r="L389" s="270"/>
      <c r="M389" s="271"/>
      <c r="N389" s="272"/>
      <c r="O389" s="272"/>
      <c r="P389" s="272"/>
      <c r="Q389" s="272"/>
      <c r="R389" s="272"/>
      <c r="S389" s="272"/>
      <c r="T389" s="273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4" t="s">
        <v>183</v>
      </c>
      <c r="AU389" s="274" t="s">
        <v>88</v>
      </c>
      <c r="AV389" s="15" t="s">
        <v>181</v>
      </c>
      <c r="AW389" s="15" t="s">
        <v>34</v>
      </c>
      <c r="AX389" s="15" t="s">
        <v>86</v>
      </c>
      <c r="AY389" s="274" t="s">
        <v>174</v>
      </c>
    </row>
    <row r="390" s="2" customFormat="1" ht="49.05" customHeight="1">
      <c r="A390" s="39"/>
      <c r="B390" s="40"/>
      <c r="C390" s="229" t="s">
        <v>475</v>
      </c>
      <c r="D390" s="229" t="s">
        <v>176</v>
      </c>
      <c r="E390" s="230" t="s">
        <v>806</v>
      </c>
      <c r="F390" s="231" t="s">
        <v>807</v>
      </c>
      <c r="G390" s="232" t="s">
        <v>179</v>
      </c>
      <c r="H390" s="233">
        <v>61.799999999999997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2531</v>
      </c>
    </row>
    <row r="391" s="13" customFormat="1">
      <c r="A391" s="13"/>
      <c r="B391" s="242"/>
      <c r="C391" s="243"/>
      <c r="D391" s="244" t="s">
        <v>183</v>
      </c>
      <c r="E391" s="245" t="s">
        <v>1</v>
      </c>
      <c r="F391" s="246" t="s">
        <v>2532</v>
      </c>
      <c r="G391" s="243"/>
      <c r="H391" s="245" t="s">
        <v>1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2" t="s">
        <v>183</v>
      </c>
      <c r="AU391" s="252" t="s">
        <v>88</v>
      </c>
      <c r="AV391" s="13" t="s">
        <v>86</v>
      </c>
      <c r="AW391" s="13" t="s">
        <v>34</v>
      </c>
      <c r="AX391" s="13" t="s">
        <v>79</v>
      </c>
      <c r="AY391" s="252" t="s">
        <v>174</v>
      </c>
    </row>
    <row r="392" s="13" customFormat="1">
      <c r="A392" s="13"/>
      <c r="B392" s="242"/>
      <c r="C392" s="243"/>
      <c r="D392" s="244" t="s">
        <v>183</v>
      </c>
      <c r="E392" s="245" t="s">
        <v>1</v>
      </c>
      <c r="F392" s="246" t="s">
        <v>2348</v>
      </c>
      <c r="G392" s="243"/>
      <c r="H392" s="245" t="s">
        <v>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2" t="s">
        <v>183</v>
      </c>
      <c r="AU392" s="252" t="s">
        <v>88</v>
      </c>
      <c r="AV392" s="13" t="s">
        <v>86</v>
      </c>
      <c r="AW392" s="13" t="s">
        <v>34</v>
      </c>
      <c r="AX392" s="13" t="s">
        <v>79</v>
      </c>
      <c r="AY392" s="252" t="s">
        <v>174</v>
      </c>
    </row>
    <row r="393" s="13" customFormat="1">
      <c r="A393" s="13"/>
      <c r="B393" s="242"/>
      <c r="C393" s="243"/>
      <c r="D393" s="244" t="s">
        <v>183</v>
      </c>
      <c r="E393" s="245" t="s">
        <v>1</v>
      </c>
      <c r="F393" s="246" t="s">
        <v>185</v>
      </c>
      <c r="G393" s="243"/>
      <c r="H393" s="245" t="s">
        <v>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2" t="s">
        <v>183</v>
      </c>
      <c r="AU393" s="252" t="s">
        <v>88</v>
      </c>
      <c r="AV393" s="13" t="s">
        <v>86</v>
      </c>
      <c r="AW393" s="13" t="s">
        <v>34</v>
      </c>
      <c r="AX393" s="13" t="s">
        <v>79</v>
      </c>
      <c r="AY393" s="252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2359</v>
      </c>
      <c r="G394" s="254"/>
      <c r="H394" s="257">
        <v>61.799999999999997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86</v>
      </c>
      <c r="AY394" s="263" t="s">
        <v>174</v>
      </c>
    </row>
    <row r="395" s="2" customFormat="1" ht="49.05" customHeight="1">
      <c r="A395" s="39"/>
      <c r="B395" s="40"/>
      <c r="C395" s="229" t="s">
        <v>479</v>
      </c>
      <c r="D395" s="229" t="s">
        <v>176</v>
      </c>
      <c r="E395" s="230" t="s">
        <v>485</v>
      </c>
      <c r="F395" s="231" t="s">
        <v>486</v>
      </c>
      <c r="G395" s="232" t="s">
        <v>179</v>
      </c>
      <c r="H395" s="233">
        <v>83.040000000000006</v>
      </c>
      <c r="I395" s="234"/>
      <c r="J395" s="235">
        <f>ROUND(I395*H395,2)</f>
        <v>0</v>
      </c>
      <c r="K395" s="231" t="s">
        <v>180</v>
      </c>
      <c r="L395" s="45"/>
      <c r="M395" s="236" t="s">
        <v>1</v>
      </c>
      <c r="N395" s="237" t="s">
        <v>44</v>
      </c>
      <c r="O395" s="92"/>
      <c r="P395" s="238">
        <f>O395*H395</f>
        <v>0</v>
      </c>
      <c r="Q395" s="238">
        <v>0</v>
      </c>
      <c r="R395" s="238">
        <f>Q395*H395</f>
        <v>0</v>
      </c>
      <c r="S395" s="238">
        <v>0</v>
      </c>
      <c r="T395" s="23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0" t="s">
        <v>181</v>
      </c>
      <c r="AT395" s="240" t="s">
        <v>176</v>
      </c>
      <c r="AU395" s="240" t="s">
        <v>88</v>
      </c>
      <c r="AY395" s="18" t="s">
        <v>174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86</v>
      </c>
      <c r="BK395" s="241">
        <f>ROUND(I395*H395,2)</f>
        <v>0</v>
      </c>
      <c r="BL395" s="18" t="s">
        <v>181</v>
      </c>
      <c r="BM395" s="240" t="s">
        <v>2533</v>
      </c>
    </row>
    <row r="396" s="13" customFormat="1">
      <c r="A396" s="13"/>
      <c r="B396" s="242"/>
      <c r="C396" s="243"/>
      <c r="D396" s="244" t="s">
        <v>183</v>
      </c>
      <c r="E396" s="245" t="s">
        <v>1</v>
      </c>
      <c r="F396" s="246" t="s">
        <v>2348</v>
      </c>
      <c r="G396" s="243"/>
      <c r="H396" s="245" t="s">
        <v>1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2" t="s">
        <v>183</v>
      </c>
      <c r="AU396" s="252" t="s">
        <v>88</v>
      </c>
      <c r="AV396" s="13" t="s">
        <v>86</v>
      </c>
      <c r="AW396" s="13" t="s">
        <v>34</v>
      </c>
      <c r="AX396" s="13" t="s">
        <v>79</v>
      </c>
      <c r="AY396" s="252" t="s">
        <v>174</v>
      </c>
    </row>
    <row r="397" s="13" customFormat="1">
      <c r="A397" s="13"/>
      <c r="B397" s="242"/>
      <c r="C397" s="243"/>
      <c r="D397" s="244" t="s">
        <v>183</v>
      </c>
      <c r="E397" s="245" t="s">
        <v>1</v>
      </c>
      <c r="F397" s="246" t="s">
        <v>185</v>
      </c>
      <c r="G397" s="243"/>
      <c r="H397" s="245" t="s">
        <v>1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2" t="s">
        <v>183</v>
      </c>
      <c r="AU397" s="252" t="s">
        <v>88</v>
      </c>
      <c r="AV397" s="13" t="s">
        <v>86</v>
      </c>
      <c r="AW397" s="13" t="s">
        <v>34</v>
      </c>
      <c r="AX397" s="13" t="s">
        <v>79</v>
      </c>
      <c r="AY397" s="252" t="s">
        <v>174</v>
      </c>
    </row>
    <row r="398" s="14" customFormat="1">
      <c r="A398" s="14"/>
      <c r="B398" s="253"/>
      <c r="C398" s="254"/>
      <c r="D398" s="244" t="s">
        <v>183</v>
      </c>
      <c r="E398" s="255" t="s">
        <v>1</v>
      </c>
      <c r="F398" s="256" t="s">
        <v>2393</v>
      </c>
      <c r="G398" s="254"/>
      <c r="H398" s="257">
        <v>30.600000000000001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3" t="s">
        <v>183</v>
      </c>
      <c r="AU398" s="263" t="s">
        <v>88</v>
      </c>
      <c r="AV398" s="14" t="s">
        <v>88</v>
      </c>
      <c r="AW398" s="14" t="s">
        <v>34</v>
      </c>
      <c r="AX398" s="14" t="s">
        <v>79</v>
      </c>
      <c r="AY398" s="263" t="s">
        <v>174</v>
      </c>
    </row>
    <row r="399" s="13" customFormat="1">
      <c r="A399" s="13"/>
      <c r="B399" s="242"/>
      <c r="C399" s="243"/>
      <c r="D399" s="244" t="s">
        <v>183</v>
      </c>
      <c r="E399" s="245" t="s">
        <v>1</v>
      </c>
      <c r="F399" s="246" t="s">
        <v>197</v>
      </c>
      <c r="G399" s="243"/>
      <c r="H399" s="245" t="s">
        <v>1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2" t="s">
        <v>183</v>
      </c>
      <c r="AU399" s="252" t="s">
        <v>88</v>
      </c>
      <c r="AV399" s="13" t="s">
        <v>86</v>
      </c>
      <c r="AW399" s="13" t="s">
        <v>34</v>
      </c>
      <c r="AX399" s="13" t="s">
        <v>79</v>
      </c>
      <c r="AY399" s="252" t="s">
        <v>174</v>
      </c>
    </row>
    <row r="400" s="14" customFormat="1">
      <c r="A400" s="14"/>
      <c r="B400" s="253"/>
      <c r="C400" s="254"/>
      <c r="D400" s="244" t="s">
        <v>183</v>
      </c>
      <c r="E400" s="255" t="s">
        <v>1</v>
      </c>
      <c r="F400" s="256" t="s">
        <v>2394</v>
      </c>
      <c r="G400" s="254"/>
      <c r="H400" s="257">
        <v>52.439999999999998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3" t="s">
        <v>183</v>
      </c>
      <c r="AU400" s="263" t="s">
        <v>88</v>
      </c>
      <c r="AV400" s="14" t="s">
        <v>88</v>
      </c>
      <c r="AW400" s="14" t="s">
        <v>34</v>
      </c>
      <c r="AX400" s="14" t="s">
        <v>79</v>
      </c>
      <c r="AY400" s="263" t="s">
        <v>174</v>
      </c>
    </row>
    <row r="401" s="15" customFormat="1">
      <c r="A401" s="15"/>
      <c r="B401" s="264"/>
      <c r="C401" s="265"/>
      <c r="D401" s="244" t="s">
        <v>183</v>
      </c>
      <c r="E401" s="266" t="s">
        <v>1</v>
      </c>
      <c r="F401" s="267" t="s">
        <v>201</v>
      </c>
      <c r="G401" s="265"/>
      <c r="H401" s="268">
        <v>83.040000000000006</v>
      </c>
      <c r="I401" s="269"/>
      <c r="J401" s="265"/>
      <c r="K401" s="265"/>
      <c r="L401" s="270"/>
      <c r="M401" s="271"/>
      <c r="N401" s="272"/>
      <c r="O401" s="272"/>
      <c r="P401" s="272"/>
      <c r="Q401" s="272"/>
      <c r="R401" s="272"/>
      <c r="S401" s="272"/>
      <c r="T401" s="273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4" t="s">
        <v>183</v>
      </c>
      <c r="AU401" s="274" t="s">
        <v>88</v>
      </c>
      <c r="AV401" s="15" t="s">
        <v>181</v>
      </c>
      <c r="AW401" s="15" t="s">
        <v>34</v>
      </c>
      <c r="AX401" s="15" t="s">
        <v>86</v>
      </c>
      <c r="AY401" s="274" t="s">
        <v>174</v>
      </c>
    </row>
    <row r="402" s="2" customFormat="1" ht="37.8" customHeight="1">
      <c r="A402" s="39"/>
      <c r="B402" s="40"/>
      <c r="C402" s="229" t="s">
        <v>484</v>
      </c>
      <c r="D402" s="229" t="s">
        <v>176</v>
      </c>
      <c r="E402" s="230" t="s">
        <v>810</v>
      </c>
      <c r="F402" s="231" t="s">
        <v>811</v>
      </c>
      <c r="G402" s="232" t="s">
        <v>179</v>
      </c>
      <c r="H402" s="233">
        <v>61.799999999999997</v>
      </c>
      <c r="I402" s="234"/>
      <c r="J402" s="235">
        <f>ROUND(I402*H402,2)</f>
        <v>0</v>
      </c>
      <c r="K402" s="231" t="s">
        <v>180</v>
      </c>
      <c r="L402" s="45"/>
      <c r="M402" s="236" t="s">
        <v>1</v>
      </c>
      <c r="N402" s="237" t="s">
        <v>44</v>
      </c>
      <c r="O402" s="92"/>
      <c r="P402" s="238">
        <f>O402*H402</f>
        <v>0</v>
      </c>
      <c r="Q402" s="238">
        <v>0</v>
      </c>
      <c r="R402" s="238">
        <f>Q402*H402</f>
        <v>0</v>
      </c>
      <c r="S402" s="238">
        <v>0</v>
      </c>
      <c r="T402" s="23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40" t="s">
        <v>181</v>
      </c>
      <c r="AT402" s="240" t="s">
        <v>176</v>
      </c>
      <c r="AU402" s="240" t="s">
        <v>88</v>
      </c>
      <c r="AY402" s="18" t="s">
        <v>174</v>
      </c>
      <c r="BE402" s="241">
        <f>IF(N402="základní",J402,0)</f>
        <v>0</v>
      </c>
      <c r="BF402" s="241">
        <f>IF(N402="snížená",J402,0)</f>
        <v>0</v>
      </c>
      <c r="BG402" s="241">
        <f>IF(N402="zákl. přenesená",J402,0)</f>
        <v>0</v>
      </c>
      <c r="BH402" s="241">
        <f>IF(N402="sníž. přenesená",J402,0)</f>
        <v>0</v>
      </c>
      <c r="BI402" s="241">
        <f>IF(N402="nulová",J402,0)</f>
        <v>0</v>
      </c>
      <c r="BJ402" s="18" t="s">
        <v>86</v>
      </c>
      <c r="BK402" s="241">
        <f>ROUND(I402*H402,2)</f>
        <v>0</v>
      </c>
      <c r="BL402" s="18" t="s">
        <v>181</v>
      </c>
      <c r="BM402" s="240" t="s">
        <v>2534</v>
      </c>
    </row>
    <row r="403" s="13" customFormat="1">
      <c r="A403" s="13"/>
      <c r="B403" s="242"/>
      <c r="C403" s="243"/>
      <c r="D403" s="244" t="s">
        <v>183</v>
      </c>
      <c r="E403" s="245" t="s">
        <v>1</v>
      </c>
      <c r="F403" s="246" t="s">
        <v>2535</v>
      </c>
      <c r="G403" s="243"/>
      <c r="H403" s="245" t="s">
        <v>1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2" t="s">
        <v>183</v>
      </c>
      <c r="AU403" s="252" t="s">
        <v>88</v>
      </c>
      <c r="AV403" s="13" t="s">
        <v>86</v>
      </c>
      <c r="AW403" s="13" t="s">
        <v>34</v>
      </c>
      <c r="AX403" s="13" t="s">
        <v>79</v>
      </c>
      <c r="AY403" s="252" t="s">
        <v>174</v>
      </c>
    </row>
    <row r="404" s="13" customFormat="1">
      <c r="A404" s="13"/>
      <c r="B404" s="242"/>
      <c r="C404" s="243"/>
      <c r="D404" s="244" t="s">
        <v>183</v>
      </c>
      <c r="E404" s="245" t="s">
        <v>1</v>
      </c>
      <c r="F404" s="246" t="s">
        <v>2348</v>
      </c>
      <c r="G404" s="243"/>
      <c r="H404" s="245" t="s">
        <v>1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2" t="s">
        <v>183</v>
      </c>
      <c r="AU404" s="252" t="s">
        <v>88</v>
      </c>
      <c r="AV404" s="13" t="s">
        <v>86</v>
      </c>
      <c r="AW404" s="13" t="s">
        <v>34</v>
      </c>
      <c r="AX404" s="13" t="s">
        <v>79</v>
      </c>
      <c r="AY404" s="252" t="s">
        <v>174</v>
      </c>
    </row>
    <row r="405" s="13" customFormat="1">
      <c r="A405" s="13"/>
      <c r="B405" s="242"/>
      <c r="C405" s="243"/>
      <c r="D405" s="244" t="s">
        <v>183</v>
      </c>
      <c r="E405" s="245" t="s">
        <v>1</v>
      </c>
      <c r="F405" s="246" t="s">
        <v>185</v>
      </c>
      <c r="G405" s="243"/>
      <c r="H405" s="245" t="s">
        <v>1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2" t="s">
        <v>183</v>
      </c>
      <c r="AU405" s="252" t="s">
        <v>88</v>
      </c>
      <c r="AV405" s="13" t="s">
        <v>86</v>
      </c>
      <c r="AW405" s="13" t="s">
        <v>34</v>
      </c>
      <c r="AX405" s="13" t="s">
        <v>79</v>
      </c>
      <c r="AY405" s="252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2359</v>
      </c>
      <c r="G406" s="254"/>
      <c r="H406" s="257">
        <v>61.799999999999997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86</v>
      </c>
      <c r="AY406" s="263" t="s">
        <v>174</v>
      </c>
    </row>
    <row r="407" s="2" customFormat="1" ht="37.8" customHeight="1">
      <c r="A407" s="39"/>
      <c r="B407" s="40"/>
      <c r="C407" s="229" t="s">
        <v>488</v>
      </c>
      <c r="D407" s="229" t="s">
        <v>176</v>
      </c>
      <c r="E407" s="230" t="s">
        <v>489</v>
      </c>
      <c r="F407" s="231" t="s">
        <v>490</v>
      </c>
      <c r="G407" s="232" t="s">
        <v>179</v>
      </c>
      <c r="H407" s="233">
        <v>62.560000000000002</v>
      </c>
      <c r="I407" s="234"/>
      <c r="J407" s="235">
        <f>ROUND(I407*H407,2)</f>
        <v>0</v>
      </c>
      <c r="K407" s="231" t="s">
        <v>180</v>
      </c>
      <c r="L407" s="45"/>
      <c r="M407" s="236" t="s">
        <v>1</v>
      </c>
      <c r="N407" s="237" t="s">
        <v>44</v>
      </c>
      <c r="O407" s="92"/>
      <c r="P407" s="238">
        <f>O407*H407</f>
        <v>0</v>
      </c>
      <c r="Q407" s="238">
        <v>0</v>
      </c>
      <c r="R407" s="238">
        <f>Q407*H407</f>
        <v>0</v>
      </c>
      <c r="S407" s="238">
        <v>0</v>
      </c>
      <c r="T407" s="23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40" t="s">
        <v>181</v>
      </c>
      <c r="AT407" s="240" t="s">
        <v>176</v>
      </c>
      <c r="AU407" s="240" t="s">
        <v>88</v>
      </c>
      <c r="AY407" s="18" t="s">
        <v>174</v>
      </c>
      <c r="BE407" s="241">
        <f>IF(N407="základní",J407,0)</f>
        <v>0</v>
      </c>
      <c r="BF407" s="241">
        <f>IF(N407="snížená",J407,0)</f>
        <v>0</v>
      </c>
      <c r="BG407" s="241">
        <f>IF(N407="zákl. přenesená",J407,0)</f>
        <v>0</v>
      </c>
      <c r="BH407" s="241">
        <f>IF(N407="sníž. přenesená",J407,0)</f>
        <v>0</v>
      </c>
      <c r="BI407" s="241">
        <f>IF(N407="nulová",J407,0)</f>
        <v>0</v>
      </c>
      <c r="BJ407" s="18" t="s">
        <v>86</v>
      </c>
      <c r="BK407" s="241">
        <f>ROUND(I407*H407,2)</f>
        <v>0</v>
      </c>
      <c r="BL407" s="18" t="s">
        <v>181</v>
      </c>
      <c r="BM407" s="240" t="s">
        <v>2536</v>
      </c>
    </row>
    <row r="408" s="13" customFormat="1">
      <c r="A408" s="13"/>
      <c r="B408" s="242"/>
      <c r="C408" s="243"/>
      <c r="D408" s="244" t="s">
        <v>183</v>
      </c>
      <c r="E408" s="245" t="s">
        <v>1</v>
      </c>
      <c r="F408" s="246" t="s">
        <v>2348</v>
      </c>
      <c r="G408" s="243"/>
      <c r="H408" s="245" t="s">
        <v>1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2" t="s">
        <v>183</v>
      </c>
      <c r="AU408" s="252" t="s">
        <v>88</v>
      </c>
      <c r="AV408" s="13" t="s">
        <v>86</v>
      </c>
      <c r="AW408" s="13" t="s">
        <v>34</v>
      </c>
      <c r="AX408" s="13" t="s">
        <v>79</v>
      </c>
      <c r="AY408" s="252" t="s">
        <v>174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185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4" customFormat="1">
      <c r="A410" s="14"/>
      <c r="B410" s="253"/>
      <c r="C410" s="254"/>
      <c r="D410" s="244" t="s">
        <v>183</v>
      </c>
      <c r="E410" s="255" t="s">
        <v>1</v>
      </c>
      <c r="F410" s="256" t="s">
        <v>2371</v>
      </c>
      <c r="G410" s="254"/>
      <c r="H410" s="257">
        <v>23.800000000000001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3" t="s">
        <v>183</v>
      </c>
      <c r="AU410" s="263" t="s">
        <v>88</v>
      </c>
      <c r="AV410" s="14" t="s">
        <v>88</v>
      </c>
      <c r="AW410" s="14" t="s">
        <v>34</v>
      </c>
      <c r="AX410" s="14" t="s">
        <v>79</v>
      </c>
      <c r="AY410" s="263" t="s">
        <v>174</v>
      </c>
    </row>
    <row r="411" s="13" customFormat="1">
      <c r="A411" s="13"/>
      <c r="B411" s="242"/>
      <c r="C411" s="243"/>
      <c r="D411" s="244" t="s">
        <v>183</v>
      </c>
      <c r="E411" s="245" t="s">
        <v>1</v>
      </c>
      <c r="F411" s="246" t="s">
        <v>197</v>
      </c>
      <c r="G411" s="243"/>
      <c r="H411" s="245" t="s">
        <v>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2" t="s">
        <v>183</v>
      </c>
      <c r="AU411" s="252" t="s">
        <v>88</v>
      </c>
      <c r="AV411" s="13" t="s">
        <v>86</v>
      </c>
      <c r="AW411" s="13" t="s">
        <v>34</v>
      </c>
      <c r="AX411" s="13" t="s">
        <v>79</v>
      </c>
      <c r="AY411" s="252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2372</v>
      </c>
      <c r="G412" s="254"/>
      <c r="H412" s="257">
        <v>38.759999999999998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5" customFormat="1">
      <c r="A413" s="15"/>
      <c r="B413" s="264"/>
      <c r="C413" s="265"/>
      <c r="D413" s="244" t="s">
        <v>183</v>
      </c>
      <c r="E413" s="266" t="s">
        <v>1</v>
      </c>
      <c r="F413" s="267" t="s">
        <v>201</v>
      </c>
      <c r="G413" s="265"/>
      <c r="H413" s="268">
        <v>62.560000000000002</v>
      </c>
      <c r="I413" s="269"/>
      <c r="J413" s="265"/>
      <c r="K413" s="265"/>
      <c r="L413" s="270"/>
      <c r="M413" s="271"/>
      <c r="N413" s="272"/>
      <c r="O413" s="272"/>
      <c r="P413" s="272"/>
      <c r="Q413" s="272"/>
      <c r="R413" s="272"/>
      <c r="S413" s="272"/>
      <c r="T413" s="273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4" t="s">
        <v>183</v>
      </c>
      <c r="AU413" s="274" t="s">
        <v>88</v>
      </c>
      <c r="AV413" s="15" t="s">
        <v>181</v>
      </c>
      <c r="AW413" s="15" t="s">
        <v>34</v>
      </c>
      <c r="AX413" s="15" t="s">
        <v>86</v>
      </c>
      <c r="AY413" s="274" t="s">
        <v>174</v>
      </c>
    </row>
    <row r="414" s="2" customFormat="1" ht="24.15" customHeight="1">
      <c r="A414" s="39"/>
      <c r="B414" s="40"/>
      <c r="C414" s="229" t="s">
        <v>492</v>
      </c>
      <c r="D414" s="229" t="s">
        <v>176</v>
      </c>
      <c r="E414" s="230" t="s">
        <v>493</v>
      </c>
      <c r="F414" s="231" t="s">
        <v>494</v>
      </c>
      <c r="G414" s="232" t="s">
        <v>179</v>
      </c>
      <c r="H414" s="233">
        <v>250.28</v>
      </c>
      <c r="I414" s="234"/>
      <c r="J414" s="235">
        <f>ROUND(I414*H414,2)</f>
        <v>0</v>
      </c>
      <c r="K414" s="231" t="s">
        <v>180</v>
      </c>
      <c r="L414" s="45"/>
      <c r="M414" s="236" t="s">
        <v>1</v>
      </c>
      <c r="N414" s="237" t="s">
        <v>44</v>
      </c>
      <c r="O414" s="92"/>
      <c r="P414" s="238">
        <f>O414*H414</f>
        <v>0</v>
      </c>
      <c r="Q414" s="238">
        <v>0</v>
      </c>
      <c r="R414" s="238">
        <f>Q414*H414</f>
        <v>0</v>
      </c>
      <c r="S414" s="238">
        <v>0</v>
      </c>
      <c r="T414" s="23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40" t="s">
        <v>181</v>
      </c>
      <c r="AT414" s="240" t="s">
        <v>176</v>
      </c>
      <c r="AU414" s="240" t="s">
        <v>88</v>
      </c>
      <c r="AY414" s="18" t="s">
        <v>174</v>
      </c>
      <c r="BE414" s="241">
        <f>IF(N414="základní",J414,0)</f>
        <v>0</v>
      </c>
      <c r="BF414" s="241">
        <f>IF(N414="snížená",J414,0)</f>
        <v>0</v>
      </c>
      <c r="BG414" s="241">
        <f>IF(N414="zákl. přenesená",J414,0)</f>
        <v>0</v>
      </c>
      <c r="BH414" s="241">
        <f>IF(N414="sníž. přenesená",J414,0)</f>
        <v>0</v>
      </c>
      <c r="BI414" s="241">
        <f>IF(N414="nulová",J414,0)</f>
        <v>0</v>
      </c>
      <c r="BJ414" s="18" t="s">
        <v>86</v>
      </c>
      <c r="BK414" s="241">
        <f>ROUND(I414*H414,2)</f>
        <v>0</v>
      </c>
      <c r="BL414" s="18" t="s">
        <v>181</v>
      </c>
      <c r="BM414" s="240" t="s">
        <v>2537</v>
      </c>
    </row>
    <row r="415" s="13" customFormat="1">
      <c r="A415" s="13"/>
      <c r="B415" s="242"/>
      <c r="C415" s="243"/>
      <c r="D415" s="244" t="s">
        <v>183</v>
      </c>
      <c r="E415" s="245" t="s">
        <v>1</v>
      </c>
      <c r="F415" s="246" t="s">
        <v>2538</v>
      </c>
      <c r="G415" s="243"/>
      <c r="H415" s="245" t="s">
        <v>1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183</v>
      </c>
      <c r="AU415" s="252" t="s">
        <v>88</v>
      </c>
      <c r="AV415" s="13" t="s">
        <v>86</v>
      </c>
      <c r="AW415" s="13" t="s">
        <v>34</v>
      </c>
      <c r="AX415" s="13" t="s">
        <v>79</v>
      </c>
      <c r="AY415" s="252" t="s">
        <v>174</v>
      </c>
    </row>
    <row r="416" s="13" customFormat="1">
      <c r="A416" s="13"/>
      <c r="B416" s="242"/>
      <c r="C416" s="243"/>
      <c r="D416" s="244" t="s">
        <v>183</v>
      </c>
      <c r="E416" s="245" t="s">
        <v>1</v>
      </c>
      <c r="F416" s="246" t="s">
        <v>2348</v>
      </c>
      <c r="G416" s="243"/>
      <c r="H416" s="245" t="s">
        <v>1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2" t="s">
        <v>183</v>
      </c>
      <c r="AU416" s="252" t="s">
        <v>88</v>
      </c>
      <c r="AV416" s="13" t="s">
        <v>86</v>
      </c>
      <c r="AW416" s="13" t="s">
        <v>34</v>
      </c>
      <c r="AX416" s="13" t="s">
        <v>79</v>
      </c>
      <c r="AY416" s="252" t="s">
        <v>174</v>
      </c>
    </row>
    <row r="417" s="13" customFormat="1">
      <c r="A417" s="13"/>
      <c r="B417" s="242"/>
      <c r="C417" s="243"/>
      <c r="D417" s="244" t="s">
        <v>183</v>
      </c>
      <c r="E417" s="245" t="s">
        <v>1</v>
      </c>
      <c r="F417" s="246" t="s">
        <v>185</v>
      </c>
      <c r="G417" s="243"/>
      <c r="H417" s="245" t="s">
        <v>1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2" t="s">
        <v>183</v>
      </c>
      <c r="AU417" s="252" t="s">
        <v>88</v>
      </c>
      <c r="AV417" s="13" t="s">
        <v>86</v>
      </c>
      <c r="AW417" s="13" t="s">
        <v>34</v>
      </c>
      <c r="AX417" s="13" t="s">
        <v>79</v>
      </c>
      <c r="AY417" s="252" t="s">
        <v>174</v>
      </c>
    </row>
    <row r="418" s="14" customFormat="1">
      <c r="A418" s="14"/>
      <c r="B418" s="253"/>
      <c r="C418" s="254"/>
      <c r="D418" s="244" t="s">
        <v>183</v>
      </c>
      <c r="E418" s="255" t="s">
        <v>1</v>
      </c>
      <c r="F418" s="256" t="s">
        <v>2359</v>
      </c>
      <c r="G418" s="254"/>
      <c r="H418" s="257">
        <v>61.799999999999997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3" t="s">
        <v>183</v>
      </c>
      <c r="AU418" s="263" t="s">
        <v>88</v>
      </c>
      <c r="AV418" s="14" t="s">
        <v>88</v>
      </c>
      <c r="AW418" s="14" t="s">
        <v>34</v>
      </c>
      <c r="AX418" s="14" t="s">
        <v>79</v>
      </c>
      <c r="AY418" s="263" t="s">
        <v>174</v>
      </c>
    </row>
    <row r="419" s="14" customFormat="1">
      <c r="A419" s="14"/>
      <c r="B419" s="253"/>
      <c r="C419" s="254"/>
      <c r="D419" s="244" t="s">
        <v>183</v>
      </c>
      <c r="E419" s="255" t="s">
        <v>1</v>
      </c>
      <c r="F419" s="256" t="s">
        <v>2393</v>
      </c>
      <c r="G419" s="254"/>
      <c r="H419" s="257">
        <v>30.600000000000001</v>
      </c>
      <c r="I419" s="258"/>
      <c r="J419" s="254"/>
      <c r="K419" s="254"/>
      <c r="L419" s="259"/>
      <c r="M419" s="260"/>
      <c r="N419" s="261"/>
      <c r="O419" s="261"/>
      <c r="P419" s="261"/>
      <c r="Q419" s="261"/>
      <c r="R419" s="261"/>
      <c r="S419" s="261"/>
      <c r="T419" s="26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3" t="s">
        <v>183</v>
      </c>
      <c r="AU419" s="263" t="s">
        <v>88</v>
      </c>
      <c r="AV419" s="14" t="s">
        <v>88</v>
      </c>
      <c r="AW419" s="14" t="s">
        <v>34</v>
      </c>
      <c r="AX419" s="14" t="s">
        <v>79</v>
      </c>
      <c r="AY419" s="263" t="s">
        <v>174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197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4" customFormat="1">
      <c r="A421" s="14"/>
      <c r="B421" s="253"/>
      <c r="C421" s="254"/>
      <c r="D421" s="244" t="s">
        <v>183</v>
      </c>
      <c r="E421" s="255" t="s">
        <v>1</v>
      </c>
      <c r="F421" s="256" t="s">
        <v>2394</v>
      </c>
      <c r="G421" s="254"/>
      <c r="H421" s="257">
        <v>52.439999999999998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3" t="s">
        <v>183</v>
      </c>
      <c r="AU421" s="263" t="s">
        <v>88</v>
      </c>
      <c r="AV421" s="14" t="s">
        <v>88</v>
      </c>
      <c r="AW421" s="14" t="s">
        <v>34</v>
      </c>
      <c r="AX421" s="14" t="s">
        <v>79</v>
      </c>
      <c r="AY421" s="263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2388</v>
      </c>
      <c r="G422" s="254"/>
      <c r="H422" s="257">
        <v>37.399999999999999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3" customFormat="1">
      <c r="A423" s="13"/>
      <c r="B423" s="242"/>
      <c r="C423" s="243"/>
      <c r="D423" s="244" t="s">
        <v>183</v>
      </c>
      <c r="E423" s="245" t="s">
        <v>1</v>
      </c>
      <c r="F423" s="246" t="s">
        <v>197</v>
      </c>
      <c r="G423" s="243"/>
      <c r="H423" s="245" t="s">
        <v>1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2" t="s">
        <v>183</v>
      </c>
      <c r="AU423" s="252" t="s">
        <v>88</v>
      </c>
      <c r="AV423" s="13" t="s">
        <v>86</v>
      </c>
      <c r="AW423" s="13" t="s">
        <v>34</v>
      </c>
      <c r="AX423" s="13" t="s">
        <v>79</v>
      </c>
      <c r="AY423" s="252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2389</v>
      </c>
      <c r="G424" s="254"/>
      <c r="H424" s="257">
        <v>68.040000000000006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5" customFormat="1">
      <c r="A425" s="15"/>
      <c r="B425" s="264"/>
      <c r="C425" s="265"/>
      <c r="D425" s="244" t="s">
        <v>183</v>
      </c>
      <c r="E425" s="266" t="s">
        <v>1</v>
      </c>
      <c r="F425" s="267" t="s">
        <v>201</v>
      </c>
      <c r="G425" s="265"/>
      <c r="H425" s="268">
        <v>250.28</v>
      </c>
      <c r="I425" s="269"/>
      <c r="J425" s="265"/>
      <c r="K425" s="265"/>
      <c r="L425" s="270"/>
      <c r="M425" s="271"/>
      <c r="N425" s="272"/>
      <c r="O425" s="272"/>
      <c r="P425" s="272"/>
      <c r="Q425" s="272"/>
      <c r="R425" s="272"/>
      <c r="S425" s="272"/>
      <c r="T425" s="27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74" t="s">
        <v>183</v>
      </c>
      <c r="AU425" s="274" t="s">
        <v>88</v>
      </c>
      <c r="AV425" s="15" t="s">
        <v>181</v>
      </c>
      <c r="AW425" s="15" t="s">
        <v>34</v>
      </c>
      <c r="AX425" s="15" t="s">
        <v>86</v>
      </c>
      <c r="AY425" s="274" t="s">
        <v>174</v>
      </c>
    </row>
    <row r="426" s="2" customFormat="1" ht="24.15" customHeight="1">
      <c r="A426" s="39"/>
      <c r="B426" s="40"/>
      <c r="C426" s="229" t="s">
        <v>496</v>
      </c>
      <c r="D426" s="229" t="s">
        <v>176</v>
      </c>
      <c r="E426" s="230" t="s">
        <v>497</v>
      </c>
      <c r="F426" s="231" t="s">
        <v>498</v>
      </c>
      <c r="G426" s="232" t="s">
        <v>179</v>
      </c>
      <c r="H426" s="233">
        <v>86.519999999999996</v>
      </c>
      <c r="I426" s="234"/>
      <c r="J426" s="235">
        <f>ROUND(I426*H426,2)</f>
        <v>0</v>
      </c>
      <c r="K426" s="231" t="s">
        <v>180</v>
      </c>
      <c r="L426" s="45"/>
      <c r="M426" s="236" t="s">
        <v>1</v>
      </c>
      <c r="N426" s="237" t="s">
        <v>44</v>
      </c>
      <c r="O426" s="92"/>
      <c r="P426" s="238">
        <f>O426*H426</f>
        <v>0</v>
      </c>
      <c r="Q426" s="238">
        <v>0</v>
      </c>
      <c r="R426" s="238">
        <f>Q426*H426</f>
        <v>0</v>
      </c>
      <c r="S426" s="238">
        <v>0</v>
      </c>
      <c r="T426" s="23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40" t="s">
        <v>181</v>
      </c>
      <c r="AT426" s="240" t="s">
        <v>176</v>
      </c>
      <c r="AU426" s="240" t="s">
        <v>88</v>
      </c>
      <c r="AY426" s="18" t="s">
        <v>174</v>
      </c>
      <c r="BE426" s="241">
        <f>IF(N426="základní",J426,0)</f>
        <v>0</v>
      </c>
      <c r="BF426" s="241">
        <f>IF(N426="snížená",J426,0)</f>
        <v>0</v>
      </c>
      <c r="BG426" s="241">
        <f>IF(N426="zákl. přenesená",J426,0)</f>
        <v>0</v>
      </c>
      <c r="BH426" s="241">
        <f>IF(N426="sníž. přenesená",J426,0)</f>
        <v>0</v>
      </c>
      <c r="BI426" s="241">
        <f>IF(N426="nulová",J426,0)</f>
        <v>0</v>
      </c>
      <c r="BJ426" s="18" t="s">
        <v>86</v>
      </c>
      <c r="BK426" s="241">
        <f>ROUND(I426*H426,2)</f>
        <v>0</v>
      </c>
      <c r="BL426" s="18" t="s">
        <v>181</v>
      </c>
      <c r="BM426" s="240" t="s">
        <v>2539</v>
      </c>
    </row>
    <row r="427" s="13" customFormat="1">
      <c r="A427" s="13"/>
      <c r="B427" s="242"/>
      <c r="C427" s="243"/>
      <c r="D427" s="244" t="s">
        <v>183</v>
      </c>
      <c r="E427" s="245" t="s">
        <v>1</v>
      </c>
      <c r="F427" s="246" t="s">
        <v>2538</v>
      </c>
      <c r="G427" s="243"/>
      <c r="H427" s="245" t="s">
        <v>1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2" t="s">
        <v>183</v>
      </c>
      <c r="AU427" s="252" t="s">
        <v>88</v>
      </c>
      <c r="AV427" s="13" t="s">
        <v>86</v>
      </c>
      <c r="AW427" s="13" t="s">
        <v>34</v>
      </c>
      <c r="AX427" s="13" t="s">
        <v>79</v>
      </c>
      <c r="AY427" s="252" t="s">
        <v>174</v>
      </c>
    </row>
    <row r="428" s="13" customFormat="1">
      <c r="A428" s="13"/>
      <c r="B428" s="242"/>
      <c r="C428" s="243"/>
      <c r="D428" s="244" t="s">
        <v>183</v>
      </c>
      <c r="E428" s="245" t="s">
        <v>1</v>
      </c>
      <c r="F428" s="246" t="s">
        <v>2348</v>
      </c>
      <c r="G428" s="243"/>
      <c r="H428" s="245" t="s">
        <v>1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2" t="s">
        <v>183</v>
      </c>
      <c r="AU428" s="252" t="s">
        <v>88</v>
      </c>
      <c r="AV428" s="13" t="s">
        <v>86</v>
      </c>
      <c r="AW428" s="13" t="s">
        <v>34</v>
      </c>
      <c r="AX428" s="13" t="s">
        <v>79</v>
      </c>
      <c r="AY428" s="252" t="s">
        <v>174</v>
      </c>
    </row>
    <row r="429" s="13" customFormat="1">
      <c r="A429" s="13"/>
      <c r="B429" s="242"/>
      <c r="C429" s="243"/>
      <c r="D429" s="244" t="s">
        <v>183</v>
      </c>
      <c r="E429" s="245" t="s">
        <v>1</v>
      </c>
      <c r="F429" s="246" t="s">
        <v>185</v>
      </c>
      <c r="G429" s="243"/>
      <c r="H429" s="245" t="s">
        <v>1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2" t="s">
        <v>183</v>
      </c>
      <c r="AU429" s="252" t="s">
        <v>88</v>
      </c>
      <c r="AV429" s="13" t="s">
        <v>86</v>
      </c>
      <c r="AW429" s="13" t="s">
        <v>34</v>
      </c>
      <c r="AX429" s="13" t="s">
        <v>79</v>
      </c>
      <c r="AY429" s="252" t="s">
        <v>174</v>
      </c>
    </row>
    <row r="430" s="14" customFormat="1">
      <c r="A430" s="14"/>
      <c r="B430" s="253"/>
      <c r="C430" s="254"/>
      <c r="D430" s="244" t="s">
        <v>183</v>
      </c>
      <c r="E430" s="255" t="s">
        <v>1</v>
      </c>
      <c r="F430" s="256" t="s">
        <v>2384</v>
      </c>
      <c r="G430" s="254"/>
      <c r="H430" s="257">
        <v>86.519999999999996</v>
      </c>
      <c r="I430" s="258"/>
      <c r="J430" s="254"/>
      <c r="K430" s="254"/>
      <c r="L430" s="259"/>
      <c r="M430" s="260"/>
      <c r="N430" s="261"/>
      <c r="O430" s="261"/>
      <c r="P430" s="261"/>
      <c r="Q430" s="261"/>
      <c r="R430" s="261"/>
      <c r="S430" s="261"/>
      <c r="T430" s="26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3" t="s">
        <v>183</v>
      </c>
      <c r="AU430" s="263" t="s">
        <v>88</v>
      </c>
      <c r="AV430" s="14" t="s">
        <v>88</v>
      </c>
      <c r="AW430" s="14" t="s">
        <v>34</v>
      </c>
      <c r="AX430" s="14" t="s">
        <v>86</v>
      </c>
      <c r="AY430" s="263" t="s">
        <v>174</v>
      </c>
    </row>
    <row r="431" s="2" customFormat="1" ht="49.05" customHeight="1">
      <c r="A431" s="39"/>
      <c r="B431" s="40"/>
      <c r="C431" s="229" t="s">
        <v>500</v>
      </c>
      <c r="D431" s="229" t="s">
        <v>176</v>
      </c>
      <c r="E431" s="230" t="s">
        <v>818</v>
      </c>
      <c r="F431" s="231" t="s">
        <v>819</v>
      </c>
      <c r="G431" s="232" t="s">
        <v>179</v>
      </c>
      <c r="H431" s="233">
        <v>86.519999999999996</v>
      </c>
      <c r="I431" s="234"/>
      <c r="J431" s="235">
        <f>ROUND(I431*H431,2)</f>
        <v>0</v>
      </c>
      <c r="K431" s="231" t="s">
        <v>180</v>
      </c>
      <c r="L431" s="45"/>
      <c r="M431" s="236" t="s">
        <v>1</v>
      </c>
      <c r="N431" s="237" t="s">
        <v>44</v>
      </c>
      <c r="O431" s="92"/>
      <c r="P431" s="238">
        <f>O431*H431</f>
        <v>0</v>
      </c>
      <c r="Q431" s="238">
        <v>0</v>
      </c>
      <c r="R431" s="238">
        <f>Q431*H431</f>
        <v>0</v>
      </c>
      <c r="S431" s="238">
        <v>0</v>
      </c>
      <c r="T431" s="239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40" t="s">
        <v>181</v>
      </c>
      <c r="AT431" s="240" t="s">
        <v>176</v>
      </c>
      <c r="AU431" s="240" t="s">
        <v>88</v>
      </c>
      <c r="AY431" s="18" t="s">
        <v>174</v>
      </c>
      <c r="BE431" s="241">
        <f>IF(N431="základní",J431,0)</f>
        <v>0</v>
      </c>
      <c r="BF431" s="241">
        <f>IF(N431="snížená",J431,0)</f>
        <v>0</v>
      </c>
      <c r="BG431" s="241">
        <f>IF(N431="zákl. přenesená",J431,0)</f>
        <v>0</v>
      </c>
      <c r="BH431" s="241">
        <f>IF(N431="sníž. přenesená",J431,0)</f>
        <v>0</v>
      </c>
      <c r="BI431" s="241">
        <f>IF(N431="nulová",J431,0)</f>
        <v>0</v>
      </c>
      <c r="BJ431" s="18" t="s">
        <v>86</v>
      </c>
      <c r="BK431" s="241">
        <f>ROUND(I431*H431,2)</f>
        <v>0</v>
      </c>
      <c r="BL431" s="18" t="s">
        <v>181</v>
      </c>
      <c r="BM431" s="240" t="s">
        <v>2540</v>
      </c>
    </row>
    <row r="432" s="13" customFormat="1">
      <c r="A432" s="13"/>
      <c r="B432" s="242"/>
      <c r="C432" s="243"/>
      <c r="D432" s="244" t="s">
        <v>183</v>
      </c>
      <c r="E432" s="245" t="s">
        <v>1</v>
      </c>
      <c r="F432" s="246" t="s">
        <v>2532</v>
      </c>
      <c r="G432" s="243"/>
      <c r="H432" s="245" t="s">
        <v>1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2" t="s">
        <v>183</v>
      </c>
      <c r="AU432" s="252" t="s">
        <v>88</v>
      </c>
      <c r="AV432" s="13" t="s">
        <v>86</v>
      </c>
      <c r="AW432" s="13" t="s">
        <v>34</v>
      </c>
      <c r="AX432" s="13" t="s">
        <v>79</v>
      </c>
      <c r="AY432" s="252" t="s">
        <v>174</v>
      </c>
    </row>
    <row r="433" s="13" customFormat="1">
      <c r="A433" s="13"/>
      <c r="B433" s="242"/>
      <c r="C433" s="243"/>
      <c r="D433" s="244" t="s">
        <v>183</v>
      </c>
      <c r="E433" s="245" t="s">
        <v>1</v>
      </c>
      <c r="F433" s="246" t="s">
        <v>2348</v>
      </c>
      <c r="G433" s="243"/>
      <c r="H433" s="245" t="s">
        <v>1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2" t="s">
        <v>183</v>
      </c>
      <c r="AU433" s="252" t="s">
        <v>88</v>
      </c>
      <c r="AV433" s="13" t="s">
        <v>86</v>
      </c>
      <c r="AW433" s="13" t="s">
        <v>34</v>
      </c>
      <c r="AX433" s="13" t="s">
        <v>79</v>
      </c>
      <c r="AY433" s="252" t="s">
        <v>174</v>
      </c>
    </row>
    <row r="434" s="13" customFormat="1">
      <c r="A434" s="13"/>
      <c r="B434" s="242"/>
      <c r="C434" s="243"/>
      <c r="D434" s="244" t="s">
        <v>183</v>
      </c>
      <c r="E434" s="245" t="s">
        <v>1</v>
      </c>
      <c r="F434" s="246" t="s">
        <v>185</v>
      </c>
      <c r="G434" s="243"/>
      <c r="H434" s="245" t="s">
        <v>1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2" t="s">
        <v>183</v>
      </c>
      <c r="AU434" s="252" t="s">
        <v>88</v>
      </c>
      <c r="AV434" s="13" t="s">
        <v>86</v>
      </c>
      <c r="AW434" s="13" t="s">
        <v>34</v>
      </c>
      <c r="AX434" s="13" t="s">
        <v>79</v>
      </c>
      <c r="AY434" s="252" t="s">
        <v>174</v>
      </c>
    </row>
    <row r="435" s="14" customFormat="1">
      <c r="A435" s="14"/>
      <c r="B435" s="253"/>
      <c r="C435" s="254"/>
      <c r="D435" s="244" t="s">
        <v>183</v>
      </c>
      <c r="E435" s="255" t="s">
        <v>1</v>
      </c>
      <c r="F435" s="256" t="s">
        <v>2384</v>
      </c>
      <c r="G435" s="254"/>
      <c r="H435" s="257">
        <v>86.519999999999996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183</v>
      </c>
      <c r="AU435" s="263" t="s">
        <v>88</v>
      </c>
      <c r="AV435" s="14" t="s">
        <v>88</v>
      </c>
      <c r="AW435" s="14" t="s">
        <v>34</v>
      </c>
      <c r="AX435" s="14" t="s">
        <v>86</v>
      </c>
      <c r="AY435" s="263" t="s">
        <v>174</v>
      </c>
    </row>
    <row r="436" s="2" customFormat="1" ht="44.25" customHeight="1">
      <c r="A436" s="39"/>
      <c r="B436" s="40"/>
      <c r="C436" s="229" t="s">
        <v>504</v>
      </c>
      <c r="D436" s="229" t="s">
        <v>176</v>
      </c>
      <c r="E436" s="230" t="s">
        <v>514</v>
      </c>
      <c r="F436" s="231" t="s">
        <v>515</v>
      </c>
      <c r="G436" s="232" t="s">
        <v>179</v>
      </c>
      <c r="H436" s="233">
        <v>167.24000000000001</v>
      </c>
      <c r="I436" s="234"/>
      <c r="J436" s="235">
        <f>ROUND(I436*H436,2)</f>
        <v>0</v>
      </c>
      <c r="K436" s="231" t="s">
        <v>180</v>
      </c>
      <c r="L436" s="45"/>
      <c r="M436" s="236" t="s">
        <v>1</v>
      </c>
      <c r="N436" s="237" t="s">
        <v>44</v>
      </c>
      <c r="O436" s="92"/>
      <c r="P436" s="238">
        <f>O436*H436</f>
        <v>0</v>
      </c>
      <c r="Q436" s="238">
        <v>0</v>
      </c>
      <c r="R436" s="238">
        <f>Q436*H436</f>
        <v>0</v>
      </c>
      <c r="S436" s="238">
        <v>0</v>
      </c>
      <c r="T436" s="23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0" t="s">
        <v>181</v>
      </c>
      <c r="AT436" s="240" t="s">
        <v>176</v>
      </c>
      <c r="AU436" s="240" t="s">
        <v>88</v>
      </c>
      <c r="AY436" s="18" t="s">
        <v>174</v>
      </c>
      <c r="BE436" s="241">
        <f>IF(N436="základní",J436,0)</f>
        <v>0</v>
      </c>
      <c r="BF436" s="241">
        <f>IF(N436="snížená",J436,0)</f>
        <v>0</v>
      </c>
      <c r="BG436" s="241">
        <f>IF(N436="zákl. přenesená",J436,0)</f>
        <v>0</v>
      </c>
      <c r="BH436" s="241">
        <f>IF(N436="sníž. přenesená",J436,0)</f>
        <v>0</v>
      </c>
      <c r="BI436" s="241">
        <f>IF(N436="nulová",J436,0)</f>
        <v>0</v>
      </c>
      <c r="BJ436" s="18" t="s">
        <v>86</v>
      </c>
      <c r="BK436" s="241">
        <f>ROUND(I436*H436,2)</f>
        <v>0</v>
      </c>
      <c r="BL436" s="18" t="s">
        <v>181</v>
      </c>
      <c r="BM436" s="240" t="s">
        <v>2541</v>
      </c>
    </row>
    <row r="437" s="14" customFormat="1">
      <c r="A437" s="14"/>
      <c r="B437" s="253"/>
      <c r="C437" s="254"/>
      <c r="D437" s="244" t="s">
        <v>183</v>
      </c>
      <c r="E437" s="255" t="s">
        <v>1</v>
      </c>
      <c r="F437" s="256" t="s">
        <v>2388</v>
      </c>
      <c r="G437" s="254"/>
      <c r="H437" s="257">
        <v>37.399999999999999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3" t="s">
        <v>183</v>
      </c>
      <c r="AU437" s="263" t="s">
        <v>88</v>
      </c>
      <c r="AV437" s="14" t="s">
        <v>88</v>
      </c>
      <c r="AW437" s="14" t="s">
        <v>34</v>
      </c>
      <c r="AX437" s="14" t="s">
        <v>79</v>
      </c>
      <c r="AY437" s="263" t="s">
        <v>174</v>
      </c>
    </row>
    <row r="438" s="14" customFormat="1">
      <c r="A438" s="14"/>
      <c r="B438" s="253"/>
      <c r="C438" s="254"/>
      <c r="D438" s="244" t="s">
        <v>183</v>
      </c>
      <c r="E438" s="255" t="s">
        <v>1</v>
      </c>
      <c r="F438" s="256" t="s">
        <v>2359</v>
      </c>
      <c r="G438" s="254"/>
      <c r="H438" s="257">
        <v>61.799999999999997</v>
      </c>
      <c r="I438" s="258"/>
      <c r="J438" s="254"/>
      <c r="K438" s="254"/>
      <c r="L438" s="259"/>
      <c r="M438" s="260"/>
      <c r="N438" s="261"/>
      <c r="O438" s="261"/>
      <c r="P438" s="261"/>
      <c r="Q438" s="261"/>
      <c r="R438" s="261"/>
      <c r="S438" s="261"/>
      <c r="T438" s="26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3" t="s">
        <v>183</v>
      </c>
      <c r="AU438" s="263" t="s">
        <v>88</v>
      </c>
      <c r="AV438" s="14" t="s">
        <v>88</v>
      </c>
      <c r="AW438" s="14" t="s">
        <v>34</v>
      </c>
      <c r="AX438" s="14" t="s">
        <v>79</v>
      </c>
      <c r="AY438" s="263" t="s">
        <v>174</v>
      </c>
    </row>
    <row r="439" s="13" customFormat="1">
      <c r="A439" s="13"/>
      <c r="B439" s="242"/>
      <c r="C439" s="243"/>
      <c r="D439" s="244" t="s">
        <v>183</v>
      </c>
      <c r="E439" s="245" t="s">
        <v>1</v>
      </c>
      <c r="F439" s="246" t="s">
        <v>197</v>
      </c>
      <c r="G439" s="243"/>
      <c r="H439" s="245" t="s">
        <v>1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2" t="s">
        <v>183</v>
      </c>
      <c r="AU439" s="252" t="s">
        <v>88</v>
      </c>
      <c r="AV439" s="13" t="s">
        <v>86</v>
      </c>
      <c r="AW439" s="13" t="s">
        <v>34</v>
      </c>
      <c r="AX439" s="13" t="s">
        <v>79</v>
      </c>
      <c r="AY439" s="252" t="s">
        <v>174</v>
      </c>
    </row>
    <row r="440" s="14" customFormat="1">
      <c r="A440" s="14"/>
      <c r="B440" s="253"/>
      <c r="C440" s="254"/>
      <c r="D440" s="244" t="s">
        <v>183</v>
      </c>
      <c r="E440" s="255" t="s">
        <v>1</v>
      </c>
      <c r="F440" s="256" t="s">
        <v>2389</v>
      </c>
      <c r="G440" s="254"/>
      <c r="H440" s="257">
        <v>68.040000000000006</v>
      </c>
      <c r="I440" s="258"/>
      <c r="J440" s="254"/>
      <c r="K440" s="254"/>
      <c r="L440" s="259"/>
      <c r="M440" s="260"/>
      <c r="N440" s="261"/>
      <c r="O440" s="261"/>
      <c r="P440" s="261"/>
      <c r="Q440" s="261"/>
      <c r="R440" s="261"/>
      <c r="S440" s="261"/>
      <c r="T440" s="26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3" t="s">
        <v>183</v>
      </c>
      <c r="AU440" s="263" t="s">
        <v>88</v>
      </c>
      <c r="AV440" s="14" t="s">
        <v>88</v>
      </c>
      <c r="AW440" s="14" t="s">
        <v>34</v>
      </c>
      <c r="AX440" s="14" t="s">
        <v>79</v>
      </c>
      <c r="AY440" s="263" t="s">
        <v>174</v>
      </c>
    </row>
    <row r="441" s="15" customFormat="1">
      <c r="A441" s="15"/>
      <c r="B441" s="264"/>
      <c r="C441" s="265"/>
      <c r="D441" s="244" t="s">
        <v>183</v>
      </c>
      <c r="E441" s="266" t="s">
        <v>1</v>
      </c>
      <c r="F441" s="267" t="s">
        <v>201</v>
      </c>
      <c r="G441" s="265"/>
      <c r="H441" s="268">
        <v>167.24000000000001</v>
      </c>
      <c r="I441" s="269"/>
      <c r="J441" s="265"/>
      <c r="K441" s="265"/>
      <c r="L441" s="270"/>
      <c r="M441" s="271"/>
      <c r="N441" s="272"/>
      <c r="O441" s="272"/>
      <c r="P441" s="272"/>
      <c r="Q441" s="272"/>
      <c r="R441" s="272"/>
      <c r="S441" s="272"/>
      <c r="T441" s="273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4" t="s">
        <v>183</v>
      </c>
      <c r="AU441" s="274" t="s">
        <v>88</v>
      </c>
      <c r="AV441" s="15" t="s">
        <v>181</v>
      </c>
      <c r="AW441" s="15" t="s">
        <v>34</v>
      </c>
      <c r="AX441" s="15" t="s">
        <v>86</v>
      </c>
      <c r="AY441" s="274" t="s">
        <v>174</v>
      </c>
    </row>
    <row r="442" s="2" customFormat="1" ht="78" customHeight="1">
      <c r="A442" s="39"/>
      <c r="B442" s="40"/>
      <c r="C442" s="229" t="s">
        <v>508</v>
      </c>
      <c r="D442" s="229" t="s">
        <v>176</v>
      </c>
      <c r="E442" s="230" t="s">
        <v>2542</v>
      </c>
      <c r="F442" s="231" t="s">
        <v>2543</v>
      </c>
      <c r="G442" s="232" t="s">
        <v>179</v>
      </c>
      <c r="H442" s="233">
        <v>0.83999999999999997</v>
      </c>
      <c r="I442" s="234"/>
      <c r="J442" s="235">
        <f>ROUND(I442*H442,2)</f>
        <v>0</v>
      </c>
      <c r="K442" s="231" t="s">
        <v>180</v>
      </c>
      <c r="L442" s="45"/>
      <c r="M442" s="236" t="s">
        <v>1</v>
      </c>
      <c r="N442" s="237" t="s">
        <v>44</v>
      </c>
      <c r="O442" s="92"/>
      <c r="P442" s="238">
        <f>O442*H442</f>
        <v>0</v>
      </c>
      <c r="Q442" s="238">
        <v>0.11162</v>
      </c>
      <c r="R442" s="238">
        <f>Q442*H442</f>
        <v>0.093760799999999991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181</v>
      </c>
      <c r="AT442" s="240" t="s">
        <v>176</v>
      </c>
      <c r="AU442" s="240" t="s">
        <v>88</v>
      </c>
      <c r="AY442" s="18" t="s">
        <v>174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86</v>
      </c>
      <c r="BK442" s="241">
        <f>ROUND(I442*H442,2)</f>
        <v>0</v>
      </c>
      <c r="BL442" s="18" t="s">
        <v>181</v>
      </c>
      <c r="BM442" s="240" t="s">
        <v>2544</v>
      </c>
    </row>
    <row r="443" s="14" customFormat="1">
      <c r="A443" s="14"/>
      <c r="B443" s="253"/>
      <c r="C443" s="254"/>
      <c r="D443" s="244" t="s">
        <v>183</v>
      </c>
      <c r="E443" s="255" t="s">
        <v>1</v>
      </c>
      <c r="F443" s="256" t="s">
        <v>2355</v>
      </c>
      <c r="G443" s="254"/>
      <c r="H443" s="257">
        <v>0.83999999999999997</v>
      </c>
      <c r="I443" s="258"/>
      <c r="J443" s="254"/>
      <c r="K443" s="254"/>
      <c r="L443" s="259"/>
      <c r="M443" s="260"/>
      <c r="N443" s="261"/>
      <c r="O443" s="261"/>
      <c r="P443" s="261"/>
      <c r="Q443" s="261"/>
      <c r="R443" s="261"/>
      <c r="S443" s="261"/>
      <c r="T443" s="26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3" t="s">
        <v>183</v>
      </c>
      <c r="AU443" s="263" t="s">
        <v>88</v>
      </c>
      <c r="AV443" s="14" t="s">
        <v>88</v>
      </c>
      <c r="AW443" s="14" t="s">
        <v>34</v>
      </c>
      <c r="AX443" s="14" t="s">
        <v>86</v>
      </c>
      <c r="AY443" s="263" t="s">
        <v>174</v>
      </c>
    </row>
    <row r="444" s="2" customFormat="1" ht="24.15" customHeight="1">
      <c r="A444" s="39"/>
      <c r="B444" s="40"/>
      <c r="C444" s="279" t="s">
        <v>513</v>
      </c>
      <c r="D444" s="279" t="s">
        <v>298</v>
      </c>
      <c r="E444" s="280" t="s">
        <v>2545</v>
      </c>
      <c r="F444" s="281" t="s">
        <v>2546</v>
      </c>
      <c r="G444" s="282" t="s">
        <v>179</v>
      </c>
      <c r="H444" s="283">
        <v>0.41999999999999998</v>
      </c>
      <c r="I444" s="284"/>
      <c r="J444" s="285">
        <f>ROUND(I444*H444,2)</f>
        <v>0</v>
      </c>
      <c r="K444" s="281" t="s">
        <v>180</v>
      </c>
      <c r="L444" s="286"/>
      <c r="M444" s="287" t="s">
        <v>1</v>
      </c>
      <c r="N444" s="288" t="s">
        <v>44</v>
      </c>
      <c r="O444" s="92"/>
      <c r="P444" s="238">
        <f>O444*H444</f>
        <v>0</v>
      </c>
      <c r="Q444" s="238">
        <v>0.152</v>
      </c>
      <c r="R444" s="238">
        <f>Q444*H444</f>
        <v>0.063839999999999994</v>
      </c>
      <c r="S444" s="238">
        <v>0</v>
      </c>
      <c r="T444" s="23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40" t="s">
        <v>240</v>
      </c>
      <c r="AT444" s="240" t="s">
        <v>298</v>
      </c>
      <c r="AU444" s="240" t="s">
        <v>88</v>
      </c>
      <c r="AY444" s="18" t="s">
        <v>174</v>
      </c>
      <c r="BE444" s="241">
        <f>IF(N444="základní",J444,0)</f>
        <v>0</v>
      </c>
      <c r="BF444" s="241">
        <f>IF(N444="snížená",J444,0)</f>
        <v>0</v>
      </c>
      <c r="BG444" s="241">
        <f>IF(N444="zákl. přenesená",J444,0)</f>
        <v>0</v>
      </c>
      <c r="BH444" s="241">
        <f>IF(N444="sníž. přenesená",J444,0)</f>
        <v>0</v>
      </c>
      <c r="BI444" s="241">
        <f>IF(N444="nulová",J444,0)</f>
        <v>0</v>
      </c>
      <c r="BJ444" s="18" t="s">
        <v>86</v>
      </c>
      <c r="BK444" s="241">
        <f>ROUND(I444*H444,2)</f>
        <v>0</v>
      </c>
      <c r="BL444" s="18" t="s">
        <v>181</v>
      </c>
      <c r="BM444" s="240" t="s">
        <v>2547</v>
      </c>
    </row>
    <row r="445" s="2" customFormat="1">
      <c r="A445" s="39"/>
      <c r="B445" s="40"/>
      <c r="C445" s="41"/>
      <c r="D445" s="244" t="s">
        <v>223</v>
      </c>
      <c r="E445" s="41"/>
      <c r="F445" s="275" t="s">
        <v>2548</v>
      </c>
      <c r="G445" s="41"/>
      <c r="H445" s="41"/>
      <c r="I445" s="276"/>
      <c r="J445" s="41"/>
      <c r="K445" s="41"/>
      <c r="L445" s="45"/>
      <c r="M445" s="277"/>
      <c r="N445" s="278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223</v>
      </c>
      <c r="AU445" s="18" t="s">
        <v>88</v>
      </c>
    </row>
    <row r="446" s="13" customFormat="1">
      <c r="A446" s="13"/>
      <c r="B446" s="242"/>
      <c r="C446" s="243"/>
      <c r="D446" s="244" t="s">
        <v>183</v>
      </c>
      <c r="E446" s="245" t="s">
        <v>1</v>
      </c>
      <c r="F446" s="246" t="s">
        <v>2549</v>
      </c>
      <c r="G446" s="243"/>
      <c r="H446" s="245" t="s">
        <v>1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2" t="s">
        <v>183</v>
      </c>
      <c r="AU446" s="252" t="s">
        <v>88</v>
      </c>
      <c r="AV446" s="13" t="s">
        <v>86</v>
      </c>
      <c r="AW446" s="13" t="s">
        <v>34</v>
      </c>
      <c r="AX446" s="13" t="s">
        <v>79</v>
      </c>
      <c r="AY446" s="252" t="s">
        <v>174</v>
      </c>
    </row>
    <row r="447" s="14" customFormat="1">
      <c r="A447" s="14"/>
      <c r="B447" s="253"/>
      <c r="C447" s="254"/>
      <c r="D447" s="244" t="s">
        <v>183</v>
      </c>
      <c r="E447" s="255" t="s">
        <v>1</v>
      </c>
      <c r="F447" s="256" t="s">
        <v>2550</v>
      </c>
      <c r="G447" s="254"/>
      <c r="H447" s="257">
        <v>0.41999999999999998</v>
      </c>
      <c r="I447" s="258"/>
      <c r="J447" s="254"/>
      <c r="K447" s="254"/>
      <c r="L447" s="259"/>
      <c r="M447" s="260"/>
      <c r="N447" s="261"/>
      <c r="O447" s="261"/>
      <c r="P447" s="261"/>
      <c r="Q447" s="261"/>
      <c r="R447" s="261"/>
      <c r="S447" s="261"/>
      <c r="T447" s="26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3" t="s">
        <v>183</v>
      </c>
      <c r="AU447" s="263" t="s">
        <v>88</v>
      </c>
      <c r="AV447" s="14" t="s">
        <v>88</v>
      </c>
      <c r="AW447" s="14" t="s">
        <v>34</v>
      </c>
      <c r="AX447" s="14" t="s">
        <v>86</v>
      </c>
      <c r="AY447" s="263" t="s">
        <v>174</v>
      </c>
    </row>
    <row r="448" s="2" customFormat="1" ht="78" customHeight="1">
      <c r="A448" s="39"/>
      <c r="B448" s="40"/>
      <c r="C448" s="229" t="s">
        <v>517</v>
      </c>
      <c r="D448" s="229" t="s">
        <v>176</v>
      </c>
      <c r="E448" s="230" t="s">
        <v>2551</v>
      </c>
      <c r="F448" s="231" t="s">
        <v>2552</v>
      </c>
      <c r="G448" s="232" t="s">
        <v>179</v>
      </c>
      <c r="H448" s="233">
        <v>57.479999999999997</v>
      </c>
      <c r="I448" s="234"/>
      <c r="J448" s="235">
        <f>ROUND(I448*H448,2)</f>
        <v>0</v>
      </c>
      <c r="K448" s="231" t="s">
        <v>180</v>
      </c>
      <c r="L448" s="45"/>
      <c r="M448" s="236" t="s">
        <v>1</v>
      </c>
      <c r="N448" s="237" t="s">
        <v>44</v>
      </c>
      <c r="O448" s="92"/>
      <c r="P448" s="238">
        <f>O448*H448</f>
        <v>0</v>
      </c>
      <c r="Q448" s="238">
        <v>0.10100000000000001</v>
      </c>
      <c r="R448" s="238">
        <f>Q448*H448</f>
        <v>5.8054800000000002</v>
      </c>
      <c r="S448" s="238">
        <v>0</v>
      </c>
      <c r="T448" s="23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40" t="s">
        <v>181</v>
      </c>
      <c r="AT448" s="240" t="s">
        <v>176</v>
      </c>
      <c r="AU448" s="240" t="s">
        <v>88</v>
      </c>
      <c r="AY448" s="18" t="s">
        <v>174</v>
      </c>
      <c r="BE448" s="241">
        <f>IF(N448="základní",J448,0)</f>
        <v>0</v>
      </c>
      <c r="BF448" s="241">
        <f>IF(N448="snížená",J448,0)</f>
        <v>0</v>
      </c>
      <c r="BG448" s="241">
        <f>IF(N448="zákl. přenesená",J448,0)</f>
        <v>0</v>
      </c>
      <c r="BH448" s="241">
        <f>IF(N448="sníž. přenesená",J448,0)</f>
        <v>0</v>
      </c>
      <c r="BI448" s="241">
        <f>IF(N448="nulová",J448,0)</f>
        <v>0</v>
      </c>
      <c r="BJ448" s="18" t="s">
        <v>86</v>
      </c>
      <c r="BK448" s="241">
        <f>ROUND(I448*H448,2)</f>
        <v>0</v>
      </c>
      <c r="BL448" s="18" t="s">
        <v>181</v>
      </c>
      <c r="BM448" s="240" t="s">
        <v>2553</v>
      </c>
    </row>
    <row r="449" s="13" customFormat="1">
      <c r="A449" s="13"/>
      <c r="B449" s="242"/>
      <c r="C449" s="243"/>
      <c r="D449" s="244" t="s">
        <v>183</v>
      </c>
      <c r="E449" s="245" t="s">
        <v>1</v>
      </c>
      <c r="F449" s="246" t="s">
        <v>2348</v>
      </c>
      <c r="G449" s="243"/>
      <c r="H449" s="245" t="s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2" t="s">
        <v>183</v>
      </c>
      <c r="AU449" s="252" t="s">
        <v>88</v>
      </c>
      <c r="AV449" s="13" t="s">
        <v>86</v>
      </c>
      <c r="AW449" s="13" t="s">
        <v>34</v>
      </c>
      <c r="AX449" s="13" t="s">
        <v>79</v>
      </c>
      <c r="AY449" s="252" t="s">
        <v>174</v>
      </c>
    </row>
    <row r="450" s="13" customFormat="1">
      <c r="A450" s="13"/>
      <c r="B450" s="242"/>
      <c r="C450" s="243"/>
      <c r="D450" s="244" t="s">
        <v>183</v>
      </c>
      <c r="E450" s="245" t="s">
        <v>1</v>
      </c>
      <c r="F450" s="246" t="s">
        <v>185</v>
      </c>
      <c r="G450" s="243"/>
      <c r="H450" s="245" t="s">
        <v>1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2" t="s">
        <v>183</v>
      </c>
      <c r="AU450" s="252" t="s">
        <v>88</v>
      </c>
      <c r="AV450" s="13" t="s">
        <v>86</v>
      </c>
      <c r="AW450" s="13" t="s">
        <v>34</v>
      </c>
      <c r="AX450" s="13" t="s">
        <v>79</v>
      </c>
      <c r="AY450" s="252" t="s">
        <v>174</v>
      </c>
    </row>
    <row r="451" s="14" customFormat="1">
      <c r="A451" s="14"/>
      <c r="B451" s="253"/>
      <c r="C451" s="254"/>
      <c r="D451" s="244" t="s">
        <v>183</v>
      </c>
      <c r="E451" s="255" t="s">
        <v>1</v>
      </c>
      <c r="F451" s="256" t="s">
        <v>2349</v>
      </c>
      <c r="G451" s="254"/>
      <c r="H451" s="257">
        <v>50.259999999999998</v>
      </c>
      <c r="I451" s="258"/>
      <c r="J451" s="254"/>
      <c r="K451" s="254"/>
      <c r="L451" s="259"/>
      <c r="M451" s="260"/>
      <c r="N451" s="261"/>
      <c r="O451" s="261"/>
      <c r="P451" s="261"/>
      <c r="Q451" s="261"/>
      <c r="R451" s="261"/>
      <c r="S451" s="261"/>
      <c r="T451" s="26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3" t="s">
        <v>183</v>
      </c>
      <c r="AU451" s="263" t="s">
        <v>88</v>
      </c>
      <c r="AV451" s="14" t="s">
        <v>88</v>
      </c>
      <c r="AW451" s="14" t="s">
        <v>34</v>
      </c>
      <c r="AX451" s="14" t="s">
        <v>79</v>
      </c>
      <c r="AY451" s="263" t="s">
        <v>174</v>
      </c>
    </row>
    <row r="452" s="13" customFormat="1">
      <c r="A452" s="13"/>
      <c r="B452" s="242"/>
      <c r="C452" s="243"/>
      <c r="D452" s="244" t="s">
        <v>183</v>
      </c>
      <c r="E452" s="245" t="s">
        <v>1</v>
      </c>
      <c r="F452" s="246" t="s">
        <v>2350</v>
      </c>
      <c r="G452" s="243"/>
      <c r="H452" s="245" t="s">
        <v>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183</v>
      </c>
      <c r="AU452" s="252" t="s">
        <v>88</v>
      </c>
      <c r="AV452" s="13" t="s">
        <v>86</v>
      </c>
      <c r="AW452" s="13" t="s">
        <v>34</v>
      </c>
      <c r="AX452" s="13" t="s">
        <v>79</v>
      </c>
      <c r="AY452" s="252" t="s">
        <v>174</v>
      </c>
    </row>
    <row r="453" s="14" customFormat="1">
      <c r="A453" s="14"/>
      <c r="B453" s="253"/>
      <c r="C453" s="254"/>
      <c r="D453" s="244" t="s">
        <v>183</v>
      </c>
      <c r="E453" s="255" t="s">
        <v>1</v>
      </c>
      <c r="F453" s="256" t="s">
        <v>2351</v>
      </c>
      <c r="G453" s="254"/>
      <c r="H453" s="257">
        <v>7.2199999999999998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3" t="s">
        <v>183</v>
      </c>
      <c r="AU453" s="263" t="s">
        <v>88</v>
      </c>
      <c r="AV453" s="14" t="s">
        <v>88</v>
      </c>
      <c r="AW453" s="14" t="s">
        <v>34</v>
      </c>
      <c r="AX453" s="14" t="s">
        <v>79</v>
      </c>
      <c r="AY453" s="263" t="s">
        <v>174</v>
      </c>
    </row>
    <row r="454" s="15" customFormat="1">
      <c r="A454" s="15"/>
      <c r="B454" s="264"/>
      <c r="C454" s="265"/>
      <c r="D454" s="244" t="s">
        <v>183</v>
      </c>
      <c r="E454" s="266" t="s">
        <v>1</v>
      </c>
      <c r="F454" s="267" t="s">
        <v>201</v>
      </c>
      <c r="G454" s="265"/>
      <c r="H454" s="268">
        <v>57.479999999999997</v>
      </c>
      <c r="I454" s="269"/>
      <c r="J454" s="265"/>
      <c r="K454" s="265"/>
      <c r="L454" s="270"/>
      <c r="M454" s="271"/>
      <c r="N454" s="272"/>
      <c r="O454" s="272"/>
      <c r="P454" s="272"/>
      <c r="Q454" s="272"/>
      <c r="R454" s="272"/>
      <c r="S454" s="272"/>
      <c r="T454" s="273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4" t="s">
        <v>183</v>
      </c>
      <c r="AU454" s="274" t="s">
        <v>88</v>
      </c>
      <c r="AV454" s="15" t="s">
        <v>181</v>
      </c>
      <c r="AW454" s="15" t="s">
        <v>34</v>
      </c>
      <c r="AX454" s="15" t="s">
        <v>86</v>
      </c>
      <c r="AY454" s="274" t="s">
        <v>174</v>
      </c>
    </row>
    <row r="455" s="2" customFormat="1" ht="24.15" customHeight="1">
      <c r="A455" s="39"/>
      <c r="B455" s="40"/>
      <c r="C455" s="279" t="s">
        <v>521</v>
      </c>
      <c r="D455" s="279" t="s">
        <v>298</v>
      </c>
      <c r="E455" s="280" t="s">
        <v>522</v>
      </c>
      <c r="F455" s="281" t="s">
        <v>523</v>
      </c>
      <c r="G455" s="282" t="s">
        <v>179</v>
      </c>
      <c r="H455" s="283">
        <v>28.739999999999998</v>
      </c>
      <c r="I455" s="284"/>
      <c r="J455" s="285">
        <f>ROUND(I455*H455,2)</f>
        <v>0</v>
      </c>
      <c r="K455" s="281" t="s">
        <v>180</v>
      </c>
      <c r="L455" s="286"/>
      <c r="M455" s="287" t="s">
        <v>1</v>
      </c>
      <c r="N455" s="288" t="s">
        <v>44</v>
      </c>
      <c r="O455" s="92"/>
      <c r="P455" s="238">
        <f>O455*H455</f>
        <v>0</v>
      </c>
      <c r="Q455" s="238">
        <v>0.11500000000000001</v>
      </c>
      <c r="R455" s="238">
        <f>Q455*H455</f>
        <v>3.3050999999999999</v>
      </c>
      <c r="S455" s="238">
        <v>0</v>
      </c>
      <c r="T455" s="23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0" t="s">
        <v>240</v>
      </c>
      <c r="AT455" s="240" t="s">
        <v>298</v>
      </c>
      <c r="AU455" s="240" t="s">
        <v>88</v>
      </c>
      <c r="AY455" s="18" t="s">
        <v>174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86</v>
      </c>
      <c r="BK455" s="241">
        <f>ROUND(I455*H455,2)</f>
        <v>0</v>
      </c>
      <c r="BL455" s="18" t="s">
        <v>181</v>
      </c>
      <c r="BM455" s="240" t="s">
        <v>2554</v>
      </c>
    </row>
    <row r="456" s="13" customFormat="1">
      <c r="A456" s="13"/>
      <c r="B456" s="242"/>
      <c r="C456" s="243"/>
      <c r="D456" s="244" t="s">
        <v>183</v>
      </c>
      <c r="E456" s="245" t="s">
        <v>1</v>
      </c>
      <c r="F456" s="246" t="s">
        <v>2549</v>
      </c>
      <c r="G456" s="243"/>
      <c r="H456" s="245" t="s">
        <v>1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2" t="s">
        <v>183</v>
      </c>
      <c r="AU456" s="252" t="s">
        <v>88</v>
      </c>
      <c r="AV456" s="13" t="s">
        <v>86</v>
      </c>
      <c r="AW456" s="13" t="s">
        <v>34</v>
      </c>
      <c r="AX456" s="13" t="s">
        <v>79</v>
      </c>
      <c r="AY456" s="252" t="s">
        <v>174</v>
      </c>
    </row>
    <row r="457" s="14" customFormat="1">
      <c r="A457" s="14"/>
      <c r="B457" s="253"/>
      <c r="C457" s="254"/>
      <c r="D457" s="244" t="s">
        <v>183</v>
      </c>
      <c r="E457" s="255" t="s">
        <v>1</v>
      </c>
      <c r="F457" s="256" t="s">
        <v>2555</v>
      </c>
      <c r="G457" s="254"/>
      <c r="H457" s="257">
        <v>28.739999999999998</v>
      </c>
      <c r="I457" s="258"/>
      <c r="J457" s="254"/>
      <c r="K457" s="254"/>
      <c r="L457" s="259"/>
      <c r="M457" s="260"/>
      <c r="N457" s="261"/>
      <c r="O457" s="261"/>
      <c r="P457" s="261"/>
      <c r="Q457" s="261"/>
      <c r="R457" s="261"/>
      <c r="S457" s="261"/>
      <c r="T457" s="26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3" t="s">
        <v>183</v>
      </c>
      <c r="AU457" s="263" t="s">
        <v>88</v>
      </c>
      <c r="AV457" s="14" t="s">
        <v>88</v>
      </c>
      <c r="AW457" s="14" t="s">
        <v>34</v>
      </c>
      <c r="AX457" s="14" t="s">
        <v>86</v>
      </c>
      <c r="AY457" s="263" t="s">
        <v>174</v>
      </c>
    </row>
    <row r="458" s="12" customFormat="1" ht="22.8" customHeight="1">
      <c r="A458" s="12"/>
      <c r="B458" s="213"/>
      <c r="C458" s="214"/>
      <c r="D458" s="215" t="s">
        <v>78</v>
      </c>
      <c r="E458" s="227" t="s">
        <v>240</v>
      </c>
      <c r="F458" s="227" t="s">
        <v>526</v>
      </c>
      <c r="G458" s="214"/>
      <c r="H458" s="214"/>
      <c r="I458" s="217"/>
      <c r="J458" s="228">
        <f>BK458</f>
        <v>0</v>
      </c>
      <c r="K458" s="214"/>
      <c r="L458" s="219"/>
      <c r="M458" s="220"/>
      <c r="N458" s="221"/>
      <c r="O458" s="221"/>
      <c r="P458" s="222">
        <f>SUM(P459:P483)</f>
        <v>0</v>
      </c>
      <c r="Q458" s="221"/>
      <c r="R458" s="222">
        <f>SUM(R459:R483)</f>
        <v>2.7347673399999994</v>
      </c>
      <c r="S458" s="221"/>
      <c r="T458" s="223">
        <f>SUM(T459:T483)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24" t="s">
        <v>86</v>
      </c>
      <c r="AT458" s="225" t="s">
        <v>78</v>
      </c>
      <c r="AU458" s="225" t="s">
        <v>86</v>
      </c>
      <c r="AY458" s="224" t="s">
        <v>174</v>
      </c>
      <c r="BK458" s="226">
        <f>SUM(BK459:BK483)</f>
        <v>0</v>
      </c>
    </row>
    <row r="459" s="2" customFormat="1" ht="24.15" customHeight="1">
      <c r="A459" s="39"/>
      <c r="B459" s="40"/>
      <c r="C459" s="229" t="s">
        <v>527</v>
      </c>
      <c r="D459" s="229" t="s">
        <v>176</v>
      </c>
      <c r="E459" s="230" t="s">
        <v>2556</v>
      </c>
      <c r="F459" s="231" t="s">
        <v>2557</v>
      </c>
      <c r="G459" s="232" t="s">
        <v>243</v>
      </c>
      <c r="H459" s="233">
        <v>326.19999999999999</v>
      </c>
      <c r="I459" s="234"/>
      <c r="J459" s="235">
        <f>ROUND(I459*H459,2)</f>
        <v>0</v>
      </c>
      <c r="K459" s="231" t="s">
        <v>180</v>
      </c>
      <c r="L459" s="45"/>
      <c r="M459" s="236" t="s">
        <v>1</v>
      </c>
      <c r="N459" s="237" t="s">
        <v>44</v>
      </c>
      <c r="O459" s="92"/>
      <c r="P459" s="238">
        <f>O459*H459</f>
        <v>0</v>
      </c>
      <c r="Q459" s="238">
        <v>1.0000000000000001E-05</v>
      </c>
      <c r="R459" s="238">
        <f>Q459*H459</f>
        <v>0.0032620000000000001</v>
      </c>
      <c r="S459" s="238">
        <v>0</v>
      </c>
      <c r="T459" s="23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0" t="s">
        <v>181</v>
      </c>
      <c r="AT459" s="240" t="s">
        <v>176</v>
      </c>
      <c r="AU459" s="240" t="s">
        <v>88</v>
      </c>
      <c r="AY459" s="18" t="s">
        <v>174</v>
      </c>
      <c r="BE459" s="241">
        <f>IF(N459="základní",J459,0)</f>
        <v>0</v>
      </c>
      <c r="BF459" s="241">
        <f>IF(N459="snížená",J459,0)</f>
        <v>0</v>
      </c>
      <c r="BG459" s="241">
        <f>IF(N459="zákl. přenesená",J459,0)</f>
        <v>0</v>
      </c>
      <c r="BH459" s="241">
        <f>IF(N459="sníž. přenesená",J459,0)</f>
        <v>0</v>
      </c>
      <c r="BI459" s="241">
        <f>IF(N459="nulová",J459,0)</f>
        <v>0</v>
      </c>
      <c r="BJ459" s="18" t="s">
        <v>86</v>
      </c>
      <c r="BK459" s="241">
        <f>ROUND(I459*H459,2)</f>
        <v>0</v>
      </c>
      <c r="BL459" s="18" t="s">
        <v>181</v>
      </c>
      <c r="BM459" s="240" t="s">
        <v>2558</v>
      </c>
    </row>
    <row r="460" s="2" customFormat="1" ht="24.15" customHeight="1">
      <c r="A460" s="39"/>
      <c r="B460" s="40"/>
      <c r="C460" s="279" t="s">
        <v>531</v>
      </c>
      <c r="D460" s="279" t="s">
        <v>298</v>
      </c>
      <c r="E460" s="280" t="s">
        <v>2559</v>
      </c>
      <c r="F460" s="281" t="s">
        <v>2560</v>
      </c>
      <c r="G460" s="282" t="s">
        <v>243</v>
      </c>
      <c r="H460" s="283">
        <v>346.06599999999997</v>
      </c>
      <c r="I460" s="284"/>
      <c r="J460" s="285">
        <f>ROUND(I460*H460,2)</f>
        <v>0</v>
      </c>
      <c r="K460" s="281" t="s">
        <v>180</v>
      </c>
      <c r="L460" s="286"/>
      <c r="M460" s="287" t="s">
        <v>1</v>
      </c>
      <c r="N460" s="288" t="s">
        <v>44</v>
      </c>
      <c r="O460" s="92"/>
      <c r="P460" s="238">
        <f>O460*H460</f>
        <v>0</v>
      </c>
      <c r="Q460" s="238">
        <v>0.0024099999999999998</v>
      </c>
      <c r="R460" s="238">
        <f>Q460*H460</f>
        <v>0.83401905999999992</v>
      </c>
      <c r="S460" s="238">
        <v>0</v>
      </c>
      <c r="T460" s="23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0" t="s">
        <v>240</v>
      </c>
      <c r="AT460" s="240" t="s">
        <v>298</v>
      </c>
      <c r="AU460" s="240" t="s">
        <v>88</v>
      </c>
      <c r="AY460" s="18" t="s">
        <v>174</v>
      </c>
      <c r="BE460" s="241">
        <f>IF(N460="základní",J460,0)</f>
        <v>0</v>
      </c>
      <c r="BF460" s="241">
        <f>IF(N460="snížená",J460,0)</f>
        <v>0</v>
      </c>
      <c r="BG460" s="241">
        <f>IF(N460="zákl. přenesená",J460,0)</f>
        <v>0</v>
      </c>
      <c r="BH460" s="241">
        <f>IF(N460="sníž. přenesená",J460,0)</f>
        <v>0</v>
      </c>
      <c r="BI460" s="241">
        <f>IF(N460="nulová",J460,0)</f>
        <v>0</v>
      </c>
      <c r="BJ460" s="18" t="s">
        <v>86</v>
      </c>
      <c r="BK460" s="241">
        <f>ROUND(I460*H460,2)</f>
        <v>0</v>
      </c>
      <c r="BL460" s="18" t="s">
        <v>181</v>
      </c>
      <c r="BM460" s="240" t="s">
        <v>2561</v>
      </c>
    </row>
    <row r="461" s="14" customFormat="1">
      <c r="A461" s="14"/>
      <c r="B461" s="253"/>
      <c r="C461" s="254"/>
      <c r="D461" s="244" t="s">
        <v>183</v>
      </c>
      <c r="E461" s="255" t="s">
        <v>1</v>
      </c>
      <c r="F461" s="256" t="s">
        <v>2562</v>
      </c>
      <c r="G461" s="254"/>
      <c r="H461" s="257">
        <v>335.98599999999999</v>
      </c>
      <c r="I461" s="258"/>
      <c r="J461" s="254"/>
      <c r="K461" s="254"/>
      <c r="L461" s="259"/>
      <c r="M461" s="260"/>
      <c r="N461" s="261"/>
      <c r="O461" s="261"/>
      <c r="P461" s="261"/>
      <c r="Q461" s="261"/>
      <c r="R461" s="261"/>
      <c r="S461" s="261"/>
      <c r="T461" s="26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3" t="s">
        <v>183</v>
      </c>
      <c r="AU461" s="263" t="s">
        <v>88</v>
      </c>
      <c r="AV461" s="14" t="s">
        <v>88</v>
      </c>
      <c r="AW461" s="14" t="s">
        <v>34</v>
      </c>
      <c r="AX461" s="14" t="s">
        <v>86</v>
      </c>
      <c r="AY461" s="263" t="s">
        <v>174</v>
      </c>
    </row>
    <row r="462" s="14" customFormat="1">
      <c r="A462" s="14"/>
      <c r="B462" s="253"/>
      <c r="C462" s="254"/>
      <c r="D462" s="244" t="s">
        <v>183</v>
      </c>
      <c r="E462" s="254"/>
      <c r="F462" s="256" t="s">
        <v>2563</v>
      </c>
      <c r="G462" s="254"/>
      <c r="H462" s="257">
        <v>346.06599999999997</v>
      </c>
      <c r="I462" s="258"/>
      <c r="J462" s="254"/>
      <c r="K462" s="254"/>
      <c r="L462" s="259"/>
      <c r="M462" s="260"/>
      <c r="N462" s="261"/>
      <c r="O462" s="261"/>
      <c r="P462" s="261"/>
      <c r="Q462" s="261"/>
      <c r="R462" s="261"/>
      <c r="S462" s="261"/>
      <c r="T462" s="26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3" t="s">
        <v>183</v>
      </c>
      <c r="AU462" s="263" t="s">
        <v>88</v>
      </c>
      <c r="AV462" s="14" t="s">
        <v>88</v>
      </c>
      <c r="AW462" s="14" t="s">
        <v>4</v>
      </c>
      <c r="AX462" s="14" t="s">
        <v>86</v>
      </c>
      <c r="AY462" s="263" t="s">
        <v>174</v>
      </c>
    </row>
    <row r="463" s="2" customFormat="1" ht="24.15" customHeight="1">
      <c r="A463" s="39"/>
      <c r="B463" s="40"/>
      <c r="C463" s="229" t="s">
        <v>535</v>
      </c>
      <c r="D463" s="229" t="s">
        <v>176</v>
      </c>
      <c r="E463" s="230" t="s">
        <v>2564</v>
      </c>
      <c r="F463" s="231" t="s">
        <v>2565</v>
      </c>
      <c r="G463" s="232" t="s">
        <v>243</v>
      </c>
      <c r="H463" s="233">
        <v>44.600000000000001</v>
      </c>
      <c r="I463" s="234"/>
      <c r="J463" s="235">
        <f>ROUND(I463*H463,2)</f>
        <v>0</v>
      </c>
      <c r="K463" s="231" t="s">
        <v>180</v>
      </c>
      <c r="L463" s="45"/>
      <c r="M463" s="236" t="s">
        <v>1</v>
      </c>
      <c r="N463" s="237" t="s">
        <v>44</v>
      </c>
      <c r="O463" s="92"/>
      <c r="P463" s="238">
        <f>O463*H463</f>
        <v>0</v>
      </c>
      <c r="Q463" s="238">
        <v>1.0000000000000001E-05</v>
      </c>
      <c r="R463" s="238">
        <f>Q463*H463</f>
        <v>0.00044600000000000005</v>
      </c>
      <c r="S463" s="238">
        <v>0</v>
      </c>
      <c r="T463" s="23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40" t="s">
        <v>181</v>
      </c>
      <c r="AT463" s="240" t="s">
        <v>176</v>
      </c>
      <c r="AU463" s="240" t="s">
        <v>88</v>
      </c>
      <c r="AY463" s="18" t="s">
        <v>174</v>
      </c>
      <c r="BE463" s="241">
        <f>IF(N463="základní",J463,0)</f>
        <v>0</v>
      </c>
      <c r="BF463" s="241">
        <f>IF(N463="snížená",J463,0)</f>
        <v>0</v>
      </c>
      <c r="BG463" s="241">
        <f>IF(N463="zákl. přenesená",J463,0)</f>
        <v>0</v>
      </c>
      <c r="BH463" s="241">
        <f>IF(N463="sníž. přenesená",J463,0)</f>
        <v>0</v>
      </c>
      <c r="BI463" s="241">
        <f>IF(N463="nulová",J463,0)</f>
        <v>0</v>
      </c>
      <c r="BJ463" s="18" t="s">
        <v>86</v>
      </c>
      <c r="BK463" s="241">
        <f>ROUND(I463*H463,2)</f>
        <v>0</v>
      </c>
      <c r="BL463" s="18" t="s">
        <v>181</v>
      </c>
      <c r="BM463" s="240" t="s">
        <v>2566</v>
      </c>
    </row>
    <row r="464" s="2" customFormat="1" ht="24.15" customHeight="1">
      <c r="A464" s="39"/>
      <c r="B464" s="40"/>
      <c r="C464" s="279" t="s">
        <v>539</v>
      </c>
      <c r="D464" s="279" t="s">
        <v>298</v>
      </c>
      <c r="E464" s="280" t="s">
        <v>2567</v>
      </c>
      <c r="F464" s="281" t="s">
        <v>2568</v>
      </c>
      <c r="G464" s="282" t="s">
        <v>243</v>
      </c>
      <c r="H464" s="283">
        <v>47.316000000000002</v>
      </c>
      <c r="I464" s="284"/>
      <c r="J464" s="285">
        <f>ROUND(I464*H464,2)</f>
        <v>0</v>
      </c>
      <c r="K464" s="281" t="s">
        <v>180</v>
      </c>
      <c r="L464" s="286"/>
      <c r="M464" s="287" t="s">
        <v>1</v>
      </c>
      <c r="N464" s="288" t="s">
        <v>44</v>
      </c>
      <c r="O464" s="92"/>
      <c r="P464" s="238">
        <f>O464*H464</f>
        <v>0</v>
      </c>
      <c r="Q464" s="238">
        <v>0.0038300000000000001</v>
      </c>
      <c r="R464" s="238">
        <f>Q464*H464</f>
        <v>0.18122028000000001</v>
      </c>
      <c r="S464" s="238">
        <v>0</v>
      </c>
      <c r="T464" s="23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40" t="s">
        <v>240</v>
      </c>
      <c r="AT464" s="240" t="s">
        <v>298</v>
      </c>
      <c r="AU464" s="240" t="s">
        <v>88</v>
      </c>
      <c r="AY464" s="18" t="s">
        <v>174</v>
      </c>
      <c r="BE464" s="241">
        <f>IF(N464="základní",J464,0)</f>
        <v>0</v>
      </c>
      <c r="BF464" s="241">
        <f>IF(N464="snížená",J464,0)</f>
        <v>0</v>
      </c>
      <c r="BG464" s="241">
        <f>IF(N464="zákl. přenesená",J464,0)</f>
        <v>0</v>
      </c>
      <c r="BH464" s="241">
        <f>IF(N464="sníž. přenesená",J464,0)</f>
        <v>0</v>
      </c>
      <c r="BI464" s="241">
        <f>IF(N464="nulová",J464,0)</f>
        <v>0</v>
      </c>
      <c r="BJ464" s="18" t="s">
        <v>86</v>
      </c>
      <c r="BK464" s="241">
        <f>ROUND(I464*H464,2)</f>
        <v>0</v>
      </c>
      <c r="BL464" s="18" t="s">
        <v>181</v>
      </c>
      <c r="BM464" s="240" t="s">
        <v>2569</v>
      </c>
    </row>
    <row r="465" s="14" customFormat="1">
      <c r="A465" s="14"/>
      <c r="B465" s="253"/>
      <c r="C465" s="254"/>
      <c r="D465" s="244" t="s">
        <v>183</v>
      </c>
      <c r="E465" s="255" t="s">
        <v>1</v>
      </c>
      <c r="F465" s="256" t="s">
        <v>2570</v>
      </c>
      <c r="G465" s="254"/>
      <c r="H465" s="257">
        <v>45.938000000000002</v>
      </c>
      <c r="I465" s="258"/>
      <c r="J465" s="254"/>
      <c r="K465" s="254"/>
      <c r="L465" s="259"/>
      <c r="M465" s="260"/>
      <c r="N465" s="261"/>
      <c r="O465" s="261"/>
      <c r="P465" s="261"/>
      <c r="Q465" s="261"/>
      <c r="R465" s="261"/>
      <c r="S465" s="261"/>
      <c r="T465" s="26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3" t="s">
        <v>183</v>
      </c>
      <c r="AU465" s="263" t="s">
        <v>88</v>
      </c>
      <c r="AV465" s="14" t="s">
        <v>88</v>
      </c>
      <c r="AW465" s="14" t="s">
        <v>34</v>
      </c>
      <c r="AX465" s="14" t="s">
        <v>86</v>
      </c>
      <c r="AY465" s="263" t="s">
        <v>174</v>
      </c>
    </row>
    <row r="466" s="14" customFormat="1">
      <c r="A466" s="14"/>
      <c r="B466" s="253"/>
      <c r="C466" s="254"/>
      <c r="D466" s="244" t="s">
        <v>183</v>
      </c>
      <c r="E466" s="254"/>
      <c r="F466" s="256" t="s">
        <v>2571</v>
      </c>
      <c r="G466" s="254"/>
      <c r="H466" s="257">
        <v>47.316000000000002</v>
      </c>
      <c r="I466" s="258"/>
      <c r="J466" s="254"/>
      <c r="K466" s="254"/>
      <c r="L466" s="259"/>
      <c r="M466" s="260"/>
      <c r="N466" s="261"/>
      <c r="O466" s="261"/>
      <c r="P466" s="261"/>
      <c r="Q466" s="261"/>
      <c r="R466" s="261"/>
      <c r="S466" s="261"/>
      <c r="T466" s="26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3" t="s">
        <v>183</v>
      </c>
      <c r="AU466" s="263" t="s">
        <v>88</v>
      </c>
      <c r="AV466" s="14" t="s">
        <v>88</v>
      </c>
      <c r="AW466" s="14" t="s">
        <v>4</v>
      </c>
      <c r="AX466" s="14" t="s">
        <v>86</v>
      </c>
      <c r="AY466" s="263" t="s">
        <v>174</v>
      </c>
    </row>
    <row r="467" s="2" customFormat="1" ht="44.25" customHeight="1">
      <c r="A467" s="39"/>
      <c r="B467" s="40"/>
      <c r="C467" s="229" t="s">
        <v>543</v>
      </c>
      <c r="D467" s="229" t="s">
        <v>176</v>
      </c>
      <c r="E467" s="230" t="s">
        <v>536</v>
      </c>
      <c r="F467" s="231" t="s">
        <v>537</v>
      </c>
      <c r="G467" s="232" t="s">
        <v>437</v>
      </c>
      <c r="H467" s="233">
        <v>76</v>
      </c>
      <c r="I467" s="234"/>
      <c r="J467" s="235">
        <f>ROUND(I467*H467,2)</f>
        <v>0</v>
      </c>
      <c r="K467" s="231" t="s">
        <v>180</v>
      </c>
      <c r="L467" s="45"/>
      <c r="M467" s="236" t="s">
        <v>1</v>
      </c>
      <c r="N467" s="237" t="s">
        <v>44</v>
      </c>
      <c r="O467" s="92"/>
      <c r="P467" s="238">
        <f>O467*H467</f>
        <v>0</v>
      </c>
      <c r="Q467" s="238">
        <v>0</v>
      </c>
      <c r="R467" s="238">
        <f>Q467*H467</f>
        <v>0</v>
      </c>
      <c r="S467" s="238">
        <v>0</v>
      </c>
      <c r="T467" s="23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40" t="s">
        <v>181</v>
      </c>
      <c r="AT467" s="240" t="s">
        <v>176</v>
      </c>
      <c r="AU467" s="240" t="s">
        <v>88</v>
      </c>
      <c r="AY467" s="18" t="s">
        <v>174</v>
      </c>
      <c r="BE467" s="241">
        <f>IF(N467="základní",J467,0)</f>
        <v>0</v>
      </c>
      <c r="BF467" s="241">
        <f>IF(N467="snížená",J467,0)</f>
        <v>0</v>
      </c>
      <c r="BG467" s="241">
        <f>IF(N467="zákl. přenesená",J467,0)</f>
        <v>0</v>
      </c>
      <c r="BH467" s="241">
        <f>IF(N467="sníž. přenesená",J467,0)</f>
        <v>0</v>
      </c>
      <c r="BI467" s="241">
        <f>IF(N467="nulová",J467,0)</f>
        <v>0</v>
      </c>
      <c r="BJ467" s="18" t="s">
        <v>86</v>
      </c>
      <c r="BK467" s="241">
        <f>ROUND(I467*H467,2)</f>
        <v>0</v>
      </c>
      <c r="BL467" s="18" t="s">
        <v>181</v>
      </c>
      <c r="BM467" s="240" t="s">
        <v>2572</v>
      </c>
    </row>
    <row r="468" s="2" customFormat="1" ht="16.5" customHeight="1">
      <c r="A468" s="39"/>
      <c r="B468" s="40"/>
      <c r="C468" s="279" t="s">
        <v>547</v>
      </c>
      <c r="D468" s="279" t="s">
        <v>298</v>
      </c>
      <c r="E468" s="280" t="s">
        <v>2573</v>
      </c>
      <c r="F468" s="281" t="s">
        <v>2574</v>
      </c>
      <c r="G468" s="282" t="s">
        <v>437</v>
      </c>
      <c r="H468" s="283">
        <v>38</v>
      </c>
      <c r="I468" s="284"/>
      <c r="J468" s="285">
        <f>ROUND(I468*H468,2)</f>
        <v>0</v>
      </c>
      <c r="K468" s="281" t="s">
        <v>180</v>
      </c>
      <c r="L468" s="286"/>
      <c r="M468" s="287" t="s">
        <v>1</v>
      </c>
      <c r="N468" s="288" t="s">
        <v>44</v>
      </c>
      <c r="O468" s="92"/>
      <c r="P468" s="238">
        <f>O468*H468</f>
        <v>0</v>
      </c>
      <c r="Q468" s="238">
        <v>0.00080000000000000004</v>
      </c>
      <c r="R468" s="238">
        <f>Q468*H468</f>
        <v>0.0304</v>
      </c>
      <c r="S468" s="238">
        <v>0</v>
      </c>
      <c r="T468" s="23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40" t="s">
        <v>240</v>
      </c>
      <c r="AT468" s="240" t="s">
        <v>298</v>
      </c>
      <c r="AU468" s="240" t="s">
        <v>88</v>
      </c>
      <c r="AY468" s="18" t="s">
        <v>174</v>
      </c>
      <c r="BE468" s="241">
        <f>IF(N468="základní",J468,0)</f>
        <v>0</v>
      </c>
      <c r="BF468" s="241">
        <f>IF(N468="snížená",J468,0)</f>
        <v>0</v>
      </c>
      <c r="BG468" s="241">
        <f>IF(N468="zákl. přenesená",J468,0)</f>
        <v>0</v>
      </c>
      <c r="BH468" s="241">
        <f>IF(N468="sníž. přenesená",J468,0)</f>
        <v>0</v>
      </c>
      <c r="BI468" s="241">
        <f>IF(N468="nulová",J468,0)</f>
        <v>0</v>
      </c>
      <c r="BJ468" s="18" t="s">
        <v>86</v>
      </c>
      <c r="BK468" s="241">
        <f>ROUND(I468*H468,2)</f>
        <v>0</v>
      </c>
      <c r="BL468" s="18" t="s">
        <v>181</v>
      </c>
      <c r="BM468" s="240" t="s">
        <v>2575</v>
      </c>
    </row>
    <row r="469" s="2" customFormat="1" ht="16.5" customHeight="1">
      <c r="A469" s="39"/>
      <c r="B469" s="40"/>
      <c r="C469" s="279" t="s">
        <v>551</v>
      </c>
      <c r="D469" s="279" t="s">
        <v>298</v>
      </c>
      <c r="E469" s="280" t="s">
        <v>2576</v>
      </c>
      <c r="F469" s="281" t="s">
        <v>2577</v>
      </c>
      <c r="G469" s="282" t="s">
        <v>437</v>
      </c>
      <c r="H469" s="283">
        <v>38</v>
      </c>
      <c r="I469" s="284"/>
      <c r="J469" s="285">
        <f>ROUND(I469*H469,2)</f>
        <v>0</v>
      </c>
      <c r="K469" s="281" t="s">
        <v>180</v>
      </c>
      <c r="L469" s="286"/>
      <c r="M469" s="287" t="s">
        <v>1</v>
      </c>
      <c r="N469" s="288" t="s">
        <v>44</v>
      </c>
      <c r="O469" s="92"/>
      <c r="P469" s="238">
        <f>O469*H469</f>
        <v>0</v>
      </c>
      <c r="Q469" s="238">
        <v>0.00029</v>
      </c>
      <c r="R469" s="238">
        <f>Q469*H469</f>
        <v>0.01102</v>
      </c>
      <c r="S469" s="238">
        <v>0</v>
      </c>
      <c r="T469" s="23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0" t="s">
        <v>240</v>
      </c>
      <c r="AT469" s="240" t="s">
        <v>298</v>
      </c>
      <c r="AU469" s="240" t="s">
        <v>88</v>
      </c>
      <c r="AY469" s="18" t="s">
        <v>174</v>
      </c>
      <c r="BE469" s="241">
        <f>IF(N469="základní",J469,0)</f>
        <v>0</v>
      </c>
      <c r="BF469" s="241">
        <f>IF(N469="snížená",J469,0)</f>
        <v>0</v>
      </c>
      <c r="BG469" s="241">
        <f>IF(N469="zákl. přenesená",J469,0)</f>
        <v>0</v>
      </c>
      <c r="BH469" s="241">
        <f>IF(N469="sníž. přenesená",J469,0)</f>
        <v>0</v>
      </c>
      <c r="BI469" s="241">
        <f>IF(N469="nulová",J469,0)</f>
        <v>0</v>
      </c>
      <c r="BJ469" s="18" t="s">
        <v>86</v>
      </c>
      <c r="BK469" s="241">
        <f>ROUND(I469*H469,2)</f>
        <v>0</v>
      </c>
      <c r="BL469" s="18" t="s">
        <v>181</v>
      </c>
      <c r="BM469" s="240" t="s">
        <v>2578</v>
      </c>
    </row>
    <row r="470" s="2" customFormat="1" ht="44.25" customHeight="1">
      <c r="A470" s="39"/>
      <c r="B470" s="40"/>
      <c r="C470" s="229" t="s">
        <v>555</v>
      </c>
      <c r="D470" s="229" t="s">
        <v>176</v>
      </c>
      <c r="E470" s="230" t="s">
        <v>544</v>
      </c>
      <c r="F470" s="231" t="s">
        <v>545</v>
      </c>
      <c r="G470" s="232" t="s">
        <v>437</v>
      </c>
      <c r="H470" s="233">
        <v>8</v>
      </c>
      <c r="I470" s="234"/>
      <c r="J470" s="235">
        <f>ROUND(I470*H470,2)</f>
        <v>0</v>
      </c>
      <c r="K470" s="231" t="s">
        <v>180</v>
      </c>
      <c r="L470" s="45"/>
      <c r="M470" s="236" t="s">
        <v>1</v>
      </c>
      <c r="N470" s="237" t="s">
        <v>44</v>
      </c>
      <c r="O470" s="92"/>
      <c r="P470" s="238">
        <f>O470*H470</f>
        <v>0</v>
      </c>
      <c r="Q470" s="238">
        <v>0</v>
      </c>
      <c r="R470" s="238">
        <f>Q470*H470</f>
        <v>0</v>
      </c>
      <c r="S470" s="238">
        <v>0</v>
      </c>
      <c r="T470" s="23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40" t="s">
        <v>181</v>
      </c>
      <c r="AT470" s="240" t="s">
        <v>176</v>
      </c>
      <c r="AU470" s="240" t="s">
        <v>88</v>
      </c>
      <c r="AY470" s="18" t="s">
        <v>174</v>
      </c>
      <c r="BE470" s="241">
        <f>IF(N470="základní",J470,0)</f>
        <v>0</v>
      </c>
      <c r="BF470" s="241">
        <f>IF(N470="snížená",J470,0)</f>
        <v>0</v>
      </c>
      <c r="BG470" s="241">
        <f>IF(N470="zákl. přenesená",J470,0)</f>
        <v>0</v>
      </c>
      <c r="BH470" s="241">
        <f>IF(N470="sníž. přenesená",J470,0)</f>
        <v>0</v>
      </c>
      <c r="BI470" s="241">
        <f>IF(N470="nulová",J470,0)</f>
        <v>0</v>
      </c>
      <c r="BJ470" s="18" t="s">
        <v>86</v>
      </c>
      <c r="BK470" s="241">
        <f>ROUND(I470*H470,2)</f>
        <v>0</v>
      </c>
      <c r="BL470" s="18" t="s">
        <v>181</v>
      </c>
      <c r="BM470" s="240" t="s">
        <v>2579</v>
      </c>
    </row>
    <row r="471" s="2" customFormat="1" ht="16.5" customHeight="1">
      <c r="A471" s="39"/>
      <c r="B471" s="40"/>
      <c r="C471" s="279" t="s">
        <v>559</v>
      </c>
      <c r="D471" s="279" t="s">
        <v>298</v>
      </c>
      <c r="E471" s="280" t="s">
        <v>2580</v>
      </c>
      <c r="F471" s="281" t="s">
        <v>2581</v>
      </c>
      <c r="G471" s="282" t="s">
        <v>437</v>
      </c>
      <c r="H471" s="283">
        <v>4</v>
      </c>
      <c r="I471" s="284"/>
      <c r="J471" s="285">
        <f>ROUND(I471*H471,2)</f>
        <v>0</v>
      </c>
      <c r="K471" s="281" t="s">
        <v>180</v>
      </c>
      <c r="L471" s="286"/>
      <c r="M471" s="287" t="s">
        <v>1</v>
      </c>
      <c r="N471" s="288" t="s">
        <v>44</v>
      </c>
      <c r="O471" s="92"/>
      <c r="P471" s="238">
        <f>O471*H471</f>
        <v>0</v>
      </c>
      <c r="Q471" s="238">
        <v>0.0014</v>
      </c>
      <c r="R471" s="238">
        <f>Q471*H471</f>
        <v>0.0055999999999999999</v>
      </c>
      <c r="S471" s="238">
        <v>0</v>
      </c>
      <c r="T471" s="23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40" t="s">
        <v>240</v>
      </c>
      <c r="AT471" s="240" t="s">
        <v>298</v>
      </c>
      <c r="AU471" s="240" t="s">
        <v>88</v>
      </c>
      <c r="AY471" s="18" t="s">
        <v>174</v>
      </c>
      <c r="BE471" s="241">
        <f>IF(N471="základní",J471,0)</f>
        <v>0</v>
      </c>
      <c r="BF471" s="241">
        <f>IF(N471="snížená",J471,0)</f>
        <v>0</v>
      </c>
      <c r="BG471" s="241">
        <f>IF(N471="zákl. přenesená",J471,0)</f>
        <v>0</v>
      </c>
      <c r="BH471" s="241">
        <f>IF(N471="sníž. přenesená",J471,0)</f>
        <v>0</v>
      </c>
      <c r="BI471" s="241">
        <f>IF(N471="nulová",J471,0)</f>
        <v>0</v>
      </c>
      <c r="BJ471" s="18" t="s">
        <v>86</v>
      </c>
      <c r="BK471" s="241">
        <f>ROUND(I471*H471,2)</f>
        <v>0</v>
      </c>
      <c r="BL471" s="18" t="s">
        <v>181</v>
      </c>
      <c r="BM471" s="240" t="s">
        <v>2582</v>
      </c>
    </row>
    <row r="472" s="2" customFormat="1" ht="16.5" customHeight="1">
      <c r="A472" s="39"/>
      <c r="B472" s="40"/>
      <c r="C472" s="279" t="s">
        <v>563</v>
      </c>
      <c r="D472" s="279" t="s">
        <v>298</v>
      </c>
      <c r="E472" s="280" t="s">
        <v>2583</v>
      </c>
      <c r="F472" s="281" t="s">
        <v>2584</v>
      </c>
      <c r="G472" s="282" t="s">
        <v>437</v>
      </c>
      <c r="H472" s="283">
        <v>4</v>
      </c>
      <c r="I472" s="284"/>
      <c r="J472" s="285">
        <f>ROUND(I472*H472,2)</f>
        <v>0</v>
      </c>
      <c r="K472" s="281" t="s">
        <v>180</v>
      </c>
      <c r="L472" s="286"/>
      <c r="M472" s="287" t="s">
        <v>1</v>
      </c>
      <c r="N472" s="288" t="s">
        <v>44</v>
      </c>
      <c r="O472" s="92"/>
      <c r="P472" s="238">
        <f>O472*H472</f>
        <v>0</v>
      </c>
      <c r="Q472" s="238">
        <v>0.00050000000000000001</v>
      </c>
      <c r="R472" s="238">
        <f>Q472*H472</f>
        <v>0.002</v>
      </c>
      <c r="S472" s="238">
        <v>0</v>
      </c>
      <c r="T472" s="23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0" t="s">
        <v>240</v>
      </c>
      <c r="AT472" s="240" t="s">
        <v>298</v>
      </c>
      <c r="AU472" s="240" t="s">
        <v>88</v>
      </c>
      <c r="AY472" s="18" t="s">
        <v>174</v>
      </c>
      <c r="BE472" s="241">
        <f>IF(N472="základní",J472,0)</f>
        <v>0</v>
      </c>
      <c r="BF472" s="241">
        <f>IF(N472="snížená",J472,0)</f>
        <v>0</v>
      </c>
      <c r="BG472" s="241">
        <f>IF(N472="zákl. přenesená",J472,0)</f>
        <v>0</v>
      </c>
      <c r="BH472" s="241">
        <f>IF(N472="sníž. přenesená",J472,0)</f>
        <v>0</v>
      </c>
      <c r="BI472" s="241">
        <f>IF(N472="nulová",J472,0)</f>
        <v>0</v>
      </c>
      <c r="BJ472" s="18" t="s">
        <v>86</v>
      </c>
      <c r="BK472" s="241">
        <f>ROUND(I472*H472,2)</f>
        <v>0</v>
      </c>
      <c r="BL472" s="18" t="s">
        <v>181</v>
      </c>
      <c r="BM472" s="240" t="s">
        <v>2585</v>
      </c>
    </row>
    <row r="473" s="2" customFormat="1" ht="49.05" customHeight="1">
      <c r="A473" s="39"/>
      <c r="B473" s="40"/>
      <c r="C473" s="229" t="s">
        <v>568</v>
      </c>
      <c r="D473" s="229" t="s">
        <v>176</v>
      </c>
      <c r="E473" s="230" t="s">
        <v>2586</v>
      </c>
      <c r="F473" s="231" t="s">
        <v>2587</v>
      </c>
      <c r="G473" s="232" t="s">
        <v>437</v>
      </c>
      <c r="H473" s="233">
        <v>21</v>
      </c>
      <c r="I473" s="234"/>
      <c r="J473" s="235">
        <f>ROUND(I473*H473,2)</f>
        <v>0</v>
      </c>
      <c r="K473" s="231" t="s">
        <v>180</v>
      </c>
      <c r="L473" s="45"/>
      <c r="M473" s="236" t="s">
        <v>1</v>
      </c>
      <c r="N473" s="237" t="s">
        <v>44</v>
      </c>
      <c r="O473" s="92"/>
      <c r="P473" s="238">
        <f>O473*H473</f>
        <v>0</v>
      </c>
      <c r="Q473" s="238">
        <v>0.039669999999999997</v>
      </c>
      <c r="R473" s="238">
        <f>Q473*H473</f>
        <v>0.83306999999999998</v>
      </c>
      <c r="S473" s="238">
        <v>0</v>
      </c>
      <c r="T473" s="23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40" t="s">
        <v>181</v>
      </c>
      <c r="AT473" s="240" t="s">
        <v>176</v>
      </c>
      <c r="AU473" s="240" t="s">
        <v>88</v>
      </c>
      <c r="AY473" s="18" t="s">
        <v>174</v>
      </c>
      <c r="BE473" s="241">
        <f>IF(N473="základní",J473,0)</f>
        <v>0</v>
      </c>
      <c r="BF473" s="241">
        <f>IF(N473="snížená",J473,0)</f>
        <v>0</v>
      </c>
      <c r="BG473" s="241">
        <f>IF(N473="zákl. přenesená",J473,0)</f>
        <v>0</v>
      </c>
      <c r="BH473" s="241">
        <f>IF(N473="sníž. přenesená",J473,0)</f>
        <v>0</v>
      </c>
      <c r="BI473" s="241">
        <f>IF(N473="nulová",J473,0)</f>
        <v>0</v>
      </c>
      <c r="BJ473" s="18" t="s">
        <v>86</v>
      </c>
      <c r="BK473" s="241">
        <f>ROUND(I473*H473,2)</f>
        <v>0</v>
      </c>
      <c r="BL473" s="18" t="s">
        <v>181</v>
      </c>
      <c r="BM473" s="240" t="s">
        <v>2588</v>
      </c>
    </row>
    <row r="474" s="2" customFormat="1" ht="49.05" customHeight="1">
      <c r="A474" s="39"/>
      <c r="B474" s="40"/>
      <c r="C474" s="229" t="s">
        <v>574</v>
      </c>
      <c r="D474" s="229" t="s">
        <v>176</v>
      </c>
      <c r="E474" s="230" t="s">
        <v>2589</v>
      </c>
      <c r="F474" s="231" t="s">
        <v>2590</v>
      </c>
      <c r="G474" s="232" t="s">
        <v>437</v>
      </c>
      <c r="H474" s="233">
        <v>16</v>
      </c>
      <c r="I474" s="234"/>
      <c r="J474" s="235">
        <f>ROUND(I474*H474,2)</f>
        <v>0</v>
      </c>
      <c r="K474" s="231" t="s">
        <v>180</v>
      </c>
      <c r="L474" s="45"/>
      <c r="M474" s="236" t="s">
        <v>1</v>
      </c>
      <c r="N474" s="237" t="s">
        <v>44</v>
      </c>
      <c r="O474" s="92"/>
      <c r="P474" s="238">
        <f>O474*H474</f>
        <v>0</v>
      </c>
      <c r="Q474" s="238">
        <v>0.041279999999999997</v>
      </c>
      <c r="R474" s="238">
        <f>Q474*H474</f>
        <v>0.66047999999999996</v>
      </c>
      <c r="S474" s="238">
        <v>0</v>
      </c>
      <c r="T474" s="23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40" t="s">
        <v>181</v>
      </c>
      <c r="AT474" s="240" t="s">
        <v>176</v>
      </c>
      <c r="AU474" s="240" t="s">
        <v>88</v>
      </c>
      <c r="AY474" s="18" t="s">
        <v>174</v>
      </c>
      <c r="BE474" s="241">
        <f>IF(N474="základní",J474,0)</f>
        <v>0</v>
      </c>
      <c r="BF474" s="241">
        <f>IF(N474="snížená",J474,0)</f>
        <v>0</v>
      </c>
      <c r="BG474" s="241">
        <f>IF(N474="zákl. přenesená",J474,0)</f>
        <v>0</v>
      </c>
      <c r="BH474" s="241">
        <f>IF(N474="sníž. přenesená",J474,0)</f>
        <v>0</v>
      </c>
      <c r="BI474" s="241">
        <f>IF(N474="nulová",J474,0)</f>
        <v>0</v>
      </c>
      <c r="BJ474" s="18" t="s">
        <v>86</v>
      </c>
      <c r="BK474" s="241">
        <f>ROUND(I474*H474,2)</f>
        <v>0</v>
      </c>
      <c r="BL474" s="18" t="s">
        <v>181</v>
      </c>
      <c r="BM474" s="240" t="s">
        <v>2591</v>
      </c>
    </row>
    <row r="475" s="2" customFormat="1" ht="49.05" customHeight="1">
      <c r="A475" s="39"/>
      <c r="B475" s="40"/>
      <c r="C475" s="229" t="s">
        <v>578</v>
      </c>
      <c r="D475" s="229" t="s">
        <v>176</v>
      </c>
      <c r="E475" s="230" t="s">
        <v>2592</v>
      </c>
      <c r="F475" s="231" t="s">
        <v>2593</v>
      </c>
      <c r="G475" s="232" t="s">
        <v>437</v>
      </c>
      <c r="H475" s="233">
        <v>3</v>
      </c>
      <c r="I475" s="234"/>
      <c r="J475" s="235">
        <f>ROUND(I475*H475,2)</f>
        <v>0</v>
      </c>
      <c r="K475" s="231" t="s">
        <v>180</v>
      </c>
      <c r="L475" s="45"/>
      <c r="M475" s="236" t="s">
        <v>1</v>
      </c>
      <c r="N475" s="237" t="s">
        <v>44</v>
      </c>
      <c r="O475" s="92"/>
      <c r="P475" s="238">
        <f>O475*H475</f>
        <v>0</v>
      </c>
      <c r="Q475" s="238">
        <v>0.040070000000000001</v>
      </c>
      <c r="R475" s="238">
        <f>Q475*H475</f>
        <v>0.12021000000000001</v>
      </c>
      <c r="S475" s="238">
        <v>0</v>
      </c>
      <c r="T475" s="23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0" t="s">
        <v>181</v>
      </c>
      <c r="AT475" s="240" t="s">
        <v>176</v>
      </c>
      <c r="AU475" s="240" t="s">
        <v>88</v>
      </c>
      <c r="AY475" s="18" t="s">
        <v>174</v>
      </c>
      <c r="BE475" s="241">
        <f>IF(N475="základní",J475,0)</f>
        <v>0</v>
      </c>
      <c r="BF475" s="241">
        <f>IF(N475="snížená",J475,0)</f>
        <v>0</v>
      </c>
      <c r="BG475" s="241">
        <f>IF(N475="zákl. přenesená",J475,0)</f>
        <v>0</v>
      </c>
      <c r="BH475" s="241">
        <f>IF(N475="sníž. přenesená",J475,0)</f>
        <v>0</v>
      </c>
      <c r="BI475" s="241">
        <f>IF(N475="nulová",J475,0)</f>
        <v>0</v>
      </c>
      <c r="BJ475" s="18" t="s">
        <v>86</v>
      </c>
      <c r="BK475" s="241">
        <f>ROUND(I475*H475,2)</f>
        <v>0</v>
      </c>
      <c r="BL475" s="18" t="s">
        <v>181</v>
      </c>
      <c r="BM475" s="240" t="s">
        <v>2594</v>
      </c>
    </row>
    <row r="476" s="2" customFormat="1" ht="37.8" customHeight="1">
      <c r="A476" s="39"/>
      <c r="B476" s="40"/>
      <c r="C476" s="229" t="s">
        <v>582</v>
      </c>
      <c r="D476" s="229" t="s">
        <v>176</v>
      </c>
      <c r="E476" s="230" t="s">
        <v>2595</v>
      </c>
      <c r="F476" s="231" t="s">
        <v>2596</v>
      </c>
      <c r="G476" s="232" t="s">
        <v>437</v>
      </c>
      <c r="H476" s="233">
        <v>83</v>
      </c>
      <c r="I476" s="234"/>
      <c r="J476" s="235">
        <f>ROUND(I476*H476,2)</f>
        <v>0</v>
      </c>
      <c r="K476" s="231" t="s">
        <v>1</v>
      </c>
      <c r="L476" s="45"/>
      <c r="M476" s="236" t="s">
        <v>1</v>
      </c>
      <c r="N476" s="237" t="s">
        <v>44</v>
      </c>
      <c r="O476" s="92"/>
      <c r="P476" s="238">
        <f>O476*H476</f>
        <v>0</v>
      </c>
      <c r="Q476" s="238">
        <v>0.00027999999999999998</v>
      </c>
      <c r="R476" s="238">
        <f>Q476*H476</f>
        <v>0.023239999999999997</v>
      </c>
      <c r="S476" s="238">
        <v>0</v>
      </c>
      <c r="T476" s="23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40" t="s">
        <v>181</v>
      </c>
      <c r="AT476" s="240" t="s">
        <v>176</v>
      </c>
      <c r="AU476" s="240" t="s">
        <v>88</v>
      </c>
      <c r="AY476" s="18" t="s">
        <v>174</v>
      </c>
      <c r="BE476" s="241">
        <f>IF(N476="základní",J476,0)</f>
        <v>0</v>
      </c>
      <c r="BF476" s="241">
        <f>IF(N476="snížená",J476,0)</f>
        <v>0</v>
      </c>
      <c r="BG476" s="241">
        <f>IF(N476="zákl. přenesená",J476,0)</f>
        <v>0</v>
      </c>
      <c r="BH476" s="241">
        <f>IF(N476="sníž. přenesená",J476,0)</f>
        <v>0</v>
      </c>
      <c r="BI476" s="241">
        <f>IF(N476="nulová",J476,0)</f>
        <v>0</v>
      </c>
      <c r="BJ476" s="18" t="s">
        <v>86</v>
      </c>
      <c r="BK476" s="241">
        <f>ROUND(I476*H476,2)</f>
        <v>0</v>
      </c>
      <c r="BL476" s="18" t="s">
        <v>181</v>
      </c>
      <c r="BM476" s="240" t="s">
        <v>2597</v>
      </c>
    </row>
    <row r="477" s="13" customFormat="1">
      <c r="A477" s="13"/>
      <c r="B477" s="242"/>
      <c r="C477" s="243"/>
      <c r="D477" s="244" t="s">
        <v>183</v>
      </c>
      <c r="E477" s="245" t="s">
        <v>1</v>
      </c>
      <c r="F477" s="246" t="s">
        <v>2598</v>
      </c>
      <c r="G477" s="243"/>
      <c r="H477" s="245" t="s">
        <v>1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2" t="s">
        <v>183</v>
      </c>
      <c r="AU477" s="252" t="s">
        <v>88</v>
      </c>
      <c r="AV477" s="13" t="s">
        <v>86</v>
      </c>
      <c r="AW477" s="13" t="s">
        <v>34</v>
      </c>
      <c r="AX477" s="13" t="s">
        <v>79</v>
      </c>
      <c r="AY477" s="252" t="s">
        <v>174</v>
      </c>
    </row>
    <row r="478" s="14" customFormat="1">
      <c r="A478" s="14"/>
      <c r="B478" s="253"/>
      <c r="C478" s="254"/>
      <c r="D478" s="244" t="s">
        <v>183</v>
      </c>
      <c r="E478" s="255" t="s">
        <v>1</v>
      </c>
      <c r="F478" s="256" t="s">
        <v>598</v>
      </c>
      <c r="G478" s="254"/>
      <c r="H478" s="257">
        <v>83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3" t="s">
        <v>183</v>
      </c>
      <c r="AU478" s="263" t="s">
        <v>88</v>
      </c>
      <c r="AV478" s="14" t="s">
        <v>88</v>
      </c>
      <c r="AW478" s="14" t="s">
        <v>34</v>
      </c>
      <c r="AX478" s="14" t="s">
        <v>86</v>
      </c>
      <c r="AY478" s="263" t="s">
        <v>174</v>
      </c>
    </row>
    <row r="479" s="2" customFormat="1" ht="37.8" customHeight="1">
      <c r="A479" s="39"/>
      <c r="B479" s="40"/>
      <c r="C479" s="229" t="s">
        <v>586</v>
      </c>
      <c r="D479" s="229" t="s">
        <v>176</v>
      </c>
      <c r="E479" s="230" t="s">
        <v>2599</v>
      </c>
      <c r="F479" s="231" t="s">
        <v>2600</v>
      </c>
      <c r="G479" s="232" t="s">
        <v>437</v>
      </c>
      <c r="H479" s="233">
        <v>12</v>
      </c>
      <c r="I479" s="234"/>
      <c r="J479" s="235">
        <f>ROUND(I479*H479,2)</f>
        <v>0</v>
      </c>
      <c r="K479" s="231" t="s">
        <v>1</v>
      </c>
      <c r="L479" s="45"/>
      <c r="M479" s="236" t="s">
        <v>1</v>
      </c>
      <c r="N479" s="237" t="s">
        <v>44</v>
      </c>
      <c r="O479" s="92"/>
      <c r="P479" s="238">
        <f>O479*H479</f>
        <v>0</v>
      </c>
      <c r="Q479" s="238">
        <v>0.00033</v>
      </c>
      <c r="R479" s="238">
        <f>Q479*H479</f>
        <v>0.00396</v>
      </c>
      <c r="S479" s="238">
        <v>0</v>
      </c>
      <c r="T479" s="23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40" t="s">
        <v>181</v>
      </c>
      <c r="AT479" s="240" t="s">
        <v>176</v>
      </c>
      <c r="AU479" s="240" t="s">
        <v>88</v>
      </c>
      <c r="AY479" s="18" t="s">
        <v>174</v>
      </c>
      <c r="BE479" s="241">
        <f>IF(N479="základní",J479,0)</f>
        <v>0</v>
      </c>
      <c r="BF479" s="241">
        <f>IF(N479="snížená",J479,0)</f>
        <v>0</v>
      </c>
      <c r="BG479" s="241">
        <f>IF(N479="zákl. přenesená",J479,0)</f>
        <v>0</v>
      </c>
      <c r="BH479" s="241">
        <f>IF(N479="sníž. přenesená",J479,0)</f>
        <v>0</v>
      </c>
      <c r="BI479" s="241">
        <f>IF(N479="nulová",J479,0)</f>
        <v>0</v>
      </c>
      <c r="BJ479" s="18" t="s">
        <v>86</v>
      </c>
      <c r="BK479" s="241">
        <f>ROUND(I479*H479,2)</f>
        <v>0</v>
      </c>
      <c r="BL479" s="18" t="s">
        <v>181</v>
      </c>
      <c r="BM479" s="240" t="s">
        <v>2601</v>
      </c>
    </row>
    <row r="480" s="13" customFormat="1">
      <c r="A480" s="13"/>
      <c r="B480" s="242"/>
      <c r="C480" s="243"/>
      <c r="D480" s="244" t="s">
        <v>183</v>
      </c>
      <c r="E480" s="245" t="s">
        <v>1</v>
      </c>
      <c r="F480" s="246" t="s">
        <v>2598</v>
      </c>
      <c r="G480" s="243"/>
      <c r="H480" s="245" t="s">
        <v>1</v>
      </c>
      <c r="I480" s="247"/>
      <c r="J480" s="243"/>
      <c r="K480" s="243"/>
      <c r="L480" s="248"/>
      <c r="M480" s="249"/>
      <c r="N480" s="250"/>
      <c r="O480" s="250"/>
      <c r="P480" s="250"/>
      <c r="Q480" s="250"/>
      <c r="R480" s="250"/>
      <c r="S480" s="250"/>
      <c r="T480" s="25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2" t="s">
        <v>183</v>
      </c>
      <c r="AU480" s="252" t="s">
        <v>88</v>
      </c>
      <c r="AV480" s="13" t="s">
        <v>86</v>
      </c>
      <c r="AW480" s="13" t="s">
        <v>34</v>
      </c>
      <c r="AX480" s="13" t="s">
        <v>79</v>
      </c>
      <c r="AY480" s="252" t="s">
        <v>174</v>
      </c>
    </row>
    <row r="481" s="14" customFormat="1">
      <c r="A481" s="14"/>
      <c r="B481" s="253"/>
      <c r="C481" s="254"/>
      <c r="D481" s="244" t="s">
        <v>183</v>
      </c>
      <c r="E481" s="255" t="s">
        <v>1</v>
      </c>
      <c r="F481" s="256" t="s">
        <v>264</v>
      </c>
      <c r="G481" s="254"/>
      <c r="H481" s="257">
        <v>12</v>
      </c>
      <c r="I481" s="258"/>
      <c r="J481" s="254"/>
      <c r="K481" s="254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183</v>
      </c>
      <c r="AU481" s="263" t="s">
        <v>88</v>
      </c>
      <c r="AV481" s="14" t="s">
        <v>88</v>
      </c>
      <c r="AW481" s="14" t="s">
        <v>34</v>
      </c>
      <c r="AX481" s="14" t="s">
        <v>86</v>
      </c>
      <c r="AY481" s="263" t="s">
        <v>174</v>
      </c>
    </row>
    <row r="482" s="2" customFormat="1" ht="24.15" customHeight="1">
      <c r="A482" s="39"/>
      <c r="B482" s="40"/>
      <c r="C482" s="229" t="s">
        <v>590</v>
      </c>
      <c r="D482" s="229" t="s">
        <v>176</v>
      </c>
      <c r="E482" s="230" t="s">
        <v>2602</v>
      </c>
      <c r="F482" s="231" t="s">
        <v>2603</v>
      </c>
      <c r="G482" s="232" t="s">
        <v>437</v>
      </c>
      <c r="H482" s="233">
        <v>18</v>
      </c>
      <c r="I482" s="234"/>
      <c r="J482" s="235">
        <f>ROUND(I482*H482,2)</f>
        <v>0</v>
      </c>
      <c r="K482" s="231" t="s">
        <v>180</v>
      </c>
      <c r="L482" s="45"/>
      <c r="M482" s="236" t="s">
        <v>1</v>
      </c>
      <c r="N482" s="237" t="s">
        <v>44</v>
      </c>
      <c r="O482" s="92"/>
      <c r="P482" s="238">
        <f>O482*H482</f>
        <v>0</v>
      </c>
      <c r="Q482" s="238">
        <v>0.0011999999999999999</v>
      </c>
      <c r="R482" s="238">
        <f>Q482*H482</f>
        <v>0.021599999999999998</v>
      </c>
      <c r="S482" s="238">
        <v>0</v>
      </c>
      <c r="T482" s="23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40" t="s">
        <v>181</v>
      </c>
      <c r="AT482" s="240" t="s">
        <v>176</v>
      </c>
      <c r="AU482" s="240" t="s">
        <v>88</v>
      </c>
      <c r="AY482" s="18" t="s">
        <v>174</v>
      </c>
      <c r="BE482" s="241">
        <f>IF(N482="základní",J482,0)</f>
        <v>0</v>
      </c>
      <c r="BF482" s="241">
        <f>IF(N482="snížená",J482,0)</f>
        <v>0</v>
      </c>
      <c r="BG482" s="241">
        <f>IF(N482="zákl. přenesená",J482,0)</f>
        <v>0</v>
      </c>
      <c r="BH482" s="241">
        <f>IF(N482="sníž. přenesená",J482,0)</f>
        <v>0</v>
      </c>
      <c r="BI482" s="241">
        <f>IF(N482="nulová",J482,0)</f>
        <v>0</v>
      </c>
      <c r="BJ482" s="18" t="s">
        <v>86</v>
      </c>
      <c r="BK482" s="241">
        <f>ROUND(I482*H482,2)</f>
        <v>0</v>
      </c>
      <c r="BL482" s="18" t="s">
        <v>181</v>
      </c>
      <c r="BM482" s="240" t="s">
        <v>2604</v>
      </c>
    </row>
    <row r="483" s="2" customFormat="1" ht="24.15" customHeight="1">
      <c r="A483" s="39"/>
      <c r="B483" s="40"/>
      <c r="C483" s="229" t="s">
        <v>594</v>
      </c>
      <c r="D483" s="229" t="s">
        <v>176</v>
      </c>
      <c r="E483" s="230" t="s">
        <v>2605</v>
      </c>
      <c r="F483" s="231" t="s">
        <v>2606</v>
      </c>
      <c r="G483" s="232" t="s">
        <v>437</v>
      </c>
      <c r="H483" s="233">
        <v>2</v>
      </c>
      <c r="I483" s="234"/>
      <c r="J483" s="235">
        <f>ROUND(I483*H483,2)</f>
        <v>0</v>
      </c>
      <c r="K483" s="231" t="s">
        <v>180</v>
      </c>
      <c r="L483" s="45"/>
      <c r="M483" s="236" t="s">
        <v>1</v>
      </c>
      <c r="N483" s="237" t="s">
        <v>44</v>
      </c>
      <c r="O483" s="92"/>
      <c r="P483" s="238">
        <f>O483*H483</f>
        <v>0</v>
      </c>
      <c r="Q483" s="238">
        <v>0.0021199999999999999</v>
      </c>
      <c r="R483" s="238">
        <f>Q483*H483</f>
        <v>0.0042399999999999998</v>
      </c>
      <c r="S483" s="238">
        <v>0</v>
      </c>
      <c r="T483" s="239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40" t="s">
        <v>181</v>
      </c>
      <c r="AT483" s="240" t="s">
        <v>176</v>
      </c>
      <c r="AU483" s="240" t="s">
        <v>88</v>
      </c>
      <c r="AY483" s="18" t="s">
        <v>174</v>
      </c>
      <c r="BE483" s="241">
        <f>IF(N483="základní",J483,0)</f>
        <v>0</v>
      </c>
      <c r="BF483" s="241">
        <f>IF(N483="snížená",J483,0)</f>
        <v>0</v>
      </c>
      <c r="BG483" s="241">
        <f>IF(N483="zákl. přenesená",J483,0)</f>
        <v>0</v>
      </c>
      <c r="BH483" s="241">
        <f>IF(N483="sníž. přenesená",J483,0)</f>
        <v>0</v>
      </c>
      <c r="BI483" s="241">
        <f>IF(N483="nulová",J483,0)</f>
        <v>0</v>
      </c>
      <c r="BJ483" s="18" t="s">
        <v>86</v>
      </c>
      <c r="BK483" s="241">
        <f>ROUND(I483*H483,2)</f>
        <v>0</v>
      </c>
      <c r="BL483" s="18" t="s">
        <v>181</v>
      </c>
      <c r="BM483" s="240" t="s">
        <v>2607</v>
      </c>
    </row>
    <row r="484" s="12" customFormat="1" ht="22.8" customHeight="1">
      <c r="A484" s="12"/>
      <c r="B484" s="213"/>
      <c r="C484" s="214"/>
      <c r="D484" s="215" t="s">
        <v>78</v>
      </c>
      <c r="E484" s="227" t="s">
        <v>246</v>
      </c>
      <c r="F484" s="227" t="s">
        <v>655</v>
      </c>
      <c r="G484" s="214"/>
      <c r="H484" s="214"/>
      <c r="I484" s="217"/>
      <c r="J484" s="228">
        <f>BK484</f>
        <v>0</v>
      </c>
      <c r="K484" s="214"/>
      <c r="L484" s="219"/>
      <c r="M484" s="220"/>
      <c r="N484" s="221"/>
      <c r="O484" s="221"/>
      <c r="P484" s="222">
        <f>SUM(P485:P501)</f>
        <v>0</v>
      </c>
      <c r="Q484" s="221"/>
      <c r="R484" s="222">
        <f>SUM(R485:R501)</f>
        <v>11.944909200000001</v>
      </c>
      <c r="S484" s="221"/>
      <c r="T484" s="223">
        <f>SUM(T485:T501)</f>
        <v>0.014039999999999999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24" t="s">
        <v>86</v>
      </c>
      <c r="AT484" s="225" t="s">
        <v>78</v>
      </c>
      <c r="AU484" s="225" t="s">
        <v>86</v>
      </c>
      <c r="AY484" s="224" t="s">
        <v>174</v>
      </c>
      <c r="BK484" s="226">
        <f>SUM(BK485:BK501)</f>
        <v>0</v>
      </c>
    </row>
    <row r="485" s="2" customFormat="1" ht="49.05" customHeight="1">
      <c r="A485" s="39"/>
      <c r="B485" s="40"/>
      <c r="C485" s="229" t="s">
        <v>598</v>
      </c>
      <c r="D485" s="229" t="s">
        <v>176</v>
      </c>
      <c r="E485" s="230" t="s">
        <v>2608</v>
      </c>
      <c r="F485" s="231" t="s">
        <v>2609</v>
      </c>
      <c r="G485" s="232" t="s">
        <v>243</v>
      </c>
      <c r="H485" s="233">
        <v>56</v>
      </c>
      <c r="I485" s="234"/>
      <c r="J485" s="235">
        <f>ROUND(I485*H485,2)</f>
        <v>0</v>
      </c>
      <c r="K485" s="231" t="s">
        <v>180</v>
      </c>
      <c r="L485" s="45"/>
      <c r="M485" s="236" t="s">
        <v>1</v>
      </c>
      <c r="N485" s="237" t="s">
        <v>44</v>
      </c>
      <c r="O485" s="92"/>
      <c r="P485" s="238">
        <f>O485*H485</f>
        <v>0</v>
      </c>
      <c r="Q485" s="238">
        <v>0.15540000000000001</v>
      </c>
      <c r="R485" s="238">
        <f>Q485*H485</f>
        <v>8.7024000000000008</v>
      </c>
      <c r="S485" s="238">
        <v>0</v>
      </c>
      <c r="T485" s="23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40" t="s">
        <v>181</v>
      </c>
      <c r="AT485" s="240" t="s">
        <v>176</v>
      </c>
      <c r="AU485" s="240" t="s">
        <v>88</v>
      </c>
      <c r="AY485" s="18" t="s">
        <v>174</v>
      </c>
      <c r="BE485" s="241">
        <f>IF(N485="základní",J485,0)</f>
        <v>0</v>
      </c>
      <c r="BF485" s="241">
        <f>IF(N485="snížená",J485,0)</f>
        <v>0</v>
      </c>
      <c r="BG485" s="241">
        <f>IF(N485="zákl. přenesená",J485,0)</f>
        <v>0</v>
      </c>
      <c r="BH485" s="241">
        <f>IF(N485="sníž. přenesená",J485,0)</f>
        <v>0</v>
      </c>
      <c r="BI485" s="241">
        <f>IF(N485="nulová",J485,0)</f>
        <v>0</v>
      </c>
      <c r="BJ485" s="18" t="s">
        <v>86</v>
      </c>
      <c r="BK485" s="241">
        <f>ROUND(I485*H485,2)</f>
        <v>0</v>
      </c>
      <c r="BL485" s="18" t="s">
        <v>181</v>
      </c>
      <c r="BM485" s="240" t="s">
        <v>2610</v>
      </c>
    </row>
    <row r="486" s="2" customFormat="1" ht="16.5" customHeight="1">
      <c r="A486" s="39"/>
      <c r="B486" s="40"/>
      <c r="C486" s="279" t="s">
        <v>602</v>
      </c>
      <c r="D486" s="279" t="s">
        <v>298</v>
      </c>
      <c r="E486" s="280" t="s">
        <v>2611</v>
      </c>
      <c r="F486" s="281" t="s">
        <v>2612</v>
      </c>
      <c r="G486" s="282" t="s">
        <v>243</v>
      </c>
      <c r="H486" s="283">
        <v>57.119999999999997</v>
      </c>
      <c r="I486" s="284"/>
      <c r="J486" s="285">
        <f>ROUND(I486*H486,2)</f>
        <v>0</v>
      </c>
      <c r="K486" s="281" t="s">
        <v>180</v>
      </c>
      <c r="L486" s="286"/>
      <c r="M486" s="287" t="s">
        <v>1</v>
      </c>
      <c r="N486" s="288" t="s">
        <v>44</v>
      </c>
      <c r="O486" s="92"/>
      <c r="P486" s="238">
        <f>O486*H486</f>
        <v>0</v>
      </c>
      <c r="Q486" s="238">
        <v>0.056000000000000001</v>
      </c>
      <c r="R486" s="238">
        <f>Q486*H486</f>
        <v>3.1987199999999998</v>
      </c>
      <c r="S486" s="238">
        <v>0</v>
      </c>
      <c r="T486" s="239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40" t="s">
        <v>240</v>
      </c>
      <c r="AT486" s="240" t="s">
        <v>298</v>
      </c>
      <c r="AU486" s="240" t="s">
        <v>88</v>
      </c>
      <c r="AY486" s="18" t="s">
        <v>174</v>
      </c>
      <c r="BE486" s="241">
        <f>IF(N486="základní",J486,0)</f>
        <v>0</v>
      </c>
      <c r="BF486" s="241">
        <f>IF(N486="snížená",J486,0)</f>
        <v>0</v>
      </c>
      <c r="BG486" s="241">
        <f>IF(N486="zákl. přenesená",J486,0)</f>
        <v>0</v>
      </c>
      <c r="BH486" s="241">
        <f>IF(N486="sníž. přenesená",J486,0)</f>
        <v>0</v>
      </c>
      <c r="BI486" s="241">
        <f>IF(N486="nulová",J486,0)</f>
        <v>0</v>
      </c>
      <c r="BJ486" s="18" t="s">
        <v>86</v>
      </c>
      <c r="BK486" s="241">
        <f>ROUND(I486*H486,2)</f>
        <v>0</v>
      </c>
      <c r="BL486" s="18" t="s">
        <v>181</v>
      </c>
      <c r="BM486" s="240" t="s">
        <v>2613</v>
      </c>
    </row>
    <row r="487" s="14" customFormat="1">
      <c r="A487" s="14"/>
      <c r="B487" s="253"/>
      <c r="C487" s="254"/>
      <c r="D487" s="244" t="s">
        <v>183</v>
      </c>
      <c r="E487" s="254"/>
      <c r="F487" s="256" t="s">
        <v>2614</v>
      </c>
      <c r="G487" s="254"/>
      <c r="H487" s="257">
        <v>57.119999999999997</v>
      </c>
      <c r="I487" s="258"/>
      <c r="J487" s="254"/>
      <c r="K487" s="254"/>
      <c r="L487" s="259"/>
      <c r="M487" s="260"/>
      <c r="N487" s="261"/>
      <c r="O487" s="261"/>
      <c r="P487" s="261"/>
      <c r="Q487" s="261"/>
      <c r="R487" s="261"/>
      <c r="S487" s="261"/>
      <c r="T487" s="26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3" t="s">
        <v>183</v>
      </c>
      <c r="AU487" s="263" t="s">
        <v>88</v>
      </c>
      <c r="AV487" s="14" t="s">
        <v>88</v>
      </c>
      <c r="AW487" s="14" t="s">
        <v>4</v>
      </c>
      <c r="AX487" s="14" t="s">
        <v>86</v>
      </c>
      <c r="AY487" s="263" t="s">
        <v>174</v>
      </c>
    </row>
    <row r="488" s="2" customFormat="1" ht="37.8" customHeight="1">
      <c r="A488" s="39"/>
      <c r="B488" s="40"/>
      <c r="C488" s="229" t="s">
        <v>606</v>
      </c>
      <c r="D488" s="229" t="s">
        <v>176</v>
      </c>
      <c r="E488" s="230" t="s">
        <v>663</v>
      </c>
      <c r="F488" s="231" t="s">
        <v>664</v>
      </c>
      <c r="G488" s="232" t="s">
        <v>243</v>
      </c>
      <c r="H488" s="233">
        <v>123.59999999999999</v>
      </c>
      <c r="I488" s="234"/>
      <c r="J488" s="235">
        <f>ROUND(I488*H488,2)</f>
        <v>0</v>
      </c>
      <c r="K488" s="231" t="s">
        <v>180</v>
      </c>
      <c r="L488" s="45"/>
      <c r="M488" s="236" t="s">
        <v>1</v>
      </c>
      <c r="N488" s="237" t="s">
        <v>44</v>
      </c>
      <c r="O488" s="92"/>
      <c r="P488" s="238">
        <f>O488*H488</f>
        <v>0</v>
      </c>
      <c r="Q488" s="238">
        <v>1.0000000000000001E-05</v>
      </c>
      <c r="R488" s="238">
        <f>Q488*H488</f>
        <v>0.0012360000000000001</v>
      </c>
      <c r="S488" s="238">
        <v>0</v>
      </c>
      <c r="T488" s="239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40" t="s">
        <v>181</v>
      </c>
      <c r="AT488" s="240" t="s">
        <v>176</v>
      </c>
      <c r="AU488" s="240" t="s">
        <v>88</v>
      </c>
      <c r="AY488" s="18" t="s">
        <v>174</v>
      </c>
      <c r="BE488" s="241">
        <f>IF(N488="základní",J488,0)</f>
        <v>0</v>
      </c>
      <c r="BF488" s="241">
        <f>IF(N488="snížená",J488,0)</f>
        <v>0</v>
      </c>
      <c r="BG488" s="241">
        <f>IF(N488="zákl. přenesená",J488,0)</f>
        <v>0</v>
      </c>
      <c r="BH488" s="241">
        <f>IF(N488="sníž. přenesená",J488,0)</f>
        <v>0</v>
      </c>
      <c r="BI488" s="241">
        <f>IF(N488="nulová",J488,0)</f>
        <v>0</v>
      </c>
      <c r="BJ488" s="18" t="s">
        <v>86</v>
      </c>
      <c r="BK488" s="241">
        <f>ROUND(I488*H488,2)</f>
        <v>0</v>
      </c>
      <c r="BL488" s="18" t="s">
        <v>181</v>
      </c>
      <c r="BM488" s="240" t="s">
        <v>2615</v>
      </c>
    </row>
    <row r="489" s="14" customFormat="1">
      <c r="A489" s="14"/>
      <c r="B489" s="253"/>
      <c r="C489" s="254"/>
      <c r="D489" s="244" t="s">
        <v>183</v>
      </c>
      <c r="E489" s="255" t="s">
        <v>1</v>
      </c>
      <c r="F489" s="256" t="s">
        <v>2616</v>
      </c>
      <c r="G489" s="254"/>
      <c r="H489" s="257">
        <v>123.59999999999999</v>
      </c>
      <c r="I489" s="258"/>
      <c r="J489" s="254"/>
      <c r="K489" s="254"/>
      <c r="L489" s="259"/>
      <c r="M489" s="260"/>
      <c r="N489" s="261"/>
      <c r="O489" s="261"/>
      <c r="P489" s="261"/>
      <c r="Q489" s="261"/>
      <c r="R489" s="261"/>
      <c r="S489" s="261"/>
      <c r="T489" s="26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3" t="s">
        <v>183</v>
      </c>
      <c r="AU489" s="263" t="s">
        <v>88</v>
      </c>
      <c r="AV489" s="14" t="s">
        <v>88</v>
      </c>
      <c r="AW489" s="14" t="s">
        <v>34</v>
      </c>
      <c r="AX489" s="14" t="s">
        <v>86</v>
      </c>
      <c r="AY489" s="263" t="s">
        <v>174</v>
      </c>
    </row>
    <row r="490" s="2" customFormat="1" ht="55.5" customHeight="1">
      <c r="A490" s="39"/>
      <c r="B490" s="40"/>
      <c r="C490" s="229" t="s">
        <v>612</v>
      </c>
      <c r="D490" s="229" t="s">
        <v>176</v>
      </c>
      <c r="E490" s="230" t="s">
        <v>668</v>
      </c>
      <c r="F490" s="231" t="s">
        <v>669</v>
      </c>
      <c r="G490" s="232" t="s">
        <v>243</v>
      </c>
      <c r="H490" s="233">
        <v>123.59999999999999</v>
      </c>
      <c r="I490" s="234"/>
      <c r="J490" s="235">
        <f>ROUND(I490*H490,2)</f>
        <v>0</v>
      </c>
      <c r="K490" s="231" t="s">
        <v>180</v>
      </c>
      <c r="L490" s="45"/>
      <c r="M490" s="236" t="s">
        <v>1</v>
      </c>
      <c r="N490" s="237" t="s">
        <v>44</v>
      </c>
      <c r="O490" s="92"/>
      <c r="P490" s="238">
        <f>O490*H490</f>
        <v>0</v>
      </c>
      <c r="Q490" s="238">
        <v>0.00034000000000000002</v>
      </c>
      <c r="R490" s="238">
        <f>Q490*H490</f>
        <v>0.042023999999999999</v>
      </c>
      <c r="S490" s="238">
        <v>0</v>
      </c>
      <c r="T490" s="23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40" t="s">
        <v>181</v>
      </c>
      <c r="AT490" s="240" t="s">
        <v>176</v>
      </c>
      <c r="AU490" s="240" t="s">
        <v>88</v>
      </c>
      <c r="AY490" s="18" t="s">
        <v>174</v>
      </c>
      <c r="BE490" s="241">
        <f>IF(N490="základní",J490,0)</f>
        <v>0</v>
      </c>
      <c r="BF490" s="241">
        <f>IF(N490="snížená",J490,0)</f>
        <v>0</v>
      </c>
      <c r="BG490" s="241">
        <f>IF(N490="zákl. přenesená",J490,0)</f>
        <v>0</v>
      </c>
      <c r="BH490" s="241">
        <f>IF(N490="sníž. přenesená",J490,0)</f>
        <v>0</v>
      </c>
      <c r="BI490" s="241">
        <f>IF(N490="nulová",J490,0)</f>
        <v>0</v>
      </c>
      <c r="BJ490" s="18" t="s">
        <v>86</v>
      </c>
      <c r="BK490" s="241">
        <f>ROUND(I490*H490,2)</f>
        <v>0</v>
      </c>
      <c r="BL490" s="18" t="s">
        <v>181</v>
      </c>
      <c r="BM490" s="240" t="s">
        <v>2617</v>
      </c>
    </row>
    <row r="491" s="14" customFormat="1">
      <c r="A491" s="14"/>
      <c r="B491" s="253"/>
      <c r="C491" s="254"/>
      <c r="D491" s="244" t="s">
        <v>183</v>
      </c>
      <c r="E491" s="255" t="s">
        <v>1</v>
      </c>
      <c r="F491" s="256" t="s">
        <v>2616</v>
      </c>
      <c r="G491" s="254"/>
      <c r="H491" s="257">
        <v>123.59999999999999</v>
      </c>
      <c r="I491" s="258"/>
      <c r="J491" s="254"/>
      <c r="K491" s="254"/>
      <c r="L491" s="259"/>
      <c r="M491" s="260"/>
      <c r="N491" s="261"/>
      <c r="O491" s="261"/>
      <c r="P491" s="261"/>
      <c r="Q491" s="261"/>
      <c r="R491" s="261"/>
      <c r="S491" s="261"/>
      <c r="T491" s="26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3" t="s">
        <v>183</v>
      </c>
      <c r="AU491" s="263" t="s">
        <v>88</v>
      </c>
      <c r="AV491" s="14" t="s">
        <v>88</v>
      </c>
      <c r="AW491" s="14" t="s">
        <v>34</v>
      </c>
      <c r="AX491" s="14" t="s">
        <v>86</v>
      </c>
      <c r="AY491" s="263" t="s">
        <v>174</v>
      </c>
    </row>
    <row r="492" s="2" customFormat="1" ht="37.8" customHeight="1">
      <c r="A492" s="39"/>
      <c r="B492" s="40"/>
      <c r="C492" s="229" t="s">
        <v>617</v>
      </c>
      <c r="D492" s="229" t="s">
        <v>176</v>
      </c>
      <c r="E492" s="230" t="s">
        <v>2618</v>
      </c>
      <c r="F492" s="231" t="s">
        <v>2619</v>
      </c>
      <c r="G492" s="232" t="s">
        <v>243</v>
      </c>
      <c r="H492" s="233">
        <v>123.59999999999999</v>
      </c>
      <c r="I492" s="234"/>
      <c r="J492" s="235">
        <f>ROUND(I492*H492,2)</f>
        <v>0</v>
      </c>
      <c r="K492" s="231" t="s">
        <v>180</v>
      </c>
      <c r="L492" s="45"/>
      <c r="M492" s="236" t="s">
        <v>1</v>
      </c>
      <c r="N492" s="237" t="s">
        <v>44</v>
      </c>
      <c r="O492" s="92"/>
      <c r="P492" s="238">
        <f>O492*H492</f>
        <v>0</v>
      </c>
      <c r="Q492" s="238">
        <v>0</v>
      </c>
      <c r="R492" s="238">
        <f>Q492*H492</f>
        <v>0</v>
      </c>
      <c r="S492" s="238">
        <v>0</v>
      </c>
      <c r="T492" s="239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40" t="s">
        <v>181</v>
      </c>
      <c r="AT492" s="240" t="s">
        <v>176</v>
      </c>
      <c r="AU492" s="240" t="s">
        <v>88</v>
      </c>
      <c r="AY492" s="18" t="s">
        <v>174</v>
      </c>
      <c r="BE492" s="241">
        <f>IF(N492="základní",J492,0)</f>
        <v>0</v>
      </c>
      <c r="BF492" s="241">
        <f>IF(N492="snížená",J492,0)</f>
        <v>0</v>
      </c>
      <c r="BG492" s="241">
        <f>IF(N492="zákl. přenesená",J492,0)</f>
        <v>0</v>
      </c>
      <c r="BH492" s="241">
        <f>IF(N492="sníž. přenesená",J492,0)</f>
        <v>0</v>
      </c>
      <c r="BI492" s="241">
        <f>IF(N492="nulová",J492,0)</f>
        <v>0</v>
      </c>
      <c r="BJ492" s="18" t="s">
        <v>86</v>
      </c>
      <c r="BK492" s="241">
        <f>ROUND(I492*H492,2)</f>
        <v>0</v>
      </c>
      <c r="BL492" s="18" t="s">
        <v>181</v>
      </c>
      <c r="BM492" s="240" t="s">
        <v>2620</v>
      </c>
    </row>
    <row r="493" s="14" customFormat="1">
      <c r="A493" s="14"/>
      <c r="B493" s="253"/>
      <c r="C493" s="254"/>
      <c r="D493" s="244" t="s">
        <v>183</v>
      </c>
      <c r="E493" s="255" t="s">
        <v>1</v>
      </c>
      <c r="F493" s="256" t="s">
        <v>2616</v>
      </c>
      <c r="G493" s="254"/>
      <c r="H493" s="257">
        <v>123.59999999999999</v>
      </c>
      <c r="I493" s="258"/>
      <c r="J493" s="254"/>
      <c r="K493" s="254"/>
      <c r="L493" s="259"/>
      <c r="M493" s="260"/>
      <c r="N493" s="261"/>
      <c r="O493" s="261"/>
      <c r="P493" s="261"/>
      <c r="Q493" s="261"/>
      <c r="R493" s="261"/>
      <c r="S493" s="261"/>
      <c r="T493" s="26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3" t="s">
        <v>183</v>
      </c>
      <c r="AU493" s="263" t="s">
        <v>88</v>
      </c>
      <c r="AV493" s="14" t="s">
        <v>88</v>
      </c>
      <c r="AW493" s="14" t="s">
        <v>34</v>
      </c>
      <c r="AX493" s="14" t="s">
        <v>86</v>
      </c>
      <c r="AY493" s="263" t="s">
        <v>174</v>
      </c>
    </row>
    <row r="494" s="2" customFormat="1" ht="24.15" customHeight="1">
      <c r="A494" s="39"/>
      <c r="B494" s="40"/>
      <c r="C494" s="229" t="s">
        <v>621</v>
      </c>
      <c r="D494" s="229" t="s">
        <v>176</v>
      </c>
      <c r="E494" s="230" t="s">
        <v>676</v>
      </c>
      <c r="F494" s="231" t="s">
        <v>677</v>
      </c>
      <c r="G494" s="232" t="s">
        <v>243</v>
      </c>
      <c r="H494" s="233">
        <v>123.59999999999999</v>
      </c>
      <c r="I494" s="234"/>
      <c r="J494" s="235">
        <f>ROUND(I494*H494,2)</f>
        <v>0</v>
      </c>
      <c r="K494" s="231" t="s">
        <v>180</v>
      </c>
      <c r="L494" s="45"/>
      <c r="M494" s="236" t="s">
        <v>1</v>
      </c>
      <c r="N494" s="237" t="s">
        <v>44</v>
      </c>
      <c r="O494" s="92"/>
      <c r="P494" s="238">
        <f>O494*H494</f>
        <v>0</v>
      </c>
      <c r="Q494" s="238">
        <v>0</v>
      </c>
      <c r="R494" s="238">
        <f>Q494*H494</f>
        <v>0</v>
      </c>
      <c r="S494" s="238">
        <v>0</v>
      </c>
      <c r="T494" s="239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40" t="s">
        <v>181</v>
      </c>
      <c r="AT494" s="240" t="s">
        <v>176</v>
      </c>
      <c r="AU494" s="240" t="s">
        <v>88</v>
      </c>
      <c r="AY494" s="18" t="s">
        <v>174</v>
      </c>
      <c r="BE494" s="241">
        <f>IF(N494="základní",J494,0)</f>
        <v>0</v>
      </c>
      <c r="BF494" s="241">
        <f>IF(N494="snížená",J494,0)</f>
        <v>0</v>
      </c>
      <c r="BG494" s="241">
        <f>IF(N494="zákl. přenesená",J494,0)</f>
        <v>0</v>
      </c>
      <c r="BH494" s="241">
        <f>IF(N494="sníž. přenesená",J494,0)</f>
        <v>0</v>
      </c>
      <c r="BI494" s="241">
        <f>IF(N494="nulová",J494,0)</f>
        <v>0</v>
      </c>
      <c r="BJ494" s="18" t="s">
        <v>86</v>
      </c>
      <c r="BK494" s="241">
        <f>ROUND(I494*H494,2)</f>
        <v>0</v>
      </c>
      <c r="BL494" s="18" t="s">
        <v>181</v>
      </c>
      <c r="BM494" s="240" t="s">
        <v>2621</v>
      </c>
    </row>
    <row r="495" s="14" customFormat="1">
      <c r="A495" s="14"/>
      <c r="B495" s="253"/>
      <c r="C495" s="254"/>
      <c r="D495" s="244" t="s">
        <v>183</v>
      </c>
      <c r="E495" s="255" t="s">
        <v>1</v>
      </c>
      <c r="F495" s="256" t="s">
        <v>2616</v>
      </c>
      <c r="G495" s="254"/>
      <c r="H495" s="257">
        <v>123.59999999999999</v>
      </c>
      <c r="I495" s="258"/>
      <c r="J495" s="254"/>
      <c r="K495" s="254"/>
      <c r="L495" s="259"/>
      <c r="M495" s="260"/>
      <c r="N495" s="261"/>
      <c r="O495" s="261"/>
      <c r="P495" s="261"/>
      <c r="Q495" s="261"/>
      <c r="R495" s="261"/>
      <c r="S495" s="261"/>
      <c r="T495" s="26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3" t="s">
        <v>183</v>
      </c>
      <c r="AU495" s="263" t="s">
        <v>88</v>
      </c>
      <c r="AV495" s="14" t="s">
        <v>88</v>
      </c>
      <c r="AW495" s="14" t="s">
        <v>34</v>
      </c>
      <c r="AX495" s="14" t="s">
        <v>86</v>
      </c>
      <c r="AY495" s="263" t="s">
        <v>174</v>
      </c>
    </row>
    <row r="496" s="2" customFormat="1" ht="44.25" customHeight="1">
      <c r="A496" s="39"/>
      <c r="B496" s="40"/>
      <c r="C496" s="229" t="s">
        <v>626</v>
      </c>
      <c r="D496" s="229" t="s">
        <v>176</v>
      </c>
      <c r="E496" s="230" t="s">
        <v>2071</v>
      </c>
      <c r="F496" s="231" t="s">
        <v>2072</v>
      </c>
      <c r="G496" s="232" t="s">
        <v>243</v>
      </c>
      <c r="H496" s="233">
        <v>0.35999999999999999</v>
      </c>
      <c r="I496" s="234"/>
      <c r="J496" s="235">
        <f>ROUND(I496*H496,2)</f>
        <v>0</v>
      </c>
      <c r="K496" s="231" t="s">
        <v>180</v>
      </c>
      <c r="L496" s="45"/>
      <c r="M496" s="236" t="s">
        <v>1</v>
      </c>
      <c r="N496" s="237" t="s">
        <v>44</v>
      </c>
      <c r="O496" s="92"/>
      <c r="P496" s="238">
        <f>O496*H496</f>
        <v>0</v>
      </c>
      <c r="Q496" s="238">
        <v>0.00147</v>
      </c>
      <c r="R496" s="238">
        <f>Q496*H496</f>
        <v>0.00052919999999999996</v>
      </c>
      <c r="S496" s="238">
        <v>0.039</v>
      </c>
      <c r="T496" s="239">
        <f>S496*H496</f>
        <v>0.014039999999999999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40" t="s">
        <v>181</v>
      </c>
      <c r="AT496" s="240" t="s">
        <v>176</v>
      </c>
      <c r="AU496" s="240" t="s">
        <v>88</v>
      </c>
      <c r="AY496" s="18" t="s">
        <v>174</v>
      </c>
      <c r="BE496" s="241">
        <f>IF(N496="základní",J496,0)</f>
        <v>0</v>
      </c>
      <c r="BF496" s="241">
        <f>IF(N496="snížená",J496,0)</f>
        <v>0</v>
      </c>
      <c r="BG496" s="241">
        <f>IF(N496="zákl. přenesená",J496,0)</f>
        <v>0</v>
      </c>
      <c r="BH496" s="241">
        <f>IF(N496="sníž. přenesená",J496,0)</f>
        <v>0</v>
      </c>
      <c r="BI496" s="241">
        <f>IF(N496="nulová",J496,0)</f>
        <v>0</v>
      </c>
      <c r="BJ496" s="18" t="s">
        <v>86</v>
      </c>
      <c r="BK496" s="241">
        <f>ROUND(I496*H496,2)</f>
        <v>0</v>
      </c>
      <c r="BL496" s="18" t="s">
        <v>181</v>
      </c>
      <c r="BM496" s="240" t="s">
        <v>2622</v>
      </c>
    </row>
    <row r="497" s="14" customFormat="1">
      <c r="A497" s="14"/>
      <c r="B497" s="253"/>
      <c r="C497" s="254"/>
      <c r="D497" s="244" t="s">
        <v>183</v>
      </c>
      <c r="E497" s="255" t="s">
        <v>1</v>
      </c>
      <c r="F497" s="256" t="s">
        <v>2623</v>
      </c>
      <c r="G497" s="254"/>
      <c r="H497" s="257">
        <v>0.35999999999999999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183</v>
      </c>
      <c r="AU497" s="263" t="s">
        <v>88</v>
      </c>
      <c r="AV497" s="14" t="s">
        <v>88</v>
      </c>
      <c r="AW497" s="14" t="s">
        <v>34</v>
      </c>
      <c r="AX497" s="14" t="s">
        <v>86</v>
      </c>
      <c r="AY497" s="263" t="s">
        <v>174</v>
      </c>
    </row>
    <row r="498" s="2" customFormat="1" ht="66.75" customHeight="1">
      <c r="A498" s="39"/>
      <c r="B498" s="40"/>
      <c r="C498" s="229" t="s">
        <v>630</v>
      </c>
      <c r="D498" s="229" t="s">
        <v>176</v>
      </c>
      <c r="E498" s="230" t="s">
        <v>685</v>
      </c>
      <c r="F498" s="231" t="s">
        <v>686</v>
      </c>
      <c r="G498" s="232" t="s">
        <v>179</v>
      </c>
      <c r="H498" s="233">
        <v>28.739999999999998</v>
      </c>
      <c r="I498" s="234"/>
      <c r="J498" s="235">
        <f>ROUND(I498*H498,2)</f>
        <v>0</v>
      </c>
      <c r="K498" s="231" t="s">
        <v>180</v>
      </c>
      <c r="L498" s="45"/>
      <c r="M498" s="236" t="s">
        <v>1</v>
      </c>
      <c r="N498" s="237" t="s">
        <v>44</v>
      </c>
      <c r="O498" s="92"/>
      <c r="P498" s="238">
        <f>O498*H498</f>
        <v>0</v>
      </c>
      <c r="Q498" s="238">
        <v>0</v>
      </c>
      <c r="R498" s="238">
        <f>Q498*H498</f>
        <v>0</v>
      </c>
      <c r="S498" s="238">
        <v>0</v>
      </c>
      <c r="T498" s="23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40" t="s">
        <v>181</v>
      </c>
      <c r="AT498" s="240" t="s">
        <v>176</v>
      </c>
      <c r="AU498" s="240" t="s">
        <v>88</v>
      </c>
      <c r="AY498" s="18" t="s">
        <v>174</v>
      </c>
      <c r="BE498" s="241">
        <f>IF(N498="základní",J498,0)</f>
        <v>0</v>
      </c>
      <c r="BF498" s="241">
        <f>IF(N498="snížená",J498,0)</f>
        <v>0</v>
      </c>
      <c r="BG498" s="241">
        <f>IF(N498="zákl. přenesená",J498,0)</f>
        <v>0</v>
      </c>
      <c r="BH498" s="241">
        <f>IF(N498="sníž. přenesená",J498,0)</f>
        <v>0</v>
      </c>
      <c r="BI498" s="241">
        <f>IF(N498="nulová",J498,0)</f>
        <v>0</v>
      </c>
      <c r="BJ498" s="18" t="s">
        <v>86</v>
      </c>
      <c r="BK498" s="241">
        <f>ROUND(I498*H498,2)</f>
        <v>0</v>
      </c>
      <c r="BL498" s="18" t="s">
        <v>181</v>
      </c>
      <c r="BM498" s="240" t="s">
        <v>2624</v>
      </c>
    </row>
    <row r="499" s="14" customFormat="1">
      <c r="A499" s="14"/>
      <c r="B499" s="253"/>
      <c r="C499" s="254"/>
      <c r="D499" s="244" t="s">
        <v>183</v>
      </c>
      <c r="E499" s="255" t="s">
        <v>1</v>
      </c>
      <c r="F499" s="256" t="s">
        <v>2555</v>
      </c>
      <c r="G499" s="254"/>
      <c r="H499" s="257">
        <v>28.739999999999998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3" t="s">
        <v>183</v>
      </c>
      <c r="AU499" s="263" t="s">
        <v>88</v>
      </c>
      <c r="AV499" s="14" t="s">
        <v>88</v>
      </c>
      <c r="AW499" s="14" t="s">
        <v>34</v>
      </c>
      <c r="AX499" s="14" t="s">
        <v>86</v>
      </c>
      <c r="AY499" s="263" t="s">
        <v>174</v>
      </c>
    </row>
    <row r="500" s="2" customFormat="1" ht="55.5" customHeight="1">
      <c r="A500" s="39"/>
      <c r="B500" s="40"/>
      <c r="C500" s="229" t="s">
        <v>635</v>
      </c>
      <c r="D500" s="229" t="s">
        <v>176</v>
      </c>
      <c r="E500" s="230" t="s">
        <v>2625</v>
      </c>
      <c r="F500" s="231" t="s">
        <v>2626</v>
      </c>
      <c r="G500" s="232" t="s">
        <v>179</v>
      </c>
      <c r="H500" s="233">
        <v>0.41999999999999998</v>
      </c>
      <c r="I500" s="234"/>
      <c r="J500" s="235">
        <f>ROUND(I500*H500,2)</f>
        <v>0</v>
      </c>
      <c r="K500" s="231" t="s">
        <v>180</v>
      </c>
      <c r="L500" s="45"/>
      <c r="M500" s="236" t="s">
        <v>1</v>
      </c>
      <c r="N500" s="237" t="s">
        <v>44</v>
      </c>
      <c r="O500" s="92"/>
      <c r="P500" s="238">
        <f>O500*H500</f>
        <v>0</v>
      </c>
      <c r="Q500" s="238">
        <v>0</v>
      </c>
      <c r="R500" s="238">
        <f>Q500*H500</f>
        <v>0</v>
      </c>
      <c r="S500" s="238">
        <v>0</v>
      </c>
      <c r="T500" s="239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40" t="s">
        <v>181</v>
      </c>
      <c r="AT500" s="240" t="s">
        <v>176</v>
      </c>
      <c r="AU500" s="240" t="s">
        <v>88</v>
      </c>
      <c r="AY500" s="18" t="s">
        <v>174</v>
      </c>
      <c r="BE500" s="241">
        <f>IF(N500="základní",J500,0)</f>
        <v>0</v>
      </c>
      <c r="BF500" s="241">
        <f>IF(N500="snížená",J500,0)</f>
        <v>0</v>
      </c>
      <c r="BG500" s="241">
        <f>IF(N500="zákl. přenesená",J500,0)</f>
        <v>0</v>
      </c>
      <c r="BH500" s="241">
        <f>IF(N500="sníž. přenesená",J500,0)</f>
        <v>0</v>
      </c>
      <c r="BI500" s="241">
        <f>IF(N500="nulová",J500,0)</f>
        <v>0</v>
      </c>
      <c r="BJ500" s="18" t="s">
        <v>86</v>
      </c>
      <c r="BK500" s="241">
        <f>ROUND(I500*H500,2)</f>
        <v>0</v>
      </c>
      <c r="BL500" s="18" t="s">
        <v>181</v>
      </c>
      <c r="BM500" s="240" t="s">
        <v>2627</v>
      </c>
    </row>
    <row r="501" s="14" customFormat="1">
      <c r="A501" s="14"/>
      <c r="B501" s="253"/>
      <c r="C501" s="254"/>
      <c r="D501" s="244" t="s">
        <v>183</v>
      </c>
      <c r="E501" s="255" t="s">
        <v>1</v>
      </c>
      <c r="F501" s="256" t="s">
        <v>2550</v>
      </c>
      <c r="G501" s="254"/>
      <c r="H501" s="257">
        <v>0.41999999999999998</v>
      </c>
      <c r="I501" s="258"/>
      <c r="J501" s="254"/>
      <c r="K501" s="254"/>
      <c r="L501" s="259"/>
      <c r="M501" s="260"/>
      <c r="N501" s="261"/>
      <c r="O501" s="261"/>
      <c r="P501" s="261"/>
      <c r="Q501" s="261"/>
      <c r="R501" s="261"/>
      <c r="S501" s="261"/>
      <c r="T501" s="26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3" t="s">
        <v>183</v>
      </c>
      <c r="AU501" s="263" t="s">
        <v>88</v>
      </c>
      <c r="AV501" s="14" t="s">
        <v>88</v>
      </c>
      <c r="AW501" s="14" t="s">
        <v>34</v>
      </c>
      <c r="AX501" s="14" t="s">
        <v>86</v>
      </c>
      <c r="AY501" s="263" t="s">
        <v>174</v>
      </c>
    </row>
    <row r="502" s="12" customFormat="1" ht="22.8" customHeight="1">
      <c r="A502" s="12"/>
      <c r="B502" s="213"/>
      <c r="C502" s="214"/>
      <c r="D502" s="215" t="s">
        <v>78</v>
      </c>
      <c r="E502" s="227" t="s">
        <v>690</v>
      </c>
      <c r="F502" s="227" t="s">
        <v>691</v>
      </c>
      <c r="G502" s="214"/>
      <c r="H502" s="214"/>
      <c r="I502" s="217"/>
      <c r="J502" s="228">
        <f>BK502</f>
        <v>0</v>
      </c>
      <c r="K502" s="214"/>
      <c r="L502" s="219"/>
      <c r="M502" s="220"/>
      <c r="N502" s="221"/>
      <c r="O502" s="221"/>
      <c r="P502" s="222">
        <f>SUM(P503:P512)</f>
        <v>0</v>
      </c>
      <c r="Q502" s="221"/>
      <c r="R502" s="222">
        <f>SUM(R503:R512)</f>
        <v>0</v>
      </c>
      <c r="S502" s="221"/>
      <c r="T502" s="223">
        <f>SUM(T503:T512)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24" t="s">
        <v>86</v>
      </c>
      <c r="AT502" s="225" t="s">
        <v>78</v>
      </c>
      <c r="AU502" s="225" t="s">
        <v>86</v>
      </c>
      <c r="AY502" s="224" t="s">
        <v>174</v>
      </c>
      <c r="BK502" s="226">
        <f>SUM(BK503:BK512)</f>
        <v>0</v>
      </c>
    </row>
    <row r="503" s="2" customFormat="1" ht="37.8" customHeight="1">
      <c r="A503" s="39"/>
      <c r="B503" s="40"/>
      <c r="C503" s="229" t="s">
        <v>639</v>
      </c>
      <c r="D503" s="229" t="s">
        <v>176</v>
      </c>
      <c r="E503" s="230" t="s">
        <v>693</v>
      </c>
      <c r="F503" s="231" t="s">
        <v>694</v>
      </c>
      <c r="G503" s="232" t="s">
        <v>362</v>
      </c>
      <c r="H503" s="233">
        <v>221.37899999999999</v>
      </c>
      <c r="I503" s="234"/>
      <c r="J503" s="235">
        <f>ROUND(I503*H503,2)</f>
        <v>0</v>
      </c>
      <c r="K503" s="231" t="s">
        <v>180</v>
      </c>
      <c r="L503" s="45"/>
      <c r="M503" s="236" t="s">
        <v>1</v>
      </c>
      <c r="N503" s="237" t="s">
        <v>44</v>
      </c>
      <c r="O503" s="92"/>
      <c r="P503" s="238">
        <f>O503*H503</f>
        <v>0</v>
      </c>
      <c r="Q503" s="238">
        <v>0</v>
      </c>
      <c r="R503" s="238">
        <f>Q503*H503</f>
        <v>0</v>
      </c>
      <c r="S503" s="238">
        <v>0</v>
      </c>
      <c r="T503" s="239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0" t="s">
        <v>181</v>
      </c>
      <c r="AT503" s="240" t="s">
        <v>176</v>
      </c>
      <c r="AU503" s="240" t="s">
        <v>88</v>
      </c>
      <c r="AY503" s="18" t="s">
        <v>174</v>
      </c>
      <c r="BE503" s="241">
        <f>IF(N503="základní",J503,0)</f>
        <v>0</v>
      </c>
      <c r="BF503" s="241">
        <f>IF(N503="snížená",J503,0)</f>
        <v>0</v>
      </c>
      <c r="BG503" s="241">
        <f>IF(N503="zákl. přenesená",J503,0)</f>
        <v>0</v>
      </c>
      <c r="BH503" s="241">
        <f>IF(N503="sníž. přenesená",J503,0)</f>
        <v>0</v>
      </c>
      <c r="BI503" s="241">
        <f>IF(N503="nulová",J503,0)</f>
        <v>0</v>
      </c>
      <c r="BJ503" s="18" t="s">
        <v>86</v>
      </c>
      <c r="BK503" s="241">
        <f>ROUND(I503*H503,2)</f>
        <v>0</v>
      </c>
      <c r="BL503" s="18" t="s">
        <v>181</v>
      </c>
      <c r="BM503" s="240" t="s">
        <v>2628</v>
      </c>
    </row>
    <row r="504" s="2" customFormat="1" ht="37.8" customHeight="1">
      <c r="A504" s="39"/>
      <c r="B504" s="40"/>
      <c r="C504" s="229" t="s">
        <v>643</v>
      </c>
      <c r="D504" s="229" t="s">
        <v>176</v>
      </c>
      <c r="E504" s="230" t="s">
        <v>703</v>
      </c>
      <c r="F504" s="231" t="s">
        <v>704</v>
      </c>
      <c r="G504" s="232" t="s">
        <v>362</v>
      </c>
      <c r="H504" s="233">
        <v>5091.7169999999996</v>
      </c>
      <c r="I504" s="234"/>
      <c r="J504" s="235">
        <f>ROUND(I504*H504,2)</f>
        <v>0</v>
      </c>
      <c r="K504" s="231" t="s">
        <v>180</v>
      </c>
      <c r="L504" s="45"/>
      <c r="M504" s="236" t="s">
        <v>1</v>
      </c>
      <c r="N504" s="237" t="s">
        <v>44</v>
      </c>
      <c r="O504" s="92"/>
      <c r="P504" s="238">
        <f>O504*H504</f>
        <v>0</v>
      </c>
      <c r="Q504" s="238">
        <v>0</v>
      </c>
      <c r="R504" s="238">
        <f>Q504*H504</f>
        <v>0</v>
      </c>
      <c r="S504" s="238">
        <v>0</v>
      </c>
      <c r="T504" s="23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40" t="s">
        <v>181</v>
      </c>
      <c r="AT504" s="240" t="s">
        <v>176</v>
      </c>
      <c r="AU504" s="240" t="s">
        <v>88</v>
      </c>
      <c r="AY504" s="18" t="s">
        <v>174</v>
      </c>
      <c r="BE504" s="241">
        <f>IF(N504="základní",J504,0)</f>
        <v>0</v>
      </c>
      <c r="BF504" s="241">
        <f>IF(N504="snížená",J504,0)</f>
        <v>0</v>
      </c>
      <c r="BG504" s="241">
        <f>IF(N504="zákl. přenesená",J504,0)</f>
        <v>0</v>
      </c>
      <c r="BH504" s="241">
        <f>IF(N504="sníž. přenesená",J504,0)</f>
        <v>0</v>
      </c>
      <c r="BI504" s="241">
        <f>IF(N504="nulová",J504,0)</f>
        <v>0</v>
      </c>
      <c r="BJ504" s="18" t="s">
        <v>86</v>
      </c>
      <c r="BK504" s="241">
        <f>ROUND(I504*H504,2)</f>
        <v>0</v>
      </c>
      <c r="BL504" s="18" t="s">
        <v>181</v>
      </c>
      <c r="BM504" s="240" t="s">
        <v>2629</v>
      </c>
    </row>
    <row r="505" s="13" customFormat="1">
      <c r="A505" s="13"/>
      <c r="B505" s="242"/>
      <c r="C505" s="243"/>
      <c r="D505" s="244" t="s">
        <v>183</v>
      </c>
      <c r="E505" s="245" t="s">
        <v>1</v>
      </c>
      <c r="F505" s="246" t="s">
        <v>706</v>
      </c>
      <c r="G505" s="243"/>
      <c r="H505" s="245" t="s">
        <v>1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2" t="s">
        <v>183</v>
      </c>
      <c r="AU505" s="252" t="s">
        <v>88</v>
      </c>
      <c r="AV505" s="13" t="s">
        <v>86</v>
      </c>
      <c r="AW505" s="13" t="s">
        <v>34</v>
      </c>
      <c r="AX505" s="13" t="s">
        <v>79</v>
      </c>
      <c r="AY505" s="252" t="s">
        <v>174</v>
      </c>
    </row>
    <row r="506" s="14" customFormat="1">
      <c r="A506" s="14"/>
      <c r="B506" s="253"/>
      <c r="C506" s="254"/>
      <c r="D506" s="244" t="s">
        <v>183</v>
      </c>
      <c r="E506" s="255" t="s">
        <v>1</v>
      </c>
      <c r="F506" s="256" t="s">
        <v>2630</v>
      </c>
      <c r="G506" s="254"/>
      <c r="H506" s="257">
        <v>5091.7169999999996</v>
      </c>
      <c r="I506" s="258"/>
      <c r="J506" s="254"/>
      <c r="K506" s="254"/>
      <c r="L506" s="259"/>
      <c r="M506" s="260"/>
      <c r="N506" s="261"/>
      <c r="O506" s="261"/>
      <c r="P506" s="261"/>
      <c r="Q506" s="261"/>
      <c r="R506" s="261"/>
      <c r="S506" s="261"/>
      <c r="T506" s="26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3" t="s">
        <v>183</v>
      </c>
      <c r="AU506" s="263" t="s">
        <v>88</v>
      </c>
      <c r="AV506" s="14" t="s">
        <v>88</v>
      </c>
      <c r="AW506" s="14" t="s">
        <v>34</v>
      </c>
      <c r="AX506" s="14" t="s">
        <v>86</v>
      </c>
      <c r="AY506" s="263" t="s">
        <v>174</v>
      </c>
    </row>
    <row r="507" s="2" customFormat="1" ht="44.25" customHeight="1">
      <c r="A507" s="39"/>
      <c r="B507" s="40"/>
      <c r="C507" s="229" t="s">
        <v>647</v>
      </c>
      <c r="D507" s="229" t="s">
        <v>176</v>
      </c>
      <c r="E507" s="230" t="s">
        <v>867</v>
      </c>
      <c r="F507" s="231" t="s">
        <v>868</v>
      </c>
      <c r="G507" s="232" t="s">
        <v>362</v>
      </c>
      <c r="H507" s="233">
        <v>53.359999999999999</v>
      </c>
      <c r="I507" s="234"/>
      <c r="J507" s="235">
        <f>ROUND(I507*H507,2)</f>
        <v>0</v>
      </c>
      <c r="K507" s="231" t="s">
        <v>180</v>
      </c>
      <c r="L507" s="45"/>
      <c r="M507" s="236" t="s">
        <v>1</v>
      </c>
      <c r="N507" s="237" t="s">
        <v>44</v>
      </c>
      <c r="O507" s="92"/>
      <c r="P507" s="238">
        <f>O507*H507</f>
        <v>0</v>
      </c>
      <c r="Q507" s="238">
        <v>0</v>
      </c>
      <c r="R507" s="238">
        <f>Q507*H507</f>
        <v>0</v>
      </c>
      <c r="S507" s="238">
        <v>0</v>
      </c>
      <c r="T507" s="239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40" t="s">
        <v>181</v>
      </c>
      <c r="AT507" s="240" t="s">
        <v>176</v>
      </c>
      <c r="AU507" s="240" t="s">
        <v>88</v>
      </c>
      <c r="AY507" s="18" t="s">
        <v>174</v>
      </c>
      <c r="BE507" s="241">
        <f>IF(N507="základní",J507,0)</f>
        <v>0</v>
      </c>
      <c r="BF507" s="241">
        <f>IF(N507="snížená",J507,0)</f>
        <v>0</v>
      </c>
      <c r="BG507" s="241">
        <f>IF(N507="zákl. přenesená",J507,0)</f>
        <v>0</v>
      </c>
      <c r="BH507" s="241">
        <f>IF(N507="sníž. přenesená",J507,0)</f>
        <v>0</v>
      </c>
      <c r="BI507" s="241">
        <f>IF(N507="nulová",J507,0)</f>
        <v>0</v>
      </c>
      <c r="BJ507" s="18" t="s">
        <v>86</v>
      </c>
      <c r="BK507" s="241">
        <f>ROUND(I507*H507,2)</f>
        <v>0</v>
      </c>
      <c r="BL507" s="18" t="s">
        <v>181</v>
      </c>
      <c r="BM507" s="240" t="s">
        <v>2631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2632</v>
      </c>
      <c r="G508" s="254"/>
      <c r="H508" s="257">
        <v>53.359999999999999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2" customFormat="1" ht="44.25" customHeight="1">
      <c r="A509" s="39"/>
      <c r="B509" s="40"/>
      <c r="C509" s="229" t="s">
        <v>651</v>
      </c>
      <c r="D509" s="229" t="s">
        <v>176</v>
      </c>
      <c r="E509" s="230" t="s">
        <v>870</v>
      </c>
      <c r="F509" s="231" t="s">
        <v>871</v>
      </c>
      <c r="G509" s="232" t="s">
        <v>362</v>
      </c>
      <c r="H509" s="233">
        <v>71.325000000000003</v>
      </c>
      <c r="I509" s="234"/>
      <c r="J509" s="235">
        <f>ROUND(I509*H509,2)</f>
        <v>0</v>
      </c>
      <c r="K509" s="231" t="s">
        <v>180</v>
      </c>
      <c r="L509" s="45"/>
      <c r="M509" s="236" t="s">
        <v>1</v>
      </c>
      <c r="N509" s="237" t="s">
        <v>44</v>
      </c>
      <c r="O509" s="92"/>
      <c r="P509" s="238">
        <f>O509*H509</f>
        <v>0</v>
      </c>
      <c r="Q509" s="238">
        <v>0</v>
      </c>
      <c r="R509" s="238">
        <f>Q509*H509</f>
        <v>0</v>
      </c>
      <c r="S509" s="238">
        <v>0</v>
      </c>
      <c r="T509" s="23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0" t="s">
        <v>181</v>
      </c>
      <c r="AT509" s="240" t="s">
        <v>176</v>
      </c>
      <c r="AU509" s="240" t="s">
        <v>88</v>
      </c>
      <c r="AY509" s="18" t="s">
        <v>174</v>
      </c>
      <c r="BE509" s="241">
        <f>IF(N509="základní",J509,0)</f>
        <v>0</v>
      </c>
      <c r="BF509" s="241">
        <f>IF(N509="snížená",J509,0)</f>
        <v>0</v>
      </c>
      <c r="BG509" s="241">
        <f>IF(N509="zákl. přenesená",J509,0)</f>
        <v>0</v>
      </c>
      <c r="BH509" s="241">
        <f>IF(N509="sníž. přenesená",J509,0)</f>
        <v>0</v>
      </c>
      <c r="BI509" s="241">
        <f>IF(N509="nulová",J509,0)</f>
        <v>0</v>
      </c>
      <c r="BJ509" s="18" t="s">
        <v>86</v>
      </c>
      <c r="BK509" s="241">
        <f>ROUND(I509*H509,2)</f>
        <v>0</v>
      </c>
      <c r="BL509" s="18" t="s">
        <v>181</v>
      </c>
      <c r="BM509" s="240" t="s">
        <v>2633</v>
      </c>
    </row>
    <row r="510" s="14" customFormat="1">
      <c r="A510" s="14"/>
      <c r="B510" s="253"/>
      <c r="C510" s="254"/>
      <c r="D510" s="244" t="s">
        <v>183</v>
      </c>
      <c r="E510" s="255" t="s">
        <v>1</v>
      </c>
      <c r="F510" s="256" t="s">
        <v>2634</v>
      </c>
      <c r="G510" s="254"/>
      <c r="H510" s="257">
        <v>71.325000000000003</v>
      </c>
      <c r="I510" s="258"/>
      <c r="J510" s="254"/>
      <c r="K510" s="254"/>
      <c r="L510" s="259"/>
      <c r="M510" s="260"/>
      <c r="N510" s="261"/>
      <c r="O510" s="261"/>
      <c r="P510" s="261"/>
      <c r="Q510" s="261"/>
      <c r="R510" s="261"/>
      <c r="S510" s="261"/>
      <c r="T510" s="26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3" t="s">
        <v>183</v>
      </c>
      <c r="AU510" s="263" t="s">
        <v>88</v>
      </c>
      <c r="AV510" s="14" t="s">
        <v>88</v>
      </c>
      <c r="AW510" s="14" t="s">
        <v>34</v>
      </c>
      <c r="AX510" s="14" t="s">
        <v>86</v>
      </c>
      <c r="AY510" s="263" t="s">
        <v>174</v>
      </c>
    </row>
    <row r="511" s="2" customFormat="1" ht="44.25" customHeight="1">
      <c r="A511" s="39"/>
      <c r="B511" s="40"/>
      <c r="C511" s="229" t="s">
        <v>656</v>
      </c>
      <c r="D511" s="229" t="s">
        <v>176</v>
      </c>
      <c r="E511" s="230" t="s">
        <v>873</v>
      </c>
      <c r="F511" s="231" t="s">
        <v>773</v>
      </c>
      <c r="G511" s="232" t="s">
        <v>362</v>
      </c>
      <c r="H511" s="233">
        <v>93.254999999999995</v>
      </c>
      <c r="I511" s="234"/>
      <c r="J511" s="235">
        <f>ROUND(I511*H511,2)</f>
        <v>0</v>
      </c>
      <c r="K511" s="231" t="s">
        <v>180</v>
      </c>
      <c r="L511" s="45"/>
      <c r="M511" s="236" t="s">
        <v>1</v>
      </c>
      <c r="N511" s="237" t="s">
        <v>44</v>
      </c>
      <c r="O511" s="92"/>
      <c r="P511" s="238">
        <f>O511*H511</f>
        <v>0</v>
      </c>
      <c r="Q511" s="238">
        <v>0</v>
      </c>
      <c r="R511" s="238">
        <f>Q511*H511</f>
        <v>0</v>
      </c>
      <c r="S511" s="238">
        <v>0</v>
      </c>
      <c r="T511" s="23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40" t="s">
        <v>181</v>
      </c>
      <c r="AT511" s="240" t="s">
        <v>176</v>
      </c>
      <c r="AU511" s="240" t="s">
        <v>88</v>
      </c>
      <c r="AY511" s="18" t="s">
        <v>174</v>
      </c>
      <c r="BE511" s="241">
        <f>IF(N511="základní",J511,0)</f>
        <v>0</v>
      </c>
      <c r="BF511" s="241">
        <f>IF(N511="snížená",J511,0)</f>
        <v>0</v>
      </c>
      <c r="BG511" s="241">
        <f>IF(N511="zákl. přenesená",J511,0)</f>
        <v>0</v>
      </c>
      <c r="BH511" s="241">
        <f>IF(N511="sníž. přenesená",J511,0)</f>
        <v>0</v>
      </c>
      <c r="BI511" s="241">
        <f>IF(N511="nulová",J511,0)</f>
        <v>0</v>
      </c>
      <c r="BJ511" s="18" t="s">
        <v>86</v>
      </c>
      <c r="BK511" s="241">
        <f>ROUND(I511*H511,2)</f>
        <v>0</v>
      </c>
      <c r="BL511" s="18" t="s">
        <v>181</v>
      </c>
      <c r="BM511" s="240" t="s">
        <v>2635</v>
      </c>
    </row>
    <row r="512" s="14" customFormat="1">
      <c r="A512" s="14"/>
      <c r="B512" s="253"/>
      <c r="C512" s="254"/>
      <c r="D512" s="244" t="s">
        <v>183</v>
      </c>
      <c r="E512" s="255" t="s">
        <v>1</v>
      </c>
      <c r="F512" s="256" t="s">
        <v>2636</v>
      </c>
      <c r="G512" s="254"/>
      <c r="H512" s="257">
        <v>93.254999999999995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3" t="s">
        <v>183</v>
      </c>
      <c r="AU512" s="263" t="s">
        <v>88</v>
      </c>
      <c r="AV512" s="14" t="s">
        <v>88</v>
      </c>
      <c r="AW512" s="14" t="s">
        <v>34</v>
      </c>
      <c r="AX512" s="14" t="s">
        <v>86</v>
      </c>
      <c r="AY512" s="263" t="s">
        <v>174</v>
      </c>
    </row>
    <row r="513" s="12" customFormat="1" ht="22.8" customHeight="1">
      <c r="A513" s="12"/>
      <c r="B513" s="213"/>
      <c r="C513" s="214"/>
      <c r="D513" s="215" t="s">
        <v>78</v>
      </c>
      <c r="E513" s="227" t="s">
        <v>719</v>
      </c>
      <c r="F513" s="227" t="s">
        <v>720</v>
      </c>
      <c r="G513" s="214"/>
      <c r="H513" s="214"/>
      <c r="I513" s="217"/>
      <c r="J513" s="228">
        <f>BK513</f>
        <v>0</v>
      </c>
      <c r="K513" s="214"/>
      <c r="L513" s="219"/>
      <c r="M513" s="220"/>
      <c r="N513" s="221"/>
      <c r="O513" s="221"/>
      <c r="P513" s="222">
        <f>P514</f>
        <v>0</v>
      </c>
      <c r="Q513" s="221"/>
      <c r="R513" s="222">
        <f>R514</f>
        <v>0</v>
      </c>
      <c r="S513" s="221"/>
      <c r="T513" s="223">
        <f>T514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24" t="s">
        <v>86</v>
      </c>
      <c r="AT513" s="225" t="s">
        <v>78</v>
      </c>
      <c r="AU513" s="225" t="s">
        <v>86</v>
      </c>
      <c r="AY513" s="224" t="s">
        <v>174</v>
      </c>
      <c r="BK513" s="226">
        <f>BK514</f>
        <v>0</v>
      </c>
    </row>
    <row r="514" s="2" customFormat="1" ht="49.05" customHeight="1">
      <c r="A514" s="39"/>
      <c r="B514" s="40"/>
      <c r="C514" s="229" t="s">
        <v>662</v>
      </c>
      <c r="D514" s="229" t="s">
        <v>176</v>
      </c>
      <c r="E514" s="230" t="s">
        <v>722</v>
      </c>
      <c r="F514" s="231" t="s">
        <v>723</v>
      </c>
      <c r="G514" s="232" t="s">
        <v>362</v>
      </c>
      <c r="H514" s="233">
        <v>1101.7070000000001</v>
      </c>
      <c r="I514" s="234"/>
      <c r="J514" s="235">
        <f>ROUND(I514*H514,2)</f>
        <v>0</v>
      </c>
      <c r="K514" s="231" t="s">
        <v>1</v>
      </c>
      <c r="L514" s="45"/>
      <c r="M514" s="236" t="s">
        <v>1</v>
      </c>
      <c r="N514" s="237" t="s">
        <v>44</v>
      </c>
      <c r="O514" s="92"/>
      <c r="P514" s="238">
        <f>O514*H514</f>
        <v>0</v>
      </c>
      <c r="Q514" s="238">
        <v>0</v>
      </c>
      <c r="R514" s="238">
        <f>Q514*H514</f>
        <v>0</v>
      </c>
      <c r="S514" s="238">
        <v>0</v>
      </c>
      <c r="T514" s="23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40" t="s">
        <v>181</v>
      </c>
      <c r="AT514" s="240" t="s">
        <v>176</v>
      </c>
      <c r="AU514" s="240" t="s">
        <v>88</v>
      </c>
      <c r="AY514" s="18" t="s">
        <v>174</v>
      </c>
      <c r="BE514" s="241">
        <f>IF(N514="základní",J514,0)</f>
        <v>0</v>
      </c>
      <c r="BF514" s="241">
        <f>IF(N514="snížená",J514,0)</f>
        <v>0</v>
      </c>
      <c r="BG514" s="241">
        <f>IF(N514="zákl. přenesená",J514,0)</f>
        <v>0</v>
      </c>
      <c r="BH514" s="241">
        <f>IF(N514="sníž. přenesená",J514,0)</f>
        <v>0</v>
      </c>
      <c r="BI514" s="241">
        <f>IF(N514="nulová",J514,0)</f>
        <v>0</v>
      </c>
      <c r="BJ514" s="18" t="s">
        <v>86</v>
      </c>
      <c r="BK514" s="241">
        <f>ROUND(I514*H514,2)</f>
        <v>0</v>
      </c>
      <c r="BL514" s="18" t="s">
        <v>181</v>
      </c>
      <c r="BM514" s="240" t="s">
        <v>2637</v>
      </c>
    </row>
    <row r="515" s="12" customFormat="1" ht="25.92" customHeight="1">
      <c r="A515" s="12"/>
      <c r="B515" s="213"/>
      <c r="C515" s="214"/>
      <c r="D515" s="215" t="s">
        <v>78</v>
      </c>
      <c r="E515" s="216" t="s">
        <v>1895</v>
      </c>
      <c r="F515" s="216" t="s">
        <v>1896</v>
      </c>
      <c r="G515" s="214"/>
      <c r="H515" s="214"/>
      <c r="I515" s="217"/>
      <c r="J515" s="218">
        <f>BK515</f>
        <v>0</v>
      </c>
      <c r="K515" s="214"/>
      <c r="L515" s="219"/>
      <c r="M515" s="220"/>
      <c r="N515" s="221"/>
      <c r="O515" s="221"/>
      <c r="P515" s="222">
        <f>P516</f>
        <v>0</v>
      </c>
      <c r="Q515" s="221"/>
      <c r="R515" s="222">
        <f>R516</f>
        <v>0.024629999999999999</v>
      </c>
      <c r="S515" s="221"/>
      <c r="T515" s="223">
        <f>T516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24" t="s">
        <v>88</v>
      </c>
      <c r="AT515" s="225" t="s">
        <v>78</v>
      </c>
      <c r="AU515" s="225" t="s">
        <v>79</v>
      </c>
      <c r="AY515" s="224" t="s">
        <v>174</v>
      </c>
      <c r="BK515" s="226">
        <f>BK516</f>
        <v>0</v>
      </c>
    </row>
    <row r="516" s="12" customFormat="1" ht="22.8" customHeight="1">
      <c r="A516" s="12"/>
      <c r="B516" s="213"/>
      <c r="C516" s="214"/>
      <c r="D516" s="215" t="s">
        <v>78</v>
      </c>
      <c r="E516" s="227" t="s">
        <v>1897</v>
      </c>
      <c r="F516" s="227" t="s">
        <v>1898</v>
      </c>
      <c r="G516" s="214"/>
      <c r="H516" s="214"/>
      <c r="I516" s="217"/>
      <c r="J516" s="228">
        <f>BK516</f>
        <v>0</v>
      </c>
      <c r="K516" s="214"/>
      <c r="L516" s="219"/>
      <c r="M516" s="220"/>
      <c r="N516" s="221"/>
      <c r="O516" s="221"/>
      <c r="P516" s="222">
        <f>SUM(P517:P520)</f>
        <v>0</v>
      </c>
      <c r="Q516" s="221"/>
      <c r="R516" s="222">
        <f>SUM(R517:R520)</f>
        <v>0.024629999999999999</v>
      </c>
      <c r="S516" s="221"/>
      <c r="T516" s="223">
        <f>SUM(T517:T520)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24" t="s">
        <v>88</v>
      </c>
      <c r="AT516" s="225" t="s">
        <v>78</v>
      </c>
      <c r="AU516" s="225" t="s">
        <v>86</v>
      </c>
      <c r="AY516" s="224" t="s">
        <v>174</v>
      </c>
      <c r="BK516" s="226">
        <f>SUM(BK517:BK520)</f>
        <v>0</v>
      </c>
    </row>
    <row r="517" s="2" customFormat="1" ht="24.15" customHeight="1">
      <c r="A517" s="39"/>
      <c r="B517" s="40"/>
      <c r="C517" s="229" t="s">
        <v>667</v>
      </c>
      <c r="D517" s="229" t="s">
        <v>176</v>
      </c>
      <c r="E517" s="230" t="s">
        <v>2638</v>
      </c>
      <c r="F517" s="231" t="s">
        <v>2078</v>
      </c>
      <c r="G517" s="232" t="s">
        <v>437</v>
      </c>
      <c r="H517" s="233">
        <v>3</v>
      </c>
      <c r="I517" s="234"/>
      <c r="J517" s="235">
        <f>ROUND(I517*H517,2)</f>
        <v>0</v>
      </c>
      <c r="K517" s="231" t="s">
        <v>1</v>
      </c>
      <c r="L517" s="45"/>
      <c r="M517" s="236" t="s">
        <v>1</v>
      </c>
      <c r="N517" s="237" t="s">
        <v>44</v>
      </c>
      <c r="O517" s="92"/>
      <c r="P517" s="238">
        <f>O517*H517</f>
        <v>0</v>
      </c>
      <c r="Q517" s="238">
        <v>0.00021000000000000001</v>
      </c>
      <c r="R517" s="238">
        <f>Q517*H517</f>
        <v>0.00063000000000000003</v>
      </c>
      <c r="S517" s="238">
        <v>0</v>
      </c>
      <c r="T517" s="23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0" t="s">
        <v>289</v>
      </c>
      <c r="AT517" s="240" t="s">
        <v>176</v>
      </c>
      <c r="AU517" s="240" t="s">
        <v>88</v>
      </c>
      <c r="AY517" s="18" t="s">
        <v>174</v>
      </c>
      <c r="BE517" s="241">
        <f>IF(N517="základní",J517,0)</f>
        <v>0</v>
      </c>
      <c r="BF517" s="241">
        <f>IF(N517="snížená",J517,0)</f>
        <v>0</v>
      </c>
      <c r="BG517" s="241">
        <f>IF(N517="zákl. přenesená",J517,0)</f>
        <v>0</v>
      </c>
      <c r="BH517" s="241">
        <f>IF(N517="sníž. přenesená",J517,0)</f>
        <v>0</v>
      </c>
      <c r="BI517" s="241">
        <f>IF(N517="nulová",J517,0)</f>
        <v>0</v>
      </c>
      <c r="BJ517" s="18" t="s">
        <v>86</v>
      </c>
      <c r="BK517" s="241">
        <f>ROUND(I517*H517,2)</f>
        <v>0</v>
      </c>
      <c r="BL517" s="18" t="s">
        <v>289</v>
      </c>
      <c r="BM517" s="240" t="s">
        <v>2639</v>
      </c>
    </row>
    <row r="518" s="2" customFormat="1" ht="16.5" customHeight="1">
      <c r="A518" s="39"/>
      <c r="B518" s="40"/>
      <c r="C518" s="279" t="s">
        <v>671</v>
      </c>
      <c r="D518" s="279" t="s">
        <v>298</v>
      </c>
      <c r="E518" s="280" t="s">
        <v>1904</v>
      </c>
      <c r="F518" s="281" t="s">
        <v>2640</v>
      </c>
      <c r="G518" s="282" t="s">
        <v>437</v>
      </c>
      <c r="H518" s="283">
        <v>3</v>
      </c>
      <c r="I518" s="284"/>
      <c r="J518" s="285">
        <f>ROUND(I518*H518,2)</f>
        <v>0</v>
      </c>
      <c r="K518" s="281" t="s">
        <v>1</v>
      </c>
      <c r="L518" s="286"/>
      <c r="M518" s="287" t="s">
        <v>1</v>
      </c>
      <c r="N518" s="288" t="s">
        <v>44</v>
      </c>
      <c r="O518" s="92"/>
      <c r="P518" s="238">
        <f>O518*H518</f>
        <v>0</v>
      </c>
      <c r="Q518" s="238">
        <v>0.0080000000000000002</v>
      </c>
      <c r="R518" s="238">
        <f>Q518*H518</f>
        <v>0.024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366</v>
      </c>
      <c r="AT518" s="240" t="s">
        <v>298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289</v>
      </c>
      <c r="BM518" s="240" t="s">
        <v>2641</v>
      </c>
    </row>
    <row r="519" s="14" customFormat="1">
      <c r="A519" s="14"/>
      <c r="B519" s="253"/>
      <c r="C519" s="254"/>
      <c r="D519" s="244" t="s">
        <v>183</v>
      </c>
      <c r="E519" s="255" t="s">
        <v>1</v>
      </c>
      <c r="F519" s="256" t="s">
        <v>95</v>
      </c>
      <c r="G519" s="254"/>
      <c r="H519" s="257">
        <v>3</v>
      </c>
      <c r="I519" s="258"/>
      <c r="J519" s="254"/>
      <c r="K519" s="254"/>
      <c r="L519" s="259"/>
      <c r="M519" s="260"/>
      <c r="N519" s="261"/>
      <c r="O519" s="261"/>
      <c r="P519" s="261"/>
      <c r="Q519" s="261"/>
      <c r="R519" s="261"/>
      <c r="S519" s="261"/>
      <c r="T519" s="26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3" t="s">
        <v>183</v>
      </c>
      <c r="AU519" s="263" t="s">
        <v>88</v>
      </c>
      <c r="AV519" s="14" t="s">
        <v>88</v>
      </c>
      <c r="AW519" s="14" t="s">
        <v>34</v>
      </c>
      <c r="AX519" s="14" t="s">
        <v>86</v>
      </c>
      <c r="AY519" s="263" t="s">
        <v>174</v>
      </c>
    </row>
    <row r="520" s="2" customFormat="1" ht="49.05" customHeight="1">
      <c r="A520" s="39"/>
      <c r="B520" s="40"/>
      <c r="C520" s="229" t="s">
        <v>675</v>
      </c>
      <c r="D520" s="229" t="s">
        <v>176</v>
      </c>
      <c r="E520" s="230" t="s">
        <v>1908</v>
      </c>
      <c r="F520" s="231" t="s">
        <v>1909</v>
      </c>
      <c r="G520" s="232" t="s">
        <v>362</v>
      </c>
      <c r="H520" s="233">
        <v>0.025000000000000001</v>
      </c>
      <c r="I520" s="234"/>
      <c r="J520" s="235">
        <f>ROUND(I520*H520,2)</f>
        <v>0</v>
      </c>
      <c r="K520" s="231" t="s">
        <v>180</v>
      </c>
      <c r="L520" s="45"/>
      <c r="M520" s="289" t="s">
        <v>1</v>
      </c>
      <c r="N520" s="290" t="s">
        <v>44</v>
      </c>
      <c r="O520" s="291"/>
      <c r="P520" s="292">
        <f>O520*H520</f>
        <v>0</v>
      </c>
      <c r="Q520" s="292">
        <v>0</v>
      </c>
      <c r="R520" s="292">
        <f>Q520*H520</f>
        <v>0</v>
      </c>
      <c r="S520" s="292">
        <v>0</v>
      </c>
      <c r="T520" s="293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40" t="s">
        <v>289</v>
      </c>
      <c r="AT520" s="240" t="s">
        <v>176</v>
      </c>
      <c r="AU520" s="240" t="s">
        <v>88</v>
      </c>
      <c r="AY520" s="18" t="s">
        <v>174</v>
      </c>
      <c r="BE520" s="241">
        <f>IF(N520="základní",J520,0)</f>
        <v>0</v>
      </c>
      <c r="BF520" s="241">
        <f>IF(N520="snížená",J520,0)</f>
        <v>0</v>
      </c>
      <c r="BG520" s="241">
        <f>IF(N520="zákl. přenesená",J520,0)</f>
        <v>0</v>
      </c>
      <c r="BH520" s="241">
        <f>IF(N520="sníž. přenesená",J520,0)</f>
        <v>0</v>
      </c>
      <c r="BI520" s="241">
        <f>IF(N520="nulová",J520,0)</f>
        <v>0</v>
      </c>
      <c r="BJ520" s="18" t="s">
        <v>86</v>
      </c>
      <c r="BK520" s="241">
        <f>ROUND(I520*H520,2)</f>
        <v>0</v>
      </c>
      <c r="BL520" s="18" t="s">
        <v>289</v>
      </c>
      <c r="BM520" s="240" t="s">
        <v>2642</v>
      </c>
    </row>
    <row r="521" s="2" customFormat="1" ht="6.96" customHeight="1">
      <c r="A521" s="39"/>
      <c r="B521" s="67"/>
      <c r="C521" s="68"/>
      <c r="D521" s="68"/>
      <c r="E521" s="68"/>
      <c r="F521" s="68"/>
      <c r="G521" s="68"/>
      <c r="H521" s="68"/>
      <c r="I521" s="68"/>
      <c r="J521" s="68"/>
      <c r="K521" s="68"/>
      <c r="L521" s="45"/>
      <c r="M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</row>
  </sheetData>
  <sheetProtection sheet="1" autoFilter="0" formatColumns="0" formatRows="0" objects="1" scenarios="1" spinCount="100000" saltValue="OFhjkf/2srjs6xaEBuz0jj6Y7qjP5GtbAR/YMY/mTgVin8RHPlIIqQMqOf0U9R1dMUJed59WJs1cH7NJ0DlfFw==" hashValue="TnGwg956i3ohEe0fyNqerDP9OEn/Oj6IIMW9fgNfZ66pDi23kXQRw6Vl1X2rOVL0Z+9Y1Me2AExw9N2qix2YHQ==" algorithmName="SHA-512" password="CC35"/>
  <autoFilter ref="C130:K5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143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ROUND((SUM(BE134:BE533)),  2)</f>
        <v>0</v>
      </c>
      <c r="G37" s="39"/>
      <c r="H37" s="39"/>
      <c r="I37" s="166">
        <v>0.20999999999999999</v>
      </c>
      <c r="J37" s="165">
        <f>ROUND(((SUM(BE134:BE533))*I37),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ROUND((SUM(BF134:BF533)),  2)</f>
        <v>0</v>
      </c>
      <c r="G38" s="39"/>
      <c r="H38" s="39"/>
      <c r="I38" s="166">
        <v>0.14999999999999999</v>
      </c>
      <c r="J38" s="165">
        <f>ROUND(((SUM(BF134:BF533))*I38),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ROUND((SUM(BG134:BG533)),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ROUND((SUM(BH134:BH533)),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ROUND((SUM(BI134:BI533)),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01 - Stoka A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J297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J305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J307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J324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J435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J483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J509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J532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01 - Stoka A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2794.1592560882596</v>
      </c>
      <c r="S134" s="105"/>
      <c r="T134" s="211">
        <f>T135</f>
        <v>956.35115800000005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P136+P297+P305+P307+P324+P435+P483+P509+P532</f>
        <v>0</v>
      </c>
      <c r="Q135" s="221"/>
      <c r="R135" s="222">
        <f>R136+R297+R305+R307+R324+R435+R483+R509+R532</f>
        <v>2794.1592560882596</v>
      </c>
      <c r="S135" s="221"/>
      <c r="T135" s="223">
        <f>T136+T297+T305+T307+T324+T435+T483+T509+T532</f>
        <v>956.35115800000005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BK136+BK297+BK305+BK307+BK324+BK435+BK483+BK509+BK532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SUM(P137:P296)</f>
        <v>0</v>
      </c>
      <c r="Q136" s="221"/>
      <c r="R136" s="222">
        <f>SUM(R137:R296)</f>
        <v>2569.8985748001601</v>
      </c>
      <c r="S136" s="221"/>
      <c r="T136" s="223">
        <f>SUM(T137:T296)</f>
        <v>954.95115800000008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SUM(BK137:BK296)</f>
        <v>0</v>
      </c>
    </row>
    <row r="137" s="2" customFormat="1" ht="76.35" customHeight="1">
      <c r="A137" s="39"/>
      <c r="B137" s="40"/>
      <c r="C137" s="229" t="s">
        <v>86</v>
      </c>
      <c r="D137" s="229" t="s">
        <v>176</v>
      </c>
      <c r="E137" s="230" t="s">
        <v>177</v>
      </c>
      <c r="F137" s="231" t="s">
        <v>178</v>
      </c>
      <c r="G137" s="232" t="s">
        <v>179</v>
      </c>
      <c r="H137" s="233">
        <v>1.54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0.255</v>
      </c>
      <c r="T137" s="239">
        <f>S137*H137</f>
        <v>0.39269999999999999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182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186</v>
      </c>
      <c r="G140" s="254"/>
      <c r="H140" s="257">
        <v>1.54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1.54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0.4466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189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190</v>
      </c>
      <c r="G144" s="254"/>
      <c r="H144" s="257">
        <v>1.54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191</v>
      </c>
      <c r="F145" s="231" t="s">
        <v>192</v>
      </c>
      <c r="G145" s="232" t="s">
        <v>179</v>
      </c>
      <c r="H145" s="233">
        <v>832.82000000000005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0.44</v>
      </c>
      <c r="T145" s="239">
        <f>S145*H145</f>
        <v>366.44080000000002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193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184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194</v>
      </c>
      <c r="G148" s="254"/>
      <c r="H148" s="257">
        <v>179.476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195</v>
      </c>
      <c r="G149" s="254"/>
      <c r="H149" s="257">
        <v>40.590000000000003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196</v>
      </c>
      <c r="G150" s="254"/>
      <c r="H150" s="257">
        <v>187.34399999999999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197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198</v>
      </c>
      <c r="G152" s="254"/>
      <c r="H152" s="257">
        <v>6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199</v>
      </c>
      <c r="G153" s="254"/>
      <c r="H153" s="257">
        <v>3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200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194</v>
      </c>
      <c r="G155" s="254"/>
      <c r="H155" s="257">
        <v>179.476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79</v>
      </c>
      <c r="AY155" s="263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195</v>
      </c>
      <c r="G156" s="254"/>
      <c r="H156" s="257">
        <v>40.590000000000003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4" customFormat="1">
      <c r="A157" s="14"/>
      <c r="B157" s="253"/>
      <c r="C157" s="254"/>
      <c r="D157" s="244" t="s">
        <v>183</v>
      </c>
      <c r="E157" s="255" t="s">
        <v>1</v>
      </c>
      <c r="F157" s="256" t="s">
        <v>196</v>
      </c>
      <c r="G157" s="254"/>
      <c r="H157" s="257">
        <v>187.34399999999999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3" t="s">
        <v>183</v>
      </c>
      <c r="AU157" s="263" t="s">
        <v>88</v>
      </c>
      <c r="AV157" s="14" t="s">
        <v>88</v>
      </c>
      <c r="AW157" s="14" t="s">
        <v>34</v>
      </c>
      <c r="AX157" s="14" t="s">
        <v>79</v>
      </c>
      <c r="AY157" s="263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197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198</v>
      </c>
      <c r="G159" s="254"/>
      <c r="H159" s="257">
        <v>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199</v>
      </c>
      <c r="G160" s="254"/>
      <c r="H160" s="257">
        <v>3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832.82000000000005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62.7" customHeight="1">
      <c r="A162" s="39"/>
      <c r="B162" s="40"/>
      <c r="C162" s="229" t="s">
        <v>181</v>
      </c>
      <c r="D162" s="229" t="s">
        <v>176</v>
      </c>
      <c r="E162" s="230" t="s">
        <v>202</v>
      </c>
      <c r="F162" s="231" t="s">
        <v>203</v>
      </c>
      <c r="G162" s="232" t="s">
        <v>179</v>
      </c>
      <c r="H162" s="233">
        <v>498.74599999999998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0.32500000000000001</v>
      </c>
      <c r="T162" s="239">
        <f>S162*H162</f>
        <v>162.09244999999999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204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184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185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205</v>
      </c>
      <c r="G165" s="254"/>
      <c r="H165" s="257">
        <v>212.108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79</v>
      </c>
      <c r="AY165" s="263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206</v>
      </c>
      <c r="G166" s="254"/>
      <c r="H166" s="257">
        <v>55.350000000000001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207</v>
      </c>
      <c r="G167" s="254"/>
      <c r="H167" s="257">
        <v>218.56800000000001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197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208</v>
      </c>
      <c r="G169" s="254"/>
      <c r="H169" s="257">
        <v>8.1600000000000001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209</v>
      </c>
      <c r="G170" s="254"/>
      <c r="H170" s="257">
        <v>4.5599999999999996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5" customFormat="1">
      <c r="A171" s="15"/>
      <c r="B171" s="264"/>
      <c r="C171" s="265"/>
      <c r="D171" s="244" t="s">
        <v>183</v>
      </c>
      <c r="E171" s="266" t="s">
        <v>1</v>
      </c>
      <c r="F171" s="267" t="s">
        <v>201</v>
      </c>
      <c r="G171" s="265"/>
      <c r="H171" s="268">
        <v>498.74599999999998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183</v>
      </c>
      <c r="AU171" s="274" t="s">
        <v>88</v>
      </c>
      <c r="AV171" s="15" t="s">
        <v>181</v>
      </c>
      <c r="AW171" s="15" t="s">
        <v>34</v>
      </c>
      <c r="AX171" s="15" t="s">
        <v>86</v>
      </c>
      <c r="AY171" s="274" t="s">
        <v>174</v>
      </c>
    </row>
    <row r="172" s="2" customFormat="1" ht="55.5" customHeight="1">
      <c r="A172" s="39"/>
      <c r="B172" s="40"/>
      <c r="C172" s="229" t="s">
        <v>210</v>
      </c>
      <c r="D172" s="229" t="s">
        <v>176</v>
      </c>
      <c r="E172" s="230" t="s">
        <v>211</v>
      </c>
      <c r="F172" s="231" t="s">
        <v>212</v>
      </c>
      <c r="G172" s="232" t="s">
        <v>179</v>
      </c>
      <c r="H172" s="233">
        <v>998.13199999999995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0.22</v>
      </c>
      <c r="T172" s="239">
        <f>S172*H172</f>
        <v>219.58903999999998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213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184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214</v>
      </c>
      <c r="G175" s="254"/>
      <c r="H175" s="257">
        <v>244.74000000000001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215</v>
      </c>
      <c r="G176" s="254"/>
      <c r="H176" s="257">
        <v>70.109999999999999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216</v>
      </c>
      <c r="G177" s="254"/>
      <c r="H177" s="257">
        <v>249.792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4" customFormat="1">
      <c r="A179" s="14"/>
      <c r="B179" s="253"/>
      <c r="C179" s="254"/>
      <c r="D179" s="244" t="s">
        <v>183</v>
      </c>
      <c r="E179" s="255" t="s">
        <v>1</v>
      </c>
      <c r="F179" s="256" t="s">
        <v>217</v>
      </c>
      <c r="G179" s="254"/>
      <c r="H179" s="257">
        <v>10.640000000000001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3" t="s">
        <v>183</v>
      </c>
      <c r="AU179" s="263" t="s">
        <v>88</v>
      </c>
      <c r="AV179" s="14" t="s">
        <v>88</v>
      </c>
      <c r="AW179" s="14" t="s">
        <v>34</v>
      </c>
      <c r="AX179" s="14" t="s">
        <v>79</v>
      </c>
      <c r="AY179" s="263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218</v>
      </c>
      <c r="G180" s="254"/>
      <c r="H180" s="257">
        <v>6.4400000000000004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79</v>
      </c>
      <c r="AY180" s="263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200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194</v>
      </c>
      <c r="G182" s="254"/>
      <c r="H182" s="257">
        <v>179.476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4" customFormat="1">
      <c r="A183" s="14"/>
      <c r="B183" s="253"/>
      <c r="C183" s="254"/>
      <c r="D183" s="244" t="s">
        <v>183</v>
      </c>
      <c r="E183" s="255" t="s">
        <v>1</v>
      </c>
      <c r="F183" s="256" t="s">
        <v>195</v>
      </c>
      <c r="G183" s="254"/>
      <c r="H183" s="257">
        <v>40.590000000000003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183</v>
      </c>
      <c r="AU183" s="263" t="s">
        <v>88</v>
      </c>
      <c r="AV183" s="14" t="s">
        <v>88</v>
      </c>
      <c r="AW183" s="14" t="s">
        <v>34</v>
      </c>
      <c r="AX183" s="14" t="s">
        <v>79</v>
      </c>
      <c r="AY183" s="263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196</v>
      </c>
      <c r="G184" s="254"/>
      <c r="H184" s="257">
        <v>187.34399999999999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79</v>
      </c>
      <c r="AY184" s="263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197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198</v>
      </c>
      <c r="G186" s="254"/>
      <c r="H186" s="257">
        <v>6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79</v>
      </c>
      <c r="AY186" s="263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199</v>
      </c>
      <c r="G187" s="254"/>
      <c r="H187" s="257">
        <v>3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79</v>
      </c>
      <c r="AY187" s="263" t="s">
        <v>174</v>
      </c>
    </row>
    <row r="188" s="15" customFormat="1">
      <c r="A188" s="15"/>
      <c r="B188" s="264"/>
      <c r="C188" s="265"/>
      <c r="D188" s="244" t="s">
        <v>183</v>
      </c>
      <c r="E188" s="266" t="s">
        <v>1</v>
      </c>
      <c r="F188" s="267" t="s">
        <v>201</v>
      </c>
      <c r="G188" s="265"/>
      <c r="H188" s="268">
        <v>998.13199999999995</v>
      </c>
      <c r="I188" s="269"/>
      <c r="J188" s="265"/>
      <c r="K188" s="265"/>
      <c r="L188" s="270"/>
      <c r="M188" s="271"/>
      <c r="N188" s="272"/>
      <c r="O188" s="272"/>
      <c r="P188" s="272"/>
      <c r="Q188" s="272"/>
      <c r="R188" s="272"/>
      <c r="S188" s="272"/>
      <c r="T188" s="27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4" t="s">
        <v>183</v>
      </c>
      <c r="AU188" s="274" t="s">
        <v>88</v>
      </c>
      <c r="AV188" s="15" t="s">
        <v>181</v>
      </c>
      <c r="AW188" s="15" t="s">
        <v>34</v>
      </c>
      <c r="AX188" s="15" t="s">
        <v>86</v>
      </c>
      <c r="AY188" s="274" t="s">
        <v>174</v>
      </c>
    </row>
    <row r="189" s="2" customFormat="1" ht="44.25" customHeight="1">
      <c r="A189" s="39"/>
      <c r="B189" s="40"/>
      <c r="C189" s="229" t="s">
        <v>219</v>
      </c>
      <c r="D189" s="229" t="s">
        <v>176</v>
      </c>
      <c r="E189" s="230" t="s">
        <v>220</v>
      </c>
      <c r="F189" s="231" t="s">
        <v>221</v>
      </c>
      <c r="G189" s="232" t="s">
        <v>179</v>
      </c>
      <c r="H189" s="233">
        <v>852.61000000000001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1.0000000000000001E-05</v>
      </c>
      <c r="R189" s="238">
        <f>Q189*H189</f>
        <v>0.0085261</v>
      </c>
      <c r="S189" s="238">
        <v>0.11500000000000001</v>
      </c>
      <c r="T189" s="239">
        <f>S189*H189</f>
        <v>98.050150000000002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222</v>
      </c>
    </row>
    <row r="190" s="2" customFormat="1">
      <c r="A190" s="39"/>
      <c r="B190" s="40"/>
      <c r="C190" s="41"/>
      <c r="D190" s="244" t="s">
        <v>223</v>
      </c>
      <c r="E190" s="41"/>
      <c r="F190" s="275" t="s">
        <v>224</v>
      </c>
      <c r="G190" s="41"/>
      <c r="H190" s="41"/>
      <c r="I190" s="276"/>
      <c r="J190" s="41"/>
      <c r="K190" s="41"/>
      <c r="L190" s="45"/>
      <c r="M190" s="277"/>
      <c r="N190" s="27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223</v>
      </c>
      <c r="AU190" s="18" t="s">
        <v>88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184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185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225</v>
      </c>
      <c r="G193" s="254"/>
      <c r="H193" s="257">
        <v>363.84699999999998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226</v>
      </c>
      <c r="G194" s="254"/>
      <c r="H194" s="257">
        <v>123.615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4" customFormat="1">
      <c r="A195" s="14"/>
      <c r="B195" s="253"/>
      <c r="C195" s="254"/>
      <c r="D195" s="244" t="s">
        <v>183</v>
      </c>
      <c r="E195" s="255" t="s">
        <v>1</v>
      </c>
      <c r="F195" s="256" t="s">
        <v>227</v>
      </c>
      <c r="G195" s="254"/>
      <c r="H195" s="257">
        <v>348.14800000000002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3" t="s">
        <v>183</v>
      </c>
      <c r="AU195" s="263" t="s">
        <v>88</v>
      </c>
      <c r="AV195" s="14" t="s">
        <v>88</v>
      </c>
      <c r="AW195" s="14" t="s">
        <v>34</v>
      </c>
      <c r="AX195" s="14" t="s">
        <v>79</v>
      </c>
      <c r="AY195" s="263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197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88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228</v>
      </c>
      <c r="G197" s="254"/>
      <c r="H197" s="257">
        <v>10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229</v>
      </c>
      <c r="G198" s="254"/>
      <c r="H198" s="257">
        <v>7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79</v>
      </c>
      <c r="AY198" s="263" t="s">
        <v>174</v>
      </c>
    </row>
    <row r="199" s="15" customFormat="1">
      <c r="A199" s="15"/>
      <c r="B199" s="264"/>
      <c r="C199" s="265"/>
      <c r="D199" s="244" t="s">
        <v>183</v>
      </c>
      <c r="E199" s="266" t="s">
        <v>1</v>
      </c>
      <c r="F199" s="267" t="s">
        <v>201</v>
      </c>
      <c r="G199" s="265"/>
      <c r="H199" s="268">
        <v>852.61000000000001</v>
      </c>
      <c r="I199" s="269"/>
      <c r="J199" s="265"/>
      <c r="K199" s="265"/>
      <c r="L199" s="270"/>
      <c r="M199" s="271"/>
      <c r="N199" s="272"/>
      <c r="O199" s="272"/>
      <c r="P199" s="272"/>
      <c r="Q199" s="272"/>
      <c r="R199" s="272"/>
      <c r="S199" s="272"/>
      <c r="T199" s="27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4" t="s">
        <v>183</v>
      </c>
      <c r="AU199" s="274" t="s">
        <v>88</v>
      </c>
      <c r="AV199" s="15" t="s">
        <v>181</v>
      </c>
      <c r="AW199" s="15" t="s">
        <v>34</v>
      </c>
      <c r="AX199" s="15" t="s">
        <v>86</v>
      </c>
      <c r="AY199" s="274" t="s">
        <v>174</v>
      </c>
    </row>
    <row r="200" s="2" customFormat="1" ht="44.25" customHeight="1">
      <c r="A200" s="39"/>
      <c r="B200" s="40"/>
      <c r="C200" s="229" t="s">
        <v>230</v>
      </c>
      <c r="D200" s="229" t="s">
        <v>176</v>
      </c>
      <c r="E200" s="230" t="s">
        <v>231</v>
      </c>
      <c r="F200" s="231" t="s">
        <v>232</v>
      </c>
      <c r="G200" s="232" t="s">
        <v>179</v>
      </c>
      <c r="H200" s="233">
        <v>665.33799999999997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2.0000000000000002E-05</v>
      </c>
      <c r="R200" s="238">
        <f>Q200*H200</f>
        <v>0.013306760000000001</v>
      </c>
      <c r="S200" s="238">
        <v>0.161</v>
      </c>
      <c r="T200" s="239">
        <f>S200*H200</f>
        <v>107.119418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233</v>
      </c>
    </row>
    <row r="201" s="2" customFormat="1">
      <c r="A201" s="39"/>
      <c r="B201" s="40"/>
      <c r="C201" s="41"/>
      <c r="D201" s="244" t="s">
        <v>223</v>
      </c>
      <c r="E201" s="41"/>
      <c r="F201" s="275" t="s">
        <v>234</v>
      </c>
      <c r="G201" s="41"/>
      <c r="H201" s="41"/>
      <c r="I201" s="276"/>
      <c r="J201" s="41"/>
      <c r="K201" s="41"/>
      <c r="L201" s="45"/>
      <c r="M201" s="277"/>
      <c r="N201" s="27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223</v>
      </c>
      <c r="AU201" s="18" t="s">
        <v>88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185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88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235</v>
      </c>
      <c r="G204" s="254"/>
      <c r="H204" s="257">
        <v>277.37200000000001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79</v>
      </c>
      <c r="AY204" s="263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236</v>
      </c>
      <c r="G205" s="254"/>
      <c r="H205" s="257">
        <v>84.870000000000005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237</v>
      </c>
      <c r="G206" s="254"/>
      <c r="H206" s="257">
        <v>281.01600000000002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79</v>
      </c>
      <c r="AY206" s="263" t="s">
        <v>174</v>
      </c>
    </row>
    <row r="207" s="13" customFormat="1">
      <c r="A207" s="13"/>
      <c r="B207" s="242"/>
      <c r="C207" s="243"/>
      <c r="D207" s="244" t="s">
        <v>183</v>
      </c>
      <c r="E207" s="245" t="s">
        <v>1</v>
      </c>
      <c r="F207" s="246" t="s">
        <v>197</v>
      </c>
      <c r="G207" s="243"/>
      <c r="H207" s="245" t="s">
        <v>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183</v>
      </c>
      <c r="AU207" s="252" t="s">
        <v>88</v>
      </c>
      <c r="AV207" s="13" t="s">
        <v>86</v>
      </c>
      <c r="AW207" s="13" t="s">
        <v>34</v>
      </c>
      <c r="AX207" s="13" t="s">
        <v>79</v>
      </c>
      <c r="AY207" s="252" t="s">
        <v>174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238</v>
      </c>
      <c r="G208" s="254"/>
      <c r="H208" s="257">
        <v>13.44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79</v>
      </c>
      <c r="AY208" s="263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239</v>
      </c>
      <c r="G209" s="254"/>
      <c r="H209" s="257">
        <v>8.6400000000000006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79</v>
      </c>
      <c r="AY209" s="263" t="s">
        <v>174</v>
      </c>
    </row>
    <row r="210" s="15" customFormat="1">
      <c r="A210" s="15"/>
      <c r="B210" s="264"/>
      <c r="C210" s="265"/>
      <c r="D210" s="244" t="s">
        <v>183</v>
      </c>
      <c r="E210" s="266" t="s">
        <v>1</v>
      </c>
      <c r="F210" s="267" t="s">
        <v>201</v>
      </c>
      <c r="G210" s="265"/>
      <c r="H210" s="268">
        <v>665.33799999999997</v>
      </c>
      <c r="I210" s="269"/>
      <c r="J210" s="265"/>
      <c r="K210" s="265"/>
      <c r="L210" s="270"/>
      <c r="M210" s="271"/>
      <c r="N210" s="272"/>
      <c r="O210" s="272"/>
      <c r="P210" s="272"/>
      <c r="Q210" s="272"/>
      <c r="R210" s="272"/>
      <c r="S210" s="272"/>
      <c r="T210" s="27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4" t="s">
        <v>183</v>
      </c>
      <c r="AU210" s="274" t="s">
        <v>88</v>
      </c>
      <c r="AV210" s="15" t="s">
        <v>181</v>
      </c>
      <c r="AW210" s="15" t="s">
        <v>34</v>
      </c>
      <c r="AX210" s="15" t="s">
        <v>86</v>
      </c>
      <c r="AY210" s="274" t="s">
        <v>174</v>
      </c>
    </row>
    <row r="211" s="2" customFormat="1" ht="49.05" customHeight="1">
      <c r="A211" s="39"/>
      <c r="B211" s="40"/>
      <c r="C211" s="229" t="s">
        <v>240</v>
      </c>
      <c r="D211" s="229" t="s">
        <v>176</v>
      </c>
      <c r="E211" s="230" t="s">
        <v>241</v>
      </c>
      <c r="F211" s="231" t="s">
        <v>242</v>
      </c>
      <c r="G211" s="232" t="s">
        <v>243</v>
      </c>
      <c r="H211" s="233">
        <v>4</v>
      </c>
      <c r="I211" s="234"/>
      <c r="J211" s="235">
        <f>ROUND(I211*H211,2)</f>
        <v>0</v>
      </c>
      <c r="K211" s="231" t="s">
        <v>180</v>
      </c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0.20499999999999999</v>
      </c>
      <c r="T211" s="239">
        <f>S211*H211</f>
        <v>0.81999999999999995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181</v>
      </c>
      <c r="AT211" s="240" t="s">
        <v>176</v>
      </c>
      <c r="AU211" s="240" t="s">
        <v>88</v>
      </c>
      <c r="AY211" s="18" t="s">
        <v>174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86</v>
      </c>
      <c r="BK211" s="241">
        <f>ROUND(I211*H211,2)</f>
        <v>0</v>
      </c>
      <c r="BL211" s="18" t="s">
        <v>181</v>
      </c>
      <c r="BM211" s="240" t="s">
        <v>244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245</v>
      </c>
      <c r="G212" s="254"/>
      <c r="H212" s="257">
        <v>4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24.15" customHeight="1">
      <c r="A213" s="39"/>
      <c r="B213" s="40"/>
      <c r="C213" s="229" t="s">
        <v>246</v>
      </c>
      <c r="D213" s="229" t="s">
        <v>176</v>
      </c>
      <c r="E213" s="230" t="s">
        <v>247</v>
      </c>
      <c r="F213" s="231" t="s">
        <v>248</v>
      </c>
      <c r="G213" s="232" t="s">
        <v>249</v>
      </c>
      <c r="H213" s="233">
        <v>1094.52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3.2634E-05</v>
      </c>
      <c r="R213" s="238">
        <f>Q213*H213</f>
        <v>0.035718565680000001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250</v>
      </c>
    </row>
    <row r="214" s="14" customFormat="1">
      <c r="A214" s="14"/>
      <c r="B214" s="253"/>
      <c r="C214" s="254"/>
      <c r="D214" s="244" t="s">
        <v>183</v>
      </c>
      <c r="E214" s="255" t="s">
        <v>1</v>
      </c>
      <c r="F214" s="256" t="s">
        <v>251</v>
      </c>
      <c r="G214" s="254"/>
      <c r="H214" s="257">
        <v>1094.52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3" t="s">
        <v>183</v>
      </c>
      <c r="AU214" s="263" t="s">
        <v>88</v>
      </c>
      <c r="AV214" s="14" t="s">
        <v>88</v>
      </c>
      <c r="AW214" s="14" t="s">
        <v>34</v>
      </c>
      <c r="AX214" s="14" t="s">
        <v>86</v>
      </c>
      <c r="AY214" s="263" t="s">
        <v>174</v>
      </c>
    </row>
    <row r="215" s="2" customFormat="1" ht="37.8" customHeight="1">
      <c r="A215" s="39"/>
      <c r="B215" s="40"/>
      <c r="C215" s="229" t="s">
        <v>252</v>
      </c>
      <c r="D215" s="229" t="s">
        <v>176</v>
      </c>
      <c r="E215" s="230" t="s">
        <v>253</v>
      </c>
      <c r="F215" s="231" t="s">
        <v>254</v>
      </c>
      <c r="G215" s="232" t="s">
        <v>255</v>
      </c>
      <c r="H215" s="233">
        <v>45.604999999999997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256</v>
      </c>
    </row>
    <row r="216" s="14" customFormat="1">
      <c r="A216" s="14"/>
      <c r="B216" s="253"/>
      <c r="C216" s="254"/>
      <c r="D216" s="244" t="s">
        <v>183</v>
      </c>
      <c r="E216" s="255" t="s">
        <v>1</v>
      </c>
      <c r="F216" s="256" t="s">
        <v>257</v>
      </c>
      <c r="G216" s="254"/>
      <c r="H216" s="257">
        <v>45.604999999999997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3" t="s">
        <v>183</v>
      </c>
      <c r="AU216" s="263" t="s">
        <v>88</v>
      </c>
      <c r="AV216" s="14" t="s">
        <v>88</v>
      </c>
      <c r="AW216" s="14" t="s">
        <v>34</v>
      </c>
      <c r="AX216" s="14" t="s">
        <v>86</v>
      </c>
      <c r="AY216" s="263" t="s">
        <v>174</v>
      </c>
    </row>
    <row r="217" s="2" customFormat="1" ht="90" customHeight="1">
      <c r="A217" s="39"/>
      <c r="B217" s="40"/>
      <c r="C217" s="229" t="s">
        <v>258</v>
      </c>
      <c r="D217" s="229" t="s">
        <v>176</v>
      </c>
      <c r="E217" s="230" t="s">
        <v>259</v>
      </c>
      <c r="F217" s="231" t="s">
        <v>260</v>
      </c>
      <c r="G217" s="232" t="s">
        <v>243</v>
      </c>
      <c r="H217" s="233">
        <v>14.800000000000001</v>
      </c>
      <c r="I217" s="234"/>
      <c r="J217" s="235">
        <f>ROUND(I217*H217,2)</f>
        <v>0</v>
      </c>
      <c r="K217" s="231" t="s">
        <v>180</v>
      </c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0.0086767000000000007</v>
      </c>
      <c r="R217" s="238">
        <f>Q217*H217</f>
        <v>0.12841516000000003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181</v>
      </c>
      <c r="AT217" s="240" t="s">
        <v>176</v>
      </c>
      <c r="AU217" s="240" t="s">
        <v>88</v>
      </c>
      <c r="AY217" s="18" t="s">
        <v>174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86</v>
      </c>
      <c r="BK217" s="241">
        <f>ROUND(I217*H217,2)</f>
        <v>0</v>
      </c>
      <c r="BL217" s="18" t="s">
        <v>181</v>
      </c>
      <c r="BM217" s="240" t="s">
        <v>261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262</v>
      </c>
      <c r="G218" s="254"/>
      <c r="H218" s="257">
        <v>8.8000000000000007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263</v>
      </c>
      <c r="G219" s="254"/>
      <c r="H219" s="257">
        <v>6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79</v>
      </c>
      <c r="AY219" s="263" t="s">
        <v>174</v>
      </c>
    </row>
    <row r="220" s="15" customFormat="1">
      <c r="A220" s="15"/>
      <c r="B220" s="264"/>
      <c r="C220" s="265"/>
      <c r="D220" s="244" t="s">
        <v>183</v>
      </c>
      <c r="E220" s="266" t="s">
        <v>1</v>
      </c>
      <c r="F220" s="267" t="s">
        <v>201</v>
      </c>
      <c r="G220" s="265"/>
      <c r="H220" s="268">
        <v>14.800000000000001</v>
      </c>
      <c r="I220" s="269"/>
      <c r="J220" s="265"/>
      <c r="K220" s="265"/>
      <c r="L220" s="270"/>
      <c r="M220" s="271"/>
      <c r="N220" s="272"/>
      <c r="O220" s="272"/>
      <c r="P220" s="272"/>
      <c r="Q220" s="272"/>
      <c r="R220" s="272"/>
      <c r="S220" s="272"/>
      <c r="T220" s="27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4" t="s">
        <v>183</v>
      </c>
      <c r="AU220" s="274" t="s">
        <v>88</v>
      </c>
      <c r="AV220" s="15" t="s">
        <v>181</v>
      </c>
      <c r="AW220" s="15" t="s">
        <v>34</v>
      </c>
      <c r="AX220" s="15" t="s">
        <v>86</v>
      </c>
      <c r="AY220" s="274" t="s">
        <v>174</v>
      </c>
    </row>
    <row r="221" s="2" customFormat="1" ht="90" customHeight="1">
      <c r="A221" s="39"/>
      <c r="B221" s="40"/>
      <c r="C221" s="229" t="s">
        <v>264</v>
      </c>
      <c r="D221" s="229" t="s">
        <v>176</v>
      </c>
      <c r="E221" s="230" t="s">
        <v>265</v>
      </c>
      <c r="F221" s="231" t="s">
        <v>266</v>
      </c>
      <c r="G221" s="232" t="s">
        <v>243</v>
      </c>
      <c r="H221" s="233">
        <v>6.5999999999999996</v>
      </c>
      <c r="I221" s="234"/>
      <c r="J221" s="235">
        <f>ROUND(I221*H221,2)</f>
        <v>0</v>
      </c>
      <c r="K221" s="231" t="s">
        <v>180</v>
      </c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0.036904300000000001</v>
      </c>
      <c r="R221" s="238">
        <f>Q221*H221</f>
        <v>0.24356838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181</v>
      </c>
      <c r="AT221" s="240" t="s">
        <v>176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267</v>
      </c>
    </row>
    <row r="222" s="14" customFormat="1">
      <c r="A222" s="14"/>
      <c r="B222" s="253"/>
      <c r="C222" s="254"/>
      <c r="D222" s="244" t="s">
        <v>183</v>
      </c>
      <c r="E222" s="255" t="s">
        <v>1</v>
      </c>
      <c r="F222" s="256" t="s">
        <v>268</v>
      </c>
      <c r="G222" s="254"/>
      <c r="H222" s="257">
        <v>6.5999999999999996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3" t="s">
        <v>183</v>
      </c>
      <c r="AU222" s="263" t="s">
        <v>88</v>
      </c>
      <c r="AV222" s="14" t="s">
        <v>88</v>
      </c>
      <c r="AW222" s="14" t="s">
        <v>34</v>
      </c>
      <c r="AX222" s="14" t="s">
        <v>86</v>
      </c>
      <c r="AY222" s="263" t="s">
        <v>174</v>
      </c>
    </row>
    <row r="223" s="2" customFormat="1" ht="24.15" customHeight="1">
      <c r="A223" s="39"/>
      <c r="B223" s="40"/>
      <c r="C223" s="229" t="s">
        <v>269</v>
      </c>
      <c r="D223" s="229" t="s">
        <v>176</v>
      </c>
      <c r="E223" s="230" t="s">
        <v>270</v>
      </c>
      <c r="F223" s="231" t="s">
        <v>271</v>
      </c>
      <c r="G223" s="232" t="s">
        <v>179</v>
      </c>
      <c r="H223" s="233">
        <v>97.316999999999993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272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184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185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273</v>
      </c>
      <c r="G226" s="254"/>
      <c r="H226" s="257">
        <v>97.316999999999993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37.8" customHeight="1">
      <c r="A227" s="39"/>
      <c r="B227" s="40"/>
      <c r="C227" s="229" t="s">
        <v>274</v>
      </c>
      <c r="D227" s="229" t="s">
        <v>176</v>
      </c>
      <c r="E227" s="230" t="s">
        <v>275</v>
      </c>
      <c r="F227" s="231" t="s">
        <v>276</v>
      </c>
      <c r="G227" s="232" t="s">
        <v>277</v>
      </c>
      <c r="H227" s="233">
        <v>72.760000000000005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278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279</v>
      </c>
      <c r="G228" s="254"/>
      <c r="H228" s="257">
        <v>52.359999999999999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79</v>
      </c>
      <c r="AY228" s="263" t="s">
        <v>174</v>
      </c>
    </row>
    <row r="229" s="14" customFormat="1">
      <c r="A229" s="14"/>
      <c r="B229" s="253"/>
      <c r="C229" s="254"/>
      <c r="D229" s="244" t="s">
        <v>183</v>
      </c>
      <c r="E229" s="255" t="s">
        <v>1</v>
      </c>
      <c r="F229" s="256" t="s">
        <v>280</v>
      </c>
      <c r="G229" s="254"/>
      <c r="H229" s="257">
        <v>20.399999999999999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3" t="s">
        <v>183</v>
      </c>
      <c r="AU229" s="263" t="s">
        <v>88</v>
      </c>
      <c r="AV229" s="14" t="s">
        <v>88</v>
      </c>
      <c r="AW229" s="14" t="s">
        <v>34</v>
      </c>
      <c r="AX229" s="14" t="s">
        <v>79</v>
      </c>
      <c r="AY229" s="263" t="s">
        <v>174</v>
      </c>
    </row>
    <row r="230" s="15" customFormat="1">
      <c r="A230" s="15"/>
      <c r="B230" s="264"/>
      <c r="C230" s="265"/>
      <c r="D230" s="244" t="s">
        <v>183</v>
      </c>
      <c r="E230" s="266" t="s">
        <v>1</v>
      </c>
      <c r="F230" s="267" t="s">
        <v>201</v>
      </c>
      <c r="G230" s="265"/>
      <c r="H230" s="268">
        <v>72.760000000000005</v>
      </c>
      <c r="I230" s="269"/>
      <c r="J230" s="265"/>
      <c r="K230" s="265"/>
      <c r="L230" s="270"/>
      <c r="M230" s="271"/>
      <c r="N230" s="272"/>
      <c r="O230" s="272"/>
      <c r="P230" s="272"/>
      <c r="Q230" s="272"/>
      <c r="R230" s="272"/>
      <c r="S230" s="272"/>
      <c r="T230" s="27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4" t="s">
        <v>183</v>
      </c>
      <c r="AU230" s="274" t="s">
        <v>88</v>
      </c>
      <c r="AV230" s="15" t="s">
        <v>181</v>
      </c>
      <c r="AW230" s="15" t="s">
        <v>34</v>
      </c>
      <c r="AX230" s="15" t="s">
        <v>86</v>
      </c>
      <c r="AY230" s="274" t="s">
        <v>174</v>
      </c>
    </row>
    <row r="231" s="2" customFormat="1" ht="55.5" customHeight="1">
      <c r="A231" s="39"/>
      <c r="B231" s="40"/>
      <c r="C231" s="229" t="s">
        <v>8</v>
      </c>
      <c r="D231" s="229" t="s">
        <v>176</v>
      </c>
      <c r="E231" s="230" t="s">
        <v>281</v>
      </c>
      <c r="F231" s="231" t="s">
        <v>282</v>
      </c>
      <c r="G231" s="232" t="s">
        <v>277</v>
      </c>
      <c r="H231" s="233">
        <v>830.50800000000004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283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184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284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3" customFormat="1">
      <c r="A234" s="13"/>
      <c r="B234" s="242"/>
      <c r="C234" s="243"/>
      <c r="D234" s="244" t="s">
        <v>183</v>
      </c>
      <c r="E234" s="245" t="s">
        <v>1</v>
      </c>
      <c r="F234" s="246" t="s">
        <v>285</v>
      </c>
      <c r="G234" s="243"/>
      <c r="H234" s="245" t="s">
        <v>1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2" t="s">
        <v>183</v>
      </c>
      <c r="AU234" s="252" t="s">
        <v>88</v>
      </c>
      <c r="AV234" s="13" t="s">
        <v>86</v>
      </c>
      <c r="AW234" s="13" t="s">
        <v>34</v>
      </c>
      <c r="AX234" s="13" t="s">
        <v>79</v>
      </c>
      <c r="AY234" s="252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286</v>
      </c>
      <c r="G235" s="254"/>
      <c r="H235" s="257">
        <v>792.125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287</v>
      </c>
      <c r="G236" s="254"/>
      <c r="H236" s="257">
        <v>14.051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288</v>
      </c>
      <c r="G237" s="254"/>
      <c r="H237" s="257">
        <v>24.332000000000001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5" customFormat="1">
      <c r="A238" s="15"/>
      <c r="B238" s="264"/>
      <c r="C238" s="265"/>
      <c r="D238" s="244" t="s">
        <v>183</v>
      </c>
      <c r="E238" s="266" t="s">
        <v>1</v>
      </c>
      <c r="F238" s="267" t="s">
        <v>201</v>
      </c>
      <c r="G238" s="265"/>
      <c r="H238" s="268">
        <v>830.50800000000004</v>
      </c>
      <c r="I238" s="269"/>
      <c r="J238" s="265"/>
      <c r="K238" s="265"/>
      <c r="L238" s="270"/>
      <c r="M238" s="271"/>
      <c r="N238" s="272"/>
      <c r="O238" s="272"/>
      <c r="P238" s="272"/>
      <c r="Q238" s="272"/>
      <c r="R238" s="272"/>
      <c r="S238" s="272"/>
      <c r="T238" s="27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4" t="s">
        <v>183</v>
      </c>
      <c r="AU238" s="274" t="s">
        <v>88</v>
      </c>
      <c r="AV238" s="15" t="s">
        <v>181</v>
      </c>
      <c r="AW238" s="15" t="s">
        <v>34</v>
      </c>
      <c r="AX238" s="15" t="s">
        <v>86</v>
      </c>
      <c r="AY238" s="274" t="s">
        <v>174</v>
      </c>
    </row>
    <row r="239" s="2" customFormat="1" ht="55.5" customHeight="1">
      <c r="A239" s="39"/>
      <c r="B239" s="40"/>
      <c r="C239" s="229" t="s">
        <v>289</v>
      </c>
      <c r="D239" s="229" t="s">
        <v>176</v>
      </c>
      <c r="E239" s="230" t="s">
        <v>290</v>
      </c>
      <c r="F239" s="231" t="s">
        <v>291</v>
      </c>
      <c r="G239" s="232" t="s">
        <v>277</v>
      </c>
      <c r="H239" s="233">
        <v>830.50800000000004</v>
      </c>
      <c r="I239" s="234"/>
      <c r="J239" s="235">
        <f>ROUND(I239*H239,2)</f>
        <v>0</v>
      </c>
      <c r="K239" s="231" t="s">
        <v>180</v>
      </c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181</v>
      </c>
      <c r="AT239" s="240" t="s">
        <v>176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292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184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285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286</v>
      </c>
      <c r="G243" s="254"/>
      <c r="H243" s="257">
        <v>792.125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79</v>
      </c>
      <c r="AY243" s="263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287</v>
      </c>
      <c r="G244" s="254"/>
      <c r="H244" s="257">
        <v>14.051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79</v>
      </c>
      <c r="AY244" s="263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288</v>
      </c>
      <c r="G245" s="254"/>
      <c r="H245" s="257">
        <v>24.332000000000001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79</v>
      </c>
      <c r="AY245" s="263" t="s">
        <v>174</v>
      </c>
    </row>
    <row r="246" s="15" customFormat="1">
      <c r="A246" s="15"/>
      <c r="B246" s="264"/>
      <c r="C246" s="265"/>
      <c r="D246" s="244" t="s">
        <v>183</v>
      </c>
      <c r="E246" s="266" t="s">
        <v>1</v>
      </c>
      <c r="F246" s="267" t="s">
        <v>201</v>
      </c>
      <c r="G246" s="265"/>
      <c r="H246" s="268">
        <v>830.50800000000004</v>
      </c>
      <c r="I246" s="269"/>
      <c r="J246" s="265"/>
      <c r="K246" s="265"/>
      <c r="L246" s="270"/>
      <c r="M246" s="271"/>
      <c r="N246" s="272"/>
      <c r="O246" s="272"/>
      <c r="P246" s="272"/>
      <c r="Q246" s="272"/>
      <c r="R246" s="272"/>
      <c r="S246" s="272"/>
      <c r="T246" s="273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4" t="s">
        <v>183</v>
      </c>
      <c r="AU246" s="274" t="s">
        <v>88</v>
      </c>
      <c r="AV246" s="15" t="s">
        <v>181</v>
      </c>
      <c r="AW246" s="15" t="s">
        <v>34</v>
      </c>
      <c r="AX246" s="15" t="s">
        <v>86</v>
      </c>
      <c r="AY246" s="274" t="s">
        <v>174</v>
      </c>
    </row>
    <row r="247" s="2" customFormat="1" ht="44.25" customHeight="1">
      <c r="A247" s="39"/>
      <c r="B247" s="40"/>
      <c r="C247" s="229" t="s">
        <v>293</v>
      </c>
      <c r="D247" s="229" t="s">
        <v>176</v>
      </c>
      <c r="E247" s="230" t="s">
        <v>294</v>
      </c>
      <c r="F247" s="231" t="s">
        <v>295</v>
      </c>
      <c r="G247" s="232" t="s">
        <v>243</v>
      </c>
      <c r="H247" s="233">
        <v>5</v>
      </c>
      <c r="I247" s="234"/>
      <c r="J247" s="235">
        <f>ROUND(I247*H247,2)</f>
        <v>0</v>
      </c>
      <c r="K247" s="231" t="s">
        <v>180</v>
      </c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0.017000000000000001</v>
      </c>
      <c r="R247" s="238">
        <f>Q247*H247</f>
        <v>0.085000000000000006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181</v>
      </c>
      <c r="AT247" s="240" t="s">
        <v>176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296</v>
      </c>
    </row>
    <row r="248" s="2" customFormat="1" ht="24.15" customHeight="1">
      <c r="A248" s="39"/>
      <c r="B248" s="40"/>
      <c r="C248" s="279" t="s">
        <v>297</v>
      </c>
      <c r="D248" s="279" t="s">
        <v>298</v>
      </c>
      <c r="E248" s="280" t="s">
        <v>299</v>
      </c>
      <c r="F248" s="281" t="s">
        <v>300</v>
      </c>
      <c r="G248" s="282" t="s">
        <v>243</v>
      </c>
      <c r="H248" s="283">
        <v>5</v>
      </c>
      <c r="I248" s="284"/>
      <c r="J248" s="285">
        <f>ROUND(I248*H248,2)</f>
        <v>0</v>
      </c>
      <c r="K248" s="281" t="s">
        <v>1</v>
      </c>
      <c r="L248" s="286"/>
      <c r="M248" s="287" t="s">
        <v>1</v>
      </c>
      <c r="N248" s="288" t="s">
        <v>44</v>
      </c>
      <c r="O248" s="92"/>
      <c r="P248" s="238">
        <f>O248*H248</f>
        <v>0</v>
      </c>
      <c r="Q248" s="238">
        <v>0.12777</v>
      </c>
      <c r="R248" s="238">
        <f>Q248*H248</f>
        <v>0.63884999999999992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240</v>
      </c>
      <c r="AT248" s="240" t="s">
        <v>298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301</v>
      </c>
    </row>
    <row r="249" s="2" customFormat="1" ht="37.8" customHeight="1">
      <c r="A249" s="39"/>
      <c r="B249" s="40"/>
      <c r="C249" s="229" t="s">
        <v>302</v>
      </c>
      <c r="D249" s="229" t="s">
        <v>176</v>
      </c>
      <c r="E249" s="230" t="s">
        <v>303</v>
      </c>
      <c r="F249" s="231" t="s">
        <v>304</v>
      </c>
      <c r="G249" s="232" t="s">
        <v>179</v>
      </c>
      <c r="H249" s="233">
        <v>1504.1800000000001</v>
      </c>
      <c r="I249" s="234"/>
      <c r="J249" s="235">
        <f>ROUND(I249*H249,2)</f>
        <v>0</v>
      </c>
      <c r="K249" s="231" t="s">
        <v>180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0.00058135999999999995</v>
      </c>
      <c r="R249" s="238">
        <f>Q249*H249</f>
        <v>0.87447008479999999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305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306</v>
      </c>
      <c r="G250" s="254"/>
      <c r="H250" s="257">
        <v>1504.1800000000001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37.8" customHeight="1">
      <c r="A251" s="39"/>
      <c r="B251" s="40"/>
      <c r="C251" s="229" t="s">
        <v>307</v>
      </c>
      <c r="D251" s="229" t="s">
        <v>176</v>
      </c>
      <c r="E251" s="230" t="s">
        <v>308</v>
      </c>
      <c r="F251" s="231" t="s">
        <v>309</v>
      </c>
      <c r="G251" s="232" t="s">
        <v>179</v>
      </c>
      <c r="H251" s="233">
        <v>82.709999999999994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0.00059300800000000001</v>
      </c>
      <c r="R251" s="238">
        <f>Q251*H251</f>
        <v>0.049047691679999998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310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311</v>
      </c>
      <c r="G252" s="254"/>
      <c r="H252" s="257">
        <v>82.709999999999994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2" customFormat="1" ht="37.8" customHeight="1">
      <c r="A253" s="39"/>
      <c r="B253" s="40"/>
      <c r="C253" s="229" t="s">
        <v>7</v>
      </c>
      <c r="D253" s="229" t="s">
        <v>176</v>
      </c>
      <c r="E253" s="230" t="s">
        <v>312</v>
      </c>
      <c r="F253" s="231" t="s">
        <v>313</v>
      </c>
      <c r="G253" s="232" t="s">
        <v>179</v>
      </c>
      <c r="H253" s="233">
        <v>1358.77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0.0006154</v>
      </c>
      <c r="R253" s="238">
        <f>Q253*H253</f>
        <v>0.83618705800000004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314</v>
      </c>
    </row>
    <row r="254" s="2" customFormat="1" ht="37.8" customHeight="1">
      <c r="A254" s="39"/>
      <c r="B254" s="40"/>
      <c r="C254" s="229" t="s">
        <v>315</v>
      </c>
      <c r="D254" s="229" t="s">
        <v>176</v>
      </c>
      <c r="E254" s="230" t="s">
        <v>316</v>
      </c>
      <c r="F254" s="231" t="s">
        <v>317</v>
      </c>
      <c r="G254" s="232" t="s">
        <v>179</v>
      </c>
      <c r="H254" s="233">
        <v>1504.1800000000001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318</v>
      </c>
    </row>
    <row r="255" s="2" customFormat="1" ht="37.8" customHeight="1">
      <c r="A255" s="39"/>
      <c r="B255" s="40"/>
      <c r="C255" s="229" t="s">
        <v>319</v>
      </c>
      <c r="D255" s="229" t="s">
        <v>176</v>
      </c>
      <c r="E255" s="230" t="s">
        <v>320</v>
      </c>
      <c r="F255" s="231" t="s">
        <v>321</v>
      </c>
      <c r="G255" s="232" t="s">
        <v>179</v>
      </c>
      <c r="H255" s="233">
        <v>82.709999999999994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322</v>
      </c>
    </row>
    <row r="256" s="2" customFormat="1" ht="37.8" customHeight="1">
      <c r="A256" s="39"/>
      <c r="B256" s="40"/>
      <c r="C256" s="229" t="s">
        <v>323</v>
      </c>
      <c r="D256" s="229" t="s">
        <v>176</v>
      </c>
      <c r="E256" s="230" t="s">
        <v>324</v>
      </c>
      <c r="F256" s="231" t="s">
        <v>325</v>
      </c>
      <c r="G256" s="232" t="s">
        <v>179</v>
      </c>
      <c r="H256" s="233">
        <v>1358.77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326</v>
      </c>
    </row>
    <row r="257" s="2" customFormat="1" ht="62.7" customHeight="1">
      <c r="A257" s="39"/>
      <c r="B257" s="40"/>
      <c r="C257" s="229" t="s">
        <v>327</v>
      </c>
      <c r="D257" s="229" t="s">
        <v>176</v>
      </c>
      <c r="E257" s="230" t="s">
        <v>328</v>
      </c>
      <c r="F257" s="231" t="s">
        <v>329</v>
      </c>
      <c r="G257" s="232" t="s">
        <v>277</v>
      </c>
      <c r="H257" s="233">
        <v>292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330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331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4" customFormat="1">
      <c r="A259" s="14"/>
      <c r="B259" s="253"/>
      <c r="C259" s="254"/>
      <c r="D259" s="244" t="s">
        <v>183</v>
      </c>
      <c r="E259" s="255" t="s">
        <v>1</v>
      </c>
      <c r="F259" s="256" t="s">
        <v>332</v>
      </c>
      <c r="G259" s="254"/>
      <c r="H259" s="257">
        <v>292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3" t="s">
        <v>183</v>
      </c>
      <c r="AU259" s="263" t="s">
        <v>88</v>
      </c>
      <c r="AV259" s="14" t="s">
        <v>88</v>
      </c>
      <c r="AW259" s="14" t="s">
        <v>34</v>
      </c>
      <c r="AX259" s="14" t="s">
        <v>86</v>
      </c>
      <c r="AY259" s="263" t="s">
        <v>174</v>
      </c>
    </row>
    <row r="260" s="2" customFormat="1" ht="62.7" customHeight="1">
      <c r="A260" s="39"/>
      <c r="B260" s="40"/>
      <c r="C260" s="229" t="s">
        <v>333</v>
      </c>
      <c r="D260" s="229" t="s">
        <v>176</v>
      </c>
      <c r="E260" s="230" t="s">
        <v>334</v>
      </c>
      <c r="F260" s="231" t="s">
        <v>335</v>
      </c>
      <c r="G260" s="232" t="s">
        <v>277</v>
      </c>
      <c r="H260" s="233">
        <v>684.50800000000004</v>
      </c>
      <c r="I260" s="234"/>
      <c r="J260" s="235">
        <f>ROUND(I260*H260,2)</f>
        <v>0</v>
      </c>
      <c r="K260" s="231" t="s">
        <v>180</v>
      </c>
      <c r="L260" s="45"/>
      <c r="M260" s="236" t="s">
        <v>1</v>
      </c>
      <c r="N260" s="237" t="s">
        <v>44</v>
      </c>
      <c r="O260" s="92"/>
      <c r="P260" s="238">
        <f>O260*H260</f>
        <v>0</v>
      </c>
      <c r="Q260" s="238">
        <v>0</v>
      </c>
      <c r="R260" s="238">
        <f>Q260*H260</f>
        <v>0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181</v>
      </c>
      <c r="AT260" s="240" t="s">
        <v>176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336</v>
      </c>
    </row>
    <row r="261" s="13" customFormat="1">
      <c r="A261" s="13"/>
      <c r="B261" s="242"/>
      <c r="C261" s="243"/>
      <c r="D261" s="244" t="s">
        <v>183</v>
      </c>
      <c r="E261" s="245" t="s">
        <v>1</v>
      </c>
      <c r="F261" s="246" t="s">
        <v>337</v>
      </c>
      <c r="G261" s="243"/>
      <c r="H261" s="245" t="s">
        <v>1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2" t="s">
        <v>183</v>
      </c>
      <c r="AU261" s="252" t="s">
        <v>88</v>
      </c>
      <c r="AV261" s="13" t="s">
        <v>86</v>
      </c>
      <c r="AW261" s="13" t="s">
        <v>34</v>
      </c>
      <c r="AX261" s="13" t="s">
        <v>79</v>
      </c>
      <c r="AY261" s="252" t="s">
        <v>174</v>
      </c>
    </row>
    <row r="262" s="14" customFormat="1">
      <c r="A262" s="14"/>
      <c r="B262" s="253"/>
      <c r="C262" s="254"/>
      <c r="D262" s="244" t="s">
        <v>183</v>
      </c>
      <c r="E262" s="255" t="s">
        <v>1</v>
      </c>
      <c r="F262" s="256" t="s">
        <v>338</v>
      </c>
      <c r="G262" s="254"/>
      <c r="H262" s="257">
        <v>830.50800000000004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3" t="s">
        <v>183</v>
      </c>
      <c r="AU262" s="263" t="s">
        <v>88</v>
      </c>
      <c r="AV262" s="14" t="s">
        <v>88</v>
      </c>
      <c r="AW262" s="14" t="s">
        <v>34</v>
      </c>
      <c r="AX262" s="14" t="s">
        <v>79</v>
      </c>
      <c r="AY262" s="263" t="s">
        <v>174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339</v>
      </c>
      <c r="G263" s="254"/>
      <c r="H263" s="257">
        <v>-146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79</v>
      </c>
      <c r="AY263" s="263" t="s">
        <v>174</v>
      </c>
    </row>
    <row r="264" s="15" customFormat="1">
      <c r="A264" s="15"/>
      <c r="B264" s="264"/>
      <c r="C264" s="265"/>
      <c r="D264" s="244" t="s">
        <v>183</v>
      </c>
      <c r="E264" s="266" t="s">
        <v>1</v>
      </c>
      <c r="F264" s="267" t="s">
        <v>201</v>
      </c>
      <c r="G264" s="265"/>
      <c r="H264" s="268">
        <v>684.50800000000004</v>
      </c>
      <c r="I264" s="269"/>
      <c r="J264" s="265"/>
      <c r="K264" s="265"/>
      <c r="L264" s="270"/>
      <c r="M264" s="271"/>
      <c r="N264" s="272"/>
      <c r="O264" s="272"/>
      <c r="P264" s="272"/>
      <c r="Q264" s="272"/>
      <c r="R264" s="272"/>
      <c r="S264" s="272"/>
      <c r="T264" s="27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4" t="s">
        <v>183</v>
      </c>
      <c r="AU264" s="274" t="s">
        <v>88</v>
      </c>
      <c r="AV264" s="15" t="s">
        <v>181</v>
      </c>
      <c r="AW264" s="15" t="s">
        <v>34</v>
      </c>
      <c r="AX264" s="15" t="s">
        <v>86</v>
      </c>
      <c r="AY264" s="274" t="s">
        <v>174</v>
      </c>
    </row>
    <row r="265" s="2" customFormat="1" ht="66.75" customHeight="1">
      <c r="A265" s="39"/>
      <c r="B265" s="40"/>
      <c r="C265" s="229" t="s">
        <v>340</v>
      </c>
      <c r="D265" s="229" t="s">
        <v>176</v>
      </c>
      <c r="E265" s="230" t="s">
        <v>341</v>
      </c>
      <c r="F265" s="231" t="s">
        <v>342</v>
      </c>
      <c r="G265" s="232" t="s">
        <v>277</v>
      </c>
      <c r="H265" s="233">
        <v>9583.1119999999992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343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344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4" customFormat="1">
      <c r="A267" s="14"/>
      <c r="B267" s="253"/>
      <c r="C267" s="254"/>
      <c r="D267" s="244" t="s">
        <v>183</v>
      </c>
      <c r="E267" s="255" t="s">
        <v>1</v>
      </c>
      <c r="F267" s="256" t="s">
        <v>345</v>
      </c>
      <c r="G267" s="254"/>
      <c r="H267" s="257">
        <v>9583.1119999999992</v>
      </c>
      <c r="I267" s="258"/>
      <c r="J267" s="254"/>
      <c r="K267" s="254"/>
      <c r="L267" s="259"/>
      <c r="M267" s="260"/>
      <c r="N267" s="261"/>
      <c r="O267" s="261"/>
      <c r="P267" s="261"/>
      <c r="Q267" s="261"/>
      <c r="R267" s="261"/>
      <c r="S267" s="261"/>
      <c r="T267" s="26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3" t="s">
        <v>183</v>
      </c>
      <c r="AU267" s="263" t="s">
        <v>88</v>
      </c>
      <c r="AV267" s="14" t="s">
        <v>88</v>
      </c>
      <c r="AW267" s="14" t="s">
        <v>34</v>
      </c>
      <c r="AX267" s="14" t="s">
        <v>86</v>
      </c>
      <c r="AY267" s="263" t="s">
        <v>174</v>
      </c>
    </row>
    <row r="268" s="2" customFormat="1" ht="62.7" customHeight="1">
      <c r="A268" s="39"/>
      <c r="B268" s="40"/>
      <c r="C268" s="229" t="s">
        <v>346</v>
      </c>
      <c r="D268" s="229" t="s">
        <v>176</v>
      </c>
      <c r="E268" s="230" t="s">
        <v>347</v>
      </c>
      <c r="F268" s="231" t="s">
        <v>348</v>
      </c>
      <c r="G268" s="232" t="s">
        <v>277</v>
      </c>
      <c r="H268" s="233">
        <v>830.50800000000004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</v>
      </c>
      <c r="R268" s="238">
        <f>Q268*H268</f>
        <v>0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349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337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338</v>
      </c>
      <c r="G270" s="254"/>
      <c r="H270" s="257">
        <v>830.50800000000004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66.75" customHeight="1">
      <c r="A271" s="39"/>
      <c r="B271" s="40"/>
      <c r="C271" s="229" t="s">
        <v>350</v>
      </c>
      <c r="D271" s="229" t="s">
        <v>176</v>
      </c>
      <c r="E271" s="230" t="s">
        <v>351</v>
      </c>
      <c r="F271" s="231" t="s">
        <v>352</v>
      </c>
      <c r="G271" s="232" t="s">
        <v>277</v>
      </c>
      <c r="H271" s="233">
        <v>11627.111999999999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353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344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354</v>
      </c>
      <c r="G273" s="254"/>
      <c r="H273" s="257">
        <v>11627.111999999999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44.25" customHeight="1">
      <c r="A274" s="39"/>
      <c r="B274" s="40"/>
      <c r="C274" s="229" t="s">
        <v>355</v>
      </c>
      <c r="D274" s="229" t="s">
        <v>176</v>
      </c>
      <c r="E274" s="230" t="s">
        <v>356</v>
      </c>
      <c r="F274" s="231" t="s">
        <v>357</v>
      </c>
      <c r="G274" s="232" t="s">
        <v>277</v>
      </c>
      <c r="H274" s="233">
        <v>146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358</v>
      </c>
    </row>
    <row r="275" s="2" customFormat="1" ht="44.25" customHeight="1">
      <c r="A275" s="39"/>
      <c r="B275" s="40"/>
      <c r="C275" s="229" t="s">
        <v>359</v>
      </c>
      <c r="D275" s="229" t="s">
        <v>176</v>
      </c>
      <c r="E275" s="230" t="s">
        <v>360</v>
      </c>
      <c r="F275" s="231" t="s">
        <v>361</v>
      </c>
      <c r="G275" s="232" t="s">
        <v>362</v>
      </c>
      <c r="H275" s="233">
        <v>2878.5300000000002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363</v>
      </c>
    </row>
    <row r="276" s="2" customFormat="1">
      <c r="A276" s="39"/>
      <c r="B276" s="40"/>
      <c r="C276" s="41"/>
      <c r="D276" s="244" t="s">
        <v>223</v>
      </c>
      <c r="E276" s="41"/>
      <c r="F276" s="275" t="s">
        <v>364</v>
      </c>
      <c r="G276" s="41"/>
      <c r="H276" s="41"/>
      <c r="I276" s="276"/>
      <c r="J276" s="41"/>
      <c r="K276" s="41"/>
      <c r="L276" s="45"/>
      <c r="M276" s="277"/>
      <c r="N276" s="278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223</v>
      </c>
      <c r="AU276" s="18" t="s">
        <v>88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365</v>
      </c>
      <c r="G277" s="254"/>
      <c r="H277" s="257">
        <v>2878.5300000000002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86</v>
      </c>
      <c r="AY277" s="263" t="s">
        <v>174</v>
      </c>
    </row>
    <row r="278" s="2" customFormat="1" ht="44.25" customHeight="1">
      <c r="A278" s="39"/>
      <c r="B278" s="40"/>
      <c r="C278" s="229" t="s">
        <v>366</v>
      </c>
      <c r="D278" s="229" t="s">
        <v>176</v>
      </c>
      <c r="E278" s="230" t="s">
        <v>367</v>
      </c>
      <c r="F278" s="231" t="s">
        <v>368</v>
      </c>
      <c r="G278" s="232" t="s">
        <v>277</v>
      </c>
      <c r="H278" s="233">
        <v>1156.31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369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370</v>
      </c>
      <c r="G279" s="254"/>
      <c r="H279" s="257">
        <v>146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79</v>
      </c>
      <c r="AY279" s="263" t="s">
        <v>174</v>
      </c>
    </row>
    <row r="280" s="14" customFormat="1">
      <c r="A280" s="14"/>
      <c r="B280" s="253"/>
      <c r="C280" s="254"/>
      <c r="D280" s="244" t="s">
        <v>183</v>
      </c>
      <c r="E280" s="255" t="s">
        <v>1</v>
      </c>
      <c r="F280" s="256" t="s">
        <v>371</v>
      </c>
      <c r="G280" s="254"/>
      <c r="H280" s="257">
        <v>1010.31</v>
      </c>
      <c r="I280" s="258"/>
      <c r="J280" s="254"/>
      <c r="K280" s="254"/>
      <c r="L280" s="259"/>
      <c r="M280" s="260"/>
      <c r="N280" s="261"/>
      <c r="O280" s="261"/>
      <c r="P280" s="261"/>
      <c r="Q280" s="261"/>
      <c r="R280" s="261"/>
      <c r="S280" s="261"/>
      <c r="T280" s="26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3" t="s">
        <v>183</v>
      </c>
      <c r="AU280" s="263" t="s">
        <v>88</v>
      </c>
      <c r="AV280" s="14" t="s">
        <v>88</v>
      </c>
      <c r="AW280" s="14" t="s">
        <v>34</v>
      </c>
      <c r="AX280" s="14" t="s">
        <v>79</v>
      </c>
      <c r="AY280" s="263" t="s">
        <v>174</v>
      </c>
    </row>
    <row r="281" s="15" customFormat="1">
      <c r="A281" s="15"/>
      <c r="B281" s="264"/>
      <c r="C281" s="265"/>
      <c r="D281" s="244" t="s">
        <v>183</v>
      </c>
      <c r="E281" s="266" t="s">
        <v>1</v>
      </c>
      <c r="F281" s="267" t="s">
        <v>201</v>
      </c>
      <c r="G281" s="265"/>
      <c r="H281" s="268">
        <v>1156.31</v>
      </c>
      <c r="I281" s="269"/>
      <c r="J281" s="265"/>
      <c r="K281" s="265"/>
      <c r="L281" s="270"/>
      <c r="M281" s="271"/>
      <c r="N281" s="272"/>
      <c r="O281" s="272"/>
      <c r="P281" s="272"/>
      <c r="Q281" s="272"/>
      <c r="R281" s="272"/>
      <c r="S281" s="272"/>
      <c r="T281" s="273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4" t="s">
        <v>183</v>
      </c>
      <c r="AU281" s="274" t="s">
        <v>88</v>
      </c>
      <c r="AV281" s="15" t="s">
        <v>181</v>
      </c>
      <c r="AW281" s="15" t="s">
        <v>34</v>
      </c>
      <c r="AX281" s="15" t="s">
        <v>86</v>
      </c>
      <c r="AY281" s="274" t="s">
        <v>174</v>
      </c>
    </row>
    <row r="282" s="2" customFormat="1" ht="16.5" customHeight="1">
      <c r="A282" s="39"/>
      <c r="B282" s="40"/>
      <c r="C282" s="279" t="s">
        <v>372</v>
      </c>
      <c r="D282" s="279" t="s">
        <v>298</v>
      </c>
      <c r="E282" s="280" t="s">
        <v>373</v>
      </c>
      <c r="F282" s="281" t="s">
        <v>374</v>
      </c>
      <c r="G282" s="282" t="s">
        <v>362</v>
      </c>
      <c r="H282" s="283">
        <v>2020.6199999999999</v>
      </c>
      <c r="I282" s="284"/>
      <c r="J282" s="285">
        <f>ROUND(I282*H282,2)</f>
        <v>0</v>
      </c>
      <c r="K282" s="281" t="s">
        <v>180</v>
      </c>
      <c r="L282" s="286"/>
      <c r="M282" s="287" t="s">
        <v>1</v>
      </c>
      <c r="N282" s="288" t="s">
        <v>44</v>
      </c>
      <c r="O282" s="92"/>
      <c r="P282" s="238">
        <f>O282*H282</f>
        <v>0</v>
      </c>
      <c r="Q282" s="238">
        <v>1</v>
      </c>
      <c r="R282" s="238">
        <f>Q282*H282</f>
        <v>2020.6199999999999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240</v>
      </c>
      <c r="AT282" s="240" t="s">
        <v>298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375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376</v>
      </c>
      <c r="G283" s="254"/>
      <c r="H283" s="257">
        <v>2020.6199999999999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66.75" customHeight="1">
      <c r="A284" s="39"/>
      <c r="B284" s="40"/>
      <c r="C284" s="229" t="s">
        <v>377</v>
      </c>
      <c r="D284" s="229" t="s">
        <v>176</v>
      </c>
      <c r="E284" s="230" t="s">
        <v>378</v>
      </c>
      <c r="F284" s="231" t="s">
        <v>379</v>
      </c>
      <c r="G284" s="232" t="s">
        <v>277</v>
      </c>
      <c r="H284" s="233">
        <v>273.18000000000001</v>
      </c>
      <c r="I284" s="234"/>
      <c r="J284" s="235">
        <f>ROUND(I284*H284,2)</f>
        <v>0</v>
      </c>
      <c r="K284" s="231" t="s">
        <v>180</v>
      </c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181</v>
      </c>
      <c r="AT284" s="240" t="s">
        <v>176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380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381</v>
      </c>
      <c r="G285" s="254"/>
      <c r="H285" s="257">
        <v>273.18000000000001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16.5" customHeight="1">
      <c r="A286" s="39"/>
      <c r="B286" s="40"/>
      <c r="C286" s="279" t="s">
        <v>382</v>
      </c>
      <c r="D286" s="279" t="s">
        <v>298</v>
      </c>
      <c r="E286" s="280" t="s">
        <v>383</v>
      </c>
      <c r="F286" s="281" t="s">
        <v>384</v>
      </c>
      <c r="G286" s="282" t="s">
        <v>362</v>
      </c>
      <c r="H286" s="283">
        <v>546.36000000000001</v>
      </c>
      <c r="I286" s="284"/>
      <c r="J286" s="285">
        <f>ROUND(I286*H286,2)</f>
        <v>0</v>
      </c>
      <c r="K286" s="281" t="s">
        <v>180</v>
      </c>
      <c r="L286" s="286"/>
      <c r="M286" s="287" t="s">
        <v>1</v>
      </c>
      <c r="N286" s="288" t="s">
        <v>44</v>
      </c>
      <c r="O286" s="92"/>
      <c r="P286" s="238">
        <f>O286*H286</f>
        <v>0</v>
      </c>
      <c r="Q286" s="238">
        <v>1</v>
      </c>
      <c r="R286" s="238">
        <f>Q286*H286</f>
        <v>546.36000000000001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240</v>
      </c>
      <c r="AT286" s="240" t="s">
        <v>298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385</v>
      </c>
    </row>
    <row r="287" s="14" customFormat="1">
      <c r="A287" s="14"/>
      <c r="B287" s="253"/>
      <c r="C287" s="254"/>
      <c r="D287" s="244" t="s">
        <v>183</v>
      </c>
      <c r="E287" s="254"/>
      <c r="F287" s="256" t="s">
        <v>386</v>
      </c>
      <c r="G287" s="254"/>
      <c r="H287" s="257">
        <v>546.36000000000001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4</v>
      </c>
      <c r="AX287" s="14" t="s">
        <v>86</v>
      </c>
      <c r="AY287" s="263" t="s">
        <v>174</v>
      </c>
    </row>
    <row r="288" s="2" customFormat="1" ht="55.5" customHeight="1">
      <c r="A288" s="39"/>
      <c r="B288" s="40"/>
      <c r="C288" s="229" t="s">
        <v>387</v>
      </c>
      <c r="D288" s="229" t="s">
        <v>176</v>
      </c>
      <c r="E288" s="230" t="s">
        <v>388</v>
      </c>
      <c r="F288" s="231" t="s">
        <v>389</v>
      </c>
      <c r="G288" s="232" t="s">
        <v>179</v>
      </c>
      <c r="H288" s="233">
        <v>176.94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390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391</v>
      </c>
      <c r="G289" s="254"/>
      <c r="H289" s="257">
        <v>176.94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7.8" customHeight="1">
      <c r="A290" s="39"/>
      <c r="B290" s="40"/>
      <c r="C290" s="229" t="s">
        <v>392</v>
      </c>
      <c r="D290" s="229" t="s">
        <v>176</v>
      </c>
      <c r="E290" s="230" t="s">
        <v>393</v>
      </c>
      <c r="F290" s="231" t="s">
        <v>394</v>
      </c>
      <c r="G290" s="232" t="s">
        <v>179</v>
      </c>
      <c r="H290" s="233">
        <v>97.316999999999993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395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396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4" customFormat="1">
      <c r="A292" s="14"/>
      <c r="B292" s="253"/>
      <c r="C292" s="254"/>
      <c r="D292" s="244" t="s">
        <v>183</v>
      </c>
      <c r="E292" s="255" t="s">
        <v>1</v>
      </c>
      <c r="F292" s="256" t="s">
        <v>273</v>
      </c>
      <c r="G292" s="254"/>
      <c r="H292" s="257">
        <v>97.316999999999993</v>
      </c>
      <c r="I292" s="258"/>
      <c r="J292" s="254"/>
      <c r="K292" s="254"/>
      <c r="L292" s="259"/>
      <c r="M292" s="260"/>
      <c r="N292" s="261"/>
      <c r="O292" s="261"/>
      <c r="P292" s="261"/>
      <c r="Q292" s="261"/>
      <c r="R292" s="261"/>
      <c r="S292" s="261"/>
      <c r="T292" s="26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3" t="s">
        <v>183</v>
      </c>
      <c r="AU292" s="263" t="s">
        <v>88</v>
      </c>
      <c r="AV292" s="14" t="s">
        <v>88</v>
      </c>
      <c r="AW292" s="14" t="s">
        <v>34</v>
      </c>
      <c r="AX292" s="14" t="s">
        <v>86</v>
      </c>
      <c r="AY292" s="263" t="s">
        <v>174</v>
      </c>
    </row>
    <row r="293" s="2" customFormat="1" ht="37.8" customHeight="1">
      <c r="A293" s="39"/>
      <c r="B293" s="40"/>
      <c r="C293" s="229" t="s">
        <v>397</v>
      </c>
      <c r="D293" s="229" t="s">
        <v>176</v>
      </c>
      <c r="E293" s="230" t="s">
        <v>398</v>
      </c>
      <c r="F293" s="231" t="s">
        <v>399</v>
      </c>
      <c r="G293" s="232" t="s">
        <v>179</v>
      </c>
      <c r="H293" s="233">
        <v>274.257</v>
      </c>
      <c r="I293" s="234"/>
      <c r="J293" s="235">
        <f>ROUND(I293*H293,2)</f>
        <v>0</v>
      </c>
      <c r="K293" s="231" t="s">
        <v>180</v>
      </c>
      <c r="L293" s="45"/>
      <c r="M293" s="236" t="s">
        <v>1</v>
      </c>
      <c r="N293" s="237" t="s">
        <v>44</v>
      </c>
      <c r="O293" s="92"/>
      <c r="P293" s="238">
        <f>O293*H293</f>
        <v>0</v>
      </c>
      <c r="Q293" s="238">
        <v>0</v>
      </c>
      <c r="R293" s="238">
        <f>Q293*H293</f>
        <v>0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181</v>
      </c>
      <c r="AT293" s="240" t="s">
        <v>176</v>
      </c>
      <c r="AU293" s="240" t="s">
        <v>88</v>
      </c>
      <c r="AY293" s="18" t="s">
        <v>174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86</v>
      </c>
      <c r="BK293" s="241">
        <f>ROUND(I293*H293,2)</f>
        <v>0</v>
      </c>
      <c r="BL293" s="18" t="s">
        <v>181</v>
      </c>
      <c r="BM293" s="240" t="s">
        <v>400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401</v>
      </c>
      <c r="G294" s="254"/>
      <c r="H294" s="257">
        <v>274.257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86</v>
      </c>
      <c r="AY294" s="263" t="s">
        <v>174</v>
      </c>
    </row>
    <row r="295" s="2" customFormat="1" ht="16.5" customHeight="1">
      <c r="A295" s="39"/>
      <c r="B295" s="40"/>
      <c r="C295" s="279" t="s">
        <v>402</v>
      </c>
      <c r="D295" s="279" t="s">
        <v>298</v>
      </c>
      <c r="E295" s="280" t="s">
        <v>403</v>
      </c>
      <c r="F295" s="281" t="s">
        <v>404</v>
      </c>
      <c r="G295" s="282" t="s">
        <v>405</v>
      </c>
      <c r="H295" s="283">
        <v>5.4850000000000003</v>
      </c>
      <c r="I295" s="284"/>
      <c r="J295" s="285">
        <f>ROUND(I295*H295,2)</f>
        <v>0</v>
      </c>
      <c r="K295" s="281" t="s">
        <v>180</v>
      </c>
      <c r="L295" s="286"/>
      <c r="M295" s="287" t="s">
        <v>1</v>
      </c>
      <c r="N295" s="288" t="s">
        <v>44</v>
      </c>
      <c r="O295" s="92"/>
      <c r="P295" s="238">
        <f>O295*H295</f>
        <v>0</v>
      </c>
      <c r="Q295" s="238">
        <v>0.001</v>
      </c>
      <c r="R295" s="238">
        <f>Q295*H295</f>
        <v>0.0054850000000000003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240</v>
      </c>
      <c r="AT295" s="240" t="s">
        <v>298</v>
      </c>
      <c r="AU295" s="240" t="s">
        <v>88</v>
      </c>
      <c r="AY295" s="18" t="s">
        <v>174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86</v>
      </c>
      <c r="BK295" s="241">
        <f>ROUND(I295*H295,2)</f>
        <v>0</v>
      </c>
      <c r="BL295" s="18" t="s">
        <v>181</v>
      </c>
      <c r="BM295" s="240" t="s">
        <v>406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407</v>
      </c>
      <c r="G296" s="254"/>
      <c r="H296" s="257">
        <v>5.4850000000000003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86</v>
      </c>
      <c r="AY296" s="263" t="s">
        <v>174</v>
      </c>
    </row>
    <row r="297" s="12" customFormat="1" ht="22.8" customHeight="1">
      <c r="A297" s="12"/>
      <c r="B297" s="213"/>
      <c r="C297" s="214"/>
      <c r="D297" s="215" t="s">
        <v>78</v>
      </c>
      <c r="E297" s="227" t="s">
        <v>88</v>
      </c>
      <c r="F297" s="227" t="s">
        <v>408</v>
      </c>
      <c r="G297" s="214"/>
      <c r="H297" s="214"/>
      <c r="I297" s="217"/>
      <c r="J297" s="228">
        <f>BK297</f>
        <v>0</v>
      </c>
      <c r="K297" s="214"/>
      <c r="L297" s="219"/>
      <c r="M297" s="220"/>
      <c r="N297" s="221"/>
      <c r="O297" s="221"/>
      <c r="P297" s="222">
        <f>SUM(P298:P304)</f>
        <v>0</v>
      </c>
      <c r="Q297" s="221"/>
      <c r="R297" s="222">
        <f>SUM(R298:R304)</f>
        <v>125.45820112</v>
      </c>
      <c r="S297" s="221"/>
      <c r="T297" s="223">
        <f>SUM(T298:T304)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4" t="s">
        <v>86</v>
      </c>
      <c r="AT297" s="225" t="s">
        <v>78</v>
      </c>
      <c r="AU297" s="225" t="s">
        <v>86</v>
      </c>
      <c r="AY297" s="224" t="s">
        <v>174</v>
      </c>
      <c r="BK297" s="226">
        <f>SUM(BK298:BK304)</f>
        <v>0</v>
      </c>
    </row>
    <row r="298" s="2" customFormat="1" ht="44.25" customHeight="1">
      <c r="A298" s="39"/>
      <c r="B298" s="40"/>
      <c r="C298" s="229" t="s">
        <v>409</v>
      </c>
      <c r="D298" s="229" t="s">
        <v>176</v>
      </c>
      <c r="E298" s="230" t="s">
        <v>410</v>
      </c>
      <c r="F298" s="231" t="s">
        <v>411</v>
      </c>
      <c r="G298" s="232" t="s">
        <v>277</v>
      </c>
      <c r="H298" s="233">
        <v>76.765000000000001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1.6299999999999999</v>
      </c>
      <c r="R298" s="238">
        <f>Q298*H298</f>
        <v>125.12694999999999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412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413</v>
      </c>
      <c r="G300" s="254"/>
      <c r="H300" s="257">
        <v>28.102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414</v>
      </c>
      <c r="G301" s="254"/>
      <c r="H301" s="257">
        <v>48.662999999999997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5" customFormat="1">
      <c r="A302" s="15"/>
      <c r="B302" s="264"/>
      <c r="C302" s="265"/>
      <c r="D302" s="244" t="s">
        <v>183</v>
      </c>
      <c r="E302" s="266" t="s">
        <v>1</v>
      </c>
      <c r="F302" s="267" t="s">
        <v>201</v>
      </c>
      <c r="G302" s="265"/>
      <c r="H302" s="268">
        <v>76.765000000000001</v>
      </c>
      <c r="I302" s="269"/>
      <c r="J302" s="265"/>
      <c r="K302" s="265"/>
      <c r="L302" s="270"/>
      <c r="M302" s="271"/>
      <c r="N302" s="272"/>
      <c r="O302" s="272"/>
      <c r="P302" s="272"/>
      <c r="Q302" s="272"/>
      <c r="R302" s="272"/>
      <c r="S302" s="272"/>
      <c r="T302" s="27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4" t="s">
        <v>183</v>
      </c>
      <c r="AU302" s="274" t="s">
        <v>88</v>
      </c>
      <c r="AV302" s="15" t="s">
        <v>181</v>
      </c>
      <c r="AW302" s="15" t="s">
        <v>34</v>
      </c>
      <c r="AX302" s="15" t="s">
        <v>86</v>
      </c>
      <c r="AY302" s="274" t="s">
        <v>174</v>
      </c>
    </row>
    <row r="303" s="2" customFormat="1" ht="24.15" customHeight="1">
      <c r="A303" s="39"/>
      <c r="B303" s="40"/>
      <c r="C303" s="229" t="s">
        <v>415</v>
      </c>
      <c r="D303" s="229" t="s">
        <v>176</v>
      </c>
      <c r="E303" s="230" t="s">
        <v>416</v>
      </c>
      <c r="F303" s="231" t="s">
        <v>417</v>
      </c>
      <c r="G303" s="232" t="s">
        <v>243</v>
      </c>
      <c r="H303" s="233">
        <v>451.05000000000001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0.00073439999999999996</v>
      </c>
      <c r="R303" s="238">
        <f>Q303*H303</f>
        <v>0.33125112000000001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418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419</v>
      </c>
      <c r="G304" s="254"/>
      <c r="H304" s="257">
        <v>451.05000000000001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86</v>
      </c>
      <c r="AY304" s="263" t="s">
        <v>174</v>
      </c>
    </row>
    <row r="305" s="12" customFormat="1" ht="22.8" customHeight="1">
      <c r="A305" s="12"/>
      <c r="B305" s="213"/>
      <c r="C305" s="214"/>
      <c r="D305" s="215" t="s">
        <v>78</v>
      </c>
      <c r="E305" s="227" t="s">
        <v>95</v>
      </c>
      <c r="F305" s="227" t="s">
        <v>420</v>
      </c>
      <c r="G305" s="214"/>
      <c r="H305" s="214"/>
      <c r="I305" s="217"/>
      <c r="J305" s="228">
        <f>BK305</f>
        <v>0</v>
      </c>
      <c r="K305" s="214"/>
      <c r="L305" s="219"/>
      <c r="M305" s="220"/>
      <c r="N305" s="221"/>
      <c r="O305" s="221"/>
      <c r="P305" s="222">
        <f>P306</f>
        <v>0</v>
      </c>
      <c r="Q305" s="221"/>
      <c r="R305" s="222">
        <f>R306</f>
        <v>0</v>
      </c>
      <c r="S305" s="221"/>
      <c r="T305" s="223">
        <f>T306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24" t="s">
        <v>86</v>
      </c>
      <c r="AT305" s="225" t="s">
        <v>78</v>
      </c>
      <c r="AU305" s="225" t="s">
        <v>86</v>
      </c>
      <c r="AY305" s="224" t="s">
        <v>174</v>
      </c>
      <c r="BK305" s="226">
        <f>BK306</f>
        <v>0</v>
      </c>
    </row>
    <row r="306" s="2" customFormat="1" ht="24.15" customHeight="1">
      <c r="A306" s="39"/>
      <c r="B306" s="40"/>
      <c r="C306" s="229" t="s">
        <v>421</v>
      </c>
      <c r="D306" s="229" t="s">
        <v>176</v>
      </c>
      <c r="E306" s="230" t="s">
        <v>422</v>
      </c>
      <c r="F306" s="231" t="s">
        <v>423</v>
      </c>
      <c r="G306" s="232" t="s">
        <v>243</v>
      </c>
      <c r="H306" s="233">
        <v>456.05000000000001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424</v>
      </c>
    </row>
    <row r="307" s="12" customFormat="1" ht="22.8" customHeight="1">
      <c r="A307" s="12"/>
      <c r="B307" s="213"/>
      <c r="C307" s="214"/>
      <c r="D307" s="215" t="s">
        <v>78</v>
      </c>
      <c r="E307" s="227" t="s">
        <v>181</v>
      </c>
      <c r="F307" s="227" t="s">
        <v>425</v>
      </c>
      <c r="G307" s="214"/>
      <c r="H307" s="214"/>
      <c r="I307" s="217"/>
      <c r="J307" s="228">
        <f>BK307</f>
        <v>0</v>
      </c>
      <c r="K307" s="214"/>
      <c r="L307" s="219"/>
      <c r="M307" s="220"/>
      <c r="N307" s="221"/>
      <c r="O307" s="221"/>
      <c r="P307" s="222">
        <f>SUM(P308:P323)</f>
        <v>0</v>
      </c>
      <c r="Q307" s="221"/>
      <c r="R307" s="222">
        <f>SUM(R308:R323)</f>
        <v>4.1207599999999998</v>
      </c>
      <c r="S307" s="221"/>
      <c r="T307" s="223">
        <f>SUM(T308:T323)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4" t="s">
        <v>86</v>
      </c>
      <c r="AT307" s="225" t="s">
        <v>78</v>
      </c>
      <c r="AU307" s="225" t="s">
        <v>86</v>
      </c>
      <c r="AY307" s="224" t="s">
        <v>174</v>
      </c>
      <c r="BK307" s="226">
        <f>SUM(BK308:BK323)</f>
        <v>0</v>
      </c>
    </row>
    <row r="308" s="2" customFormat="1" ht="33" customHeight="1">
      <c r="A308" s="39"/>
      <c r="B308" s="40"/>
      <c r="C308" s="229" t="s">
        <v>426</v>
      </c>
      <c r="D308" s="229" t="s">
        <v>176</v>
      </c>
      <c r="E308" s="230" t="s">
        <v>427</v>
      </c>
      <c r="F308" s="231" t="s">
        <v>428</v>
      </c>
      <c r="G308" s="232" t="s">
        <v>277</v>
      </c>
      <c r="H308" s="233">
        <v>49.210000000000001</v>
      </c>
      <c r="I308" s="234"/>
      <c r="J308" s="235">
        <f>ROUND(I308*H308,2)</f>
        <v>0</v>
      </c>
      <c r="K308" s="231" t="s">
        <v>180</v>
      </c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181</v>
      </c>
      <c r="AT308" s="240" t="s">
        <v>176</v>
      </c>
      <c r="AU308" s="240" t="s">
        <v>88</v>
      </c>
      <c r="AY308" s="18" t="s">
        <v>174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86</v>
      </c>
      <c r="BK308" s="241">
        <f>ROUND(I308*H308,2)</f>
        <v>0</v>
      </c>
      <c r="BL308" s="18" t="s">
        <v>181</v>
      </c>
      <c r="BM308" s="240" t="s">
        <v>429</v>
      </c>
    </row>
    <row r="309" s="2" customFormat="1" ht="44.25" customHeight="1">
      <c r="A309" s="39"/>
      <c r="B309" s="40"/>
      <c r="C309" s="229" t="s">
        <v>430</v>
      </c>
      <c r="D309" s="229" t="s">
        <v>176</v>
      </c>
      <c r="E309" s="230" t="s">
        <v>431</v>
      </c>
      <c r="F309" s="231" t="s">
        <v>432</v>
      </c>
      <c r="G309" s="232" t="s">
        <v>179</v>
      </c>
      <c r="H309" s="233">
        <v>1.54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433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190</v>
      </c>
      <c r="G310" s="254"/>
      <c r="H310" s="257">
        <v>1.54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24.15" customHeight="1">
      <c r="A311" s="39"/>
      <c r="B311" s="40"/>
      <c r="C311" s="229" t="s">
        <v>434</v>
      </c>
      <c r="D311" s="229" t="s">
        <v>176</v>
      </c>
      <c r="E311" s="230" t="s">
        <v>435</v>
      </c>
      <c r="F311" s="231" t="s">
        <v>436</v>
      </c>
      <c r="G311" s="232" t="s">
        <v>437</v>
      </c>
      <c r="H311" s="233">
        <v>21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0.087419999999999998</v>
      </c>
      <c r="R311" s="238">
        <f>Q311*H311</f>
        <v>1.83582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438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439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440</v>
      </c>
      <c r="G313" s="254"/>
      <c r="H313" s="257">
        <v>21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86</v>
      </c>
      <c r="AY313" s="263" t="s">
        <v>174</v>
      </c>
    </row>
    <row r="314" s="2" customFormat="1" ht="24.15" customHeight="1">
      <c r="A314" s="39"/>
      <c r="B314" s="40"/>
      <c r="C314" s="279" t="s">
        <v>441</v>
      </c>
      <c r="D314" s="279" t="s">
        <v>298</v>
      </c>
      <c r="E314" s="280" t="s">
        <v>442</v>
      </c>
      <c r="F314" s="281" t="s">
        <v>443</v>
      </c>
      <c r="G314" s="282" t="s">
        <v>437</v>
      </c>
      <c r="H314" s="283">
        <v>2</v>
      </c>
      <c r="I314" s="284"/>
      <c r="J314" s="285">
        <f>ROUND(I314*H314,2)</f>
        <v>0</v>
      </c>
      <c r="K314" s="281" t="s">
        <v>180</v>
      </c>
      <c r="L314" s="286"/>
      <c r="M314" s="287" t="s">
        <v>1</v>
      </c>
      <c r="N314" s="288" t="s">
        <v>44</v>
      </c>
      <c r="O314" s="92"/>
      <c r="P314" s="238">
        <f>O314*H314</f>
        <v>0</v>
      </c>
      <c r="Q314" s="238">
        <v>0.028000000000000001</v>
      </c>
      <c r="R314" s="238">
        <f>Q314*H314</f>
        <v>0.056000000000000001</v>
      </c>
      <c r="S314" s="238">
        <v>0</v>
      </c>
      <c r="T314" s="23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0" t="s">
        <v>240</v>
      </c>
      <c r="AT314" s="240" t="s">
        <v>298</v>
      </c>
      <c r="AU314" s="240" t="s">
        <v>88</v>
      </c>
      <c r="AY314" s="18" t="s">
        <v>174</v>
      </c>
      <c r="BE314" s="241">
        <f>IF(N314="základní",J314,0)</f>
        <v>0</v>
      </c>
      <c r="BF314" s="241">
        <f>IF(N314="snížená",J314,0)</f>
        <v>0</v>
      </c>
      <c r="BG314" s="241">
        <f>IF(N314="zákl. přenesená",J314,0)</f>
        <v>0</v>
      </c>
      <c r="BH314" s="241">
        <f>IF(N314="sníž. přenesená",J314,0)</f>
        <v>0</v>
      </c>
      <c r="BI314" s="241">
        <f>IF(N314="nulová",J314,0)</f>
        <v>0</v>
      </c>
      <c r="BJ314" s="18" t="s">
        <v>86</v>
      </c>
      <c r="BK314" s="241">
        <f>ROUND(I314*H314,2)</f>
        <v>0</v>
      </c>
      <c r="BL314" s="18" t="s">
        <v>181</v>
      </c>
      <c r="BM314" s="240" t="s">
        <v>444</v>
      </c>
    </row>
    <row r="315" s="2" customFormat="1" ht="24.15" customHeight="1">
      <c r="A315" s="39"/>
      <c r="B315" s="40"/>
      <c r="C315" s="279" t="s">
        <v>445</v>
      </c>
      <c r="D315" s="279" t="s">
        <v>298</v>
      </c>
      <c r="E315" s="280" t="s">
        <v>446</v>
      </c>
      <c r="F315" s="281" t="s">
        <v>447</v>
      </c>
      <c r="G315" s="282" t="s">
        <v>437</v>
      </c>
      <c r="H315" s="283">
        <v>5</v>
      </c>
      <c r="I315" s="284"/>
      <c r="J315" s="285">
        <f>ROUND(I315*H315,2)</f>
        <v>0</v>
      </c>
      <c r="K315" s="281" t="s">
        <v>180</v>
      </c>
      <c r="L315" s="286"/>
      <c r="M315" s="287" t="s">
        <v>1</v>
      </c>
      <c r="N315" s="288" t="s">
        <v>44</v>
      </c>
      <c r="O315" s="92"/>
      <c r="P315" s="238">
        <f>O315*H315</f>
        <v>0</v>
      </c>
      <c r="Q315" s="238">
        <v>0.040000000000000001</v>
      </c>
      <c r="R315" s="238">
        <f>Q315*H315</f>
        <v>0.20000000000000001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240</v>
      </c>
      <c r="AT315" s="240" t="s">
        <v>298</v>
      </c>
      <c r="AU315" s="240" t="s">
        <v>88</v>
      </c>
      <c r="AY315" s="18" t="s">
        <v>174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86</v>
      </c>
      <c r="BK315" s="241">
        <f>ROUND(I315*H315,2)</f>
        <v>0</v>
      </c>
      <c r="BL315" s="18" t="s">
        <v>181</v>
      </c>
      <c r="BM315" s="240" t="s">
        <v>448</v>
      </c>
    </row>
    <row r="316" s="2" customFormat="1" ht="24.15" customHeight="1">
      <c r="A316" s="39"/>
      <c r="B316" s="40"/>
      <c r="C316" s="279" t="s">
        <v>449</v>
      </c>
      <c r="D316" s="279" t="s">
        <v>298</v>
      </c>
      <c r="E316" s="280" t="s">
        <v>450</v>
      </c>
      <c r="F316" s="281" t="s">
        <v>451</v>
      </c>
      <c r="G316" s="282" t="s">
        <v>437</v>
      </c>
      <c r="H316" s="283">
        <v>6</v>
      </c>
      <c r="I316" s="284"/>
      <c r="J316" s="285">
        <f>ROUND(I316*H316,2)</f>
        <v>0</v>
      </c>
      <c r="K316" s="281" t="s">
        <v>180</v>
      </c>
      <c r="L316" s="286"/>
      <c r="M316" s="287" t="s">
        <v>1</v>
      </c>
      <c r="N316" s="288" t="s">
        <v>44</v>
      </c>
      <c r="O316" s="92"/>
      <c r="P316" s="238">
        <f>O316*H316</f>
        <v>0</v>
      </c>
      <c r="Q316" s="238">
        <v>0.050999999999999997</v>
      </c>
      <c r="R316" s="238">
        <f>Q316*H316</f>
        <v>0.30599999999999999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240</v>
      </c>
      <c r="AT316" s="240" t="s">
        <v>298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452</v>
      </c>
    </row>
    <row r="317" s="2" customFormat="1" ht="24.15" customHeight="1">
      <c r="A317" s="39"/>
      <c r="B317" s="40"/>
      <c r="C317" s="279" t="s">
        <v>453</v>
      </c>
      <c r="D317" s="279" t="s">
        <v>298</v>
      </c>
      <c r="E317" s="280" t="s">
        <v>454</v>
      </c>
      <c r="F317" s="281" t="s">
        <v>455</v>
      </c>
      <c r="G317" s="282" t="s">
        <v>437</v>
      </c>
      <c r="H317" s="283">
        <v>8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0.068000000000000005</v>
      </c>
      <c r="R317" s="238">
        <f>Q317*H317</f>
        <v>0.54400000000000004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456</v>
      </c>
    </row>
    <row r="318" s="2" customFormat="1" ht="33" customHeight="1">
      <c r="A318" s="39"/>
      <c r="B318" s="40"/>
      <c r="C318" s="229" t="s">
        <v>457</v>
      </c>
      <c r="D318" s="229" t="s">
        <v>176</v>
      </c>
      <c r="E318" s="230" t="s">
        <v>458</v>
      </c>
      <c r="F318" s="231" t="s">
        <v>459</v>
      </c>
      <c r="G318" s="232" t="s">
        <v>437</v>
      </c>
      <c r="H318" s="233">
        <v>7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0.087419999999999998</v>
      </c>
      <c r="R318" s="238">
        <f>Q318*H318</f>
        <v>0.61193999999999993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460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439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230</v>
      </c>
      <c r="G320" s="254"/>
      <c r="H320" s="257">
        <v>7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24.15" customHeight="1">
      <c r="A321" s="39"/>
      <c r="B321" s="40"/>
      <c r="C321" s="279" t="s">
        <v>461</v>
      </c>
      <c r="D321" s="279" t="s">
        <v>298</v>
      </c>
      <c r="E321" s="280" t="s">
        <v>462</v>
      </c>
      <c r="F321" s="281" t="s">
        <v>463</v>
      </c>
      <c r="G321" s="282" t="s">
        <v>437</v>
      </c>
      <c r="H321" s="283">
        <v>7</v>
      </c>
      <c r="I321" s="284"/>
      <c r="J321" s="285">
        <f>ROUND(I321*H321,2)</f>
        <v>0</v>
      </c>
      <c r="K321" s="281" t="s">
        <v>180</v>
      </c>
      <c r="L321" s="286"/>
      <c r="M321" s="287" t="s">
        <v>1</v>
      </c>
      <c r="N321" s="288" t="s">
        <v>44</v>
      </c>
      <c r="O321" s="92"/>
      <c r="P321" s="238">
        <f>O321*H321</f>
        <v>0</v>
      </c>
      <c r="Q321" s="238">
        <v>0.081000000000000003</v>
      </c>
      <c r="R321" s="238">
        <f>Q321*H321</f>
        <v>0.56700000000000006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240</v>
      </c>
      <c r="AT321" s="240" t="s">
        <v>298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464</v>
      </c>
    </row>
    <row r="322" s="2" customFormat="1" ht="49.05" customHeight="1">
      <c r="A322" s="39"/>
      <c r="B322" s="40"/>
      <c r="C322" s="229" t="s">
        <v>465</v>
      </c>
      <c r="D322" s="229" t="s">
        <v>176</v>
      </c>
      <c r="E322" s="230" t="s">
        <v>466</v>
      </c>
      <c r="F322" s="231" t="s">
        <v>467</v>
      </c>
      <c r="G322" s="232" t="s">
        <v>277</v>
      </c>
      <c r="H322" s="233">
        <v>3.4180000000000001</v>
      </c>
      <c r="I322" s="234"/>
      <c r="J322" s="235">
        <f>ROUND(I322*H322,2)</f>
        <v>0</v>
      </c>
      <c r="K322" s="231" t="s">
        <v>180</v>
      </c>
      <c r="L322" s="45"/>
      <c r="M322" s="236" t="s">
        <v>1</v>
      </c>
      <c r="N322" s="237" t="s">
        <v>44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181</v>
      </c>
      <c r="AT322" s="240" t="s">
        <v>176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468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469</v>
      </c>
      <c r="G323" s="254"/>
      <c r="H323" s="257">
        <v>3.4180000000000001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86</v>
      </c>
      <c r="AY323" s="263" t="s">
        <v>174</v>
      </c>
    </row>
    <row r="324" s="12" customFormat="1" ht="22.8" customHeight="1">
      <c r="A324" s="12"/>
      <c r="B324" s="213"/>
      <c r="C324" s="214"/>
      <c r="D324" s="215" t="s">
        <v>78</v>
      </c>
      <c r="E324" s="227" t="s">
        <v>210</v>
      </c>
      <c r="F324" s="227" t="s">
        <v>470</v>
      </c>
      <c r="G324" s="214"/>
      <c r="H324" s="214"/>
      <c r="I324" s="217"/>
      <c r="J324" s="228">
        <f>BK324</f>
        <v>0</v>
      </c>
      <c r="K324" s="214"/>
      <c r="L324" s="219"/>
      <c r="M324" s="220"/>
      <c r="N324" s="221"/>
      <c r="O324" s="221"/>
      <c r="P324" s="222">
        <f>SUM(P325:P434)</f>
        <v>0</v>
      </c>
      <c r="Q324" s="221"/>
      <c r="R324" s="222">
        <f>SUM(R325:R434)</f>
        <v>0.16439500000000001</v>
      </c>
      <c r="S324" s="221"/>
      <c r="T324" s="223">
        <f>SUM(T325:T434)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4" t="s">
        <v>86</v>
      </c>
      <c r="AT324" s="225" t="s">
        <v>78</v>
      </c>
      <c r="AU324" s="225" t="s">
        <v>86</v>
      </c>
      <c r="AY324" s="224" t="s">
        <v>174</v>
      </c>
      <c r="BK324" s="226">
        <f>SUM(BK325:BK434)</f>
        <v>0</v>
      </c>
    </row>
    <row r="325" s="2" customFormat="1" ht="37.8" customHeight="1">
      <c r="A325" s="39"/>
      <c r="B325" s="40"/>
      <c r="C325" s="229" t="s">
        <v>471</v>
      </c>
      <c r="D325" s="229" t="s">
        <v>176</v>
      </c>
      <c r="E325" s="230" t="s">
        <v>472</v>
      </c>
      <c r="F325" s="231" t="s">
        <v>473</v>
      </c>
      <c r="G325" s="232" t="s">
        <v>179</v>
      </c>
      <c r="H325" s="233">
        <v>416.41000000000002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474</v>
      </c>
    </row>
    <row r="326" s="13" customFormat="1">
      <c r="A326" s="13"/>
      <c r="B326" s="242"/>
      <c r="C326" s="243"/>
      <c r="D326" s="244" t="s">
        <v>183</v>
      </c>
      <c r="E326" s="245" t="s">
        <v>1</v>
      </c>
      <c r="F326" s="246" t="s">
        <v>184</v>
      </c>
      <c r="G326" s="243"/>
      <c r="H326" s="245" t="s">
        <v>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2" t="s">
        <v>183</v>
      </c>
      <c r="AU326" s="252" t="s">
        <v>88</v>
      </c>
      <c r="AV326" s="13" t="s">
        <v>86</v>
      </c>
      <c r="AW326" s="13" t="s">
        <v>34</v>
      </c>
      <c r="AX326" s="13" t="s">
        <v>79</v>
      </c>
      <c r="AY326" s="252" t="s">
        <v>174</v>
      </c>
    </row>
    <row r="327" s="13" customFormat="1">
      <c r="A327" s="13"/>
      <c r="B327" s="242"/>
      <c r="C327" s="243"/>
      <c r="D327" s="244" t="s">
        <v>183</v>
      </c>
      <c r="E327" s="245" t="s">
        <v>1</v>
      </c>
      <c r="F327" s="246" t="s">
        <v>185</v>
      </c>
      <c r="G327" s="243"/>
      <c r="H327" s="245" t="s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2" t="s">
        <v>183</v>
      </c>
      <c r="AU327" s="252" t="s">
        <v>88</v>
      </c>
      <c r="AV327" s="13" t="s">
        <v>86</v>
      </c>
      <c r="AW327" s="13" t="s">
        <v>34</v>
      </c>
      <c r="AX327" s="13" t="s">
        <v>79</v>
      </c>
      <c r="AY327" s="252" t="s">
        <v>174</v>
      </c>
    </row>
    <row r="328" s="14" customFormat="1">
      <c r="A328" s="14"/>
      <c r="B328" s="253"/>
      <c r="C328" s="254"/>
      <c r="D328" s="244" t="s">
        <v>183</v>
      </c>
      <c r="E328" s="255" t="s">
        <v>1</v>
      </c>
      <c r="F328" s="256" t="s">
        <v>194</v>
      </c>
      <c r="G328" s="254"/>
      <c r="H328" s="257">
        <v>179.476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3" t="s">
        <v>183</v>
      </c>
      <c r="AU328" s="263" t="s">
        <v>88</v>
      </c>
      <c r="AV328" s="14" t="s">
        <v>88</v>
      </c>
      <c r="AW328" s="14" t="s">
        <v>34</v>
      </c>
      <c r="AX328" s="14" t="s">
        <v>79</v>
      </c>
      <c r="AY328" s="263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195</v>
      </c>
      <c r="G329" s="254"/>
      <c r="H329" s="257">
        <v>40.590000000000003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79</v>
      </c>
      <c r="AY329" s="263" t="s">
        <v>174</v>
      </c>
    </row>
    <row r="330" s="14" customFormat="1">
      <c r="A330" s="14"/>
      <c r="B330" s="253"/>
      <c r="C330" s="254"/>
      <c r="D330" s="244" t="s">
        <v>183</v>
      </c>
      <c r="E330" s="255" t="s">
        <v>1</v>
      </c>
      <c r="F330" s="256" t="s">
        <v>196</v>
      </c>
      <c r="G330" s="254"/>
      <c r="H330" s="257">
        <v>187.34399999999999</v>
      </c>
      <c r="I330" s="258"/>
      <c r="J330" s="254"/>
      <c r="K330" s="254"/>
      <c r="L330" s="259"/>
      <c r="M330" s="260"/>
      <c r="N330" s="261"/>
      <c r="O330" s="261"/>
      <c r="P330" s="261"/>
      <c r="Q330" s="261"/>
      <c r="R330" s="261"/>
      <c r="S330" s="261"/>
      <c r="T330" s="26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3" t="s">
        <v>183</v>
      </c>
      <c r="AU330" s="263" t="s">
        <v>88</v>
      </c>
      <c r="AV330" s="14" t="s">
        <v>88</v>
      </c>
      <c r="AW330" s="14" t="s">
        <v>34</v>
      </c>
      <c r="AX330" s="14" t="s">
        <v>79</v>
      </c>
      <c r="AY330" s="263" t="s">
        <v>174</v>
      </c>
    </row>
    <row r="331" s="13" customFormat="1">
      <c r="A331" s="13"/>
      <c r="B331" s="242"/>
      <c r="C331" s="243"/>
      <c r="D331" s="244" t="s">
        <v>183</v>
      </c>
      <c r="E331" s="245" t="s">
        <v>1</v>
      </c>
      <c r="F331" s="246" t="s">
        <v>197</v>
      </c>
      <c r="G331" s="243"/>
      <c r="H331" s="245" t="s">
        <v>1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2" t="s">
        <v>183</v>
      </c>
      <c r="AU331" s="252" t="s">
        <v>88</v>
      </c>
      <c r="AV331" s="13" t="s">
        <v>86</v>
      </c>
      <c r="AW331" s="13" t="s">
        <v>34</v>
      </c>
      <c r="AX331" s="13" t="s">
        <v>79</v>
      </c>
      <c r="AY331" s="252" t="s">
        <v>174</v>
      </c>
    </row>
    <row r="332" s="14" customFormat="1">
      <c r="A332" s="14"/>
      <c r="B332" s="253"/>
      <c r="C332" s="254"/>
      <c r="D332" s="244" t="s">
        <v>183</v>
      </c>
      <c r="E332" s="255" t="s">
        <v>1</v>
      </c>
      <c r="F332" s="256" t="s">
        <v>198</v>
      </c>
      <c r="G332" s="254"/>
      <c r="H332" s="257">
        <v>6</v>
      </c>
      <c r="I332" s="258"/>
      <c r="J332" s="254"/>
      <c r="K332" s="254"/>
      <c r="L332" s="259"/>
      <c r="M332" s="260"/>
      <c r="N332" s="261"/>
      <c r="O332" s="261"/>
      <c r="P332" s="261"/>
      <c r="Q332" s="261"/>
      <c r="R332" s="261"/>
      <c r="S332" s="261"/>
      <c r="T332" s="26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3" t="s">
        <v>183</v>
      </c>
      <c r="AU332" s="263" t="s">
        <v>88</v>
      </c>
      <c r="AV332" s="14" t="s">
        <v>88</v>
      </c>
      <c r="AW332" s="14" t="s">
        <v>34</v>
      </c>
      <c r="AX332" s="14" t="s">
        <v>79</v>
      </c>
      <c r="AY332" s="263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199</v>
      </c>
      <c r="G333" s="254"/>
      <c r="H333" s="257">
        <v>3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5" customFormat="1">
      <c r="A334" s="15"/>
      <c r="B334" s="264"/>
      <c r="C334" s="265"/>
      <c r="D334" s="244" t="s">
        <v>183</v>
      </c>
      <c r="E334" s="266" t="s">
        <v>1</v>
      </c>
      <c r="F334" s="267" t="s">
        <v>201</v>
      </c>
      <c r="G334" s="265"/>
      <c r="H334" s="268">
        <v>416.41000000000002</v>
      </c>
      <c r="I334" s="269"/>
      <c r="J334" s="265"/>
      <c r="K334" s="265"/>
      <c r="L334" s="270"/>
      <c r="M334" s="271"/>
      <c r="N334" s="272"/>
      <c r="O334" s="272"/>
      <c r="P334" s="272"/>
      <c r="Q334" s="272"/>
      <c r="R334" s="272"/>
      <c r="S334" s="272"/>
      <c r="T334" s="273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4" t="s">
        <v>183</v>
      </c>
      <c r="AU334" s="274" t="s">
        <v>88</v>
      </c>
      <c r="AV334" s="15" t="s">
        <v>181</v>
      </c>
      <c r="AW334" s="15" t="s">
        <v>34</v>
      </c>
      <c r="AX334" s="15" t="s">
        <v>86</v>
      </c>
      <c r="AY334" s="274" t="s">
        <v>174</v>
      </c>
    </row>
    <row r="335" s="2" customFormat="1" ht="33" customHeight="1">
      <c r="A335" s="39"/>
      <c r="B335" s="40"/>
      <c r="C335" s="229" t="s">
        <v>475</v>
      </c>
      <c r="D335" s="229" t="s">
        <v>176</v>
      </c>
      <c r="E335" s="230" t="s">
        <v>476</v>
      </c>
      <c r="F335" s="231" t="s">
        <v>477</v>
      </c>
      <c r="G335" s="232" t="s">
        <v>179</v>
      </c>
      <c r="H335" s="233">
        <v>1.54</v>
      </c>
      <c r="I335" s="234"/>
      <c r="J335" s="235">
        <f>ROUND(I335*H335,2)</f>
        <v>0</v>
      </c>
      <c r="K335" s="231" t="s">
        <v>180</v>
      </c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181</v>
      </c>
      <c r="AT335" s="240" t="s">
        <v>176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478</v>
      </c>
    </row>
    <row r="336" s="14" customFormat="1">
      <c r="A336" s="14"/>
      <c r="B336" s="253"/>
      <c r="C336" s="254"/>
      <c r="D336" s="244" t="s">
        <v>183</v>
      </c>
      <c r="E336" s="255" t="s">
        <v>1</v>
      </c>
      <c r="F336" s="256" t="s">
        <v>190</v>
      </c>
      <c r="G336" s="254"/>
      <c r="H336" s="257">
        <v>1.54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3" t="s">
        <v>183</v>
      </c>
      <c r="AU336" s="263" t="s">
        <v>88</v>
      </c>
      <c r="AV336" s="14" t="s">
        <v>88</v>
      </c>
      <c r="AW336" s="14" t="s">
        <v>34</v>
      </c>
      <c r="AX336" s="14" t="s">
        <v>86</v>
      </c>
      <c r="AY336" s="263" t="s">
        <v>174</v>
      </c>
    </row>
    <row r="337" s="2" customFormat="1" ht="33" customHeight="1">
      <c r="A337" s="39"/>
      <c r="B337" s="40"/>
      <c r="C337" s="229" t="s">
        <v>479</v>
      </c>
      <c r="D337" s="229" t="s">
        <v>176</v>
      </c>
      <c r="E337" s="230" t="s">
        <v>480</v>
      </c>
      <c r="F337" s="231" t="s">
        <v>481</v>
      </c>
      <c r="G337" s="232" t="s">
        <v>179</v>
      </c>
      <c r="H337" s="233">
        <v>416.41000000000002</v>
      </c>
      <c r="I337" s="234"/>
      <c r="J337" s="235">
        <f>ROUND(I337*H337,2)</f>
        <v>0</v>
      </c>
      <c r="K337" s="231" t="s">
        <v>180</v>
      </c>
      <c r="L337" s="45"/>
      <c r="M337" s="236" t="s">
        <v>1</v>
      </c>
      <c r="N337" s="237" t="s">
        <v>44</v>
      </c>
      <c r="O337" s="92"/>
      <c r="P337" s="238">
        <f>O337*H337</f>
        <v>0</v>
      </c>
      <c r="Q337" s="238">
        <v>0</v>
      </c>
      <c r="R337" s="238">
        <f>Q337*H337</f>
        <v>0</v>
      </c>
      <c r="S337" s="238">
        <v>0</v>
      </c>
      <c r="T337" s="23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0" t="s">
        <v>181</v>
      </c>
      <c r="AT337" s="240" t="s">
        <v>176</v>
      </c>
      <c r="AU337" s="240" t="s">
        <v>88</v>
      </c>
      <c r="AY337" s="18" t="s">
        <v>174</v>
      </c>
      <c r="BE337" s="241">
        <f>IF(N337="základní",J337,0)</f>
        <v>0</v>
      </c>
      <c r="BF337" s="241">
        <f>IF(N337="snížená",J337,0)</f>
        <v>0</v>
      </c>
      <c r="BG337" s="241">
        <f>IF(N337="zákl. přenesená",J337,0)</f>
        <v>0</v>
      </c>
      <c r="BH337" s="241">
        <f>IF(N337="sníž. přenesená",J337,0)</f>
        <v>0</v>
      </c>
      <c r="BI337" s="241">
        <f>IF(N337="nulová",J337,0)</f>
        <v>0</v>
      </c>
      <c r="BJ337" s="18" t="s">
        <v>86</v>
      </c>
      <c r="BK337" s="241">
        <f>ROUND(I337*H337,2)</f>
        <v>0</v>
      </c>
      <c r="BL337" s="18" t="s">
        <v>181</v>
      </c>
      <c r="BM337" s="240" t="s">
        <v>482</v>
      </c>
    </row>
    <row r="338" s="13" customFormat="1">
      <c r="A338" s="13"/>
      <c r="B338" s="242"/>
      <c r="C338" s="243"/>
      <c r="D338" s="244" t="s">
        <v>183</v>
      </c>
      <c r="E338" s="245" t="s">
        <v>1</v>
      </c>
      <c r="F338" s="246" t="s">
        <v>483</v>
      </c>
      <c r="G338" s="243"/>
      <c r="H338" s="245" t="s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2" t="s">
        <v>183</v>
      </c>
      <c r="AU338" s="252" t="s">
        <v>88</v>
      </c>
      <c r="AV338" s="13" t="s">
        <v>86</v>
      </c>
      <c r="AW338" s="13" t="s">
        <v>34</v>
      </c>
      <c r="AX338" s="13" t="s">
        <v>79</v>
      </c>
      <c r="AY338" s="252" t="s">
        <v>174</v>
      </c>
    </row>
    <row r="339" s="13" customFormat="1">
      <c r="A339" s="13"/>
      <c r="B339" s="242"/>
      <c r="C339" s="243"/>
      <c r="D339" s="244" t="s">
        <v>183</v>
      </c>
      <c r="E339" s="245" t="s">
        <v>1</v>
      </c>
      <c r="F339" s="246" t="s">
        <v>184</v>
      </c>
      <c r="G339" s="243"/>
      <c r="H339" s="245" t="s">
        <v>1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2" t="s">
        <v>183</v>
      </c>
      <c r="AU339" s="252" t="s">
        <v>88</v>
      </c>
      <c r="AV339" s="13" t="s">
        <v>86</v>
      </c>
      <c r="AW339" s="13" t="s">
        <v>34</v>
      </c>
      <c r="AX339" s="13" t="s">
        <v>79</v>
      </c>
      <c r="AY339" s="252" t="s">
        <v>174</v>
      </c>
    </row>
    <row r="340" s="13" customFormat="1">
      <c r="A340" s="13"/>
      <c r="B340" s="242"/>
      <c r="C340" s="243"/>
      <c r="D340" s="244" t="s">
        <v>183</v>
      </c>
      <c r="E340" s="245" t="s">
        <v>1</v>
      </c>
      <c r="F340" s="246" t="s">
        <v>185</v>
      </c>
      <c r="G340" s="243"/>
      <c r="H340" s="245" t="s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2" t="s">
        <v>183</v>
      </c>
      <c r="AU340" s="252" t="s">
        <v>88</v>
      </c>
      <c r="AV340" s="13" t="s">
        <v>86</v>
      </c>
      <c r="AW340" s="13" t="s">
        <v>34</v>
      </c>
      <c r="AX340" s="13" t="s">
        <v>79</v>
      </c>
      <c r="AY340" s="252" t="s">
        <v>174</v>
      </c>
    </row>
    <row r="341" s="14" customFormat="1">
      <c r="A341" s="14"/>
      <c r="B341" s="253"/>
      <c r="C341" s="254"/>
      <c r="D341" s="244" t="s">
        <v>183</v>
      </c>
      <c r="E341" s="255" t="s">
        <v>1</v>
      </c>
      <c r="F341" s="256" t="s">
        <v>194</v>
      </c>
      <c r="G341" s="254"/>
      <c r="H341" s="257">
        <v>179.476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3" t="s">
        <v>183</v>
      </c>
      <c r="AU341" s="263" t="s">
        <v>88</v>
      </c>
      <c r="AV341" s="14" t="s">
        <v>88</v>
      </c>
      <c r="AW341" s="14" t="s">
        <v>34</v>
      </c>
      <c r="AX341" s="14" t="s">
        <v>79</v>
      </c>
      <c r="AY341" s="263" t="s">
        <v>174</v>
      </c>
    </row>
    <row r="342" s="14" customFormat="1">
      <c r="A342" s="14"/>
      <c r="B342" s="253"/>
      <c r="C342" s="254"/>
      <c r="D342" s="244" t="s">
        <v>183</v>
      </c>
      <c r="E342" s="255" t="s">
        <v>1</v>
      </c>
      <c r="F342" s="256" t="s">
        <v>195</v>
      </c>
      <c r="G342" s="254"/>
      <c r="H342" s="257">
        <v>40.590000000000003</v>
      </c>
      <c r="I342" s="258"/>
      <c r="J342" s="254"/>
      <c r="K342" s="254"/>
      <c r="L342" s="259"/>
      <c r="M342" s="260"/>
      <c r="N342" s="261"/>
      <c r="O342" s="261"/>
      <c r="P342" s="261"/>
      <c r="Q342" s="261"/>
      <c r="R342" s="261"/>
      <c r="S342" s="261"/>
      <c r="T342" s="26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3" t="s">
        <v>183</v>
      </c>
      <c r="AU342" s="263" t="s">
        <v>88</v>
      </c>
      <c r="AV342" s="14" t="s">
        <v>88</v>
      </c>
      <c r="AW342" s="14" t="s">
        <v>34</v>
      </c>
      <c r="AX342" s="14" t="s">
        <v>79</v>
      </c>
      <c r="AY342" s="263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196</v>
      </c>
      <c r="G343" s="254"/>
      <c r="H343" s="257">
        <v>187.34399999999999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79</v>
      </c>
      <c r="AY343" s="263" t="s">
        <v>174</v>
      </c>
    </row>
    <row r="344" s="13" customFormat="1">
      <c r="A344" s="13"/>
      <c r="B344" s="242"/>
      <c r="C344" s="243"/>
      <c r="D344" s="244" t="s">
        <v>183</v>
      </c>
      <c r="E344" s="245" t="s">
        <v>1</v>
      </c>
      <c r="F344" s="246" t="s">
        <v>197</v>
      </c>
      <c r="G344" s="243"/>
      <c r="H344" s="245" t="s">
        <v>1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2" t="s">
        <v>183</v>
      </c>
      <c r="AU344" s="252" t="s">
        <v>88</v>
      </c>
      <c r="AV344" s="13" t="s">
        <v>86</v>
      </c>
      <c r="AW344" s="13" t="s">
        <v>34</v>
      </c>
      <c r="AX344" s="13" t="s">
        <v>79</v>
      </c>
      <c r="AY344" s="252" t="s">
        <v>174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198</v>
      </c>
      <c r="G345" s="254"/>
      <c r="H345" s="257">
        <v>6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79</v>
      </c>
      <c r="AY345" s="263" t="s">
        <v>174</v>
      </c>
    </row>
    <row r="346" s="14" customFormat="1">
      <c r="A346" s="14"/>
      <c r="B346" s="253"/>
      <c r="C346" s="254"/>
      <c r="D346" s="244" t="s">
        <v>183</v>
      </c>
      <c r="E346" s="255" t="s">
        <v>1</v>
      </c>
      <c r="F346" s="256" t="s">
        <v>199</v>
      </c>
      <c r="G346" s="254"/>
      <c r="H346" s="257">
        <v>3</v>
      </c>
      <c r="I346" s="258"/>
      <c r="J346" s="254"/>
      <c r="K346" s="254"/>
      <c r="L346" s="259"/>
      <c r="M346" s="260"/>
      <c r="N346" s="261"/>
      <c r="O346" s="261"/>
      <c r="P346" s="261"/>
      <c r="Q346" s="261"/>
      <c r="R346" s="261"/>
      <c r="S346" s="261"/>
      <c r="T346" s="26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3" t="s">
        <v>183</v>
      </c>
      <c r="AU346" s="263" t="s">
        <v>88</v>
      </c>
      <c r="AV346" s="14" t="s">
        <v>88</v>
      </c>
      <c r="AW346" s="14" t="s">
        <v>34</v>
      </c>
      <c r="AX346" s="14" t="s">
        <v>79</v>
      </c>
      <c r="AY346" s="263" t="s">
        <v>174</v>
      </c>
    </row>
    <row r="347" s="15" customFormat="1">
      <c r="A347" s="15"/>
      <c r="B347" s="264"/>
      <c r="C347" s="265"/>
      <c r="D347" s="244" t="s">
        <v>183</v>
      </c>
      <c r="E347" s="266" t="s">
        <v>1</v>
      </c>
      <c r="F347" s="267" t="s">
        <v>201</v>
      </c>
      <c r="G347" s="265"/>
      <c r="H347" s="268">
        <v>416.41000000000002</v>
      </c>
      <c r="I347" s="269"/>
      <c r="J347" s="265"/>
      <c r="K347" s="265"/>
      <c r="L347" s="270"/>
      <c r="M347" s="271"/>
      <c r="N347" s="272"/>
      <c r="O347" s="272"/>
      <c r="P347" s="272"/>
      <c r="Q347" s="272"/>
      <c r="R347" s="272"/>
      <c r="S347" s="272"/>
      <c r="T347" s="273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4" t="s">
        <v>183</v>
      </c>
      <c r="AU347" s="274" t="s">
        <v>88</v>
      </c>
      <c r="AV347" s="15" t="s">
        <v>181</v>
      </c>
      <c r="AW347" s="15" t="s">
        <v>34</v>
      </c>
      <c r="AX347" s="15" t="s">
        <v>86</v>
      </c>
      <c r="AY347" s="274" t="s">
        <v>174</v>
      </c>
    </row>
    <row r="348" s="2" customFormat="1" ht="49.05" customHeight="1">
      <c r="A348" s="39"/>
      <c r="B348" s="40"/>
      <c r="C348" s="229" t="s">
        <v>484</v>
      </c>
      <c r="D348" s="229" t="s">
        <v>176</v>
      </c>
      <c r="E348" s="230" t="s">
        <v>485</v>
      </c>
      <c r="F348" s="231" t="s">
        <v>486</v>
      </c>
      <c r="G348" s="232" t="s">
        <v>179</v>
      </c>
      <c r="H348" s="233">
        <v>581.72199999999998</v>
      </c>
      <c r="I348" s="234"/>
      <c r="J348" s="235">
        <f>ROUND(I348*H348,2)</f>
        <v>0</v>
      </c>
      <c r="K348" s="231" t="s">
        <v>180</v>
      </c>
      <c r="L348" s="45"/>
      <c r="M348" s="236" t="s">
        <v>1</v>
      </c>
      <c r="N348" s="237" t="s">
        <v>44</v>
      </c>
      <c r="O348" s="92"/>
      <c r="P348" s="238">
        <f>O348*H348</f>
        <v>0</v>
      </c>
      <c r="Q348" s="238">
        <v>0</v>
      </c>
      <c r="R348" s="238">
        <f>Q348*H348</f>
        <v>0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181</v>
      </c>
      <c r="AT348" s="240" t="s">
        <v>176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487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184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3" customFormat="1">
      <c r="A350" s="13"/>
      <c r="B350" s="242"/>
      <c r="C350" s="243"/>
      <c r="D350" s="244" t="s">
        <v>183</v>
      </c>
      <c r="E350" s="245" t="s">
        <v>1</v>
      </c>
      <c r="F350" s="246" t="s">
        <v>185</v>
      </c>
      <c r="G350" s="243"/>
      <c r="H350" s="245" t="s">
        <v>1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2" t="s">
        <v>183</v>
      </c>
      <c r="AU350" s="252" t="s">
        <v>88</v>
      </c>
      <c r="AV350" s="13" t="s">
        <v>86</v>
      </c>
      <c r="AW350" s="13" t="s">
        <v>34</v>
      </c>
      <c r="AX350" s="13" t="s">
        <v>79</v>
      </c>
      <c r="AY350" s="252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214</v>
      </c>
      <c r="G351" s="254"/>
      <c r="H351" s="257">
        <v>244.74000000000001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4" customFormat="1">
      <c r="A352" s="14"/>
      <c r="B352" s="253"/>
      <c r="C352" s="254"/>
      <c r="D352" s="244" t="s">
        <v>183</v>
      </c>
      <c r="E352" s="255" t="s">
        <v>1</v>
      </c>
      <c r="F352" s="256" t="s">
        <v>215</v>
      </c>
      <c r="G352" s="254"/>
      <c r="H352" s="257">
        <v>70.109999999999999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3" t="s">
        <v>183</v>
      </c>
      <c r="AU352" s="263" t="s">
        <v>88</v>
      </c>
      <c r="AV352" s="14" t="s">
        <v>88</v>
      </c>
      <c r="AW352" s="14" t="s">
        <v>34</v>
      </c>
      <c r="AX352" s="14" t="s">
        <v>79</v>
      </c>
      <c r="AY352" s="263" t="s">
        <v>174</v>
      </c>
    </row>
    <row r="353" s="14" customFormat="1">
      <c r="A353" s="14"/>
      <c r="B353" s="253"/>
      <c r="C353" s="254"/>
      <c r="D353" s="244" t="s">
        <v>183</v>
      </c>
      <c r="E353" s="255" t="s">
        <v>1</v>
      </c>
      <c r="F353" s="256" t="s">
        <v>216</v>
      </c>
      <c r="G353" s="254"/>
      <c r="H353" s="257">
        <v>249.792</v>
      </c>
      <c r="I353" s="258"/>
      <c r="J353" s="254"/>
      <c r="K353" s="254"/>
      <c r="L353" s="259"/>
      <c r="M353" s="260"/>
      <c r="N353" s="261"/>
      <c r="O353" s="261"/>
      <c r="P353" s="261"/>
      <c r="Q353" s="261"/>
      <c r="R353" s="261"/>
      <c r="S353" s="261"/>
      <c r="T353" s="26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3" t="s">
        <v>183</v>
      </c>
      <c r="AU353" s="263" t="s">
        <v>88</v>
      </c>
      <c r="AV353" s="14" t="s">
        <v>88</v>
      </c>
      <c r="AW353" s="14" t="s">
        <v>34</v>
      </c>
      <c r="AX353" s="14" t="s">
        <v>79</v>
      </c>
      <c r="AY353" s="263" t="s">
        <v>174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197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217</v>
      </c>
      <c r="G355" s="254"/>
      <c r="H355" s="257">
        <v>10.640000000000001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218</v>
      </c>
      <c r="G356" s="254"/>
      <c r="H356" s="257">
        <v>6.4400000000000004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5" customFormat="1">
      <c r="A357" s="15"/>
      <c r="B357" s="264"/>
      <c r="C357" s="265"/>
      <c r="D357" s="244" t="s">
        <v>183</v>
      </c>
      <c r="E357" s="266" t="s">
        <v>1</v>
      </c>
      <c r="F357" s="267" t="s">
        <v>201</v>
      </c>
      <c r="G357" s="265"/>
      <c r="H357" s="268">
        <v>581.72199999999998</v>
      </c>
      <c r="I357" s="269"/>
      <c r="J357" s="265"/>
      <c r="K357" s="265"/>
      <c r="L357" s="270"/>
      <c r="M357" s="271"/>
      <c r="N357" s="272"/>
      <c r="O357" s="272"/>
      <c r="P357" s="272"/>
      <c r="Q357" s="272"/>
      <c r="R357" s="272"/>
      <c r="S357" s="272"/>
      <c r="T357" s="27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4" t="s">
        <v>183</v>
      </c>
      <c r="AU357" s="274" t="s">
        <v>88</v>
      </c>
      <c r="AV357" s="15" t="s">
        <v>181</v>
      </c>
      <c r="AW357" s="15" t="s">
        <v>34</v>
      </c>
      <c r="AX357" s="15" t="s">
        <v>86</v>
      </c>
      <c r="AY357" s="274" t="s">
        <v>174</v>
      </c>
    </row>
    <row r="358" s="2" customFormat="1" ht="37.8" customHeight="1">
      <c r="A358" s="39"/>
      <c r="B358" s="40"/>
      <c r="C358" s="229" t="s">
        <v>488</v>
      </c>
      <c r="D358" s="229" t="s">
        <v>176</v>
      </c>
      <c r="E358" s="230" t="s">
        <v>489</v>
      </c>
      <c r="F358" s="231" t="s">
        <v>490</v>
      </c>
      <c r="G358" s="232" t="s">
        <v>179</v>
      </c>
      <c r="H358" s="233">
        <v>498.74599999999998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</v>
      </c>
      <c r="R358" s="238">
        <f>Q358*H358</f>
        <v>0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491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184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185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205</v>
      </c>
      <c r="G361" s="254"/>
      <c r="H361" s="257">
        <v>212.108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206</v>
      </c>
      <c r="G362" s="254"/>
      <c r="H362" s="257">
        <v>55.350000000000001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207</v>
      </c>
      <c r="G363" s="254"/>
      <c r="H363" s="257">
        <v>218.56800000000001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197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208</v>
      </c>
      <c r="G365" s="254"/>
      <c r="H365" s="257">
        <v>8.1600000000000001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79</v>
      </c>
      <c r="AY365" s="263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209</v>
      </c>
      <c r="G366" s="254"/>
      <c r="H366" s="257">
        <v>4.5599999999999996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5" customFormat="1">
      <c r="A367" s="15"/>
      <c r="B367" s="264"/>
      <c r="C367" s="265"/>
      <c r="D367" s="244" t="s">
        <v>183</v>
      </c>
      <c r="E367" s="266" t="s">
        <v>1</v>
      </c>
      <c r="F367" s="267" t="s">
        <v>201</v>
      </c>
      <c r="G367" s="265"/>
      <c r="H367" s="268">
        <v>498.74599999999998</v>
      </c>
      <c r="I367" s="269"/>
      <c r="J367" s="265"/>
      <c r="K367" s="265"/>
      <c r="L367" s="270"/>
      <c r="M367" s="271"/>
      <c r="N367" s="272"/>
      <c r="O367" s="272"/>
      <c r="P367" s="272"/>
      <c r="Q367" s="272"/>
      <c r="R367" s="272"/>
      <c r="S367" s="272"/>
      <c r="T367" s="273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4" t="s">
        <v>183</v>
      </c>
      <c r="AU367" s="274" t="s">
        <v>88</v>
      </c>
      <c r="AV367" s="15" t="s">
        <v>181</v>
      </c>
      <c r="AW367" s="15" t="s">
        <v>34</v>
      </c>
      <c r="AX367" s="15" t="s">
        <v>86</v>
      </c>
      <c r="AY367" s="274" t="s">
        <v>174</v>
      </c>
    </row>
    <row r="368" s="2" customFormat="1" ht="24.15" customHeight="1">
      <c r="A368" s="39"/>
      <c r="B368" s="40"/>
      <c r="C368" s="229" t="s">
        <v>492</v>
      </c>
      <c r="D368" s="229" t="s">
        <v>176</v>
      </c>
      <c r="E368" s="230" t="s">
        <v>493</v>
      </c>
      <c r="F368" s="231" t="s">
        <v>494</v>
      </c>
      <c r="G368" s="232" t="s">
        <v>179</v>
      </c>
      <c r="H368" s="233">
        <v>581.72199999999998</v>
      </c>
      <c r="I368" s="234"/>
      <c r="J368" s="235">
        <f>ROUND(I368*H368,2)</f>
        <v>0</v>
      </c>
      <c r="K368" s="231" t="s">
        <v>180</v>
      </c>
      <c r="L368" s="45"/>
      <c r="M368" s="236" t="s">
        <v>1</v>
      </c>
      <c r="N368" s="237" t="s">
        <v>44</v>
      </c>
      <c r="O368" s="92"/>
      <c r="P368" s="238">
        <f>O368*H368</f>
        <v>0</v>
      </c>
      <c r="Q368" s="238">
        <v>0</v>
      </c>
      <c r="R368" s="238">
        <f>Q368*H368</f>
        <v>0</v>
      </c>
      <c r="S368" s="238">
        <v>0</v>
      </c>
      <c r="T368" s="23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0" t="s">
        <v>181</v>
      </c>
      <c r="AT368" s="240" t="s">
        <v>176</v>
      </c>
      <c r="AU368" s="240" t="s">
        <v>88</v>
      </c>
      <c r="AY368" s="18" t="s">
        <v>174</v>
      </c>
      <c r="BE368" s="241">
        <f>IF(N368="základní",J368,0)</f>
        <v>0</v>
      </c>
      <c r="BF368" s="241">
        <f>IF(N368="snížená",J368,0)</f>
        <v>0</v>
      </c>
      <c r="BG368" s="241">
        <f>IF(N368="zákl. přenesená",J368,0)</f>
        <v>0</v>
      </c>
      <c r="BH368" s="241">
        <f>IF(N368="sníž. přenesená",J368,0)</f>
        <v>0</v>
      </c>
      <c r="BI368" s="241">
        <f>IF(N368="nulová",J368,0)</f>
        <v>0</v>
      </c>
      <c r="BJ368" s="18" t="s">
        <v>86</v>
      </c>
      <c r="BK368" s="241">
        <f>ROUND(I368*H368,2)</f>
        <v>0</v>
      </c>
      <c r="BL368" s="18" t="s">
        <v>181</v>
      </c>
      <c r="BM368" s="240" t="s">
        <v>495</v>
      </c>
    </row>
    <row r="369" s="13" customFormat="1">
      <c r="A369" s="13"/>
      <c r="B369" s="242"/>
      <c r="C369" s="243"/>
      <c r="D369" s="244" t="s">
        <v>183</v>
      </c>
      <c r="E369" s="245" t="s">
        <v>1</v>
      </c>
      <c r="F369" s="246" t="s">
        <v>184</v>
      </c>
      <c r="G369" s="243"/>
      <c r="H369" s="245" t="s">
        <v>1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2" t="s">
        <v>183</v>
      </c>
      <c r="AU369" s="252" t="s">
        <v>88</v>
      </c>
      <c r="AV369" s="13" t="s">
        <v>86</v>
      </c>
      <c r="AW369" s="13" t="s">
        <v>34</v>
      </c>
      <c r="AX369" s="13" t="s">
        <v>79</v>
      </c>
      <c r="AY369" s="252" t="s">
        <v>174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185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4" customFormat="1">
      <c r="A371" s="14"/>
      <c r="B371" s="253"/>
      <c r="C371" s="254"/>
      <c r="D371" s="244" t="s">
        <v>183</v>
      </c>
      <c r="E371" s="255" t="s">
        <v>1</v>
      </c>
      <c r="F371" s="256" t="s">
        <v>214</v>
      </c>
      <c r="G371" s="254"/>
      <c r="H371" s="257">
        <v>244.74000000000001</v>
      </c>
      <c r="I371" s="258"/>
      <c r="J371" s="254"/>
      <c r="K371" s="254"/>
      <c r="L371" s="259"/>
      <c r="M371" s="260"/>
      <c r="N371" s="261"/>
      <c r="O371" s="261"/>
      <c r="P371" s="261"/>
      <c r="Q371" s="261"/>
      <c r="R371" s="261"/>
      <c r="S371" s="261"/>
      <c r="T371" s="26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3" t="s">
        <v>183</v>
      </c>
      <c r="AU371" s="263" t="s">
        <v>88</v>
      </c>
      <c r="AV371" s="14" t="s">
        <v>88</v>
      </c>
      <c r="AW371" s="14" t="s">
        <v>34</v>
      </c>
      <c r="AX371" s="14" t="s">
        <v>79</v>
      </c>
      <c r="AY371" s="263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215</v>
      </c>
      <c r="G372" s="254"/>
      <c r="H372" s="257">
        <v>70.109999999999999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216</v>
      </c>
      <c r="G373" s="254"/>
      <c r="H373" s="257">
        <v>249.792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197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217</v>
      </c>
      <c r="G375" s="254"/>
      <c r="H375" s="257">
        <v>10.640000000000001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218</v>
      </c>
      <c r="G376" s="254"/>
      <c r="H376" s="257">
        <v>6.4400000000000004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5" customFormat="1">
      <c r="A377" s="15"/>
      <c r="B377" s="264"/>
      <c r="C377" s="265"/>
      <c r="D377" s="244" t="s">
        <v>183</v>
      </c>
      <c r="E377" s="266" t="s">
        <v>1</v>
      </c>
      <c r="F377" s="267" t="s">
        <v>201</v>
      </c>
      <c r="G377" s="265"/>
      <c r="H377" s="268">
        <v>581.72199999999998</v>
      </c>
      <c r="I377" s="269"/>
      <c r="J377" s="265"/>
      <c r="K377" s="265"/>
      <c r="L377" s="270"/>
      <c r="M377" s="271"/>
      <c r="N377" s="272"/>
      <c r="O377" s="272"/>
      <c r="P377" s="272"/>
      <c r="Q377" s="272"/>
      <c r="R377" s="272"/>
      <c r="S377" s="272"/>
      <c r="T377" s="273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4" t="s">
        <v>183</v>
      </c>
      <c r="AU377" s="274" t="s">
        <v>88</v>
      </c>
      <c r="AV377" s="15" t="s">
        <v>181</v>
      </c>
      <c r="AW377" s="15" t="s">
        <v>34</v>
      </c>
      <c r="AX377" s="15" t="s">
        <v>86</v>
      </c>
      <c r="AY377" s="274" t="s">
        <v>174</v>
      </c>
    </row>
    <row r="378" s="2" customFormat="1" ht="24.15" customHeight="1">
      <c r="A378" s="39"/>
      <c r="B378" s="40"/>
      <c r="C378" s="229" t="s">
        <v>496</v>
      </c>
      <c r="D378" s="229" t="s">
        <v>176</v>
      </c>
      <c r="E378" s="230" t="s">
        <v>497</v>
      </c>
      <c r="F378" s="231" t="s">
        <v>498</v>
      </c>
      <c r="G378" s="232" t="s">
        <v>179</v>
      </c>
      <c r="H378" s="233">
        <v>852.61000000000001</v>
      </c>
      <c r="I378" s="234"/>
      <c r="J378" s="235">
        <f>ROUND(I378*H378,2)</f>
        <v>0</v>
      </c>
      <c r="K378" s="231" t="s">
        <v>180</v>
      </c>
      <c r="L378" s="45"/>
      <c r="M378" s="236" t="s">
        <v>1</v>
      </c>
      <c r="N378" s="237" t="s">
        <v>44</v>
      </c>
      <c r="O378" s="92"/>
      <c r="P378" s="238">
        <f>O378*H378</f>
        <v>0</v>
      </c>
      <c r="Q378" s="238">
        <v>0</v>
      </c>
      <c r="R378" s="238">
        <f>Q378*H378</f>
        <v>0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181</v>
      </c>
      <c r="AT378" s="240" t="s">
        <v>176</v>
      </c>
      <c r="AU378" s="240" t="s">
        <v>88</v>
      </c>
      <c r="AY378" s="18" t="s">
        <v>174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86</v>
      </c>
      <c r="BK378" s="241">
        <f>ROUND(I378*H378,2)</f>
        <v>0</v>
      </c>
      <c r="BL378" s="18" t="s">
        <v>181</v>
      </c>
      <c r="BM378" s="240" t="s">
        <v>499</v>
      </c>
    </row>
    <row r="379" s="13" customFormat="1">
      <c r="A379" s="13"/>
      <c r="B379" s="242"/>
      <c r="C379" s="243"/>
      <c r="D379" s="244" t="s">
        <v>183</v>
      </c>
      <c r="E379" s="245" t="s">
        <v>1</v>
      </c>
      <c r="F379" s="246" t="s">
        <v>184</v>
      </c>
      <c r="G379" s="243"/>
      <c r="H379" s="245" t="s">
        <v>1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2" t="s">
        <v>183</v>
      </c>
      <c r="AU379" s="252" t="s">
        <v>88</v>
      </c>
      <c r="AV379" s="13" t="s">
        <v>86</v>
      </c>
      <c r="AW379" s="13" t="s">
        <v>34</v>
      </c>
      <c r="AX379" s="13" t="s">
        <v>79</v>
      </c>
      <c r="AY379" s="252" t="s">
        <v>174</v>
      </c>
    </row>
    <row r="380" s="13" customFormat="1">
      <c r="A380" s="13"/>
      <c r="B380" s="242"/>
      <c r="C380" s="243"/>
      <c r="D380" s="244" t="s">
        <v>183</v>
      </c>
      <c r="E380" s="245" t="s">
        <v>1</v>
      </c>
      <c r="F380" s="246" t="s">
        <v>185</v>
      </c>
      <c r="G380" s="243"/>
      <c r="H380" s="245" t="s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2" t="s">
        <v>183</v>
      </c>
      <c r="AU380" s="252" t="s">
        <v>88</v>
      </c>
      <c r="AV380" s="13" t="s">
        <v>86</v>
      </c>
      <c r="AW380" s="13" t="s">
        <v>34</v>
      </c>
      <c r="AX380" s="13" t="s">
        <v>79</v>
      </c>
      <c r="AY380" s="252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225</v>
      </c>
      <c r="G381" s="254"/>
      <c r="H381" s="257">
        <v>363.84699999999998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226</v>
      </c>
      <c r="G382" s="254"/>
      <c r="H382" s="257">
        <v>123.615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227</v>
      </c>
      <c r="G383" s="254"/>
      <c r="H383" s="257">
        <v>348.14800000000002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3" customFormat="1">
      <c r="A384" s="13"/>
      <c r="B384" s="242"/>
      <c r="C384" s="243"/>
      <c r="D384" s="244" t="s">
        <v>183</v>
      </c>
      <c r="E384" s="245" t="s">
        <v>1</v>
      </c>
      <c r="F384" s="246" t="s">
        <v>197</v>
      </c>
      <c r="G384" s="243"/>
      <c r="H384" s="245" t="s">
        <v>1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2" t="s">
        <v>183</v>
      </c>
      <c r="AU384" s="252" t="s">
        <v>88</v>
      </c>
      <c r="AV384" s="13" t="s">
        <v>86</v>
      </c>
      <c r="AW384" s="13" t="s">
        <v>34</v>
      </c>
      <c r="AX384" s="13" t="s">
        <v>79</v>
      </c>
      <c r="AY384" s="252" t="s">
        <v>174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228</v>
      </c>
      <c r="G385" s="254"/>
      <c r="H385" s="257">
        <v>10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79</v>
      </c>
      <c r="AY385" s="263" t="s">
        <v>174</v>
      </c>
    </row>
    <row r="386" s="14" customFormat="1">
      <c r="A386" s="14"/>
      <c r="B386" s="253"/>
      <c r="C386" s="254"/>
      <c r="D386" s="244" t="s">
        <v>183</v>
      </c>
      <c r="E386" s="255" t="s">
        <v>1</v>
      </c>
      <c r="F386" s="256" t="s">
        <v>229</v>
      </c>
      <c r="G386" s="254"/>
      <c r="H386" s="257">
        <v>7</v>
      </c>
      <c r="I386" s="258"/>
      <c r="J386" s="254"/>
      <c r="K386" s="254"/>
      <c r="L386" s="259"/>
      <c r="M386" s="260"/>
      <c r="N386" s="261"/>
      <c r="O386" s="261"/>
      <c r="P386" s="261"/>
      <c r="Q386" s="261"/>
      <c r="R386" s="261"/>
      <c r="S386" s="261"/>
      <c r="T386" s="26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3" t="s">
        <v>183</v>
      </c>
      <c r="AU386" s="263" t="s">
        <v>88</v>
      </c>
      <c r="AV386" s="14" t="s">
        <v>88</v>
      </c>
      <c r="AW386" s="14" t="s">
        <v>34</v>
      </c>
      <c r="AX386" s="14" t="s">
        <v>79</v>
      </c>
      <c r="AY386" s="263" t="s">
        <v>174</v>
      </c>
    </row>
    <row r="387" s="15" customFormat="1">
      <c r="A387" s="15"/>
      <c r="B387" s="264"/>
      <c r="C387" s="265"/>
      <c r="D387" s="244" t="s">
        <v>183</v>
      </c>
      <c r="E387" s="266" t="s">
        <v>1</v>
      </c>
      <c r="F387" s="267" t="s">
        <v>201</v>
      </c>
      <c r="G387" s="265"/>
      <c r="H387" s="268">
        <v>852.61000000000001</v>
      </c>
      <c r="I387" s="269"/>
      <c r="J387" s="265"/>
      <c r="K387" s="265"/>
      <c r="L387" s="270"/>
      <c r="M387" s="271"/>
      <c r="N387" s="272"/>
      <c r="O387" s="272"/>
      <c r="P387" s="272"/>
      <c r="Q387" s="272"/>
      <c r="R387" s="272"/>
      <c r="S387" s="272"/>
      <c r="T387" s="273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4" t="s">
        <v>183</v>
      </c>
      <c r="AU387" s="274" t="s">
        <v>88</v>
      </c>
      <c r="AV387" s="15" t="s">
        <v>181</v>
      </c>
      <c r="AW387" s="15" t="s">
        <v>34</v>
      </c>
      <c r="AX387" s="15" t="s">
        <v>86</v>
      </c>
      <c r="AY387" s="274" t="s">
        <v>174</v>
      </c>
    </row>
    <row r="388" s="2" customFormat="1" ht="24.15" customHeight="1">
      <c r="A388" s="39"/>
      <c r="B388" s="40"/>
      <c r="C388" s="229" t="s">
        <v>500</v>
      </c>
      <c r="D388" s="229" t="s">
        <v>176</v>
      </c>
      <c r="E388" s="230" t="s">
        <v>501</v>
      </c>
      <c r="F388" s="231" t="s">
        <v>502</v>
      </c>
      <c r="G388" s="232" t="s">
        <v>179</v>
      </c>
      <c r="H388" s="233">
        <v>665.33799999999997</v>
      </c>
      <c r="I388" s="234"/>
      <c r="J388" s="235">
        <f>ROUND(I388*H388,2)</f>
        <v>0</v>
      </c>
      <c r="K388" s="231" t="s">
        <v>1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503</v>
      </c>
    </row>
    <row r="389" s="13" customFormat="1">
      <c r="A389" s="13"/>
      <c r="B389" s="242"/>
      <c r="C389" s="243"/>
      <c r="D389" s="244" t="s">
        <v>183</v>
      </c>
      <c r="E389" s="245" t="s">
        <v>1</v>
      </c>
      <c r="F389" s="246" t="s">
        <v>184</v>
      </c>
      <c r="G389" s="243"/>
      <c r="H389" s="245" t="s">
        <v>1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2" t="s">
        <v>183</v>
      </c>
      <c r="AU389" s="252" t="s">
        <v>88</v>
      </c>
      <c r="AV389" s="13" t="s">
        <v>86</v>
      </c>
      <c r="AW389" s="13" t="s">
        <v>34</v>
      </c>
      <c r="AX389" s="13" t="s">
        <v>79</v>
      </c>
      <c r="AY389" s="252" t="s">
        <v>174</v>
      </c>
    </row>
    <row r="390" s="13" customFormat="1">
      <c r="A390" s="13"/>
      <c r="B390" s="242"/>
      <c r="C390" s="243"/>
      <c r="D390" s="244" t="s">
        <v>183</v>
      </c>
      <c r="E390" s="245" t="s">
        <v>1</v>
      </c>
      <c r="F390" s="246" t="s">
        <v>185</v>
      </c>
      <c r="G390" s="243"/>
      <c r="H390" s="245" t="s">
        <v>1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2" t="s">
        <v>183</v>
      </c>
      <c r="AU390" s="252" t="s">
        <v>88</v>
      </c>
      <c r="AV390" s="13" t="s">
        <v>86</v>
      </c>
      <c r="AW390" s="13" t="s">
        <v>34</v>
      </c>
      <c r="AX390" s="13" t="s">
        <v>79</v>
      </c>
      <c r="AY390" s="252" t="s">
        <v>174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235</v>
      </c>
      <c r="G391" s="254"/>
      <c r="H391" s="257">
        <v>277.37200000000001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236</v>
      </c>
      <c r="G392" s="254"/>
      <c r="H392" s="257">
        <v>84.870000000000005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237</v>
      </c>
      <c r="G393" s="254"/>
      <c r="H393" s="257">
        <v>281.01600000000002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3" customFormat="1">
      <c r="A394" s="13"/>
      <c r="B394" s="242"/>
      <c r="C394" s="243"/>
      <c r="D394" s="244" t="s">
        <v>183</v>
      </c>
      <c r="E394" s="245" t="s">
        <v>1</v>
      </c>
      <c r="F394" s="246" t="s">
        <v>197</v>
      </c>
      <c r="G394" s="243"/>
      <c r="H394" s="245" t="s">
        <v>1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2" t="s">
        <v>183</v>
      </c>
      <c r="AU394" s="252" t="s">
        <v>88</v>
      </c>
      <c r="AV394" s="13" t="s">
        <v>86</v>
      </c>
      <c r="AW394" s="13" t="s">
        <v>34</v>
      </c>
      <c r="AX394" s="13" t="s">
        <v>79</v>
      </c>
      <c r="AY394" s="252" t="s">
        <v>174</v>
      </c>
    </row>
    <row r="395" s="14" customFormat="1">
      <c r="A395" s="14"/>
      <c r="B395" s="253"/>
      <c r="C395" s="254"/>
      <c r="D395" s="244" t="s">
        <v>183</v>
      </c>
      <c r="E395" s="255" t="s">
        <v>1</v>
      </c>
      <c r="F395" s="256" t="s">
        <v>238</v>
      </c>
      <c r="G395" s="254"/>
      <c r="H395" s="257">
        <v>13.44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3" t="s">
        <v>183</v>
      </c>
      <c r="AU395" s="263" t="s">
        <v>88</v>
      </c>
      <c r="AV395" s="14" t="s">
        <v>88</v>
      </c>
      <c r="AW395" s="14" t="s">
        <v>34</v>
      </c>
      <c r="AX395" s="14" t="s">
        <v>79</v>
      </c>
      <c r="AY395" s="263" t="s">
        <v>174</v>
      </c>
    </row>
    <row r="396" s="14" customFormat="1">
      <c r="A396" s="14"/>
      <c r="B396" s="253"/>
      <c r="C396" s="254"/>
      <c r="D396" s="244" t="s">
        <v>183</v>
      </c>
      <c r="E396" s="255" t="s">
        <v>1</v>
      </c>
      <c r="F396" s="256" t="s">
        <v>239</v>
      </c>
      <c r="G396" s="254"/>
      <c r="H396" s="257">
        <v>8.6400000000000006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3" t="s">
        <v>183</v>
      </c>
      <c r="AU396" s="263" t="s">
        <v>88</v>
      </c>
      <c r="AV396" s="14" t="s">
        <v>88</v>
      </c>
      <c r="AW396" s="14" t="s">
        <v>34</v>
      </c>
      <c r="AX396" s="14" t="s">
        <v>79</v>
      </c>
      <c r="AY396" s="263" t="s">
        <v>174</v>
      </c>
    </row>
    <row r="397" s="15" customFormat="1">
      <c r="A397" s="15"/>
      <c r="B397" s="264"/>
      <c r="C397" s="265"/>
      <c r="D397" s="244" t="s">
        <v>183</v>
      </c>
      <c r="E397" s="266" t="s">
        <v>1</v>
      </c>
      <c r="F397" s="267" t="s">
        <v>201</v>
      </c>
      <c r="G397" s="265"/>
      <c r="H397" s="268">
        <v>665.33799999999997</v>
      </c>
      <c r="I397" s="269"/>
      <c r="J397" s="265"/>
      <c r="K397" s="265"/>
      <c r="L397" s="270"/>
      <c r="M397" s="271"/>
      <c r="N397" s="272"/>
      <c r="O397" s="272"/>
      <c r="P397" s="272"/>
      <c r="Q397" s="272"/>
      <c r="R397" s="272"/>
      <c r="S397" s="272"/>
      <c r="T397" s="273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4" t="s">
        <v>183</v>
      </c>
      <c r="AU397" s="274" t="s">
        <v>88</v>
      </c>
      <c r="AV397" s="15" t="s">
        <v>181</v>
      </c>
      <c r="AW397" s="15" t="s">
        <v>34</v>
      </c>
      <c r="AX397" s="15" t="s">
        <v>86</v>
      </c>
      <c r="AY397" s="274" t="s">
        <v>174</v>
      </c>
    </row>
    <row r="398" s="2" customFormat="1" ht="49.05" customHeight="1">
      <c r="A398" s="39"/>
      <c r="B398" s="40"/>
      <c r="C398" s="229" t="s">
        <v>504</v>
      </c>
      <c r="D398" s="229" t="s">
        <v>176</v>
      </c>
      <c r="E398" s="230" t="s">
        <v>505</v>
      </c>
      <c r="F398" s="231" t="s">
        <v>506</v>
      </c>
      <c r="G398" s="232" t="s">
        <v>179</v>
      </c>
      <c r="H398" s="233">
        <v>852.61000000000001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</v>
      </c>
      <c r="R398" s="238">
        <f>Q398*H398</f>
        <v>0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507</v>
      </c>
    </row>
    <row r="399" s="13" customFormat="1">
      <c r="A399" s="13"/>
      <c r="B399" s="242"/>
      <c r="C399" s="243"/>
      <c r="D399" s="244" t="s">
        <v>183</v>
      </c>
      <c r="E399" s="245" t="s">
        <v>1</v>
      </c>
      <c r="F399" s="246" t="s">
        <v>184</v>
      </c>
      <c r="G399" s="243"/>
      <c r="H399" s="245" t="s">
        <v>1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2" t="s">
        <v>183</v>
      </c>
      <c r="AU399" s="252" t="s">
        <v>88</v>
      </c>
      <c r="AV399" s="13" t="s">
        <v>86</v>
      </c>
      <c r="AW399" s="13" t="s">
        <v>34</v>
      </c>
      <c r="AX399" s="13" t="s">
        <v>79</v>
      </c>
      <c r="AY399" s="252" t="s">
        <v>174</v>
      </c>
    </row>
    <row r="400" s="13" customFormat="1">
      <c r="A400" s="13"/>
      <c r="B400" s="242"/>
      <c r="C400" s="243"/>
      <c r="D400" s="244" t="s">
        <v>183</v>
      </c>
      <c r="E400" s="245" t="s">
        <v>1</v>
      </c>
      <c r="F400" s="246" t="s">
        <v>185</v>
      </c>
      <c r="G400" s="243"/>
      <c r="H400" s="245" t="s">
        <v>1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2" t="s">
        <v>183</v>
      </c>
      <c r="AU400" s="252" t="s">
        <v>88</v>
      </c>
      <c r="AV400" s="13" t="s">
        <v>86</v>
      </c>
      <c r="AW400" s="13" t="s">
        <v>34</v>
      </c>
      <c r="AX400" s="13" t="s">
        <v>79</v>
      </c>
      <c r="AY400" s="252" t="s">
        <v>174</v>
      </c>
    </row>
    <row r="401" s="14" customFormat="1">
      <c r="A401" s="14"/>
      <c r="B401" s="253"/>
      <c r="C401" s="254"/>
      <c r="D401" s="244" t="s">
        <v>183</v>
      </c>
      <c r="E401" s="255" t="s">
        <v>1</v>
      </c>
      <c r="F401" s="256" t="s">
        <v>225</v>
      </c>
      <c r="G401" s="254"/>
      <c r="H401" s="257">
        <v>363.84699999999998</v>
      </c>
      <c r="I401" s="258"/>
      <c r="J401" s="254"/>
      <c r="K401" s="254"/>
      <c r="L401" s="259"/>
      <c r="M401" s="260"/>
      <c r="N401" s="261"/>
      <c r="O401" s="261"/>
      <c r="P401" s="261"/>
      <c r="Q401" s="261"/>
      <c r="R401" s="261"/>
      <c r="S401" s="261"/>
      <c r="T401" s="26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3" t="s">
        <v>183</v>
      </c>
      <c r="AU401" s="263" t="s">
        <v>88</v>
      </c>
      <c r="AV401" s="14" t="s">
        <v>88</v>
      </c>
      <c r="AW401" s="14" t="s">
        <v>34</v>
      </c>
      <c r="AX401" s="14" t="s">
        <v>79</v>
      </c>
      <c r="AY401" s="263" t="s">
        <v>174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226</v>
      </c>
      <c r="G402" s="254"/>
      <c r="H402" s="257">
        <v>123.615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79</v>
      </c>
      <c r="AY402" s="263" t="s">
        <v>174</v>
      </c>
    </row>
    <row r="403" s="14" customFormat="1">
      <c r="A403" s="14"/>
      <c r="B403" s="253"/>
      <c r="C403" s="254"/>
      <c r="D403" s="244" t="s">
        <v>183</v>
      </c>
      <c r="E403" s="255" t="s">
        <v>1</v>
      </c>
      <c r="F403" s="256" t="s">
        <v>227</v>
      </c>
      <c r="G403" s="254"/>
      <c r="H403" s="257">
        <v>348.14800000000002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3" t="s">
        <v>183</v>
      </c>
      <c r="AU403" s="263" t="s">
        <v>88</v>
      </c>
      <c r="AV403" s="14" t="s">
        <v>88</v>
      </c>
      <c r="AW403" s="14" t="s">
        <v>34</v>
      </c>
      <c r="AX403" s="14" t="s">
        <v>79</v>
      </c>
      <c r="AY403" s="263" t="s">
        <v>174</v>
      </c>
    </row>
    <row r="404" s="13" customFormat="1">
      <c r="A404" s="13"/>
      <c r="B404" s="242"/>
      <c r="C404" s="243"/>
      <c r="D404" s="244" t="s">
        <v>183</v>
      </c>
      <c r="E404" s="245" t="s">
        <v>1</v>
      </c>
      <c r="F404" s="246" t="s">
        <v>197</v>
      </c>
      <c r="G404" s="243"/>
      <c r="H404" s="245" t="s">
        <v>1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2" t="s">
        <v>183</v>
      </c>
      <c r="AU404" s="252" t="s">
        <v>88</v>
      </c>
      <c r="AV404" s="13" t="s">
        <v>86</v>
      </c>
      <c r="AW404" s="13" t="s">
        <v>34</v>
      </c>
      <c r="AX404" s="13" t="s">
        <v>79</v>
      </c>
      <c r="AY404" s="252" t="s">
        <v>174</v>
      </c>
    </row>
    <row r="405" s="14" customFormat="1">
      <c r="A405" s="14"/>
      <c r="B405" s="253"/>
      <c r="C405" s="254"/>
      <c r="D405" s="244" t="s">
        <v>183</v>
      </c>
      <c r="E405" s="255" t="s">
        <v>1</v>
      </c>
      <c r="F405" s="256" t="s">
        <v>228</v>
      </c>
      <c r="G405" s="254"/>
      <c r="H405" s="257">
        <v>10</v>
      </c>
      <c r="I405" s="258"/>
      <c r="J405" s="254"/>
      <c r="K405" s="254"/>
      <c r="L405" s="259"/>
      <c r="M405" s="260"/>
      <c r="N405" s="261"/>
      <c r="O405" s="261"/>
      <c r="P405" s="261"/>
      <c r="Q405" s="261"/>
      <c r="R405" s="261"/>
      <c r="S405" s="261"/>
      <c r="T405" s="26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3" t="s">
        <v>183</v>
      </c>
      <c r="AU405" s="263" t="s">
        <v>88</v>
      </c>
      <c r="AV405" s="14" t="s">
        <v>88</v>
      </c>
      <c r="AW405" s="14" t="s">
        <v>34</v>
      </c>
      <c r="AX405" s="14" t="s">
        <v>79</v>
      </c>
      <c r="AY405" s="263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229</v>
      </c>
      <c r="G406" s="254"/>
      <c r="H406" s="257">
        <v>7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79</v>
      </c>
      <c r="AY406" s="263" t="s">
        <v>174</v>
      </c>
    </row>
    <row r="407" s="15" customFormat="1">
      <c r="A407" s="15"/>
      <c r="B407" s="264"/>
      <c r="C407" s="265"/>
      <c r="D407" s="244" t="s">
        <v>183</v>
      </c>
      <c r="E407" s="266" t="s">
        <v>1</v>
      </c>
      <c r="F407" s="267" t="s">
        <v>201</v>
      </c>
      <c r="G407" s="265"/>
      <c r="H407" s="268">
        <v>852.61000000000001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4" t="s">
        <v>183</v>
      </c>
      <c r="AU407" s="274" t="s">
        <v>88</v>
      </c>
      <c r="AV407" s="15" t="s">
        <v>181</v>
      </c>
      <c r="AW407" s="15" t="s">
        <v>34</v>
      </c>
      <c r="AX407" s="15" t="s">
        <v>86</v>
      </c>
      <c r="AY407" s="274" t="s">
        <v>174</v>
      </c>
    </row>
    <row r="408" s="2" customFormat="1" ht="44.25" customHeight="1">
      <c r="A408" s="39"/>
      <c r="B408" s="40"/>
      <c r="C408" s="229" t="s">
        <v>508</v>
      </c>
      <c r="D408" s="229" t="s">
        <v>176</v>
      </c>
      <c r="E408" s="230" t="s">
        <v>509</v>
      </c>
      <c r="F408" s="231" t="s">
        <v>510</v>
      </c>
      <c r="G408" s="232" t="s">
        <v>179</v>
      </c>
      <c r="H408" s="233">
        <v>416.41000000000002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511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512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3" customFormat="1">
      <c r="A410" s="13"/>
      <c r="B410" s="242"/>
      <c r="C410" s="243"/>
      <c r="D410" s="244" t="s">
        <v>183</v>
      </c>
      <c r="E410" s="245" t="s">
        <v>1</v>
      </c>
      <c r="F410" s="246" t="s">
        <v>184</v>
      </c>
      <c r="G410" s="243"/>
      <c r="H410" s="245" t="s">
        <v>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183</v>
      </c>
      <c r="AU410" s="252" t="s">
        <v>88</v>
      </c>
      <c r="AV410" s="13" t="s">
        <v>86</v>
      </c>
      <c r="AW410" s="13" t="s">
        <v>34</v>
      </c>
      <c r="AX410" s="13" t="s">
        <v>79</v>
      </c>
      <c r="AY410" s="252" t="s">
        <v>174</v>
      </c>
    </row>
    <row r="411" s="13" customFormat="1">
      <c r="A411" s="13"/>
      <c r="B411" s="242"/>
      <c r="C411" s="243"/>
      <c r="D411" s="244" t="s">
        <v>183</v>
      </c>
      <c r="E411" s="245" t="s">
        <v>1</v>
      </c>
      <c r="F411" s="246" t="s">
        <v>185</v>
      </c>
      <c r="G411" s="243"/>
      <c r="H411" s="245" t="s">
        <v>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2" t="s">
        <v>183</v>
      </c>
      <c r="AU411" s="252" t="s">
        <v>88</v>
      </c>
      <c r="AV411" s="13" t="s">
        <v>86</v>
      </c>
      <c r="AW411" s="13" t="s">
        <v>34</v>
      </c>
      <c r="AX411" s="13" t="s">
        <v>79</v>
      </c>
      <c r="AY411" s="252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194</v>
      </c>
      <c r="G412" s="254"/>
      <c r="H412" s="257">
        <v>179.476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4" customFormat="1">
      <c r="A413" s="14"/>
      <c r="B413" s="253"/>
      <c r="C413" s="254"/>
      <c r="D413" s="244" t="s">
        <v>183</v>
      </c>
      <c r="E413" s="255" t="s">
        <v>1</v>
      </c>
      <c r="F413" s="256" t="s">
        <v>195</v>
      </c>
      <c r="G413" s="254"/>
      <c r="H413" s="257">
        <v>40.590000000000003</v>
      </c>
      <c r="I413" s="258"/>
      <c r="J413" s="254"/>
      <c r="K413" s="254"/>
      <c r="L413" s="259"/>
      <c r="M413" s="260"/>
      <c r="N413" s="261"/>
      <c r="O413" s="261"/>
      <c r="P413" s="261"/>
      <c r="Q413" s="261"/>
      <c r="R413" s="261"/>
      <c r="S413" s="261"/>
      <c r="T413" s="26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3" t="s">
        <v>183</v>
      </c>
      <c r="AU413" s="263" t="s">
        <v>88</v>
      </c>
      <c r="AV413" s="14" t="s">
        <v>88</v>
      </c>
      <c r="AW413" s="14" t="s">
        <v>34</v>
      </c>
      <c r="AX413" s="14" t="s">
        <v>79</v>
      </c>
      <c r="AY413" s="263" t="s">
        <v>174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196</v>
      </c>
      <c r="G414" s="254"/>
      <c r="H414" s="257">
        <v>187.34399999999999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3" customFormat="1">
      <c r="A415" s="13"/>
      <c r="B415" s="242"/>
      <c r="C415" s="243"/>
      <c r="D415" s="244" t="s">
        <v>183</v>
      </c>
      <c r="E415" s="245" t="s">
        <v>1</v>
      </c>
      <c r="F415" s="246" t="s">
        <v>197</v>
      </c>
      <c r="G415" s="243"/>
      <c r="H415" s="245" t="s">
        <v>1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183</v>
      </c>
      <c r="AU415" s="252" t="s">
        <v>88</v>
      </c>
      <c r="AV415" s="13" t="s">
        <v>86</v>
      </c>
      <c r="AW415" s="13" t="s">
        <v>34</v>
      </c>
      <c r="AX415" s="13" t="s">
        <v>79</v>
      </c>
      <c r="AY415" s="252" t="s">
        <v>174</v>
      </c>
    </row>
    <row r="416" s="14" customFormat="1">
      <c r="A416" s="14"/>
      <c r="B416" s="253"/>
      <c r="C416" s="254"/>
      <c r="D416" s="244" t="s">
        <v>183</v>
      </c>
      <c r="E416" s="255" t="s">
        <v>1</v>
      </c>
      <c r="F416" s="256" t="s">
        <v>198</v>
      </c>
      <c r="G416" s="254"/>
      <c r="H416" s="257">
        <v>6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3" t="s">
        <v>183</v>
      </c>
      <c r="AU416" s="263" t="s">
        <v>88</v>
      </c>
      <c r="AV416" s="14" t="s">
        <v>88</v>
      </c>
      <c r="AW416" s="14" t="s">
        <v>34</v>
      </c>
      <c r="AX416" s="14" t="s">
        <v>79</v>
      </c>
      <c r="AY416" s="263" t="s">
        <v>174</v>
      </c>
    </row>
    <row r="417" s="14" customFormat="1">
      <c r="A417" s="14"/>
      <c r="B417" s="253"/>
      <c r="C417" s="254"/>
      <c r="D417" s="244" t="s">
        <v>183</v>
      </c>
      <c r="E417" s="255" t="s">
        <v>1</v>
      </c>
      <c r="F417" s="256" t="s">
        <v>199</v>
      </c>
      <c r="G417" s="254"/>
      <c r="H417" s="257">
        <v>3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3" t="s">
        <v>183</v>
      </c>
      <c r="AU417" s="263" t="s">
        <v>88</v>
      </c>
      <c r="AV417" s="14" t="s">
        <v>88</v>
      </c>
      <c r="AW417" s="14" t="s">
        <v>34</v>
      </c>
      <c r="AX417" s="14" t="s">
        <v>79</v>
      </c>
      <c r="AY417" s="263" t="s">
        <v>174</v>
      </c>
    </row>
    <row r="418" s="15" customFormat="1">
      <c r="A418" s="15"/>
      <c r="B418" s="264"/>
      <c r="C418" s="265"/>
      <c r="D418" s="244" t="s">
        <v>183</v>
      </c>
      <c r="E418" s="266" t="s">
        <v>1</v>
      </c>
      <c r="F418" s="267" t="s">
        <v>201</v>
      </c>
      <c r="G418" s="265"/>
      <c r="H418" s="268">
        <v>416.41000000000002</v>
      </c>
      <c r="I418" s="269"/>
      <c r="J418" s="265"/>
      <c r="K418" s="265"/>
      <c r="L418" s="270"/>
      <c r="M418" s="271"/>
      <c r="N418" s="272"/>
      <c r="O418" s="272"/>
      <c r="P418" s="272"/>
      <c r="Q418" s="272"/>
      <c r="R418" s="272"/>
      <c r="S418" s="272"/>
      <c r="T418" s="27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4" t="s">
        <v>183</v>
      </c>
      <c r="AU418" s="274" t="s">
        <v>88</v>
      </c>
      <c r="AV418" s="15" t="s">
        <v>181</v>
      </c>
      <c r="AW418" s="15" t="s">
        <v>34</v>
      </c>
      <c r="AX418" s="15" t="s">
        <v>86</v>
      </c>
      <c r="AY418" s="274" t="s">
        <v>174</v>
      </c>
    </row>
    <row r="419" s="2" customFormat="1" ht="44.25" customHeight="1">
      <c r="A419" s="39"/>
      <c r="B419" s="40"/>
      <c r="C419" s="229" t="s">
        <v>513</v>
      </c>
      <c r="D419" s="229" t="s">
        <v>176</v>
      </c>
      <c r="E419" s="230" t="s">
        <v>514</v>
      </c>
      <c r="F419" s="231" t="s">
        <v>515</v>
      </c>
      <c r="G419" s="232" t="s">
        <v>179</v>
      </c>
      <c r="H419" s="233">
        <v>665.33799999999997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516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184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3" customFormat="1">
      <c r="A421" s="13"/>
      <c r="B421" s="242"/>
      <c r="C421" s="243"/>
      <c r="D421" s="244" t="s">
        <v>183</v>
      </c>
      <c r="E421" s="245" t="s">
        <v>1</v>
      </c>
      <c r="F421" s="246" t="s">
        <v>185</v>
      </c>
      <c r="G421" s="243"/>
      <c r="H421" s="245" t="s">
        <v>1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2" t="s">
        <v>183</v>
      </c>
      <c r="AU421" s="252" t="s">
        <v>88</v>
      </c>
      <c r="AV421" s="13" t="s">
        <v>86</v>
      </c>
      <c r="AW421" s="13" t="s">
        <v>34</v>
      </c>
      <c r="AX421" s="13" t="s">
        <v>79</v>
      </c>
      <c r="AY421" s="252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235</v>
      </c>
      <c r="G422" s="254"/>
      <c r="H422" s="257">
        <v>277.37200000000001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4" customFormat="1">
      <c r="A423" s="14"/>
      <c r="B423" s="253"/>
      <c r="C423" s="254"/>
      <c r="D423" s="244" t="s">
        <v>183</v>
      </c>
      <c r="E423" s="255" t="s">
        <v>1</v>
      </c>
      <c r="F423" s="256" t="s">
        <v>236</v>
      </c>
      <c r="G423" s="254"/>
      <c r="H423" s="257">
        <v>84.870000000000005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3" t="s">
        <v>183</v>
      </c>
      <c r="AU423" s="263" t="s">
        <v>88</v>
      </c>
      <c r="AV423" s="14" t="s">
        <v>88</v>
      </c>
      <c r="AW423" s="14" t="s">
        <v>34</v>
      </c>
      <c r="AX423" s="14" t="s">
        <v>79</v>
      </c>
      <c r="AY423" s="263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237</v>
      </c>
      <c r="G424" s="254"/>
      <c r="H424" s="257">
        <v>281.01600000000002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3" customFormat="1">
      <c r="A425" s="13"/>
      <c r="B425" s="242"/>
      <c r="C425" s="243"/>
      <c r="D425" s="244" t="s">
        <v>183</v>
      </c>
      <c r="E425" s="245" t="s">
        <v>1</v>
      </c>
      <c r="F425" s="246" t="s">
        <v>197</v>
      </c>
      <c r="G425" s="243"/>
      <c r="H425" s="245" t="s">
        <v>1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2" t="s">
        <v>183</v>
      </c>
      <c r="AU425" s="252" t="s">
        <v>88</v>
      </c>
      <c r="AV425" s="13" t="s">
        <v>86</v>
      </c>
      <c r="AW425" s="13" t="s">
        <v>34</v>
      </c>
      <c r="AX425" s="13" t="s">
        <v>79</v>
      </c>
      <c r="AY425" s="252" t="s">
        <v>174</v>
      </c>
    </row>
    <row r="426" s="14" customFormat="1">
      <c r="A426" s="14"/>
      <c r="B426" s="253"/>
      <c r="C426" s="254"/>
      <c r="D426" s="244" t="s">
        <v>183</v>
      </c>
      <c r="E426" s="255" t="s">
        <v>1</v>
      </c>
      <c r="F426" s="256" t="s">
        <v>238</v>
      </c>
      <c r="G426" s="254"/>
      <c r="H426" s="257">
        <v>13.44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3" t="s">
        <v>183</v>
      </c>
      <c r="AU426" s="263" t="s">
        <v>88</v>
      </c>
      <c r="AV426" s="14" t="s">
        <v>88</v>
      </c>
      <c r="AW426" s="14" t="s">
        <v>34</v>
      </c>
      <c r="AX426" s="14" t="s">
        <v>79</v>
      </c>
      <c r="AY426" s="263" t="s">
        <v>174</v>
      </c>
    </row>
    <row r="427" s="14" customFormat="1">
      <c r="A427" s="14"/>
      <c r="B427" s="253"/>
      <c r="C427" s="254"/>
      <c r="D427" s="244" t="s">
        <v>183</v>
      </c>
      <c r="E427" s="255" t="s">
        <v>1</v>
      </c>
      <c r="F427" s="256" t="s">
        <v>239</v>
      </c>
      <c r="G427" s="254"/>
      <c r="H427" s="257">
        <v>8.6400000000000006</v>
      </c>
      <c r="I427" s="258"/>
      <c r="J427" s="254"/>
      <c r="K427" s="254"/>
      <c r="L427" s="259"/>
      <c r="M427" s="260"/>
      <c r="N427" s="261"/>
      <c r="O427" s="261"/>
      <c r="P427" s="261"/>
      <c r="Q427" s="261"/>
      <c r="R427" s="261"/>
      <c r="S427" s="261"/>
      <c r="T427" s="26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3" t="s">
        <v>183</v>
      </c>
      <c r="AU427" s="263" t="s">
        <v>88</v>
      </c>
      <c r="AV427" s="14" t="s">
        <v>88</v>
      </c>
      <c r="AW427" s="14" t="s">
        <v>34</v>
      </c>
      <c r="AX427" s="14" t="s">
        <v>79</v>
      </c>
      <c r="AY427" s="263" t="s">
        <v>174</v>
      </c>
    </row>
    <row r="428" s="15" customFormat="1">
      <c r="A428" s="15"/>
      <c r="B428" s="264"/>
      <c r="C428" s="265"/>
      <c r="D428" s="244" t="s">
        <v>183</v>
      </c>
      <c r="E428" s="266" t="s">
        <v>1</v>
      </c>
      <c r="F428" s="267" t="s">
        <v>201</v>
      </c>
      <c r="G428" s="265"/>
      <c r="H428" s="268">
        <v>665.33799999999997</v>
      </c>
      <c r="I428" s="269"/>
      <c r="J428" s="265"/>
      <c r="K428" s="265"/>
      <c r="L428" s="270"/>
      <c r="M428" s="271"/>
      <c r="N428" s="272"/>
      <c r="O428" s="272"/>
      <c r="P428" s="272"/>
      <c r="Q428" s="272"/>
      <c r="R428" s="272"/>
      <c r="S428" s="272"/>
      <c r="T428" s="273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4" t="s">
        <v>183</v>
      </c>
      <c r="AU428" s="274" t="s">
        <v>88</v>
      </c>
      <c r="AV428" s="15" t="s">
        <v>181</v>
      </c>
      <c r="AW428" s="15" t="s">
        <v>34</v>
      </c>
      <c r="AX428" s="15" t="s">
        <v>86</v>
      </c>
      <c r="AY428" s="274" t="s">
        <v>174</v>
      </c>
    </row>
    <row r="429" s="2" customFormat="1" ht="66.75" customHeight="1">
      <c r="A429" s="39"/>
      <c r="B429" s="40"/>
      <c r="C429" s="229" t="s">
        <v>517</v>
      </c>
      <c r="D429" s="229" t="s">
        <v>176</v>
      </c>
      <c r="E429" s="230" t="s">
        <v>518</v>
      </c>
      <c r="F429" s="231" t="s">
        <v>519</v>
      </c>
      <c r="G429" s="232" t="s">
        <v>179</v>
      </c>
      <c r="H429" s="233">
        <v>1.54</v>
      </c>
      <c r="I429" s="234"/>
      <c r="J429" s="235">
        <f>ROUND(I429*H429,2)</f>
        <v>0</v>
      </c>
      <c r="K429" s="231" t="s">
        <v>180</v>
      </c>
      <c r="L429" s="45"/>
      <c r="M429" s="236" t="s">
        <v>1</v>
      </c>
      <c r="N429" s="237" t="s">
        <v>44</v>
      </c>
      <c r="O429" s="92"/>
      <c r="P429" s="238">
        <f>O429*H429</f>
        <v>0</v>
      </c>
      <c r="Q429" s="238">
        <v>0.10100000000000001</v>
      </c>
      <c r="R429" s="238">
        <f>Q429*H429</f>
        <v>0.15554000000000001</v>
      </c>
      <c r="S429" s="238">
        <v>0</v>
      </c>
      <c r="T429" s="239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0" t="s">
        <v>181</v>
      </c>
      <c r="AT429" s="240" t="s">
        <v>176</v>
      </c>
      <c r="AU429" s="240" t="s">
        <v>88</v>
      </c>
      <c r="AY429" s="18" t="s">
        <v>174</v>
      </c>
      <c r="BE429" s="241">
        <f>IF(N429="základní",J429,0)</f>
        <v>0</v>
      </c>
      <c r="BF429" s="241">
        <f>IF(N429="snížená",J429,0)</f>
        <v>0</v>
      </c>
      <c r="BG429" s="241">
        <f>IF(N429="zákl. přenesená",J429,0)</f>
        <v>0</v>
      </c>
      <c r="BH429" s="241">
        <f>IF(N429="sníž. přenesená",J429,0)</f>
        <v>0</v>
      </c>
      <c r="BI429" s="241">
        <f>IF(N429="nulová",J429,0)</f>
        <v>0</v>
      </c>
      <c r="BJ429" s="18" t="s">
        <v>86</v>
      </c>
      <c r="BK429" s="241">
        <f>ROUND(I429*H429,2)</f>
        <v>0</v>
      </c>
      <c r="BL429" s="18" t="s">
        <v>181</v>
      </c>
      <c r="BM429" s="240" t="s">
        <v>520</v>
      </c>
    </row>
    <row r="430" s="13" customFormat="1">
      <c r="A430" s="13"/>
      <c r="B430" s="242"/>
      <c r="C430" s="243"/>
      <c r="D430" s="244" t="s">
        <v>183</v>
      </c>
      <c r="E430" s="245" t="s">
        <v>1</v>
      </c>
      <c r="F430" s="246" t="s">
        <v>184</v>
      </c>
      <c r="G430" s="243"/>
      <c r="H430" s="245" t="s">
        <v>1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2" t="s">
        <v>183</v>
      </c>
      <c r="AU430" s="252" t="s">
        <v>88</v>
      </c>
      <c r="AV430" s="13" t="s">
        <v>86</v>
      </c>
      <c r="AW430" s="13" t="s">
        <v>34</v>
      </c>
      <c r="AX430" s="13" t="s">
        <v>79</v>
      </c>
      <c r="AY430" s="252" t="s">
        <v>174</v>
      </c>
    </row>
    <row r="431" s="13" customFormat="1">
      <c r="A431" s="13"/>
      <c r="B431" s="242"/>
      <c r="C431" s="243"/>
      <c r="D431" s="244" t="s">
        <v>183</v>
      </c>
      <c r="E431" s="245" t="s">
        <v>1</v>
      </c>
      <c r="F431" s="246" t="s">
        <v>185</v>
      </c>
      <c r="G431" s="243"/>
      <c r="H431" s="245" t="s">
        <v>1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2" t="s">
        <v>183</v>
      </c>
      <c r="AU431" s="252" t="s">
        <v>88</v>
      </c>
      <c r="AV431" s="13" t="s">
        <v>86</v>
      </c>
      <c r="AW431" s="13" t="s">
        <v>34</v>
      </c>
      <c r="AX431" s="13" t="s">
        <v>79</v>
      </c>
      <c r="AY431" s="252" t="s">
        <v>174</v>
      </c>
    </row>
    <row r="432" s="14" customFormat="1">
      <c r="A432" s="14"/>
      <c r="B432" s="253"/>
      <c r="C432" s="254"/>
      <c r="D432" s="244" t="s">
        <v>183</v>
      </c>
      <c r="E432" s="255" t="s">
        <v>1</v>
      </c>
      <c r="F432" s="256" t="s">
        <v>186</v>
      </c>
      <c r="G432" s="254"/>
      <c r="H432" s="257">
        <v>1.54</v>
      </c>
      <c r="I432" s="258"/>
      <c r="J432" s="254"/>
      <c r="K432" s="254"/>
      <c r="L432" s="259"/>
      <c r="M432" s="260"/>
      <c r="N432" s="261"/>
      <c r="O432" s="261"/>
      <c r="P432" s="261"/>
      <c r="Q432" s="261"/>
      <c r="R432" s="261"/>
      <c r="S432" s="261"/>
      <c r="T432" s="26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3" t="s">
        <v>183</v>
      </c>
      <c r="AU432" s="263" t="s">
        <v>88</v>
      </c>
      <c r="AV432" s="14" t="s">
        <v>88</v>
      </c>
      <c r="AW432" s="14" t="s">
        <v>34</v>
      </c>
      <c r="AX432" s="14" t="s">
        <v>86</v>
      </c>
      <c r="AY432" s="263" t="s">
        <v>174</v>
      </c>
    </row>
    <row r="433" s="2" customFormat="1" ht="24.15" customHeight="1">
      <c r="A433" s="39"/>
      <c r="B433" s="40"/>
      <c r="C433" s="279" t="s">
        <v>521</v>
      </c>
      <c r="D433" s="279" t="s">
        <v>298</v>
      </c>
      <c r="E433" s="280" t="s">
        <v>522</v>
      </c>
      <c r="F433" s="281" t="s">
        <v>523</v>
      </c>
      <c r="G433" s="282" t="s">
        <v>179</v>
      </c>
      <c r="H433" s="283">
        <v>0.076999999999999999</v>
      </c>
      <c r="I433" s="284"/>
      <c r="J433" s="285">
        <f>ROUND(I433*H433,2)</f>
        <v>0</v>
      </c>
      <c r="K433" s="281" t="s">
        <v>180</v>
      </c>
      <c r="L433" s="286"/>
      <c r="M433" s="287" t="s">
        <v>1</v>
      </c>
      <c r="N433" s="288" t="s">
        <v>44</v>
      </c>
      <c r="O433" s="92"/>
      <c r="P433" s="238">
        <f>O433*H433</f>
        <v>0</v>
      </c>
      <c r="Q433" s="238">
        <v>0.11500000000000001</v>
      </c>
      <c r="R433" s="238">
        <f>Q433*H433</f>
        <v>0.008855</v>
      </c>
      <c r="S433" s="238">
        <v>0</v>
      </c>
      <c r="T433" s="23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40" t="s">
        <v>240</v>
      </c>
      <c r="AT433" s="240" t="s">
        <v>298</v>
      </c>
      <c r="AU433" s="240" t="s">
        <v>88</v>
      </c>
      <c r="AY433" s="18" t="s">
        <v>174</v>
      </c>
      <c r="BE433" s="241">
        <f>IF(N433="základní",J433,0)</f>
        <v>0</v>
      </c>
      <c r="BF433" s="241">
        <f>IF(N433="snížená",J433,0)</f>
        <v>0</v>
      </c>
      <c r="BG433" s="241">
        <f>IF(N433="zákl. přenesená",J433,0)</f>
        <v>0</v>
      </c>
      <c r="BH433" s="241">
        <f>IF(N433="sníž. přenesená",J433,0)</f>
        <v>0</v>
      </c>
      <c r="BI433" s="241">
        <f>IF(N433="nulová",J433,0)</f>
        <v>0</v>
      </c>
      <c r="BJ433" s="18" t="s">
        <v>86</v>
      </c>
      <c r="BK433" s="241">
        <f>ROUND(I433*H433,2)</f>
        <v>0</v>
      </c>
      <c r="BL433" s="18" t="s">
        <v>181</v>
      </c>
      <c r="BM433" s="240" t="s">
        <v>524</v>
      </c>
    </row>
    <row r="434" s="14" customFormat="1">
      <c r="A434" s="14"/>
      <c r="B434" s="253"/>
      <c r="C434" s="254"/>
      <c r="D434" s="244" t="s">
        <v>183</v>
      </c>
      <c r="E434" s="255" t="s">
        <v>1</v>
      </c>
      <c r="F434" s="256" t="s">
        <v>525</v>
      </c>
      <c r="G434" s="254"/>
      <c r="H434" s="257">
        <v>0.076999999999999999</v>
      </c>
      <c r="I434" s="258"/>
      <c r="J434" s="254"/>
      <c r="K434" s="254"/>
      <c r="L434" s="259"/>
      <c r="M434" s="260"/>
      <c r="N434" s="261"/>
      <c r="O434" s="261"/>
      <c r="P434" s="261"/>
      <c r="Q434" s="261"/>
      <c r="R434" s="261"/>
      <c r="S434" s="261"/>
      <c r="T434" s="26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3" t="s">
        <v>183</v>
      </c>
      <c r="AU434" s="263" t="s">
        <v>88</v>
      </c>
      <c r="AV434" s="14" t="s">
        <v>88</v>
      </c>
      <c r="AW434" s="14" t="s">
        <v>34</v>
      </c>
      <c r="AX434" s="14" t="s">
        <v>86</v>
      </c>
      <c r="AY434" s="263" t="s">
        <v>174</v>
      </c>
    </row>
    <row r="435" s="12" customFormat="1" ht="22.8" customHeight="1">
      <c r="A435" s="12"/>
      <c r="B435" s="213"/>
      <c r="C435" s="214"/>
      <c r="D435" s="215" t="s">
        <v>78</v>
      </c>
      <c r="E435" s="227" t="s">
        <v>240</v>
      </c>
      <c r="F435" s="227" t="s">
        <v>526</v>
      </c>
      <c r="G435" s="214"/>
      <c r="H435" s="214"/>
      <c r="I435" s="217"/>
      <c r="J435" s="228">
        <f>BK435</f>
        <v>0</v>
      </c>
      <c r="K435" s="214"/>
      <c r="L435" s="219"/>
      <c r="M435" s="220"/>
      <c r="N435" s="221"/>
      <c r="O435" s="221"/>
      <c r="P435" s="222">
        <f>SUM(P436:P482)</f>
        <v>0</v>
      </c>
      <c r="Q435" s="221"/>
      <c r="R435" s="222">
        <f>SUM(R436:R482)</f>
        <v>93.873168399999983</v>
      </c>
      <c r="S435" s="221"/>
      <c r="T435" s="223">
        <f>SUM(T436:T482)</f>
        <v>1.4000000000000001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24" t="s">
        <v>86</v>
      </c>
      <c r="AT435" s="225" t="s">
        <v>78</v>
      </c>
      <c r="AU435" s="225" t="s">
        <v>86</v>
      </c>
      <c r="AY435" s="224" t="s">
        <v>174</v>
      </c>
      <c r="BK435" s="226">
        <f>SUM(BK436:BK482)</f>
        <v>0</v>
      </c>
    </row>
    <row r="436" s="2" customFormat="1" ht="24.15" customHeight="1">
      <c r="A436" s="39"/>
      <c r="B436" s="40"/>
      <c r="C436" s="229" t="s">
        <v>527</v>
      </c>
      <c r="D436" s="229" t="s">
        <v>176</v>
      </c>
      <c r="E436" s="230" t="s">
        <v>528</v>
      </c>
      <c r="F436" s="231" t="s">
        <v>529</v>
      </c>
      <c r="G436" s="232" t="s">
        <v>243</v>
      </c>
      <c r="H436" s="233">
        <v>456.05000000000001</v>
      </c>
      <c r="I436" s="234"/>
      <c r="J436" s="235">
        <f>ROUND(I436*H436,2)</f>
        <v>0</v>
      </c>
      <c r="K436" s="231" t="s">
        <v>180</v>
      </c>
      <c r="L436" s="45"/>
      <c r="M436" s="236" t="s">
        <v>1</v>
      </c>
      <c r="N436" s="237" t="s">
        <v>44</v>
      </c>
      <c r="O436" s="92"/>
      <c r="P436" s="238">
        <f>O436*H436</f>
        <v>0</v>
      </c>
      <c r="Q436" s="238">
        <v>2.0000000000000002E-05</v>
      </c>
      <c r="R436" s="238">
        <f>Q436*H436</f>
        <v>0.0091210000000000006</v>
      </c>
      <c r="S436" s="238">
        <v>0</v>
      </c>
      <c r="T436" s="23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0" t="s">
        <v>181</v>
      </c>
      <c r="AT436" s="240" t="s">
        <v>176</v>
      </c>
      <c r="AU436" s="240" t="s">
        <v>88</v>
      </c>
      <c r="AY436" s="18" t="s">
        <v>174</v>
      </c>
      <c r="BE436" s="241">
        <f>IF(N436="základní",J436,0)</f>
        <v>0</v>
      </c>
      <c r="BF436" s="241">
        <f>IF(N436="snížená",J436,0)</f>
        <v>0</v>
      </c>
      <c r="BG436" s="241">
        <f>IF(N436="zákl. přenesená",J436,0)</f>
        <v>0</v>
      </c>
      <c r="BH436" s="241">
        <f>IF(N436="sníž. přenesená",J436,0)</f>
        <v>0</v>
      </c>
      <c r="BI436" s="241">
        <f>IF(N436="nulová",J436,0)</f>
        <v>0</v>
      </c>
      <c r="BJ436" s="18" t="s">
        <v>86</v>
      </c>
      <c r="BK436" s="241">
        <f>ROUND(I436*H436,2)</f>
        <v>0</v>
      </c>
      <c r="BL436" s="18" t="s">
        <v>181</v>
      </c>
      <c r="BM436" s="240" t="s">
        <v>530</v>
      </c>
    </row>
    <row r="437" s="2" customFormat="1" ht="24.15" customHeight="1">
      <c r="A437" s="39"/>
      <c r="B437" s="40"/>
      <c r="C437" s="279" t="s">
        <v>531</v>
      </c>
      <c r="D437" s="279" t="s">
        <v>298</v>
      </c>
      <c r="E437" s="280" t="s">
        <v>532</v>
      </c>
      <c r="F437" s="281" t="s">
        <v>533</v>
      </c>
      <c r="G437" s="282" t="s">
        <v>243</v>
      </c>
      <c r="H437" s="283">
        <v>456.05000000000001</v>
      </c>
      <c r="I437" s="284"/>
      <c r="J437" s="285">
        <f>ROUND(I437*H437,2)</f>
        <v>0</v>
      </c>
      <c r="K437" s="281" t="s">
        <v>180</v>
      </c>
      <c r="L437" s="286"/>
      <c r="M437" s="287" t="s">
        <v>1</v>
      </c>
      <c r="N437" s="288" t="s">
        <v>44</v>
      </c>
      <c r="O437" s="92"/>
      <c r="P437" s="238">
        <f>O437*H437</f>
        <v>0</v>
      </c>
      <c r="Q437" s="238">
        <v>0.017000000000000001</v>
      </c>
      <c r="R437" s="238">
        <f>Q437*H437</f>
        <v>7.7528500000000005</v>
      </c>
      <c r="S437" s="238">
        <v>0</v>
      </c>
      <c r="T437" s="23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40" t="s">
        <v>240</v>
      </c>
      <c r="AT437" s="240" t="s">
        <v>298</v>
      </c>
      <c r="AU437" s="240" t="s">
        <v>88</v>
      </c>
      <c r="AY437" s="18" t="s">
        <v>174</v>
      </c>
      <c r="BE437" s="241">
        <f>IF(N437="základní",J437,0)</f>
        <v>0</v>
      </c>
      <c r="BF437" s="241">
        <f>IF(N437="snížená",J437,0)</f>
        <v>0</v>
      </c>
      <c r="BG437" s="241">
        <f>IF(N437="zákl. přenesená",J437,0)</f>
        <v>0</v>
      </c>
      <c r="BH437" s="241">
        <f>IF(N437="sníž. přenesená",J437,0)</f>
        <v>0</v>
      </c>
      <c r="BI437" s="241">
        <f>IF(N437="nulová",J437,0)</f>
        <v>0</v>
      </c>
      <c r="BJ437" s="18" t="s">
        <v>86</v>
      </c>
      <c r="BK437" s="241">
        <f>ROUND(I437*H437,2)</f>
        <v>0</v>
      </c>
      <c r="BL437" s="18" t="s">
        <v>181</v>
      </c>
      <c r="BM437" s="240" t="s">
        <v>534</v>
      </c>
    </row>
    <row r="438" s="2" customFormat="1" ht="44.25" customHeight="1">
      <c r="A438" s="39"/>
      <c r="B438" s="40"/>
      <c r="C438" s="229" t="s">
        <v>535</v>
      </c>
      <c r="D438" s="229" t="s">
        <v>176</v>
      </c>
      <c r="E438" s="230" t="s">
        <v>536</v>
      </c>
      <c r="F438" s="231" t="s">
        <v>537</v>
      </c>
      <c r="G438" s="232" t="s">
        <v>437</v>
      </c>
      <c r="H438" s="233">
        <v>16</v>
      </c>
      <c r="I438" s="234"/>
      <c r="J438" s="235">
        <f>ROUND(I438*H438,2)</f>
        <v>0</v>
      </c>
      <c r="K438" s="231" t="s">
        <v>180</v>
      </c>
      <c r="L438" s="45"/>
      <c r="M438" s="236" t="s">
        <v>1</v>
      </c>
      <c r="N438" s="237" t="s">
        <v>44</v>
      </c>
      <c r="O438" s="92"/>
      <c r="P438" s="238">
        <f>O438*H438</f>
        <v>0</v>
      </c>
      <c r="Q438" s="238">
        <v>0</v>
      </c>
      <c r="R438" s="238">
        <f>Q438*H438</f>
        <v>0</v>
      </c>
      <c r="S438" s="238">
        <v>0</v>
      </c>
      <c r="T438" s="23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0" t="s">
        <v>181</v>
      </c>
      <c r="AT438" s="240" t="s">
        <v>176</v>
      </c>
      <c r="AU438" s="240" t="s">
        <v>88</v>
      </c>
      <c r="AY438" s="18" t="s">
        <v>174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86</v>
      </c>
      <c r="BK438" s="241">
        <f>ROUND(I438*H438,2)</f>
        <v>0</v>
      </c>
      <c r="BL438" s="18" t="s">
        <v>181</v>
      </c>
      <c r="BM438" s="240" t="s">
        <v>538</v>
      </c>
    </row>
    <row r="439" s="2" customFormat="1" ht="16.5" customHeight="1">
      <c r="A439" s="39"/>
      <c r="B439" s="40"/>
      <c r="C439" s="279" t="s">
        <v>539</v>
      </c>
      <c r="D439" s="279" t="s">
        <v>298</v>
      </c>
      <c r="E439" s="280" t="s">
        <v>540</v>
      </c>
      <c r="F439" s="281" t="s">
        <v>541</v>
      </c>
      <c r="G439" s="282" t="s">
        <v>437</v>
      </c>
      <c r="H439" s="283">
        <v>16</v>
      </c>
      <c r="I439" s="284"/>
      <c r="J439" s="285">
        <f>ROUND(I439*H439,2)</f>
        <v>0</v>
      </c>
      <c r="K439" s="281" t="s">
        <v>180</v>
      </c>
      <c r="L439" s="286"/>
      <c r="M439" s="287" t="s">
        <v>1</v>
      </c>
      <c r="N439" s="288" t="s">
        <v>44</v>
      </c>
      <c r="O439" s="92"/>
      <c r="P439" s="238">
        <f>O439*H439</f>
        <v>0</v>
      </c>
      <c r="Q439" s="238">
        <v>5.0000000000000002E-05</v>
      </c>
      <c r="R439" s="238">
        <f>Q439*H439</f>
        <v>0.00080000000000000004</v>
      </c>
      <c r="S439" s="238">
        <v>0</v>
      </c>
      <c r="T439" s="239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40" t="s">
        <v>240</v>
      </c>
      <c r="AT439" s="240" t="s">
        <v>298</v>
      </c>
      <c r="AU439" s="240" t="s">
        <v>88</v>
      </c>
      <c r="AY439" s="18" t="s">
        <v>174</v>
      </c>
      <c r="BE439" s="241">
        <f>IF(N439="základní",J439,0)</f>
        <v>0</v>
      </c>
      <c r="BF439" s="241">
        <f>IF(N439="snížená",J439,0)</f>
        <v>0</v>
      </c>
      <c r="BG439" s="241">
        <f>IF(N439="zákl. přenesená",J439,0)</f>
        <v>0</v>
      </c>
      <c r="BH439" s="241">
        <f>IF(N439="sníž. přenesená",J439,0)</f>
        <v>0</v>
      </c>
      <c r="BI439" s="241">
        <f>IF(N439="nulová",J439,0)</f>
        <v>0</v>
      </c>
      <c r="BJ439" s="18" t="s">
        <v>86</v>
      </c>
      <c r="BK439" s="241">
        <f>ROUND(I439*H439,2)</f>
        <v>0</v>
      </c>
      <c r="BL439" s="18" t="s">
        <v>181</v>
      </c>
      <c r="BM439" s="240" t="s">
        <v>542</v>
      </c>
    </row>
    <row r="440" s="2" customFormat="1" ht="44.25" customHeight="1">
      <c r="A440" s="39"/>
      <c r="B440" s="40"/>
      <c r="C440" s="229" t="s">
        <v>543</v>
      </c>
      <c r="D440" s="229" t="s">
        <v>176</v>
      </c>
      <c r="E440" s="230" t="s">
        <v>544</v>
      </c>
      <c r="F440" s="231" t="s">
        <v>545</v>
      </c>
      <c r="G440" s="232" t="s">
        <v>437</v>
      </c>
      <c r="H440" s="233">
        <v>1</v>
      </c>
      <c r="I440" s="234"/>
      <c r="J440" s="235">
        <f>ROUND(I440*H440,2)</f>
        <v>0</v>
      </c>
      <c r="K440" s="231" t="s">
        <v>180</v>
      </c>
      <c r="L440" s="45"/>
      <c r="M440" s="236" t="s">
        <v>1</v>
      </c>
      <c r="N440" s="237" t="s">
        <v>44</v>
      </c>
      <c r="O440" s="92"/>
      <c r="P440" s="238">
        <f>O440*H440</f>
        <v>0</v>
      </c>
      <c r="Q440" s="238">
        <v>0</v>
      </c>
      <c r="R440" s="238">
        <f>Q440*H440</f>
        <v>0</v>
      </c>
      <c r="S440" s="238">
        <v>0</v>
      </c>
      <c r="T440" s="23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40" t="s">
        <v>181</v>
      </c>
      <c r="AT440" s="240" t="s">
        <v>176</v>
      </c>
      <c r="AU440" s="240" t="s">
        <v>88</v>
      </c>
      <c r="AY440" s="18" t="s">
        <v>174</v>
      </c>
      <c r="BE440" s="241">
        <f>IF(N440="základní",J440,0)</f>
        <v>0</v>
      </c>
      <c r="BF440" s="241">
        <f>IF(N440="snížená",J440,0)</f>
        <v>0</v>
      </c>
      <c r="BG440" s="241">
        <f>IF(N440="zákl. přenesená",J440,0)</f>
        <v>0</v>
      </c>
      <c r="BH440" s="241">
        <f>IF(N440="sníž. přenesená",J440,0)</f>
        <v>0</v>
      </c>
      <c r="BI440" s="241">
        <f>IF(N440="nulová",J440,0)</f>
        <v>0</v>
      </c>
      <c r="BJ440" s="18" t="s">
        <v>86</v>
      </c>
      <c r="BK440" s="241">
        <f>ROUND(I440*H440,2)</f>
        <v>0</v>
      </c>
      <c r="BL440" s="18" t="s">
        <v>181</v>
      </c>
      <c r="BM440" s="240" t="s">
        <v>546</v>
      </c>
    </row>
    <row r="441" s="2" customFormat="1" ht="16.5" customHeight="1">
      <c r="A441" s="39"/>
      <c r="B441" s="40"/>
      <c r="C441" s="279" t="s">
        <v>547</v>
      </c>
      <c r="D441" s="279" t="s">
        <v>298</v>
      </c>
      <c r="E441" s="280" t="s">
        <v>548</v>
      </c>
      <c r="F441" s="281" t="s">
        <v>549</v>
      </c>
      <c r="G441" s="282" t="s">
        <v>437</v>
      </c>
      <c r="H441" s="283">
        <v>1</v>
      </c>
      <c r="I441" s="284"/>
      <c r="J441" s="285">
        <f>ROUND(I441*H441,2)</f>
        <v>0</v>
      </c>
      <c r="K441" s="281" t="s">
        <v>180</v>
      </c>
      <c r="L441" s="286"/>
      <c r="M441" s="287" t="s">
        <v>1</v>
      </c>
      <c r="N441" s="288" t="s">
        <v>44</v>
      </c>
      <c r="O441" s="92"/>
      <c r="P441" s="238">
        <f>O441*H441</f>
        <v>0</v>
      </c>
      <c r="Q441" s="238">
        <v>6.0000000000000002E-05</v>
      </c>
      <c r="R441" s="238">
        <f>Q441*H441</f>
        <v>6.0000000000000002E-05</v>
      </c>
      <c r="S441" s="238">
        <v>0</v>
      </c>
      <c r="T441" s="239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40" t="s">
        <v>240</v>
      </c>
      <c r="AT441" s="240" t="s">
        <v>298</v>
      </c>
      <c r="AU441" s="240" t="s">
        <v>88</v>
      </c>
      <c r="AY441" s="18" t="s">
        <v>174</v>
      </c>
      <c r="BE441" s="241">
        <f>IF(N441="základní",J441,0)</f>
        <v>0</v>
      </c>
      <c r="BF441" s="241">
        <f>IF(N441="snížená",J441,0)</f>
        <v>0</v>
      </c>
      <c r="BG441" s="241">
        <f>IF(N441="zákl. přenesená",J441,0)</f>
        <v>0</v>
      </c>
      <c r="BH441" s="241">
        <f>IF(N441="sníž. přenesená",J441,0)</f>
        <v>0</v>
      </c>
      <c r="BI441" s="241">
        <f>IF(N441="nulová",J441,0)</f>
        <v>0</v>
      </c>
      <c r="BJ441" s="18" t="s">
        <v>86</v>
      </c>
      <c r="BK441" s="241">
        <f>ROUND(I441*H441,2)</f>
        <v>0</v>
      </c>
      <c r="BL441" s="18" t="s">
        <v>181</v>
      </c>
      <c r="BM441" s="240" t="s">
        <v>550</v>
      </c>
    </row>
    <row r="442" s="2" customFormat="1" ht="37.8" customHeight="1">
      <c r="A442" s="39"/>
      <c r="B442" s="40"/>
      <c r="C442" s="229" t="s">
        <v>551</v>
      </c>
      <c r="D442" s="229" t="s">
        <v>176</v>
      </c>
      <c r="E442" s="230" t="s">
        <v>552</v>
      </c>
      <c r="F442" s="231" t="s">
        <v>553</v>
      </c>
      <c r="G442" s="232" t="s">
        <v>437</v>
      </c>
      <c r="H442" s="233">
        <v>17</v>
      </c>
      <c r="I442" s="234"/>
      <c r="J442" s="235">
        <f>ROUND(I442*H442,2)</f>
        <v>0</v>
      </c>
      <c r="K442" s="231" t="s">
        <v>180</v>
      </c>
      <c r="L442" s="45"/>
      <c r="M442" s="236" t="s">
        <v>1</v>
      </c>
      <c r="N442" s="237" t="s">
        <v>44</v>
      </c>
      <c r="O442" s="92"/>
      <c r="P442" s="238">
        <f>O442*H442</f>
        <v>0</v>
      </c>
      <c r="Q442" s="238">
        <v>0</v>
      </c>
      <c r="R442" s="238">
        <f>Q442*H442</f>
        <v>0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181</v>
      </c>
      <c r="AT442" s="240" t="s">
        <v>176</v>
      </c>
      <c r="AU442" s="240" t="s">
        <v>88</v>
      </c>
      <c r="AY442" s="18" t="s">
        <v>174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86</v>
      </c>
      <c r="BK442" s="241">
        <f>ROUND(I442*H442,2)</f>
        <v>0</v>
      </c>
      <c r="BL442" s="18" t="s">
        <v>181</v>
      </c>
      <c r="BM442" s="240" t="s">
        <v>554</v>
      </c>
    </row>
    <row r="443" s="2" customFormat="1" ht="16.5" customHeight="1">
      <c r="A443" s="39"/>
      <c r="B443" s="40"/>
      <c r="C443" s="279" t="s">
        <v>555</v>
      </c>
      <c r="D443" s="279" t="s">
        <v>298</v>
      </c>
      <c r="E443" s="280" t="s">
        <v>556</v>
      </c>
      <c r="F443" s="281" t="s">
        <v>557</v>
      </c>
      <c r="G443" s="282" t="s">
        <v>437</v>
      </c>
      <c r="H443" s="283">
        <v>16</v>
      </c>
      <c r="I443" s="284"/>
      <c r="J443" s="285">
        <f>ROUND(I443*H443,2)</f>
        <v>0</v>
      </c>
      <c r="K443" s="281" t="s">
        <v>180</v>
      </c>
      <c r="L443" s="286"/>
      <c r="M443" s="287" t="s">
        <v>1</v>
      </c>
      <c r="N443" s="288" t="s">
        <v>44</v>
      </c>
      <c r="O443" s="92"/>
      <c r="P443" s="238">
        <f>O443*H443</f>
        <v>0</v>
      </c>
      <c r="Q443" s="238">
        <v>0.0086999999999999994</v>
      </c>
      <c r="R443" s="238">
        <f>Q443*H443</f>
        <v>0.13919999999999999</v>
      </c>
      <c r="S443" s="238">
        <v>0</v>
      </c>
      <c r="T443" s="23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40" t="s">
        <v>240</v>
      </c>
      <c r="AT443" s="240" t="s">
        <v>298</v>
      </c>
      <c r="AU443" s="240" t="s">
        <v>88</v>
      </c>
      <c r="AY443" s="18" t="s">
        <v>174</v>
      </c>
      <c r="BE443" s="241">
        <f>IF(N443="základní",J443,0)</f>
        <v>0</v>
      </c>
      <c r="BF443" s="241">
        <f>IF(N443="snížená",J443,0)</f>
        <v>0</v>
      </c>
      <c r="BG443" s="241">
        <f>IF(N443="zákl. přenesená",J443,0)</f>
        <v>0</v>
      </c>
      <c r="BH443" s="241">
        <f>IF(N443="sníž. přenesená",J443,0)</f>
        <v>0</v>
      </c>
      <c r="BI443" s="241">
        <f>IF(N443="nulová",J443,0)</f>
        <v>0</v>
      </c>
      <c r="BJ443" s="18" t="s">
        <v>86</v>
      </c>
      <c r="BK443" s="241">
        <f>ROUND(I443*H443,2)</f>
        <v>0</v>
      </c>
      <c r="BL443" s="18" t="s">
        <v>181</v>
      </c>
      <c r="BM443" s="240" t="s">
        <v>558</v>
      </c>
    </row>
    <row r="444" s="2" customFormat="1" ht="16.5" customHeight="1">
      <c r="A444" s="39"/>
      <c r="B444" s="40"/>
      <c r="C444" s="279" t="s">
        <v>559</v>
      </c>
      <c r="D444" s="279" t="s">
        <v>298</v>
      </c>
      <c r="E444" s="280" t="s">
        <v>560</v>
      </c>
      <c r="F444" s="281" t="s">
        <v>561</v>
      </c>
      <c r="G444" s="282" t="s">
        <v>437</v>
      </c>
      <c r="H444" s="283">
        <v>1</v>
      </c>
      <c r="I444" s="284"/>
      <c r="J444" s="285">
        <f>ROUND(I444*H444,2)</f>
        <v>0</v>
      </c>
      <c r="K444" s="281" t="s">
        <v>180</v>
      </c>
      <c r="L444" s="286"/>
      <c r="M444" s="287" t="s">
        <v>1</v>
      </c>
      <c r="N444" s="288" t="s">
        <v>44</v>
      </c>
      <c r="O444" s="92"/>
      <c r="P444" s="238">
        <f>O444*H444</f>
        <v>0</v>
      </c>
      <c r="Q444" s="238">
        <v>0.0103</v>
      </c>
      <c r="R444" s="238">
        <f>Q444*H444</f>
        <v>0.0103</v>
      </c>
      <c r="S444" s="238">
        <v>0</v>
      </c>
      <c r="T444" s="23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40" t="s">
        <v>240</v>
      </c>
      <c r="AT444" s="240" t="s">
        <v>298</v>
      </c>
      <c r="AU444" s="240" t="s">
        <v>88</v>
      </c>
      <c r="AY444" s="18" t="s">
        <v>174</v>
      </c>
      <c r="BE444" s="241">
        <f>IF(N444="základní",J444,0)</f>
        <v>0</v>
      </c>
      <c r="BF444" s="241">
        <f>IF(N444="snížená",J444,0)</f>
        <v>0</v>
      </c>
      <c r="BG444" s="241">
        <f>IF(N444="zákl. přenesená",J444,0)</f>
        <v>0</v>
      </c>
      <c r="BH444" s="241">
        <f>IF(N444="sníž. přenesená",J444,0)</f>
        <v>0</v>
      </c>
      <c r="BI444" s="241">
        <f>IF(N444="nulová",J444,0)</f>
        <v>0</v>
      </c>
      <c r="BJ444" s="18" t="s">
        <v>86</v>
      </c>
      <c r="BK444" s="241">
        <f>ROUND(I444*H444,2)</f>
        <v>0</v>
      </c>
      <c r="BL444" s="18" t="s">
        <v>181</v>
      </c>
      <c r="BM444" s="240" t="s">
        <v>562</v>
      </c>
    </row>
    <row r="445" s="2" customFormat="1" ht="24.15" customHeight="1">
      <c r="A445" s="39"/>
      <c r="B445" s="40"/>
      <c r="C445" s="229" t="s">
        <v>563</v>
      </c>
      <c r="D445" s="229" t="s">
        <v>176</v>
      </c>
      <c r="E445" s="230" t="s">
        <v>564</v>
      </c>
      <c r="F445" s="231" t="s">
        <v>565</v>
      </c>
      <c r="G445" s="232" t="s">
        <v>566</v>
      </c>
      <c r="H445" s="233">
        <v>17</v>
      </c>
      <c r="I445" s="234"/>
      <c r="J445" s="235">
        <f>ROUND(I445*H445,2)</f>
        <v>0</v>
      </c>
      <c r="K445" s="231" t="s">
        <v>180</v>
      </c>
      <c r="L445" s="45"/>
      <c r="M445" s="236" t="s">
        <v>1</v>
      </c>
      <c r="N445" s="237" t="s">
        <v>44</v>
      </c>
      <c r="O445" s="92"/>
      <c r="P445" s="238">
        <f>O445*H445</f>
        <v>0</v>
      </c>
      <c r="Q445" s="238">
        <v>0.0003102</v>
      </c>
      <c r="R445" s="238">
        <f>Q445*H445</f>
        <v>0.0052734000000000001</v>
      </c>
      <c r="S445" s="238">
        <v>0</v>
      </c>
      <c r="T445" s="23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40" t="s">
        <v>181</v>
      </c>
      <c r="AT445" s="240" t="s">
        <v>176</v>
      </c>
      <c r="AU445" s="240" t="s">
        <v>88</v>
      </c>
      <c r="AY445" s="18" t="s">
        <v>174</v>
      </c>
      <c r="BE445" s="241">
        <f>IF(N445="základní",J445,0)</f>
        <v>0</v>
      </c>
      <c r="BF445" s="241">
        <f>IF(N445="snížená",J445,0)</f>
        <v>0</v>
      </c>
      <c r="BG445" s="241">
        <f>IF(N445="zákl. přenesená",J445,0)</f>
        <v>0</v>
      </c>
      <c r="BH445" s="241">
        <f>IF(N445="sníž. přenesená",J445,0)</f>
        <v>0</v>
      </c>
      <c r="BI445" s="241">
        <f>IF(N445="nulová",J445,0)</f>
        <v>0</v>
      </c>
      <c r="BJ445" s="18" t="s">
        <v>86</v>
      </c>
      <c r="BK445" s="241">
        <f>ROUND(I445*H445,2)</f>
        <v>0</v>
      </c>
      <c r="BL445" s="18" t="s">
        <v>181</v>
      </c>
      <c r="BM445" s="240" t="s">
        <v>567</v>
      </c>
    </row>
    <row r="446" s="2" customFormat="1" ht="24.15" customHeight="1">
      <c r="A446" s="39"/>
      <c r="B446" s="40"/>
      <c r="C446" s="229" t="s">
        <v>568</v>
      </c>
      <c r="D446" s="229" t="s">
        <v>176</v>
      </c>
      <c r="E446" s="230" t="s">
        <v>569</v>
      </c>
      <c r="F446" s="231" t="s">
        <v>570</v>
      </c>
      <c r="G446" s="232" t="s">
        <v>437</v>
      </c>
      <c r="H446" s="233">
        <v>38</v>
      </c>
      <c r="I446" s="234"/>
      <c r="J446" s="235">
        <f>ROUND(I446*H446,2)</f>
        <v>0</v>
      </c>
      <c r="K446" s="231" t="s">
        <v>180</v>
      </c>
      <c r="L446" s="45"/>
      <c r="M446" s="236" t="s">
        <v>1</v>
      </c>
      <c r="N446" s="237" t="s">
        <v>44</v>
      </c>
      <c r="O446" s="92"/>
      <c r="P446" s="238">
        <f>O446*H446</f>
        <v>0</v>
      </c>
      <c r="Q446" s="238">
        <v>0.010186000000000001</v>
      </c>
      <c r="R446" s="238">
        <f>Q446*H446</f>
        <v>0.38706800000000002</v>
      </c>
      <c r="S446" s="238">
        <v>0</v>
      </c>
      <c r="T446" s="23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40" t="s">
        <v>181</v>
      </c>
      <c r="AT446" s="240" t="s">
        <v>176</v>
      </c>
      <c r="AU446" s="240" t="s">
        <v>88</v>
      </c>
      <c r="AY446" s="18" t="s">
        <v>174</v>
      </c>
      <c r="BE446" s="241">
        <f>IF(N446="základní",J446,0)</f>
        <v>0</v>
      </c>
      <c r="BF446" s="241">
        <f>IF(N446="snížená",J446,0)</f>
        <v>0</v>
      </c>
      <c r="BG446" s="241">
        <f>IF(N446="zákl. přenesená",J446,0)</f>
        <v>0</v>
      </c>
      <c r="BH446" s="241">
        <f>IF(N446="sníž. přenesená",J446,0)</f>
        <v>0</v>
      </c>
      <c r="BI446" s="241">
        <f>IF(N446="nulová",J446,0)</f>
        <v>0</v>
      </c>
      <c r="BJ446" s="18" t="s">
        <v>86</v>
      </c>
      <c r="BK446" s="241">
        <f>ROUND(I446*H446,2)</f>
        <v>0</v>
      </c>
      <c r="BL446" s="18" t="s">
        <v>181</v>
      </c>
      <c r="BM446" s="240" t="s">
        <v>571</v>
      </c>
    </row>
    <row r="447" s="13" customFormat="1">
      <c r="A447" s="13"/>
      <c r="B447" s="242"/>
      <c r="C447" s="243"/>
      <c r="D447" s="244" t="s">
        <v>183</v>
      </c>
      <c r="E447" s="245" t="s">
        <v>1</v>
      </c>
      <c r="F447" s="246" t="s">
        <v>572</v>
      </c>
      <c r="G447" s="243"/>
      <c r="H447" s="245" t="s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2" t="s">
        <v>183</v>
      </c>
      <c r="AU447" s="252" t="s">
        <v>88</v>
      </c>
      <c r="AV447" s="13" t="s">
        <v>86</v>
      </c>
      <c r="AW447" s="13" t="s">
        <v>34</v>
      </c>
      <c r="AX447" s="13" t="s">
        <v>79</v>
      </c>
      <c r="AY447" s="252" t="s">
        <v>174</v>
      </c>
    </row>
    <row r="448" s="14" customFormat="1">
      <c r="A448" s="14"/>
      <c r="B448" s="253"/>
      <c r="C448" s="254"/>
      <c r="D448" s="244" t="s">
        <v>183</v>
      </c>
      <c r="E448" s="255" t="s">
        <v>1</v>
      </c>
      <c r="F448" s="256" t="s">
        <v>573</v>
      </c>
      <c r="G448" s="254"/>
      <c r="H448" s="257">
        <v>38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3" t="s">
        <v>183</v>
      </c>
      <c r="AU448" s="263" t="s">
        <v>88</v>
      </c>
      <c r="AV448" s="14" t="s">
        <v>88</v>
      </c>
      <c r="AW448" s="14" t="s">
        <v>34</v>
      </c>
      <c r="AX448" s="14" t="s">
        <v>86</v>
      </c>
      <c r="AY448" s="263" t="s">
        <v>174</v>
      </c>
    </row>
    <row r="449" s="2" customFormat="1" ht="21.75" customHeight="1">
      <c r="A449" s="39"/>
      <c r="B449" s="40"/>
      <c r="C449" s="279" t="s">
        <v>574</v>
      </c>
      <c r="D449" s="279" t="s">
        <v>298</v>
      </c>
      <c r="E449" s="280" t="s">
        <v>575</v>
      </c>
      <c r="F449" s="281" t="s">
        <v>576</v>
      </c>
      <c r="G449" s="282" t="s">
        <v>437</v>
      </c>
      <c r="H449" s="283">
        <v>8</v>
      </c>
      <c r="I449" s="284"/>
      <c r="J449" s="285">
        <f>ROUND(I449*H449,2)</f>
        <v>0</v>
      </c>
      <c r="K449" s="281" t="s">
        <v>180</v>
      </c>
      <c r="L449" s="286"/>
      <c r="M449" s="287" t="s">
        <v>1</v>
      </c>
      <c r="N449" s="288" t="s">
        <v>44</v>
      </c>
      <c r="O449" s="92"/>
      <c r="P449" s="238">
        <f>O449*H449</f>
        <v>0</v>
      </c>
      <c r="Q449" s="238">
        <v>0.254</v>
      </c>
      <c r="R449" s="238">
        <f>Q449*H449</f>
        <v>2.032</v>
      </c>
      <c r="S449" s="238">
        <v>0</v>
      </c>
      <c r="T449" s="23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40" t="s">
        <v>240</v>
      </c>
      <c r="AT449" s="240" t="s">
        <v>298</v>
      </c>
      <c r="AU449" s="240" t="s">
        <v>88</v>
      </c>
      <c r="AY449" s="18" t="s">
        <v>174</v>
      </c>
      <c r="BE449" s="241">
        <f>IF(N449="základní",J449,0)</f>
        <v>0</v>
      </c>
      <c r="BF449" s="241">
        <f>IF(N449="snížená",J449,0)</f>
        <v>0</v>
      </c>
      <c r="BG449" s="241">
        <f>IF(N449="zákl. přenesená",J449,0)</f>
        <v>0</v>
      </c>
      <c r="BH449" s="241">
        <f>IF(N449="sníž. přenesená",J449,0)</f>
        <v>0</v>
      </c>
      <c r="BI449" s="241">
        <f>IF(N449="nulová",J449,0)</f>
        <v>0</v>
      </c>
      <c r="BJ449" s="18" t="s">
        <v>86</v>
      </c>
      <c r="BK449" s="241">
        <f>ROUND(I449*H449,2)</f>
        <v>0</v>
      </c>
      <c r="BL449" s="18" t="s">
        <v>181</v>
      </c>
      <c r="BM449" s="240" t="s">
        <v>577</v>
      </c>
    </row>
    <row r="450" s="2" customFormat="1" ht="21.75" customHeight="1">
      <c r="A450" s="39"/>
      <c r="B450" s="40"/>
      <c r="C450" s="279" t="s">
        <v>578</v>
      </c>
      <c r="D450" s="279" t="s">
        <v>298</v>
      </c>
      <c r="E450" s="280" t="s">
        <v>579</v>
      </c>
      <c r="F450" s="281" t="s">
        <v>580</v>
      </c>
      <c r="G450" s="282" t="s">
        <v>437</v>
      </c>
      <c r="H450" s="283">
        <v>9</v>
      </c>
      <c r="I450" s="284"/>
      <c r="J450" s="285">
        <f>ROUND(I450*H450,2)</f>
        <v>0</v>
      </c>
      <c r="K450" s="281" t="s">
        <v>180</v>
      </c>
      <c r="L450" s="286"/>
      <c r="M450" s="287" t="s">
        <v>1</v>
      </c>
      <c r="N450" s="288" t="s">
        <v>44</v>
      </c>
      <c r="O450" s="92"/>
      <c r="P450" s="238">
        <f>O450*H450</f>
        <v>0</v>
      </c>
      <c r="Q450" s="238">
        <v>0.50600000000000001</v>
      </c>
      <c r="R450" s="238">
        <f>Q450*H450</f>
        <v>4.5540000000000003</v>
      </c>
      <c r="S450" s="238">
        <v>0</v>
      </c>
      <c r="T450" s="23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40" t="s">
        <v>240</v>
      </c>
      <c r="AT450" s="240" t="s">
        <v>298</v>
      </c>
      <c r="AU450" s="240" t="s">
        <v>88</v>
      </c>
      <c r="AY450" s="18" t="s">
        <v>174</v>
      </c>
      <c r="BE450" s="241">
        <f>IF(N450="základní",J450,0)</f>
        <v>0</v>
      </c>
      <c r="BF450" s="241">
        <f>IF(N450="snížená",J450,0)</f>
        <v>0</v>
      </c>
      <c r="BG450" s="241">
        <f>IF(N450="zákl. přenesená",J450,0)</f>
        <v>0</v>
      </c>
      <c r="BH450" s="241">
        <f>IF(N450="sníž. přenesená",J450,0)</f>
        <v>0</v>
      </c>
      <c r="BI450" s="241">
        <f>IF(N450="nulová",J450,0)</f>
        <v>0</v>
      </c>
      <c r="BJ450" s="18" t="s">
        <v>86</v>
      </c>
      <c r="BK450" s="241">
        <f>ROUND(I450*H450,2)</f>
        <v>0</v>
      </c>
      <c r="BL450" s="18" t="s">
        <v>181</v>
      </c>
      <c r="BM450" s="240" t="s">
        <v>581</v>
      </c>
    </row>
    <row r="451" s="2" customFormat="1" ht="21.75" customHeight="1">
      <c r="A451" s="39"/>
      <c r="B451" s="40"/>
      <c r="C451" s="279" t="s">
        <v>582</v>
      </c>
      <c r="D451" s="279" t="s">
        <v>298</v>
      </c>
      <c r="E451" s="280" t="s">
        <v>583</v>
      </c>
      <c r="F451" s="281" t="s">
        <v>584</v>
      </c>
      <c r="G451" s="282" t="s">
        <v>437</v>
      </c>
      <c r="H451" s="283">
        <v>21</v>
      </c>
      <c r="I451" s="284"/>
      <c r="J451" s="285">
        <f>ROUND(I451*H451,2)</f>
        <v>0</v>
      </c>
      <c r="K451" s="281" t="s">
        <v>180</v>
      </c>
      <c r="L451" s="286"/>
      <c r="M451" s="287" t="s">
        <v>1</v>
      </c>
      <c r="N451" s="288" t="s">
        <v>44</v>
      </c>
      <c r="O451" s="92"/>
      <c r="P451" s="238">
        <f>O451*H451</f>
        <v>0</v>
      </c>
      <c r="Q451" s="238">
        <v>1.0129999999999999</v>
      </c>
      <c r="R451" s="238">
        <f>Q451*H451</f>
        <v>21.272999999999996</v>
      </c>
      <c r="S451" s="238">
        <v>0</v>
      </c>
      <c r="T451" s="23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40" t="s">
        <v>240</v>
      </c>
      <c r="AT451" s="240" t="s">
        <v>298</v>
      </c>
      <c r="AU451" s="240" t="s">
        <v>88</v>
      </c>
      <c r="AY451" s="18" t="s">
        <v>174</v>
      </c>
      <c r="BE451" s="241">
        <f>IF(N451="základní",J451,0)</f>
        <v>0</v>
      </c>
      <c r="BF451" s="241">
        <f>IF(N451="snížená",J451,0)</f>
        <v>0</v>
      </c>
      <c r="BG451" s="241">
        <f>IF(N451="zákl. přenesená",J451,0)</f>
        <v>0</v>
      </c>
      <c r="BH451" s="241">
        <f>IF(N451="sníž. přenesená",J451,0)</f>
        <v>0</v>
      </c>
      <c r="BI451" s="241">
        <f>IF(N451="nulová",J451,0)</f>
        <v>0</v>
      </c>
      <c r="BJ451" s="18" t="s">
        <v>86</v>
      </c>
      <c r="BK451" s="241">
        <f>ROUND(I451*H451,2)</f>
        <v>0</v>
      </c>
      <c r="BL451" s="18" t="s">
        <v>181</v>
      </c>
      <c r="BM451" s="240" t="s">
        <v>585</v>
      </c>
    </row>
    <row r="452" s="2" customFormat="1" ht="24.15" customHeight="1">
      <c r="A452" s="39"/>
      <c r="B452" s="40"/>
      <c r="C452" s="229" t="s">
        <v>586</v>
      </c>
      <c r="D452" s="229" t="s">
        <v>176</v>
      </c>
      <c r="E452" s="230" t="s">
        <v>587</v>
      </c>
      <c r="F452" s="231" t="s">
        <v>588</v>
      </c>
      <c r="G452" s="232" t="s">
        <v>437</v>
      </c>
      <c r="H452" s="233">
        <v>17</v>
      </c>
      <c r="I452" s="234"/>
      <c r="J452" s="235">
        <f>ROUND(I452*H452,2)</f>
        <v>0</v>
      </c>
      <c r="K452" s="231" t="s">
        <v>180</v>
      </c>
      <c r="L452" s="45"/>
      <c r="M452" s="236" t="s">
        <v>1</v>
      </c>
      <c r="N452" s="237" t="s">
        <v>44</v>
      </c>
      <c r="O452" s="92"/>
      <c r="P452" s="238">
        <f>O452*H452</f>
        <v>0</v>
      </c>
      <c r="Q452" s="238">
        <v>0.01248</v>
      </c>
      <c r="R452" s="238">
        <f>Q452*H452</f>
        <v>0.21215999999999999</v>
      </c>
      <c r="S452" s="238">
        <v>0</v>
      </c>
      <c r="T452" s="23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40" t="s">
        <v>181</v>
      </c>
      <c r="AT452" s="240" t="s">
        <v>176</v>
      </c>
      <c r="AU452" s="240" t="s">
        <v>88</v>
      </c>
      <c r="AY452" s="18" t="s">
        <v>174</v>
      </c>
      <c r="BE452" s="241">
        <f>IF(N452="základní",J452,0)</f>
        <v>0</v>
      </c>
      <c r="BF452" s="241">
        <f>IF(N452="snížená",J452,0)</f>
        <v>0</v>
      </c>
      <c r="BG452" s="241">
        <f>IF(N452="zákl. přenesená",J452,0)</f>
        <v>0</v>
      </c>
      <c r="BH452" s="241">
        <f>IF(N452="sníž. přenesená",J452,0)</f>
        <v>0</v>
      </c>
      <c r="BI452" s="241">
        <f>IF(N452="nulová",J452,0)</f>
        <v>0</v>
      </c>
      <c r="BJ452" s="18" t="s">
        <v>86</v>
      </c>
      <c r="BK452" s="241">
        <f>ROUND(I452*H452,2)</f>
        <v>0</v>
      </c>
      <c r="BL452" s="18" t="s">
        <v>181</v>
      </c>
      <c r="BM452" s="240" t="s">
        <v>589</v>
      </c>
    </row>
    <row r="453" s="13" customFormat="1">
      <c r="A453" s="13"/>
      <c r="B453" s="242"/>
      <c r="C453" s="243"/>
      <c r="D453" s="244" t="s">
        <v>183</v>
      </c>
      <c r="E453" s="245" t="s">
        <v>1</v>
      </c>
      <c r="F453" s="246" t="s">
        <v>572</v>
      </c>
      <c r="G453" s="243"/>
      <c r="H453" s="245" t="s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2" t="s">
        <v>183</v>
      </c>
      <c r="AU453" s="252" t="s">
        <v>88</v>
      </c>
      <c r="AV453" s="13" t="s">
        <v>86</v>
      </c>
      <c r="AW453" s="13" t="s">
        <v>34</v>
      </c>
      <c r="AX453" s="13" t="s">
        <v>79</v>
      </c>
      <c r="AY453" s="252" t="s">
        <v>174</v>
      </c>
    </row>
    <row r="454" s="14" customFormat="1">
      <c r="A454" s="14"/>
      <c r="B454" s="253"/>
      <c r="C454" s="254"/>
      <c r="D454" s="244" t="s">
        <v>183</v>
      </c>
      <c r="E454" s="255" t="s">
        <v>1</v>
      </c>
      <c r="F454" s="256" t="s">
        <v>293</v>
      </c>
      <c r="G454" s="254"/>
      <c r="H454" s="257">
        <v>17</v>
      </c>
      <c r="I454" s="258"/>
      <c r="J454" s="254"/>
      <c r="K454" s="254"/>
      <c r="L454" s="259"/>
      <c r="M454" s="260"/>
      <c r="N454" s="261"/>
      <c r="O454" s="261"/>
      <c r="P454" s="261"/>
      <c r="Q454" s="261"/>
      <c r="R454" s="261"/>
      <c r="S454" s="261"/>
      <c r="T454" s="26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3" t="s">
        <v>183</v>
      </c>
      <c r="AU454" s="263" t="s">
        <v>88</v>
      </c>
      <c r="AV454" s="14" t="s">
        <v>88</v>
      </c>
      <c r="AW454" s="14" t="s">
        <v>34</v>
      </c>
      <c r="AX454" s="14" t="s">
        <v>86</v>
      </c>
      <c r="AY454" s="263" t="s">
        <v>174</v>
      </c>
    </row>
    <row r="455" s="2" customFormat="1" ht="24.15" customHeight="1">
      <c r="A455" s="39"/>
      <c r="B455" s="40"/>
      <c r="C455" s="279" t="s">
        <v>590</v>
      </c>
      <c r="D455" s="279" t="s">
        <v>298</v>
      </c>
      <c r="E455" s="280" t="s">
        <v>591</v>
      </c>
      <c r="F455" s="281" t="s">
        <v>592</v>
      </c>
      <c r="G455" s="282" t="s">
        <v>437</v>
      </c>
      <c r="H455" s="283">
        <v>17</v>
      </c>
      <c r="I455" s="284"/>
      <c r="J455" s="285">
        <f>ROUND(I455*H455,2)</f>
        <v>0</v>
      </c>
      <c r="K455" s="281" t="s">
        <v>180</v>
      </c>
      <c r="L455" s="286"/>
      <c r="M455" s="287" t="s">
        <v>1</v>
      </c>
      <c r="N455" s="288" t="s">
        <v>44</v>
      </c>
      <c r="O455" s="92"/>
      <c r="P455" s="238">
        <f>O455*H455</f>
        <v>0</v>
      </c>
      <c r="Q455" s="238">
        <v>0.58499999999999996</v>
      </c>
      <c r="R455" s="238">
        <f>Q455*H455</f>
        <v>9.9450000000000003</v>
      </c>
      <c r="S455" s="238">
        <v>0</v>
      </c>
      <c r="T455" s="23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0" t="s">
        <v>240</v>
      </c>
      <c r="AT455" s="240" t="s">
        <v>298</v>
      </c>
      <c r="AU455" s="240" t="s">
        <v>88</v>
      </c>
      <c r="AY455" s="18" t="s">
        <v>174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86</v>
      </c>
      <c r="BK455" s="241">
        <f>ROUND(I455*H455,2)</f>
        <v>0</v>
      </c>
      <c r="BL455" s="18" t="s">
        <v>181</v>
      </c>
      <c r="BM455" s="240" t="s">
        <v>593</v>
      </c>
    </row>
    <row r="456" s="2" customFormat="1" ht="24.15" customHeight="1">
      <c r="A456" s="39"/>
      <c r="B456" s="40"/>
      <c r="C456" s="229" t="s">
        <v>594</v>
      </c>
      <c r="D456" s="229" t="s">
        <v>176</v>
      </c>
      <c r="E456" s="230" t="s">
        <v>595</v>
      </c>
      <c r="F456" s="231" t="s">
        <v>596</v>
      </c>
      <c r="G456" s="232" t="s">
        <v>437</v>
      </c>
      <c r="H456" s="233">
        <v>17</v>
      </c>
      <c r="I456" s="234"/>
      <c r="J456" s="235">
        <f>ROUND(I456*H456,2)</f>
        <v>0</v>
      </c>
      <c r="K456" s="231" t="s">
        <v>180</v>
      </c>
      <c r="L456" s="45"/>
      <c r="M456" s="236" t="s">
        <v>1</v>
      </c>
      <c r="N456" s="237" t="s">
        <v>44</v>
      </c>
      <c r="O456" s="92"/>
      <c r="P456" s="238">
        <f>O456*H456</f>
        <v>0</v>
      </c>
      <c r="Q456" s="238">
        <v>0.028538000000000001</v>
      </c>
      <c r="R456" s="238">
        <f>Q456*H456</f>
        <v>0.48514600000000002</v>
      </c>
      <c r="S456" s="238">
        <v>0</v>
      </c>
      <c r="T456" s="23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0" t="s">
        <v>181</v>
      </c>
      <c r="AT456" s="240" t="s">
        <v>176</v>
      </c>
      <c r="AU456" s="240" t="s">
        <v>88</v>
      </c>
      <c r="AY456" s="18" t="s">
        <v>174</v>
      </c>
      <c r="BE456" s="241">
        <f>IF(N456="základní",J456,0)</f>
        <v>0</v>
      </c>
      <c r="BF456" s="241">
        <f>IF(N456="snížená",J456,0)</f>
        <v>0</v>
      </c>
      <c r="BG456" s="241">
        <f>IF(N456="zákl. přenesená",J456,0)</f>
        <v>0</v>
      </c>
      <c r="BH456" s="241">
        <f>IF(N456="sníž. přenesená",J456,0)</f>
        <v>0</v>
      </c>
      <c r="BI456" s="241">
        <f>IF(N456="nulová",J456,0)</f>
        <v>0</v>
      </c>
      <c r="BJ456" s="18" t="s">
        <v>86</v>
      </c>
      <c r="BK456" s="241">
        <f>ROUND(I456*H456,2)</f>
        <v>0</v>
      </c>
      <c r="BL456" s="18" t="s">
        <v>181</v>
      </c>
      <c r="BM456" s="240" t="s">
        <v>597</v>
      </c>
    </row>
    <row r="457" s="13" customFormat="1">
      <c r="A457" s="13"/>
      <c r="B457" s="242"/>
      <c r="C457" s="243"/>
      <c r="D457" s="244" t="s">
        <v>183</v>
      </c>
      <c r="E457" s="245" t="s">
        <v>1</v>
      </c>
      <c r="F457" s="246" t="s">
        <v>572</v>
      </c>
      <c r="G457" s="243"/>
      <c r="H457" s="245" t="s">
        <v>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183</v>
      </c>
      <c r="AU457" s="252" t="s">
        <v>88</v>
      </c>
      <c r="AV457" s="13" t="s">
        <v>86</v>
      </c>
      <c r="AW457" s="13" t="s">
        <v>34</v>
      </c>
      <c r="AX457" s="13" t="s">
        <v>79</v>
      </c>
      <c r="AY457" s="252" t="s">
        <v>174</v>
      </c>
    </row>
    <row r="458" s="14" customFormat="1">
      <c r="A458" s="14"/>
      <c r="B458" s="253"/>
      <c r="C458" s="254"/>
      <c r="D458" s="244" t="s">
        <v>183</v>
      </c>
      <c r="E458" s="255" t="s">
        <v>1</v>
      </c>
      <c r="F458" s="256" t="s">
        <v>293</v>
      </c>
      <c r="G458" s="254"/>
      <c r="H458" s="257">
        <v>17</v>
      </c>
      <c r="I458" s="258"/>
      <c r="J458" s="254"/>
      <c r="K458" s="254"/>
      <c r="L458" s="259"/>
      <c r="M458" s="260"/>
      <c r="N458" s="261"/>
      <c r="O458" s="261"/>
      <c r="P458" s="261"/>
      <c r="Q458" s="261"/>
      <c r="R458" s="261"/>
      <c r="S458" s="261"/>
      <c r="T458" s="26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3" t="s">
        <v>183</v>
      </c>
      <c r="AU458" s="263" t="s">
        <v>88</v>
      </c>
      <c r="AV458" s="14" t="s">
        <v>88</v>
      </c>
      <c r="AW458" s="14" t="s">
        <v>34</v>
      </c>
      <c r="AX458" s="14" t="s">
        <v>86</v>
      </c>
      <c r="AY458" s="263" t="s">
        <v>174</v>
      </c>
    </row>
    <row r="459" s="2" customFormat="1" ht="21.75" customHeight="1">
      <c r="A459" s="39"/>
      <c r="B459" s="40"/>
      <c r="C459" s="279" t="s">
        <v>598</v>
      </c>
      <c r="D459" s="279" t="s">
        <v>298</v>
      </c>
      <c r="E459" s="280" t="s">
        <v>599</v>
      </c>
      <c r="F459" s="281" t="s">
        <v>600</v>
      </c>
      <c r="G459" s="282" t="s">
        <v>437</v>
      </c>
      <c r="H459" s="283">
        <v>17</v>
      </c>
      <c r="I459" s="284"/>
      <c r="J459" s="285">
        <f>ROUND(I459*H459,2)</f>
        <v>0</v>
      </c>
      <c r="K459" s="281" t="s">
        <v>180</v>
      </c>
      <c r="L459" s="286"/>
      <c r="M459" s="287" t="s">
        <v>1</v>
      </c>
      <c r="N459" s="288" t="s">
        <v>44</v>
      </c>
      <c r="O459" s="92"/>
      <c r="P459" s="238">
        <f>O459*H459</f>
        <v>0</v>
      </c>
      <c r="Q459" s="238">
        <v>1.6000000000000001</v>
      </c>
      <c r="R459" s="238">
        <f>Q459*H459</f>
        <v>27.200000000000003</v>
      </c>
      <c r="S459" s="238">
        <v>0</v>
      </c>
      <c r="T459" s="23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0" t="s">
        <v>240</v>
      </c>
      <c r="AT459" s="240" t="s">
        <v>298</v>
      </c>
      <c r="AU459" s="240" t="s">
        <v>88</v>
      </c>
      <c r="AY459" s="18" t="s">
        <v>174</v>
      </c>
      <c r="BE459" s="241">
        <f>IF(N459="základní",J459,0)</f>
        <v>0</v>
      </c>
      <c r="BF459" s="241">
        <f>IF(N459="snížená",J459,0)</f>
        <v>0</v>
      </c>
      <c r="BG459" s="241">
        <f>IF(N459="zákl. přenesená",J459,0)</f>
        <v>0</v>
      </c>
      <c r="BH459" s="241">
        <f>IF(N459="sníž. přenesená",J459,0)</f>
        <v>0</v>
      </c>
      <c r="BI459" s="241">
        <f>IF(N459="nulová",J459,0)</f>
        <v>0</v>
      </c>
      <c r="BJ459" s="18" t="s">
        <v>86</v>
      </c>
      <c r="BK459" s="241">
        <f>ROUND(I459*H459,2)</f>
        <v>0</v>
      </c>
      <c r="BL459" s="18" t="s">
        <v>181</v>
      </c>
      <c r="BM459" s="240" t="s">
        <v>601</v>
      </c>
    </row>
    <row r="460" s="2" customFormat="1" ht="24.15" customHeight="1">
      <c r="A460" s="39"/>
      <c r="B460" s="40"/>
      <c r="C460" s="279" t="s">
        <v>602</v>
      </c>
      <c r="D460" s="279" t="s">
        <v>298</v>
      </c>
      <c r="E460" s="280" t="s">
        <v>603</v>
      </c>
      <c r="F460" s="281" t="s">
        <v>604</v>
      </c>
      <c r="G460" s="282" t="s">
        <v>437</v>
      </c>
      <c r="H460" s="283">
        <v>55</v>
      </c>
      <c r="I460" s="284"/>
      <c r="J460" s="285">
        <f>ROUND(I460*H460,2)</f>
        <v>0</v>
      </c>
      <c r="K460" s="281" t="s">
        <v>180</v>
      </c>
      <c r="L460" s="286"/>
      <c r="M460" s="287" t="s">
        <v>1</v>
      </c>
      <c r="N460" s="288" t="s">
        <v>44</v>
      </c>
      <c r="O460" s="92"/>
      <c r="P460" s="238">
        <f>O460*H460</f>
        <v>0</v>
      </c>
      <c r="Q460" s="238">
        <v>0.002</v>
      </c>
      <c r="R460" s="238">
        <f>Q460*H460</f>
        <v>0.11</v>
      </c>
      <c r="S460" s="238">
        <v>0</v>
      </c>
      <c r="T460" s="23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0" t="s">
        <v>240</v>
      </c>
      <c r="AT460" s="240" t="s">
        <v>298</v>
      </c>
      <c r="AU460" s="240" t="s">
        <v>88</v>
      </c>
      <c r="AY460" s="18" t="s">
        <v>174</v>
      </c>
      <c r="BE460" s="241">
        <f>IF(N460="základní",J460,0)</f>
        <v>0</v>
      </c>
      <c r="BF460" s="241">
        <f>IF(N460="snížená",J460,0)</f>
        <v>0</v>
      </c>
      <c r="BG460" s="241">
        <f>IF(N460="zákl. přenesená",J460,0)</f>
        <v>0</v>
      </c>
      <c r="BH460" s="241">
        <f>IF(N460="sníž. přenesená",J460,0)</f>
        <v>0</v>
      </c>
      <c r="BI460" s="241">
        <f>IF(N460="nulová",J460,0)</f>
        <v>0</v>
      </c>
      <c r="BJ460" s="18" t="s">
        <v>86</v>
      </c>
      <c r="BK460" s="241">
        <f>ROUND(I460*H460,2)</f>
        <v>0</v>
      </c>
      <c r="BL460" s="18" t="s">
        <v>181</v>
      </c>
      <c r="BM460" s="240" t="s">
        <v>605</v>
      </c>
    </row>
    <row r="461" s="2" customFormat="1" ht="16.5" customHeight="1">
      <c r="A461" s="39"/>
      <c r="B461" s="40"/>
      <c r="C461" s="229" t="s">
        <v>606</v>
      </c>
      <c r="D461" s="229" t="s">
        <v>176</v>
      </c>
      <c r="E461" s="230" t="s">
        <v>607</v>
      </c>
      <c r="F461" s="231" t="s">
        <v>608</v>
      </c>
      <c r="G461" s="232" t="s">
        <v>437</v>
      </c>
      <c r="H461" s="233">
        <v>3</v>
      </c>
      <c r="I461" s="234"/>
      <c r="J461" s="235">
        <f>ROUND(I461*H461,2)</f>
        <v>0</v>
      </c>
      <c r="K461" s="231" t="s">
        <v>1</v>
      </c>
      <c r="L461" s="45"/>
      <c r="M461" s="236" t="s">
        <v>1</v>
      </c>
      <c r="N461" s="237" t="s">
        <v>44</v>
      </c>
      <c r="O461" s="92"/>
      <c r="P461" s="238">
        <f>O461*H461</f>
        <v>0</v>
      </c>
      <c r="Q461" s="238">
        <v>4.81569</v>
      </c>
      <c r="R461" s="238">
        <f>Q461*H461</f>
        <v>14.44707</v>
      </c>
      <c r="S461" s="238">
        <v>0</v>
      </c>
      <c r="T461" s="239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40" t="s">
        <v>181</v>
      </c>
      <c r="AT461" s="240" t="s">
        <v>176</v>
      </c>
      <c r="AU461" s="240" t="s">
        <v>88</v>
      </c>
      <c r="AY461" s="18" t="s">
        <v>174</v>
      </c>
      <c r="BE461" s="241">
        <f>IF(N461="základní",J461,0)</f>
        <v>0</v>
      </c>
      <c r="BF461" s="241">
        <f>IF(N461="snížená",J461,0)</f>
        <v>0</v>
      </c>
      <c r="BG461" s="241">
        <f>IF(N461="zákl. přenesená",J461,0)</f>
        <v>0</v>
      </c>
      <c r="BH461" s="241">
        <f>IF(N461="sníž. přenesená",J461,0)</f>
        <v>0</v>
      </c>
      <c r="BI461" s="241">
        <f>IF(N461="nulová",J461,0)</f>
        <v>0</v>
      </c>
      <c r="BJ461" s="18" t="s">
        <v>86</v>
      </c>
      <c r="BK461" s="241">
        <f>ROUND(I461*H461,2)</f>
        <v>0</v>
      </c>
      <c r="BL461" s="18" t="s">
        <v>181</v>
      </c>
      <c r="BM461" s="240" t="s">
        <v>609</v>
      </c>
    </row>
    <row r="462" s="13" customFormat="1">
      <c r="A462" s="13"/>
      <c r="B462" s="242"/>
      <c r="C462" s="243"/>
      <c r="D462" s="244" t="s">
        <v>183</v>
      </c>
      <c r="E462" s="245" t="s">
        <v>1</v>
      </c>
      <c r="F462" s="246" t="s">
        <v>610</v>
      </c>
      <c r="G462" s="243"/>
      <c r="H462" s="245" t="s">
        <v>1</v>
      </c>
      <c r="I462" s="247"/>
      <c r="J462" s="243"/>
      <c r="K462" s="243"/>
      <c r="L462" s="248"/>
      <c r="M462" s="249"/>
      <c r="N462" s="250"/>
      <c r="O462" s="250"/>
      <c r="P462" s="250"/>
      <c r="Q462" s="250"/>
      <c r="R462" s="250"/>
      <c r="S462" s="250"/>
      <c r="T462" s="25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2" t="s">
        <v>183</v>
      </c>
      <c r="AU462" s="252" t="s">
        <v>88</v>
      </c>
      <c r="AV462" s="13" t="s">
        <v>86</v>
      </c>
      <c r="AW462" s="13" t="s">
        <v>34</v>
      </c>
      <c r="AX462" s="13" t="s">
        <v>79</v>
      </c>
      <c r="AY462" s="252" t="s">
        <v>174</v>
      </c>
    </row>
    <row r="463" s="13" customFormat="1">
      <c r="A463" s="13"/>
      <c r="B463" s="242"/>
      <c r="C463" s="243"/>
      <c r="D463" s="244" t="s">
        <v>183</v>
      </c>
      <c r="E463" s="245" t="s">
        <v>1</v>
      </c>
      <c r="F463" s="246" t="s">
        <v>611</v>
      </c>
      <c r="G463" s="243"/>
      <c r="H463" s="245" t="s">
        <v>1</v>
      </c>
      <c r="I463" s="247"/>
      <c r="J463" s="243"/>
      <c r="K463" s="243"/>
      <c r="L463" s="248"/>
      <c r="M463" s="249"/>
      <c r="N463" s="250"/>
      <c r="O463" s="250"/>
      <c r="P463" s="250"/>
      <c r="Q463" s="250"/>
      <c r="R463" s="250"/>
      <c r="S463" s="250"/>
      <c r="T463" s="25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2" t="s">
        <v>183</v>
      </c>
      <c r="AU463" s="252" t="s">
        <v>88</v>
      </c>
      <c r="AV463" s="13" t="s">
        <v>86</v>
      </c>
      <c r="AW463" s="13" t="s">
        <v>34</v>
      </c>
      <c r="AX463" s="13" t="s">
        <v>79</v>
      </c>
      <c r="AY463" s="252" t="s">
        <v>174</v>
      </c>
    </row>
    <row r="464" s="14" customFormat="1">
      <c r="A464" s="14"/>
      <c r="B464" s="253"/>
      <c r="C464" s="254"/>
      <c r="D464" s="244" t="s">
        <v>183</v>
      </c>
      <c r="E464" s="255" t="s">
        <v>1</v>
      </c>
      <c r="F464" s="256" t="s">
        <v>95</v>
      </c>
      <c r="G464" s="254"/>
      <c r="H464" s="257">
        <v>3</v>
      </c>
      <c r="I464" s="258"/>
      <c r="J464" s="254"/>
      <c r="K464" s="254"/>
      <c r="L464" s="259"/>
      <c r="M464" s="260"/>
      <c r="N464" s="261"/>
      <c r="O464" s="261"/>
      <c r="P464" s="261"/>
      <c r="Q464" s="261"/>
      <c r="R464" s="261"/>
      <c r="S464" s="261"/>
      <c r="T464" s="26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3" t="s">
        <v>183</v>
      </c>
      <c r="AU464" s="263" t="s">
        <v>88</v>
      </c>
      <c r="AV464" s="14" t="s">
        <v>88</v>
      </c>
      <c r="AW464" s="14" t="s">
        <v>34</v>
      </c>
      <c r="AX464" s="14" t="s">
        <v>86</v>
      </c>
      <c r="AY464" s="263" t="s">
        <v>174</v>
      </c>
    </row>
    <row r="465" s="2" customFormat="1" ht="37.8" customHeight="1">
      <c r="A465" s="39"/>
      <c r="B465" s="40"/>
      <c r="C465" s="229" t="s">
        <v>612</v>
      </c>
      <c r="D465" s="229" t="s">
        <v>176</v>
      </c>
      <c r="E465" s="230" t="s">
        <v>613</v>
      </c>
      <c r="F465" s="231" t="s">
        <v>614</v>
      </c>
      <c r="G465" s="232" t="s">
        <v>437</v>
      </c>
      <c r="H465" s="233">
        <v>17</v>
      </c>
      <c r="I465" s="234"/>
      <c r="J465" s="235">
        <f>ROUND(I465*H465,2)</f>
        <v>0</v>
      </c>
      <c r="K465" s="231" t="s">
        <v>180</v>
      </c>
      <c r="L465" s="45"/>
      <c r="M465" s="236" t="s">
        <v>1</v>
      </c>
      <c r="N465" s="237" t="s">
        <v>44</v>
      </c>
      <c r="O465" s="92"/>
      <c r="P465" s="238">
        <f>O465*H465</f>
        <v>0</v>
      </c>
      <c r="Q465" s="238">
        <v>0.089999999999999997</v>
      </c>
      <c r="R465" s="238">
        <f>Q465*H465</f>
        <v>1.53</v>
      </c>
      <c r="S465" s="238">
        <v>0</v>
      </c>
      <c r="T465" s="23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0" t="s">
        <v>181</v>
      </c>
      <c r="AT465" s="240" t="s">
        <v>176</v>
      </c>
      <c r="AU465" s="240" t="s">
        <v>88</v>
      </c>
      <c r="AY465" s="18" t="s">
        <v>174</v>
      </c>
      <c r="BE465" s="241">
        <f>IF(N465="základní",J465,0)</f>
        <v>0</v>
      </c>
      <c r="BF465" s="241">
        <f>IF(N465="snížená",J465,0)</f>
        <v>0</v>
      </c>
      <c r="BG465" s="241">
        <f>IF(N465="zákl. přenesená",J465,0)</f>
        <v>0</v>
      </c>
      <c r="BH465" s="241">
        <f>IF(N465="sníž. přenesená",J465,0)</f>
        <v>0</v>
      </c>
      <c r="BI465" s="241">
        <f>IF(N465="nulová",J465,0)</f>
        <v>0</v>
      </c>
      <c r="BJ465" s="18" t="s">
        <v>86</v>
      </c>
      <c r="BK465" s="241">
        <f>ROUND(I465*H465,2)</f>
        <v>0</v>
      </c>
      <c r="BL465" s="18" t="s">
        <v>181</v>
      </c>
      <c r="BM465" s="240" t="s">
        <v>615</v>
      </c>
    </row>
    <row r="466" s="13" customFormat="1">
      <c r="A466" s="13"/>
      <c r="B466" s="242"/>
      <c r="C466" s="243"/>
      <c r="D466" s="244" t="s">
        <v>183</v>
      </c>
      <c r="E466" s="245" t="s">
        <v>1</v>
      </c>
      <c r="F466" s="246" t="s">
        <v>572</v>
      </c>
      <c r="G466" s="243"/>
      <c r="H466" s="245" t="s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2" t="s">
        <v>183</v>
      </c>
      <c r="AU466" s="252" t="s">
        <v>88</v>
      </c>
      <c r="AV466" s="13" t="s">
        <v>86</v>
      </c>
      <c r="AW466" s="13" t="s">
        <v>34</v>
      </c>
      <c r="AX466" s="13" t="s">
        <v>79</v>
      </c>
      <c r="AY466" s="252" t="s">
        <v>174</v>
      </c>
    </row>
    <row r="467" s="14" customFormat="1">
      <c r="A467" s="14"/>
      <c r="B467" s="253"/>
      <c r="C467" s="254"/>
      <c r="D467" s="244" t="s">
        <v>183</v>
      </c>
      <c r="E467" s="255" t="s">
        <v>1</v>
      </c>
      <c r="F467" s="256" t="s">
        <v>616</v>
      </c>
      <c r="G467" s="254"/>
      <c r="H467" s="257">
        <v>17</v>
      </c>
      <c r="I467" s="258"/>
      <c r="J467" s="254"/>
      <c r="K467" s="254"/>
      <c r="L467" s="259"/>
      <c r="M467" s="260"/>
      <c r="N467" s="261"/>
      <c r="O467" s="261"/>
      <c r="P467" s="261"/>
      <c r="Q467" s="261"/>
      <c r="R467" s="261"/>
      <c r="S467" s="261"/>
      <c r="T467" s="26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3" t="s">
        <v>183</v>
      </c>
      <c r="AU467" s="263" t="s">
        <v>88</v>
      </c>
      <c r="AV467" s="14" t="s">
        <v>88</v>
      </c>
      <c r="AW467" s="14" t="s">
        <v>34</v>
      </c>
      <c r="AX467" s="14" t="s">
        <v>86</v>
      </c>
      <c r="AY467" s="263" t="s">
        <v>174</v>
      </c>
    </row>
    <row r="468" s="2" customFormat="1" ht="24.15" customHeight="1">
      <c r="A468" s="39"/>
      <c r="B468" s="40"/>
      <c r="C468" s="279" t="s">
        <v>617</v>
      </c>
      <c r="D468" s="279" t="s">
        <v>298</v>
      </c>
      <c r="E468" s="280" t="s">
        <v>618</v>
      </c>
      <c r="F468" s="281" t="s">
        <v>619</v>
      </c>
      <c r="G468" s="282" t="s">
        <v>437</v>
      </c>
      <c r="H468" s="283">
        <v>3</v>
      </c>
      <c r="I468" s="284"/>
      <c r="J468" s="285">
        <f>ROUND(I468*H468,2)</f>
        <v>0</v>
      </c>
      <c r="K468" s="281" t="s">
        <v>180</v>
      </c>
      <c r="L468" s="286"/>
      <c r="M468" s="287" t="s">
        <v>1</v>
      </c>
      <c r="N468" s="288" t="s">
        <v>44</v>
      </c>
      <c r="O468" s="92"/>
      <c r="P468" s="238">
        <f>O468*H468</f>
        <v>0</v>
      </c>
      <c r="Q468" s="238">
        <v>0.079000000000000001</v>
      </c>
      <c r="R468" s="238">
        <f>Q468*H468</f>
        <v>0.23699999999999999</v>
      </c>
      <c r="S468" s="238">
        <v>0</v>
      </c>
      <c r="T468" s="23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40" t="s">
        <v>240</v>
      </c>
      <c r="AT468" s="240" t="s">
        <v>298</v>
      </c>
      <c r="AU468" s="240" t="s">
        <v>88</v>
      </c>
      <c r="AY468" s="18" t="s">
        <v>174</v>
      </c>
      <c r="BE468" s="241">
        <f>IF(N468="základní",J468,0)</f>
        <v>0</v>
      </c>
      <c r="BF468" s="241">
        <f>IF(N468="snížená",J468,0)</f>
        <v>0</v>
      </c>
      <c r="BG468" s="241">
        <f>IF(N468="zákl. přenesená",J468,0)</f>
        <v>0</v>
      </c>
      <c r="BH468" s="241">
        <f>IF(N468="sníž. přenesená",J468,0)</f>
        <v>0</v>
      </c>
      <c r="BI468" s="241">
        <f>IF(N468="nulová",J468,0)</f>
        <v>0</v>
      </c>
      <c r="BJ468" s="18" t="s">
        <v>86</v>
      </c>
      <c r="BK468" s="241">
        <f>ROUND(I468*H468,2)</f>
        <v>0</v>
      </c>
      <c r="BL468" s="18" t="s">
        <v>181</v>
      </c>
      <c r="BM468" s="240" t="s">
        <v>620</v>
      </c>
    </row>
    <row r="469" s="2" customFormat="1" ht="24.15" customHeight="1">
      <c r="A469" s="39"/>
      <c r="B469" s="40"/>
      <c r="C469" s="279" t="s">
        <v>621</v>
      </c>
      <c r="D469" s="279" t="s">
        <v>298</v>
      </c>
      <c r="E469" s="280" t="s">
        <v>622</v>
      </c>
      <c r="F469" s="281" t="s">
        <v>623</v>
      </c>
      <c r="G469" s="282" t="s">
        <v>437</v>
      </c>
      <c r="H469" s="283">
        <v>14</v>
      </c>
      <c r="I469" s="284"/>
      <c r="J469" s="285">
        <f>ROUND(I469*H469,2)</f>
        <v>0</v>
      </c>
      <c r="K469" s="281" t="s">
        <v>1</v>
      </c>
      <c r="L469" s="286"/>
      <c r="M469" s="287" t="s">
        <v>1</v>
      </c>
      <c r="N469" s="288" t="s">
        <v>44</v>
      </c>
      <c r="O469" s="92"/>
      <c r="P469" s="238">
        <f>O469*H469</f>
        <v>0</v>
      </c>
      <c r="Q469" s="238">
        <v>0.156</v>
      </c>
      <c r="R469" s="238">
        <f>Q469*H469</f>
        <v>2.1840000000000002</v>
      </c>
      <c r="S469" s="238">
        <v>0</v>
      </c>
      <c r="T469" s="23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0" t="s">
        <v>240</v>
      </c>
      <c r="AT469" s="240" t="s">
        <v>298</v>
      </c>
      <c r="AU469" s="240" t="s">
        <v>88</v>
      </c>
      <c r="AY469" s="18" t="s">
        <v>174</v>
      </c>
      <c r="BE469" s="241">
        <f>IF(N469="základní",J469,0)</f>
        <v>0</v>
      </c>
      <c r="BF469" s="241">
        <f>IF(N469="snížená",J469,0)</f>
        <v>0</v>
      </c>
      <c r="BG469" s="241">
        <f>IF(N469="zákl. přenesená",J469,0)</f>
        <v>0</v>
      </c>
      <c r="BH469" s="241">
        <f>IF(N469="sníž. přenesená",J469,0)</f>
        <v>0</v>
      </c>
      <c r="BI469" s="241">
        <f>IF(N469="nulová",J469,0)</f>
        <v>0</v>
      </c>
      <c r="BJ469" s="18" t="s">
        <v>86</v>
      </c>
      <c r="BK469" s="241">
        <f>ROUND(I469*H469,2)</f>
        <v>0</v>
      </c>
      <c r="BL469" s="18" t="s">
        <v>181</v>
      </c>
      <c r="BM469" s="240" t="s">
        <v>624</v>
      </c>
    </row>
    <row r="470" s="13" customFormat="1">
      <c r="A470" s="13"/>
      <c r="B470" s="242"/>
      <c r="C470" s="243"/>
      <c r="D470" s="244" t="s">
        <v>183</v>
      </c>
      <c r="E470" s="245" t="s">
        <v>1</v>
      </c>
      <c r="F470" s="246" t="s">
        <v>625</v>
      </c>
      <c r="G470" s="243"/>
      <c r="H470" s="245" t="s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2" t="s">
        <v>183</v>
      </c>
      <c r="AU470" s="252" t="s">
        <v>88</v>
      </c>
      <c r="AV470" s="13" t="s">
        <v>86</v>
      </c>
      <c r="AW470" s="13" t="s">
        <v>34</v>
      </c>
      <c r="AX470" s="13" t="s">
        <v>79</v>
      </c>
      <c r="AY470" s="252" t="s">
        <v>174</v>
      </c>
    </row>
    <row r="471" s="14" customFormat="1">
      <c r="A471" s="14"/>
      <c r="B471" s="253"/>
      <c r="C471" s="254"/>
      <c r="D471" s="244" t="s">
        <v>183</v>
      </c>
      <c r="E471" s="255" t="s">
        <v>1</v>
      </c>
      <c r="F471" s="256" t="s">
        <v>274</v>
      </c>
      <c r="G471" s="254"/>
      <c r="H471" s="257">
        <v>14</v>
      </c>
      <c r="I471" s="258"/>
      <c r="J471" s="254"/>
      <c r="K471" s="254"/>
      <c r="L471" s="259"/>
      <c r="M471" s="260"/>
      <c r="N471" s="261"/>
      <c r="O471" s="261"/>
      <c r="P471" s="261"/>
      <c r="Q471" s="261"/>
      <c r="R471" s="261"/>
      <c r="S471" s="261"/>
      <c r="T471" s="26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3" t="s">
        <v>183</v>
      </c>
      <c r="AU471" s="263" t="s">
        <v>88</v>
      </c>
      <c r="AV471" s="14" t="s">
        <v>88</v>
      </c>
      <c r="AW471" s="14" t="s">
        <v>34</v>
      </c>
      <c r="AX471" s="14" t="s">
        <v>86</v>
      </c>
      <c r="AY471" s="263" t="s">
        <v>174</v>
      </c>
    </row>
    <row r="472" s="2" customFormat="1" ht="24.15" customHeight="1">
      <c r="A472" s="39"/>
      <c r="B472" s="40"/>
      <c r="C472" s="229" t="s">
        <v>626</v>
      </c>
      <c r="D472" s="229" t="s">
        <v>176</v>
      </c>
      <c r="E472" s="230" t="s">
        <v>627</v>
      </c>
      <c r="F472" s="231" t="s">
        <v>628</v>
      </c>
      <c r="G472" s="232" t="s">
        <v>437</v>
      </c>
      <c r="H472" s="233">
        <v>14</v>
      </c>
      <c r="I472" s="234"/>
      <c r="J472" s="235">
        <f>ROUND(I472*H472,2)</f>
        <v>0</v>
      </c>
      <c r="K472" s="231" t="s">
        <v>180</v>
      </c>
      <c r="L472" s="45"/>
      <c r="M472" s="236" t="s">
        <v>1</v>
      </c>
      <c r="N472" s="237" t="s">
        <v>44</v>
      </c>
      <c r="O472" s="92"/>
      <c r="P472" s="238">
        <f>O472*H472</f>
        <v>0</v>
      </c>
      <c r="Q472" s="238">
        <v>0</v>
      </c>
      <c r="R472" s="238">
        <f>Q472*H472</f>
        <v>0</v>
      </c>
      <c r="S472" s="238">
        <v>0.10000000000000001</v>
      </c>
      <c r="T472" s="239">
        <f>S472*H472</f>
        <v>1.4000000000000001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0" t="s">
        <v>181</v>
      </c>
      <c r="AT472" s="240" t="s">
        <v>176</v>
      </c>
      <c r="AU472" s="240" t="s">
        <v>88</v>
      </c>
      <c r="AY472" s="18" t="s">
        <v>174</v>
      </c>
      <c r="BE472" s="241">
        <f>IF(N472="základní",J472,0)</f>
        <v>0</v>
      </c>
      <c r="BF472" s="241">
        <f>IF(N472="snížená",J472,0)</f>
        <v>0</v>
      </c>
      <c r="BG472" s="241">
        <f>IF(N472="zákl. přenesená",J472,0)</f>
        <v>0</v>
      </c>
      <c r="BH472" s="241">
        <f>IF(N472="sníž. přenesená",J472,0)</f>
        <v>0</v>
      </c>
      <c r="BI472" s="241">
        <f>IF(N472="nulová",J472,0)</f>
        <v>0</v>
      </c>
      <c r="BJ472" s="18" t="s">
        <v>86</v>
      </c>
      <c r="BK472" s="241">
        <f>ROUND(I472*H472,2)</f>
        <v>0</v>
      </c>
      <c r="BL472" s="18" t="s">
        <v>181</v>
      </c>
      <c r="BM472" s="240" t="s">
        <v>629</v>
      </c>
    </row>
    <row r="473" s="13" customFormat="1">
      <c r="A473" s="13"/>
      <c r="B473" s="242"/>
      <c r="C473" s="243"/>
      <c r="D473" s="244" t="s">
        <v>183</v>
      </c>
      <c r="E473" s="245" t="s">
        <v>1</v>
      </c>
      <c r="F473" s="246" t="s">
        <v>625</v>
      </c>
      <c r="G473" s="243"/>
      <c r="H473" s="245" t="s">
        <v>1</v>
      </c>
      <c r="I473" s="247"/>
      <c r="J473" s="243"/>
      <c r="K473" s="243"/>
      <c r="L473" s="248"/>
      <c r="M473" s="249"/>
      <c r="N473" s="250"/>
      <c r="O473" s="250"/>
      <c r="P473" s="250"/>
      <c r="Q473" s="250"/>
      <c r="R473" s="250"/>
      <c r="S473" s="250"/>
      <c r="T473" s="25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2" t="s">
        <v>183</v>
      </c>
      <c r="AU473" s="252" t="s">
        <v>88</v>
      </c>
      <c r="AV473" s="13" t="s">
        <v>86</v>
      </c>
      <c r="AW473" s="13" t="s">
        <v>34</v>
      </c>
      <c r="AX473" s="13" t="s">
        <v>79</v>
      </c>
      <c r="AY473" s="252" t="s">
        <v>174</v>
      </c>
    </row>
    <row r="474" s="14" customFormat="1">
      <c r="A474" s="14"/>
      <c r="B474" s="253"/>
      <c r="C474" s="254"/>
      <c r="D474" s="244" t="s">
        <v>183</v>
      </c>
      <c r="E474" s="255" t="s">
        <v>1</v>
      </c>
      <c r="F474" s="256" t="s">
        <v>274</v>
      </c>
      <c r="G474" s="254"/>
      <c r="H474" s="257">
        <v>14</v>
      </c>
      <c r="I474" s="258"/>
      <c r="J474" s="254"/>
      <c r="K474" s="254"/>
      <c r="L474" s="259"/>
      <c r="M474" s="260"/>
      <c r="N474" s="261"/>
      <c r="O474" s="261"/>
      <c r="P474" s="261"/>
      <c r="Q474" s="261"/>
      <c r="R474" s="261"/>
      <c r="S474" s="261"/>
      <c r="T474" s="26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3" t="s">
        <v>183</v>
      </c>
      <c r="AU474" s="263" t="s">
        <v>88</v>
      </c>
      <c r="AV474" s="14" t="s">
        <v>88</v>
      </c>
      <c r="AW474" s="14" t="s">
        <v>34</v>
      </c>
      <c r="AX474" s="14" t="s">
        <v>86</v>
      </c>
      <c r="AY474" s="263" t="s">
        <v>174</v>
      </c>
    </row>
    <row r="475" s="2" customFormat="1" ht="37.8" customHeight="1">
      <c r="A475" s="39"/>
      <c r="B475" s="40"/>
      <c r="C475" s="229" t="s">
        <v>630</v>
      </c>
      <c r="D475" s="229" t="s">
        <v>176</v>
      </c>
      <c r="E475" s="230" t="s">
        <v>631</v>
      </c>
      <c r="F475" s="231" t="s">
        <v>632</v>
      </c>
      <c r="G475" s="232" t="s">
        <v>437</v>
      </c>
      <c r="H475" s="233">
        <v>14</v>
      </c>
      <c r="I475" s="234"/>
      <c r="J475" s="235">
        <f>ROUND(I475*H475,2)</f>
        <v>0</v>
      </c>
      <c r="K475" s="231" t="s">
        <v>1</v>
      </c>
      <c r="L475" s="45"/>
      <c r="M475" s="236" t="s">
        <v>1</v>
      </c>
      <c r="N475" s="237" t="s">
        <v>44</v>
      </c>
      <c r="O475" s="92"/>
      <c r="P475" s="238">
        <f>O475*H475</f>
        <v>0</v>
      </c>
      <c r="Q475" s="238">
        <v>0.0070200000000000002</v>
      </c>
      <c r="R475" s="238">
        <f>Q475*H475</f>
        <v>0.098280000000000006</v>
      </c>
      <c r="S475" s="238">
        <v>0</v>
      </c>
      <c r="T475" s="23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0" t="s">
        <v>181</v>
      </c>
      <c r="AT475" s="240" t="s">
        <v>176</v>
      </c>
      <c r="AU475" s="240" t="s">
        <v>88</v>
      </c>
      <c r="AY475" s="18" t="s">
        <v>174</v>
      </c>
      <c r="BE475" s="241">
        <f>IF(N475="základní",J475,0)</f>
        <v>0</v>
      </c>
      <c r="BF475" s="241">
        <f>IF(N475="snížená",J475,0)</f>
        <v>0</v>
      </c>
      <c r="BG475" s="241">
        <f>IF(N475="zákl. přenesená",J475,0)</f>
        <v>0</v>
      </c>
      <c r="BH475" s="241">
        <f>IF(N475="sníž. přenesená",J475,0)</f>
        <v>0</v>
      </c>
      <c r="BI475" s="241">
        <f>IF(N475="nulová",J475,0)</f>
        <v>0</v>
      </c>
      <c r="BJ475" s="18" t="s">
        <v>86</v>
      </c>
      <c r="BK475" s="241">
        <f>ROUND(I475*H475,2)</f>
        <v>0</v>
      </c>
      <c r="BL475" s="18" t="s">
        <v>181</v>
      </c>
      <c r="BM475" s="240" t="s">
        <v>633</v>
      </c>
    </row>
    <row r="476" s="13" customFormat="1">
      <c r="A476" s="13"/>
      <c r="B476" s="242"/>
      <c r="C476" s="243"/>
      <c r="D476" s="244" t="s">
        <v>183</v>
      </c>
      <c r="E476" s="245" t="s">
        <v>1</v>
      </c>
      <c r="F476" s="246" t="s">
        <v>572</v>
      </c>
      <c r="G476" s="243"/>
      <c r="H476" s="245" t="s">
        <v>1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2" t="s">
        <v>183</v>
      </c>
      <c r="AU476" s="252" t="s">
        <v>88</v>
      </c>
      <c r="AV476" s="13" t="s">
        <v>86</v>
      </c>
      <c r="AW476" s="13" t="s">
        <v>34</v>
      </c>
      <c r="AX476" s="13" t="s">
        <v>79</v>
      </c>
      <c r="AY476" s="252" t="s">
        <v>174</v>
      </c>
    </row>
    <row r="477" s="14" customFormat="1">
      <c r="A477" s="14"/>
      <c r="B477" s="253"/>
      <c r="C477" s="254"/>
      <c r="D477" s="244" t="s">
        <v>183</v>
      </c>
      <c r="E477" s="255" t="s">
        <v>1</v>
      </c>
      <c r="F477" s="256" t="s">
        <v>634</v>
      </c>
      <c r="G477" s="254"/>
      <c r="H477" s="257">
        <v>14</v>
      </c>
      <c r="I477" s="258"/>
      <c r="J477" s="254"/>
      <c r="K477" s="254"/>
      <c r="L477" s="259"/>
      <c r="M477" s="260"/>
      <c r="N477" s="261"/>
      <c r="O477" s="261"/>
      <c r="P477" s="261"/>
      <c r="Q477" s="261"/>
      <c r="R477" s="261"/>
      <c r="S477" s="261"/>
      <c r="T477" s="26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3" t="s">
        <v>183</v>
      </c>
      <c r="AU477" s="263" t="s">
        <v>88</v>
      </c>
      <c r="AV477" s="14" t="s">
        <v>88</v>
      </c>
      <c r="AW477" s="14" t="s">
        <v>34</v>
      </c>
      <c r="AX477" s="14" t="s">
        <v>86</v>
      </c>
      <c r="AY477" s="263" t="s">
        <v>174</v>
      </c>
    </row>
    <row r="478" s="2" customFormat="1" ht="24.15" customHeight="1">
      <c r="A478" s="39"/>
      <c r="B478" s="40"/>
      <c r="C478" s="279" t="s">
        <v>635</v>
      </c>
      <c r="D478" s="279" t="s">
        <v>298</v>
      </c>
      <c r="E478" s="280" t="s">
        <v>636</v>
      </c>
      <c r="F478" s="281" t="s">
        <v>637</v>
      </c>
      <c r="G478" s="282" t="s">
        <v>437</v>
      </c>
      <c r="H478" s="283">
        <v>12</v>
      </c>
      <c r="I478" s="284"/>
      <c r="J478" s="285">
        <f>ROUND(I478*H478,2)</f>
        <v>0</v>
      </c>
      <c r="K478" s="281" t="s">
        <v>1</v>
      </c>
      <c r="L478" s="286"/>
      <c r="M478" s="287" t="s">
        <v>1</v>
      </c>
      <c r="N478" s="288" t="s">
        <v>44</v>
      </c>
      <c r="O478" s="92"/>
      <c r="P478" s="238">
        <f>O478*H478</f>
        <v>0</v>
      </c>
      <c r="Q478" s="238">
        <v>0.079000000000000001</v>
      </c>
      <c r="R478" s="238">
        <f>Q478*H478</f>
        <v>0.94799999999999995</v>
      </c>
      <c r="S478" s="238">
        <v>0</v>
      </c>
      <c r="T478" s="239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40" t="s">
        <v>240</v>
      </c>
      <c r="AT478" s="240" t="s">
        <v>298</v>
      </c>
      <c r="AU478" s="240" t="s">
        <v>88</v>
      </c>
      <c r="AY478" s="18" t="s">
        <v>174</v>
      </c>
      <c r="BE478" s="241">
        <f>IF(N478="základní",J478,0)</f>
        <v>0</v>
      </c>
      <c r="BF478" s="241">
        <f>IF(N478="snížená",J478,0)</f>
        <v>0</v>
      </c>
      <c r="BG478" s="241">
        <f>IF(N478="zákl. přenesená",J478,0)</f>
        <v>0</v>
      </c>
      <c r="BH478" s="241">
        <f>IF(N478="sníž. přenesená",J478,0)</f>
        <v>0</v>
      </c>
      <c r="BI478" s="241">
        <f>IF(N478="nulová",J478,0)</f>
        <v>0</v>
      </c>
      <c r="BJ478" s="18" t="s">
        <v>86</v>
      </c>
      <c r="BK478" s="241">
        <f>ROUND(I478*H478,2)</f>
        <v>0</v>
      </c>
      <c r="BL478" s="18" t="s">
        <v>181</v>
      </c>
      <c r="BM478" s="240" t="s">
        <v>638</v>
      </c>
    </row>
    <row r="479" s="2" customFormat="1" ht="24.15" customHeight="1">
      <c r="A479" s="39"/>
      <c r="B479" s="40"/>
      <c r="C479" s="279" t="s">
        <v>639</v>
      </c>
      <c r="D479" s="279" t="s">
        <v>298</v>
      </c>
      <c r="E479" s="280" t="s">
        <v>640</v>
      </c>
      <c r="F479" s="281" t="s">
        <v>641</v>
      </c>
      <c r="G479" s="282" t="s">
        <v>437</v>
      </c>
      <c r="H479" s="283">
        <v>2</v>
      </c>
      <c r="I479" s="284"/>
      <c r="J479" s="285">
        <f>ROUND(I479*H479,2)</f>
        <v>0</v>
      </c>
      <c r="K479" s="281" t="s">
        <v>1</v>
      </c>
      <c r="L479" s="286"/>
      <c r="M479" s="287" t="s">
        <v>1</v>
      </c>
      <c r="N479" s="288" t="s">
        <v>44</v>
      </c>
      <c r="O479" s="92"/>
      <c r="P479" s="238">
        <f>O479*H479</f>
        <v>0</v>
      </c>
      <c r="Q479" s="238">
        <v>0.081000000000000003</v>
      </c>
      <c r="R479" s="238">
        <f>Q479*H479</f>
        <v>0.16200000000000001</v>
      </c>
      <c r="S479" s="238">
        <v>0</v>
      </c>
      <c r="T479" s="23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40" t="s">
        <v>240</v>
      </c>
      <c r="AT479" s="240" t="s">
        <v>298</v>
      </c>
      <c r="AU479" s="240" t="s">
        <v>88</v>
      </c>
      <c r="AY479" s="18" t="s">
        <v>174</v>
      </c>
      <c r="BE479" s="241">
        <f>IF(N479="základní",J479,0)</f>
        <v>0</v>
      </c>
      <c r="BF479" s="241">
        <f>IF(N479="snížená",J479,0)</f>
        <v>0</v>
      </c>
      <c r="BG479" s="241">
        <f>IF(N479="zákl. přenesená",J479,0)</f>
        <v>0</v>
      </c>
      <c r="BH479" s="241">
        <f>IF(N479="sníž. přenesená",J479,0)</f>
        <v>0</v>
      </c>
      <c r="BI479" s="241">
        <f>IF(N479="nulová",J479,0)</f>
        <v>0</v>
      </c>
      <c r="BJ479" s="18" t="s">
        <v>86</v>
      </c>
      <c r="BK479" s="241">
        <f>ROUND(I479*H479,2)</f>
        <v>0</v>
      </c>
      <c r="BL479" s="18" t="s">
        <v>181</v>
      </c>
      <c r="BM479" s="240" t="s">
        <v>642</v>
      </c>
    </row>
    <row r="480" s="2" customFormat="1" ht="16.5" customHeight="1">
      <c r="A480" s="39"/>
      <c r="B480" s="40"/>
      <c r="C480" s="279" t="s">
        <v>643</v>
      </c>
      <c r="D480" s="279" t="s">
        <v>298</v>
      </c>
      <c r="E480" s="280" t="s">
        <v>644</v>
      </c>
      <c r="F480" s="281" t="s">
        <v>645</v>
      </c>
      <c r="G480" s="282" t="s">
        <v>437</v>
      </c>
      <c r="H480" s="283">
        <v>14</v>
      </c>
      <c r="I480" s="284"/>
      <c r="J480" s="285">
        <f>ROUND(I480*H480,2)</f>
        <v>0</v>
      </c>
      <c r="K480" s="281" t="s">
        <v>1</v>
      </c>
      <c r="L480" s="286"/>
      <c r="M480" s="287" t="s">
        <v>1</v>
      </c>
      <c r="N480" s="288" t="s">
        <v>44</v>
      </c>
      <c r="O480" s="92"/>
      <c r="P480" s="238">
        <f>O480*H480</f>
        <v>0</v>
      </c>
      <c r="Q480" s="238">
        <v>0.01</v>
      </c>
      <c r="R480" s="238">
        <f>Q480*H480</f>
        <v>0.14000000000000001</v>
      </c>
      <c r="S480" s="238">
        <v>0</v>
      </c>
      <c r="T480" s="23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40" t="s">
        <v>240</v>
      </c>
      <c r="AT480" s="240" t="s">
        <v>298</v>
      </c>
      <c r="AU480" s="240" t="s">
        <v>88</v>
      </c>
      <c r="AY480" s="18" t="s">
        <v>174</v>
      </c>
      <c r="BE480" s="241">
        <f>IF(N480="základní",J480,0)</f>
        <v>0</v>
      </c>
      <c r="BF480" s="241">
        <f>IF(N480="snížená",J480,0)</f>
        <v>0</v>
      </c>
      <c r="BG480" s="241">
        <f>IF(N480="zákl. přenesená",J480,0)</f>
        <v>0</v>
      </c>
      <c r="BH480" s="241">
        <f>IF(N480="sníž. přenesená",J480,0)</f>
        <v>0</v>
      </c>
      <c r="BI480" s="241">
        <f>IF(N480="nulová",J480,0)</f>
        <v>0</v>
      </c>
      <c r="BJ480" s="18" t="s">
        <v>86</v>
      </c>
      <c r="BK480" s="241">
        <f>ROUND(I480*H480,2)</f>
        <v>0</v>
      </c>
      <c r="BL480" s="18" t="s">
        <v>181</v>
      </c>
      <c r="BM480" s="240" t="s">
        <v>646</v>
      </c>
    </row>
    <row r="481" s="2" customFormat="1" ht="37.8" customHeight="1">
      <c r="A481" s="39"/>
      <c r="B481" s="40"/>
      <c r="C481" s="229" t="s">
        <v>647</v>
      </c>
      <c r="D481" s="229" t="s">
        <v>176</v>
      </c>
      <c r="E481" s="230" t="s">
        <v>648</v>
      </c>
      <c r="F481" s="231" t="s">
        <v>649</v>
      </c>
      <c r="G481" s="232" t="s">
        <v>437</v>
      </c>
      <c r="H481" s="233">
        <v>6</v>
      </c>
      <c r="I481" s="234"/>
      <c r="J481" s="235">
        <f>ROUND(I481*H481,2)</f>
        <v>0</v>
      </c>
      <c r="K481" s="231" t="s">
        <v>180</v>
      </c>
      <c r="L481" s="45"/>
      <c r="M481" s="236" t="s">
        <v>1</v>
      </c>
      <c r="N481" s="237" t="s">
        <v>44</v>
      </c>
      <c r="O481" s="92"/>
      <c r="P481" s="238">
        <f>O481*H481</f>
        <v>0</v>
      </c>
      <c r="Q481" s="238">
        <v>0.00092000000000000003</v>
      </c>
      <c r="R481" s="238">
        <f>Q481*H481</f>
        <v>0.0055200000000000006</v>
      </c>
      <c r="S481" s="238">
        <v>0</v>
      </c>
      <c r="T481" s="23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40" t="s">
        <v>181</v>
      </c>
      <c r="AT481" s="240" t="s">
        <v>176</v>
      </c>
      <c r="AU481" s="240" t="s">
        <v>88</v>
      </c>
      <c r="AY481" s="18" t="s">
        <v>174</v>
      </c>
      <c r="BE481" s="241">
        <f>IF(N481="základní",J481,0)</f>
        <v>0</v>
      </c>
      <c r="BF481" s="241">
        <f>IF(N481="snížená",J481,0)</f>
        <v>0</v>
      </c>
      <c r="BG481" s="241">
        <f>IF(N481="zákl. přenesená",J481,0)</f>
        <v>0</v>
      </c>
      <c r="BH481" s="241">
        <f>IF(N481="sníž. přenesená",J481,0)</f>
        <v>0</v>
      </c>
      <c r="BI481" s="241">
        <f>IF(N481="nulová",J481,0)</f>
        <v>0</v>
      </c>
      <c r="BJ481" s="18" t="s">
        <v>86</v>
      </c>
      <c r="BK481" s="241">
        <f>ROUND(I481*H481,2)</f>
        <v>0</v>
      </c>
      <c r="BL481" s="18" t="s">
        <v>181</v>
      </c>
      <c r="BM481" s="240" t="s">
        <v>650</v>
      </c>
    </row>
    <row r="482" s="2" customFormat="1" ht="24.15" customHeight="1">
      <c r="A482" s="39"/>
      <c r="B482" s="40"/>
      <c r="C482" s="229" t="s">
        <v>651</v>
      </c>
      <c r="D482" s="229" t="s">
        <v>176</v>
      </c>
      <c r="E482" s="230" t="s">
        <v>652</v>
      </c>
      <c r="F482" s="231" t="s">
        <v>653</v>
      </c>
      <c r="G482" s="232" t="s">
        <v>437</v>
      </c>
      <c r="H482" s="233">
        <v>2</v>
      </c>
      <c r="I482" s="234"/>
      <c r="J482" s="235">
        <f>ROUND(I482*H482,2)</f>
        <v>0</v>
      </c>
      <c r="K482" s="231" t="s">
        <v>180</v>
      </c>
      <c r="L482" s="45"/>
      <c r="M482" s="236" t="s">
        <v>1</v>
      </c>
      <c r="N482" s="237" t="s">
        <v>44</v>
      </c>
      <c r="O482" s="92"/>
      <c r="P482" s="238">
        <f>O482*H482</f>
        <v>0</v>
      </c>
      <c r="Q482" s="238">
        <v>0.00266</v>
      </c>
      <c r="R482" s="238">
        <f>Q482*H482</f>
        <v>0.0053200000000000001</v>
      </c>
      <c r="S482" s="238">
        <v>0</v>
      </c>
      <c r="T482" s="23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40" t="s">
        <v>181</v>
      </c>
      <c r="AT482" s="240" t="s">
        <v>176</v>
      </c>
      <c r="AU482" s="240" t="s">
        <v>88</v>
      </c>
      <c r="AY482" s="18" t="s">
        <v>174</v>
      </c>
      <c r="BE482" s="241">
        <f>IF(N482="základní",J482,0)</f>
        <v>0</v>
      </c>
      <c r="BF482" s="241">
        <f>IF(N482="snížená",J482,0)</f>
        <v>0</v>
      </c>
      <c r="BG482" s="241">
        <f>IF(N482="zákl. přenesená",J482,0)</f>
        <v>0</v>
      </c>
      <c r="BH482" s="241">
        <f>IF(N482="sníž. přenesená",J482,0)</f>
        <v>0</v>
      </c>
      <c r="BI482" s="241">
        <f>IF(N482="nulová",J482,0)</f>
        <v>0</v>
      </c>
      <c r="BJ482" s="18" t="s">
        <v>86</v>
      </c>
      <c r="BK482" s="241">
        <f>ROUND(I482*H482,2)</f>
        <v>0</v>
      </c>
      <c r="BL482" s="18" t="s">
        <v>181</v>
      </c>
      <c r="BM482" s="240" t="s">
        <v>654</v>
      </c>
    </row>
    <row r="483" s="12" customFormat="1" ht="22.8" customHeight="1">
      <c r="A483" s="12"/>
      <c r="B483" s="213"/>
      <c r="C483" s="214"/>
      <c r="D483" s="215" t="s">
        <v>78</v>
      </c>
      <c r="E483" s="227" t="s">
        <v>246</v>
      </c>
      <c r="F483" s="227" t="s">
        <v>655</v>
      </c>
      <c r="G483" s="214"/>
      <c r="H483" s="214"/>
      <c r="I483" s="217"/>
      <c r="J483" s="228">
        <f>BK483</f>
        <v>0</v>
      </c>
      <c r="K483" s="214"/>
      <c r="L483" s="219"/>
      <c r="M483" s="220"/>
      <c r="N483" s="221"/>
      <c r="O483" s="221"/>
      <c r="P483" s="222">
        <f>SUM(P484:P508)</f>
        <v>0</v>
      </c>
      <c r="Q483" s="221"/>
      <c r="R483" s="222">
        <f>SUM(R484:R508)</f>
        <v>0.6441567681</v>
      </c>
      <c r="S483" s="221"/>
      <c r="T483" s="223">
        <f>SUM(T484:T508)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24" t="s">
        <v>86</v>
      </c>
      <c r="AT483" s="225" t="s">
        <v>78</v>
      </c>
      <c r="AU483" s="225" t="s">
        <v>86</v>
      </c>
      <c r="AY483" s="224" t="s">
        <v>174</v>
      </c>
      <c r="BK483" s="226">
        <f>SUM(BK484:BK508)</f>
        <v>0</v>
      </c>
    </row>
    <row r="484" s="2" customFormat="1" ht="49.05" customHeight="1">
      <c r="A484" s="39"/>
      <c r="B484" s="40"/>
      <c r="C484" s="229" t="s">
        <v>656</v>
      </c>
      <c r="D484" s="229" t="s">
        <v>176</v>
      </c>
      <c r="E484" s="230" t="s">
        <v>657</v>
      </c>
      <c r="F484" s="231" t="s">
        <v>658</v>
      </c>
      <c r="G484" s="232" t="s">
        <v>243</v>
      </c>
      <c r="H484" s="233">
        <v>4</v>
      </c>
      <c r="I484" s="234"/>
      <c r="J484" s="235">
        <f>ROUND(I484*H484,2)</f>
        <v>0</v>
      </c>
      <c r="K484" s="231" t="s">
        <v>180</v>
      </c>
      <c r="L484" s="45"/>
      <c r="M484" s="236" t="s">
        <v>1</v>
      </c>
      <c r="N484" s="237" t="s">
        <v>44</v>
      </c>
      <c r="O484" s="92"/>
      <c r="P484" s="238">
        <f>O484*H484</f>
        <v>0</v>
      </c>
      <c r="Q484" s="238">
        <v>0.12949959999999999</v>
      </c>
      <c r="R484" s="238">
        <f>Q484*H484</f>
        <v>0.51799839999999997</v>
      </c>
      <c r="S484" s="238">
        <v>0</v>
      </c>
      <c r="T484" s="239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40" t="s">
        <v>181</v>
      </c>
      <c r="AT484" s="240" t="s">
        <v>176</v>
      </c>
      <c r="AU484" s="240" t="s">
        <v>88</v>
      </c>
      <c r="AY484" s="18" t="s">
        <v>174</v>
      </c>
      <c r="BE484" s="241">
        <f>IF(N484="základní",J484,0)</f>
        <v>0</v>
      </c>
      <c r="BF484" s="241">
        <f>IF(N484="snížená",J484,0)</f>
        <v>0</v>
      </c>
      <c r="BG484" s="241">
        <f>IF(N484="zákl. přenesená",J484,0)</f>
        <v>0</v>
      </c>
      <c r="BH484" s="241">
        <f>IF(N484="sníž. přenesená",J484,0)</f>
        <v>0</v>
      </c>
      <c r="BI484" s="241">
        <f>IF(N484="nulová",J484,0)</f>
        <v>0</v>
      </c>
      <c r="BJ484" s="18" t="s">
        <v>86</v>
      </c>
      <c r="BK484" s="241">
        <f>ROUND(I484*H484,2)</f>
        <v>0</v>
      </c>
      <c r="BL484" s="18" t="s">
        <v>181</v>
      </c>
      <c r="BM484" s="240" t="s">
        <v>659</v>
      </c>
    </row>
    <row r="485" s="13" customFormat="1">
      <c r="A485" s="13"/>
      <c r="B485" s="242"/>
      <c r="C485" s="243"/>
      <c r="D485" s="244" t="s">
        <v>183</v>
      </c>
      <c r="E485" s="245" t="s">
        <v>1</v>
      </c>
      <c r="F485" s="246" t="s">
        <v>660</v>
      </c>
      <c r="G485" s="243"/>
      <c r="H485" s="245" t="s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2" t="s">
        <v>183</v>
      </c>
      <c r="AU485" s="252" t="s">
        <v>88</v>
      </c>
      <c r="AV485" s="13" t="s">
        <v>86</v>
      </c>
      <c r="AW485" s="13" t="s">
        <v>34</v>
      </c>
      <c r="AX485" s="13" t="s">
        <v>79</v>
      </c>
      <c r="AY485" s="252" t="s">
        <v>174</v>
      </c>
    </row>
    <row r="486" s="14" customFormat="1">
      <c r="A486" s="14"/>
      <c r="B486" s="253"/>
      <c r="C486" s="254"/>
      <c r="D486" s="244" t="s">
        <v>183</v>
      </c>
      <c r="E486" s="255" t="s">
        <v>1</v>
      </c>
      <c r="F486" s="256" t="s">
        <v>661</v>
      </c>
      <c r="G486" s="254"/>
      <c r="H486" s="257">
        <v>4</v>
      </c>
      <c r="I486" s="258"/>
      <c r="J486" s="254"/>
      <c r="K486" s="254"/>
      <c r="L486" s="259"/>
      <c r="M486" s="260"/>
      <c r="N486" s="261"/>
      <c r="O486" s="261"/>
      <c r="P486" s="261"/>
      <c r="Q486" s="261"/>
      <c r="R486" s="261"/>
      <c r="S486" s="261"/>
      <c r="T486" s="26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3" t="s">
        <v>183</v>
      </c>
      <c r="AU486" s="263" t="s">
        <v>88</v>
      </c>
      <c r="AV486" s="14" t="s">
        <v>88</v>
      </c>
      <c r="AW486" s="14" t="s">
        <v>34</v>
      </c>
      <c r="AX486" s="14" t="s">
        <v>86</v>
      </c>
      <c r="AY486" s="263" t="s">
        <v>174</v>
      </c>
    </row>
    <row r="487" s="2" customFormat="1" ht="37.8" customHeight="1">
      <c r="A487" s="39"/>
      <c r="B487" s="40"/>
      <c r="C487" s="229" t="s">
        <v>662</v>
      </c>
      <c r="D487" s="229" t="s">
        <v>176</v>
      </c>
      <c r="E487" s="230" t="s">
        <v>663</v>
      </c>
      <c r="F487" s="231" t="s">
        <v>664</v>
      </c>
      <c r="G487" s="232" t="s">
        <v>243</v>
      </c>
      <c r="H487" s="233">
        <v>361.18000000000001</v>
      </c>
      <c r="I487" s="234"/>
      <c r="J487" s="235">
        <f>ROUND(I487*H487,2)</f>
        <v>0</v>
      </c>
      <c r="K487" s="231" t="s">
        <v>180</v>
      </c>
      <c r="L487" s="45"/>
      <c r="M487" s="236" t="s">
        <v>1</v>
      </c>
      <c r="N487" s="237" t="s">
        <v>44</v>
      </c>
      <c r="O487" s="92"/>
      <c r="P487" s="238">
        <f>O487*H487</f>
        <v>0</v>
      </c>
      <c r="Q487" s="238">
        <v>8.0499999999999992E-06</v>
      </c>
      <c r="R487" s="238">
        <f>Q487*H487</f>
        <v>0.0029074989999999996</v>
      </c>
      <c r="S487" s="238">
        <v>0</v>
      </c>
      <c r="T487" s="23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40" t="s">
        <v>181</v>
      </c>
      <c r="AT487" s="240" t="s">
        <v>176</v>
      </c>
      <c r="AU487" s="240" t="s">
        <v>88</v>
      </c>
      <c r="AY487" s="18" t="s">
        <v>174</v>
      </c>
      <c r="BE487" s="241">
        <f>IF(N487="základní",J487,0)</f>
        <v>0</v>
      </c>
      <c r="BF487" s="241">
        <f>IF(N487="snížená",J487,0)</f>
        <v>0</v>
      </c>
      <c r="BG487" s="241">
        <f>IF(N487="zákl. přenesená",J487,0)</f>
        <v>0</v>
      </c>
      <c r="BH487" s="241">
        <f>IF(N487="sníž. přenesená",J487,0)</f>
        <v>0</v>
      </c>
      <c r="BI487" s="241">
        <f>IF(N487="nulová",J487,0)</f>
        <v>0</v>
      </c>
      <c r="BJ487" s="18" t="s">
        <v>86</v>
      </c>
      <c r="BK487" s="241">
        <f>ROUND(I487*H487,2)</f>
        <v>0</v>
      </c>
      <c r="BL487" s="18" t="s">
        <v>181</v>
      </c>
      <c r="BM487" s="240" t="s">
        <v>665</v>
      </c>
    </row>
    <row r="488" s="13" customFormat="1">
      <c r="A488" s="13"/>
      <c r="B488" s="242"/>
      <c r="C488" s="243"/>
      <c r="D488" s="244" t="s">
        <v>183</v>
      </c>
      <c r="E488" s="245" t="s">
        <v>1</v>
      </c>
      <c r="F488" s="246" t="s">
        <v>184</v>
      </c>
      <c r="G488" s="243"/>
      <c r="H488" s="245" t="s">
        <v>1</v>
      </c>
      <c r="I488" s="247"/>
      <c r="J488" s="243"/>
      <c r="K488" s="243"/>
      <c r="L488" s="248"/>
      <c r="M488" s="249"/>
      <c r="N488" s="250"/>
      <c r="O488" s="250"/>
      <c r="P488" s="250"/>
      <c r="Q488" s="250"/>
      <c r="R488" s="250"/>
      <c r="S488" s="250"/>
      <c r="T488" s="25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2" t="s">
        <v>183</v>
      </c>
      <c r="AU488" s="252" t="s">
        <v>88</v>
      </c>
      <c r="AV488" s="13" t="s">
        <v>86</v>
      </c>
      <c r="AW488" s="13" t="s">
        <v>34</v>
      </c>
      <c r="AX488" s="13" t="s">
        <v>79</v>
      </c>
      <c r="AY488" s="252" t="s">
        <v>174</v>
      </c>
    </row>
    <row r="489" s="13" customFormat="1">
      <c r="A489" s="13"/>
      <c r="B489" s="242"/>
      <c r="C489" s="243"/>
      <c r="D489" s="244" t="s">
        <v>183</v>
      </c>
      <c r="E489" s="245" t="s">
        <v>1</v>
      </c>
      <c r="F489" s="246" t="s">
        <v>185</v>
      </c>
      <c r="G489" s="243"/>
      <c r="H489" s="245" t="s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2" t="s">
        <v>183</v>
      </c>
      <c r="AU489" s="252" t="s">
        <v>88</v>
      </c>
      <c r="AV489" s="13" t="s">
        <v>86</v>
      </c>
      <c r="AW489" s="13" t="s">
        <v>34</v>
      </c>
      <c r="AX489" s="13" t="s">
        <v>79</v>
      </c>
      <c r="AY489" s="252" t="s">
        <v>174</v>
      </c>
    </row>
    <row r="490" s="14" customFormat="1">
      <c r="A490" s="14"/>
      <c r="B490" s="253"/>
      <c r="C490" s="254"/>
      <c r="D490" s="244" t="s">
        <v>183</v>
      </c>
      <c r="E490" s="255" t="s">
        <v>1</v>
      </c>
      <c r="F490" s="256" t="s">
        <v>666</v>
      </c>
      <c r="G490" s="254"/>
      <c r="H490" s="257">
        <v>361.18000000000001</v>
      </c>
      <c r="I490" s="258"/>
      <c r="J490" s="254"/>
      <c r="K490" s="254"/>
      <c r="L490" s="259"/>
      <c r="M490" s="260"/>
      <c r="N490" s="261"/>
      <c r="O490" s="261"/>
      <c r="P490" s="261"/>
      <c r="Q490" s="261"/>
      <c r="R490" s="261"/>
      <c r="S490" s="261"/>
      <c r="T490" s="26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3" t="s">
        <v>183</v>
      </c>
      <c r="AU490" s="263" t="s">
        <v>88</v>
      </c>
      <c r="AV490" s="14" t="s">
        <v>88</v>
      </c>
      <c r="AW490" s="14" t="s">
        <v>34</v>
      </c>
      <c r="AX490" s="14" t="s">
        <v>86</v>
      </c>
      <c r="AY490" s="263" t="s">
        <v>174</v>
      </c>
    </row>
    <row r="491" s="2" customFormat="1" ht="55.5" customHeight="1">
      <c r="A491" s="39"/>
      <c r="B491" s="40"/>
      <c r="C491" s="229" t="s">
        <v>667</v>
      </c>
      <c r="D491" s="229" t="s">
        <v>176</v>
      </c>
      <c r="E491" s="230" t="s">
        <v>668</v>
      </c>
      <c r="F491" s="231" t="s">
        <v>669</v>
      </c>
      <c r="G491" s="232" t="s">
        <v>243</v>
      </c>
      <c r="H491" s="233">
        <v>361.18000000000001</v>
      </c>
      <c r="I491" s="234"/>
      <c r="J491" s="235">
        <f>ROUND(I491*H491,2)</f>
        <v>0</v>
      </c>
      <c r="K491" s="231" t="s">
        <v>180</v>
      </c>
      <c r="L491" s="45"/>
      <c r="M491" s="236" t="s">
        <v>1</v>
      </c>
      <c r="N491" s="237" t="s">
        <v>44</v>
      </c>
      <c r="O491" s="92"/>
      <c r="P491" s="238">
        <f>O491*H491</f>
        <v>0</v>
      </c>
      <c r="Q491" s="238">
        <v>0.00033960000000000001</v>
      </c>
      <c r="R491" s="238">
        <f>Q491*H491</f>
        <v>0.12265672800000001</v>
      </c>
      <c r="S491" s="238">
        <v>0</v>
      </c>
      <c r="T491" s="23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0" t="s">
        <v>181</v>
      </c>
      <c r="AT491" s="240" t="s">
        <v>176</v>
      </c>
      <c r="AU491" s="240" t="s">
        <v>88</v>
      </c>
      <c r="AY491" s="18" t="s">
        <v>174</v>
      </c>
      <c r="BE491" s="241">
        <f>IF(N491="základní",J491,0)</f>
        <v>0</v>
      </c>
      <c r="BF491" s="241">
        <f>IF(N491="snížená",J491,0)</f>
        <v>0</v>
      </c>
      <c r="BG491" s="241">
        <f>IF(N491="zákl. přenesená",J491,0)</f>
        <v>0</v>
      </c>
      <c r="BH491" s="241">
        <f>IF(N491="sníž. přenesená",J491,0)</f>
        <v>0</v>
      </c>
      <c r="BI491" s="241">
        <f>IF(N491="nulová",J491,0)</f>
        <v>0</v>
      </c>
      <c r="BJ491" s="18" t="s">
        <v>86</v>
      </c>
      <c r="BK491" s="241">
        <f>ROUND(I491*H491,2)</f>
        <v>0</v>
      </c>
      <c r="BL491" s="18" t="s">
        <v>181</v>
      </c>
      <c r="BM491" s="240" t="s">
        <v>670</v>
      </c>
    </row>
    <row r="492" s="13" customFormat="1">
      <c r="A492" s="13"/>
      <c r="B492" s="242"/>
      <c r="C492" s="243"/>
      <c r="D492" s="244" t="s">
        <v>183</v>
      </c>
      <c r="E492" s="245" t="s">
        <v>1</v>
      </c>
      <c r="F492" s="246" t="s">
        <v>184</v>
      </c>
      <c r="G492" s="243"/>
      <c r="H492" s="245" t="s">
        <v>1</v>
      </c>
      <c r="I492" s="247"/>
      <c r="J492" s="243"/>
      <c r="K492" s="243"/>
      <c r="L492" s="248"/>
      <c r="M492" s="249"/>
      <c r="N492" s="250"/>
      <c r="O492" s="250"/>
      <c r="P492" s="250"/>
      <c r="Q492" s="250"/>
      <c r="R492" s="250"/>
      <c r="S492" s="250"/>
      <c r="T492" s="25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2" t="s">
        <v>183</v>
      </c>
      <c r="AU492" s="252" t="s">
        <v>88</v>
      </c>
      <c r="AV492" s="13" t="s">
        <v>86</v>
      </c>
      <c r="AW492" s="13" t="s">
        <v>34</v>
      </c>
      <c r="AX492" s="13" t="s">
        <v>79</v>
      </c>
      <c r="AY492" s="252" t="s">
        <v>174</v>
      </c>
    </row>
    <row r="493" s="13" customFormat="1">
      <c r="A493" s="13"/>
      <c r="B493" s="242"/>
      <c r="C493" s="243"/>
      <c r="D493" s="244" t="s">
        <v>183</v>
      </c>
      <c r="E493" s="245" t="s">
        <v>1</v>
      </c>
      <c r="F493" s="246" t="s">
        <v>185</v>
      </c>
      <c r="G493" s="243"/>
      <c r="H493" s="245" t="s">
        <v>1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2" t="s">
        <v>183</v>
      </c>
      <c r="AU493" s="252" t="s">
        <v>88</v>
      </c>
      <c r="AV493" s="13" t="s">
        <v>86</v>
      </c>
      <c r="AW493" s="13" t="s">
        <v>34</v>
      </c>
      <c r="AX493" s="13" t="s">
        <v>79</v>
      </c>
      <c r="AY493" s="252" t="s">
        <v>174</v>
      </c>
    </row>
    <row r="494" s="14" customFormat="1">
      <c r="A494" s="14"/>
      <c r="B494" s="253"/>
      <c r="C494" s="254"/>
      <c r="D494" s="244" t="s">
        <v>183</v>
      </c>
      <c r="E494" s="255" t="s">
        <v>1</v>
      </c>
      <c r="F494" s="256" t="s">
        <v>666</v>
      </c>
      <c r="G494" s="254"/>
      <c r="H494" s="257">
        <v>361.18000000000001</v>
      </c>
      <c r="I494" s="258"/>
      <c r="J494" s="254"/>
      <c r="K494" s="254"/>
      <c r="L494" s="259"/>
      <c r="M494" s="260"/>
      <c r="N494" s="261"/>
      <c r="O494" s="261"/>
      <c r="P494" s="261"/>
      <c r="Q494" s="261"/>
      <c r="R494" s="261"/>
      <c r="S494" s="261"/>
      <c r="T494" s="26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3" t="s">
        <v>183</v>
      </c>
      <c r="AU494" s="263" t="s">
        <v>88</v>
      </c>
      <c r="AV494" s="14" t="s">
        <v>88</v>
      </c>
      <c r="AW494" s="14" t="s">
        <v>34</v>
      </c>
      <c r="AX494" s="14" t="s">
        <v>86</v>
      </c>
      <c r="AY494" s="263" t="s">
        <v>174</v>
      </c>
    </row>
    <row r="495" s="2" customFormat="1" ht="37.8" customHeight="1">
      <c r="A495" s="39"/>
      <c r="B495" s="40"/>
      <c r="C495" s="229" t="s">
        <v>671</v>
      </c>
      <c r="D495" s="229" t="s">
        <v>176</v>
      </c>
      <c r="E495" s="230" t="s">
        <v>672</v>
      </c>
      <c r="F495" s="231" t="s">
        <v>673</v>
      </c>
      <c r="G495" s="232" t="s">
        <v>243</v>
      </c>
      <c r="H495" s="233">
        <v>361.18000000000001</v>
      </c>
      <c r="I495" s="234"/>
      <c r="J495" s="235">
        <f>ROUND(I495*H495,2)</f>
        <v>0</v>
      </c>
      <c r="K495" s="231" t="s">
        <v>180</v>
      </c>
      <c r="L495" s="45"/>
      <c r="M495" s="236" t="s">
        <v>1</v>
      </c>
      <c r="N495" s="237" t="s">
        <v>44</v>
      </c>
      <c r="O495" s="92"/>
      <c r="P495" s="238">
        <f>O495*H495</f>
        <v>0</v>
      </c>
      <c r="Q495" s="238">
        <v>0</v>
      </c>
      <c r="R495" s="238">
        <f>Q495*H495</f>
        <v>0</v>
      </c>
      <c r="S495" s="238">
        <v>0</v>
      </c>
      <c r="T495" s="239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40" t="s">
        <v>181</v>
      </c>
      <c r="AT495" s="240" t="s">
        <v>176</v>
      </c>
      <c r="AU495" s="240" t="s">
        <v>88</v>
      </c>
      <c r="AY495" s="18" t="s">
        <v>174</v>
      </c>
      <c r="BE495" s="241">
        <f>IF(N495="základní",J495,0)</f>
        <v>0</v>
      </c>
      <c r="BF495" s="241">
        <f>IF(N495="snížená",J495,0)</f>
        <v>0</v>
      </c>
      <c r="BG495" s="241">
        <f>IF(N495="zákl. přenesená",J495,0)</f>
        <v>0</v>
      </c>
      <c r="BH495" s="241">
        <f>IF(N495="sníž. přenesená",J495,0)</f>
        <v>0</v>
      </c>
      <c r="BI495" s="241">
        <f>IF(N495="nulová",J495,0)</f>
        <v>0</v>
      </c>
      <c r="BJ495" s="18" t="s">
        <v>86</v>
      </c>
      <c r="BK495" s="241">
        <f>ROUND(I495*H495,2)</f>
        <v>0</v>
      </c>
      <c r="BL495" s="18" t="s">
        <v>181</v>
      </c>
      <c r="BM495" s="240" t="s">
        <v>674</v>
      </c>
    </row>
    <row r="496" s="13" customFormat="1">
      <c r="A496" s="13"/>
      <c r="B496" s="242"/>
      <c r="C496" s="243"/>
      <c r="D496" s="244" t="s">
        <v>183</v>
      </c>
      <c r="E496" s="245" t="s">
        <v>1</v>
      </c>
      <c r="F496" s="246" t="s">
        <v>184</v>
      </c>
      <c r="G496" s="243"/>
      <c r="H496" s="245" t="s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2" t="s">
        <v>183</v>
      </c>
      <c r="AU496" s="252" t="s">
        <v>88</v>
      </c>
      <c r="AV496" s="13" t="s">
        <v>86</v>
      </c>
      <c r="AW496" s="13" t="s">
        <v>34</v>
      </c>
      <c r="AX496" s="13" t="s">
        <v>79</v>
      </c>
      <c r="AY496" s="252" t="s">
        <v>174</v>
      </c>
    </row>
    <row r="497" s="13" customFormat="1">
      <c r="A497" s="13"/>
      <c r="B497" s="242"/>
      <c r="C497" s="243"/>
      <c r="D497" s="244" t="s">
        <v>183</v>
      </c>
      <c r="E497" s="245" t="s">
        <v>1</v>
      </c>
      <c r="F497" s="246" t="s">
        <v>185</v>
      </c>
      <c r="G497" s="243"/>
      <c r="H497" s="245" t="s">
        <v>1</v>
      </c>
      <c r="I497" s="247"/>
      <c r="J497" s="243"/>
      <c r="K497" s="243"/>
      <c r="L497" s="248"/>
      <c r="M497" s="249"/>
      <c r="N497" s="250"/>
      <c r="O497" s="250"/>
      <c r="P497" s="250"/>
      <c r="Q497" s="250"/>
      <c r="R497" s="250"/>
      <c r="S497" s="250"/>
      <c r="T497" s="25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2" t="s">
        <v>183</v>
      </c>
      <c r="AU497" s="252" t="s">
        <v>88</v>
      </c>
      <c r="AV497" s="13" t="s">
        <v>86</v>
      </c>
      <c r="AW497" s="13" t="s">
        <v>34</v>
      </c>
      <c r="AX497" s="13" t="s">
        <v>79</v>
      </c>
      <c r="AY497" s="252" t="s">
        <v>174</v>
      </c>
    </row>
    <row r="498" s="14" customFormat="1">
      <c r="A498" s="14"/>
      <c r="B498" s="253"/>
      <c r="C498" s="254"/>
      <c r="D498" s="244" t="s">
        <v>183</v>
      </c>
      <c r="E498" s="255" t="s">
        <v>1</v>
      </c>
      <c r="F498" s="256" t="s">
        <v>666</v>
      </c>
      <c r="G498" s="254"/>
      <c r="H498" s="257">
        <v>361.18000000000001</v>
      </c>
      <c r="I498" s="258"/>
      <c r="J498" s="254"/>
      <c r="K498" s="254"/>
      <c r="L498" s="259"/>
      <c r="M498" s="260"/>
      <c r="N498" s="261"/>
      <c r="O498" s="261"/>
      <c r="P498" s="261"/>
      <c r="Q498" s="261"/>
      <c r="R498" s="261"/>
      <c r="S498" s="261"/>
      <c r="T498" s="26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3" t="s">
        <v>183</v>
      </c>
      <c r="AU498" s="263" t="s">
        <v>88</v>
      </c>
      <c r="AV498" s="14" t="s">
        <v>88</v>
      </c>
      <c r="AW498" s="14" t="s">
        <v>34</v>
      </c>
      <c r="AX498" s="14" t="s">
        <v>86</v>
      </c>
      <c r="AY498" s="263" t="s">
        <v>174</v>
      </c>
    </row>
    <row r="499" s="2" customFormat="1" ht="24.15" customHeight="1">
      <c r="A499" s="39"/>
      <c r="B499" s="40"/>
      <c r="C499" s="229" t="s">
        <v>675</v>
      </c>
      <c r="D499" s="229" t="s">
        <v>176</v>
      </c>
      <c r="E499" s="230" t="s">
        <v>676</v>
      </c>
      <c r="F499" s="231" t="s">
        <v>677</v>
      </c>
      <c r="G499" s="232" t="s">
        <v>243</v>
      </c>
      <c r="H499" s="233">
        <v>361.18000000000001</v>
      </c>
      <c r="I499" s="234"/>
      <c r="J499" s="235">
        <f>ROUND(I499*H499,2)</f>
        <v>0</v>
      </c>
      <c r="K499" s="231" t="s">
        <v>180</v>
      </c>
      <c r="L499" s="45"/>
      <c r="M499" s="236" t="s">
        <v>1</v>
      </c>
      <c r="N499" s="237" t="s">
        <v>44</v>
      </c>
      <c r="O499" s="92"/>
      <c r="P499" s="238">
        <f>O499*H499</f>
        <v>0</v>
      </c>
      <c r="Q499" s="238">
        <v>1.6449999999999999E-06</v>
      </c>
      <c r="R499" s="238">
        <f>Q499*H499</f>
        <v>0.0005941411</v>
      </c>
      <c r="S499" s="238">
        <v>0</v>
      </c>
      <c r="T499" s="23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40" t="s">
        <v>181</v>
      </c>
      <c r="AT499" s="240" t="s">
        <v>176</v>
      </c>
      <c r="AU499" s="240" t="s">
        <v>88</v>
      </c>
      <c r="AY499" s="18" t="s">
        <v>174</v>
      </c>
      <c r="BE499" s="241">
        <f>IF(N499="základní",J499,0)</f>
        <v>0</v>
      </c>
      <c r="BF499" s="241">
        <f>IF(N499="snížená",J499,0)</f>
        <v>0</v>
      </c>
      <c r="BG499" s="241">
        <f>IF(N499="zákl. přenesená",J499,0)</f>
        <v>0</v>
      </c>
      <c r="BH499" s="241">
        <f>IF(N499="sníž. přenesená",J499,0)</f>
        <v>0</v>
      </c>
      <c r="BI499" s="241">
        <f>IF(N499="nulová",J499,0)</f>
        <v>0</v>
      </c>
      <c r="BJ499" s="18" t="s">
        <v>86</v>
      </c>
      <c r="BK499" s="241">
        <f>ROUND(I499*H499,2)</f>
        <v>0</v>
      </c>
      <c r="BL499" s="18" t="s">
        <v>181</v>
      </c>
      <c r="BM499" s="240" t="s">
        <v>678</v>
      </c>
    </row>
    <row r="500" s="13" customFormat="1">
      <c r="A500" s="13"/>
      <c r="B500" s="242"/>
      <c r="C500" s="243"/>
      <c r="D500" s="244" t="s">
        <v>183</v>
      </c>
      <c r="E500" s="245" t="s">
        <v>1</v>
      </c>
      <c r="F500" s="246" t="s">
        <v>184</v>
      </c>
      <c r="G500" s="243"/>
      <c r="H500" s="245" t="s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2" t="s">
        <v>183</v>
      </c>
      <c r="AU500" s="252" t="s">
        <v>88</v>
      </c>
      <c r="AV500" s="13" t="s">
        <v>86</v>
      </c>
      <c r="AW500" s="13" t="s">
        <v>34</v>
      </c>
      <c r="AX500" s="13" t="s">
        <v>79</v>
      </c>
      <c r="AY500" s="252" t="s">
        <v>174</v>
      </c>
    </row>
    <row r="501" s="13" customFormat="1">
      <c r="A501" s="13"/>
      <c r="B501" s="242"/>
      <c r="C501" s="243"/>
      <c r="D501" s="244" t="s">
        <v>183</v>
      </c>
      <c r="E501" s="245" t="s">
        <v>1</v>
      </c>
      <c r="F501" s="246" t="s">
        <v>185</v>
      </c>
      <c r="G501" s="243"/>
      <c r="H501" s="245" t="s">
        <v>1</v>
      </c>
      <c r="I501" s="247"/>
      <c r="J501" s="243"/>
      <c r="K501" s="243"/>
      <c r="L501" s="248"/>
      <c r="M501" s="249"/>
      <c r="N501" s="250"/>
      <c r="O501" s="250"/>
      <c r="P501" s="250"/>
      <c r="Q501" s="250"/>
      <c r="R501" s="250"/>
      <c r="S501" s="250"/>
      <c r="T501" s="25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2" t="s">
        <v>183</v>
      </c>
      <c r="AU501" s="252" t="s">
        <v>88</v>
      </c>
      <c r="AV501" s="13" t="s">
        <v>86</v>
      </c>
      <c r="AW501" s="13" t="s">
        <v>34</v>
      </c>
      <c r="AX501" s="13" t="s">
        <v>79</v>
      </c>
      <c r="AY501" s="252" t="s">
        <v>174</v>
      </c>
    </row>
    <row r="502" s="14" customFormat="1">
      <c r="A502" s="14"/>
      <c r="B502" s="253"/>
      <c r="C502" s="254"/>
      <c r="D502" s="244" t="s">
        <v>183</v>
      </c>
      <c r="E502" s="255" t="s">
        <v>1</v>
      </c>
      <c r="F502" s="256" t="s">
        <v>666</v>
      </c>
      <c r="G502" s="254"/>
      <c r="H502" s="257">
        <v>361.18000000000001</v>
      </c>
      <c r="I502" s="258"/>
      <c r="J502" s="254"/>
      <c r="K502" s="254"/>
      <c r="L502" s="259"/>
      <c r="M502" s="260"/>
      <c r="N502" s="261"/>
      <c r="O502" s="261"/>
      <c r="P502" s="261"/>
      <c r="Q502" s="261"/>
      <c r="R502" s="261"/>
      <c r="S502" s="261"/>
      <c r="T502" s="26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3" t="s">
        <v>183</v>
      </c>
      <c r="AU502" s="263" t="s">
        <v>88</v>
      </c>
      <c r="AV502" s="14" t="s">
        <v>88</v>
      </c>
      <c r="AW502" s="14" t="s">
        <v>34</v>
      </c>
      <c r="AX502" s="14" t="s">
        <v>86</v>
      </c>
      <c r="AY502" s="263" t="s">
        <v>174</v>
      </c>
    </row>
    <row r="503" s="2" customFormat="1" ht="66.75" customHeight="1">
      <c r="A503" s="39"/>
      <c r="B503" s="40"/>
      <c r="C503" s="229" t="s">
        <v>679</v>
      </c>
      <c r="D503" s="229" t="s">
        <v>176</v>
      </c>
      <c r="E503" s="230" t="s">
        <v>680</v>
      </c>
      <c r="F503" s="231" t="s">
        <v>681</v>
      </c>
      <c r="G503" s="232" t="s">
        <v>243</v>
      </c>
      <c r="H503" s="233">
        <v>4</v>
      </c>
      <c r="I503" s="234"/>
      <c r="J503" s="235">
        <f>ROUND(I503*H503,2)</f>
        <v>0</v>
      </c>
      <c r="K503" s="231" t="s">
        <v>180</v>
      </c>
      <c r="L503" s="45"/>
      <c r="M503" s="236" t="s">
        <v>1</v>
      </c>
      <c r="N503" s="237" t="s">
        <v>44</v>
      </c>
      <c r="O503" s="92"/>
      <c r="P503" s="238">
        <f>O503*H503</f>
        <v>0</v>
      </c>
      <c r="Q503" s="238">
        <v>0</v>
      </c>
      <c r="R503" s="238">
        <f>Q503*H503</f>
        <v>0</v>
      </c>
      <c r="S503" s="238">
        <v>0</v>
      </c>
      <c r="T503" s="239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0" t="s">
        <v>181</v>
      </c>
      <c r="AT503" s="240" t="s">
        <v>176</v>
      </c>
      <c r="AU503" s="240" t="s">
        <v>88</v>
      </c>
      <c r="AY503" s="18" t="s">
        <v>174</v>
      </c>
      <c r="BE503" s="241">
        <f>IF(N503="základní",J503,0)</f>
        <v>0</v>
      </c>
      <c r="BF503" s="241">
        <f>IF(N503="snížená",J503,0)</f>
        <v>0</v>
      </c>
      <c r="BG503" s="241">
        <f>IF(N503="zákl. přenesená",J503,0)</f>
        <v>0</v>
      </c>
      <c r="BH503" s="241">
        <f>IF(N503="sníž. přenesená",J503,0)</f>
        <v>0</v>
      </c>
      <c r="BI503" s="241">
        <f>IF(N503="nulová",J503,0)</f>
        <v>0</v>
      </c>
      <c r="BJ503" s="18" t="s">
        <v>86</v>
      </c>
      <c r="BK503" s="241">
        <f>ROUND(I503*H503,2)</f>
        <v>0</v>
      </c>
      <c r="BL503" s="18" t="s">
        <v>181</v>
      </c>
      <c r="BM503" s="240" t="s">
        <v>682</v>
      </c>
    </row>
    <row r="504" s="13" customFormat="1">
      <c r="A504" s="13"/>
      <c r="B504" s="242"/>
      <c r="C504" s="243"/>
      <c r="D504" s="244" t="s">
        <v>183</v>
      </c>
      <c r="E504" s="245" t="s">
        <v>1</v>
      </c>
      <c r="F504" s="246" t="s">
        <v>683</v>
      </c>
      <c r="G504" s="243"/>
      <c r="H504" s="245" t="s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2" t="s">
        <v>183</v>
      </c>
      <c r="AU504" s="252" t="s">
        <v>88</v>
      </c>
      <c r="AV504" s="13" t="s">
        <v>86</v>
      </c>
      <c r="AW504" s="13" t="s">
        <v>34</v>
      </c>
      <c r="AX504" s="13" t="s">
        <v>79</v>
      </c>
      <c r="AY504" s="252" t="s">
        <v>174</v>
      </c>
    </row>
    <row r="505" s="14" customFormat="1">
      <c r="A505" s="14"/>
      <c r="B505" s="253"/>
      <c r="C505" s="254"/>
      <c r="D505" s="244" t="s">
        <v>183</v>
      </c>
      <c r="E505" s="255" t="s">
        <v>1</v>
      </c>
      <c r="F505" s="256" t="s">
        <v>661</v>
      </c>
      <c r="G505" s="254"/>
      <c r="H505" s="257">
        <v>4</v>
      </c>
      <c r="I505" s="258"/>
      <c r="J505" s="254"/>
      <c r="K505" s="254"/>
      <c r="L505" s="259"/>
      <c r="M505" s="260"/>
      <c r="N505" s="261"/>
      <c r="O505" s="261"/>
      <c r="P505" s="261"/>
      <c r="Q505" s="261"/>
      <c r="R505" s="261"/>
      <c r="S505" s="261"/>
      <c r="T505" s="26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3" t="s">
        <v>183</v>
      </c>
      <c r="AU505" s="263" t="s">
        <v>88</v>
      </c>
      <c r="AV505" s="14" t="s">
        <v>88</v>
      </c>
      <c r="AW505" s="14" t="s">
        <v>34</v>
      </c>
      <c r="AX505" s="14" t="s">
        <v>86</v>
      </c>
      <c r="AY505" s="263" t="s">
        <v>174</v>
      </c>
    </row>
    <row r="506" s="2" customFormat="1" ht="66.75" customHeight="1">
      <c r="A506" s="39"/>
      <c r="B506" s="40"/>
      <c r="C506" s="229" t="s">
        <v>684</v>
      </c>
      <c r="D506" s="229" t="s">
        <v>176</v>
      </c>
      <c r="E506" s="230" t="s">
        <v>685</v>
      </c>
      <c r="F506" s="231" t="s">
        <v>686</v>
      </c>
      <c r="G506" s="232" t="s">
        <v>179</v>
      </c>
      <c r="H506" s="233">
        <v>1.4630000000000001</v>
      </c>
      <c r="I506" s="234"/>
      <c r="J506" s="235">
        <f>ROUND(I506*H506,2)</f>
        <v>0</v>
      </c>
      <c r="K506" s="231" t="s">
        <v>180</v>
      </c>
      <c r="L506" s="45"/>
      <c r="M506" s="236" t="s">
        <v>1</v>
      </c>
      <c r="N506" s="237" t="s">
        <v>44</v>
      </c>
      <c r="O506" s="92"/>
      <c r="P506" s="238">
        <f>O506*H506</f>
        <v>0</v>
      </c>
      <c r="Q506" s="238">
        <v>0</v>
      </c>
      <c r="R506" s="238">
        <f>Q506*H506</f>
        <v>0</v>
      </c>
      <c r="S506" s="238">
        <v>0</v>
      </c>
      <c r="T506" s="239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40" t="s">
        <v>181</v>
      </c>
      <c r="AT506" s="240" t="s">
        <v>176</v>
      </c>
      <c r="AU506" s="240" t="s">
        <v>88</v>
      </c>
      <c r="AY506" s="18" t="s">
        <v>174</v>
      </c>
      <c r="BE506" s="241">
        <f>IF(N506="základní",J506,0)</f>
        <v>0</v>
      </c>
      <c r="BF506" s="241">
        <f>IF(N506="snížená",J506,0)</f>
        <v>0</v>
      </c>
      <c r="BG506" s="241">
        <f>IF(N506="zákl. přenesená",J506,0)</f>
        <v>0</v>
      </c>
      <c r="BH506" s="241">
        <f>IF(N506="sníž. přenesená",J506,0)</f>
        <v>0</v>
      </c>
      <c r="BI506" s="241">
        <f>IF(N506="nulová",J506,0)</f>
        <v>0</v>
      </c>
      <c r="BJ506" s="18" t="s">
        <v>86</v>
      </c>
      <c r="BK506" s="241">
        <f>ROUND(I506*H506,2)</f>
        <v>0</v>
      </c>
      <c r="BL506" s="18" t="s">
        <v>181</v>
      </c>
      <c r="BM506" s="240" t="s">
        <v>687</v>
      </c>
    </row>
    <row r="507" s="13" customFormat="1">
      <c r="A507" s="13"/>
      <c r="B507" s="242"/>
      <c r="C507" s="243"/>
      <c r="D507" s="244" t="s">
        <v>183</v>
      </c>
      <c r="E507" s="245" t="s">
        <v>1</v>
      </c>
      <c r="F507" s="246" t="s">
        <v>688</v>
      </c>
      <c r="G507" s="243"/>
      <c r="H507" s="245" t="s">
        <v>1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2" t="s">
        <v>183</v>
      </c>
      <c r="AU507" s="252" t="s">
        <v>88</v>
      </c>
      <c r="AV507" s="13" t="s">
        <v>86</v>
      </c>
      <c r="AW507" s="13" t="s">
        <v>34</v>
      </c>
      <c r="AX507" s="13" t="s">
        <v>79</v>
      </c>
      <c r="AY507" s="252" t="s">
        <v>174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689</v>
      </c>
      <c r="G508" s="254"/>
      <c r="H508" s="257">
        <v>1.4630000000000001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12" customFormat="1" ht="22.8" customHeight="1">
      <c r="A509" s="12"/>
      <c r="B509" s="213"/>
      <c r="C509" s="214"/>
      <c r="D509" s="215" t="s">
        <v>78</v>
      </c>
      <c r="E509" s="227" t="s">
        <v>690</v>
      </c>
      <c r="F509" s="227" t="s">
        <v>691</v>
      </c>
      <c r="G509" s="214"/>
      <c r="H509" s="214"/>
      <c r="I509" s="217"/>
      <c r="J509" s="228">
        <f>BK509</f>
        <v>0</v>
      </c>
      <c r="K509" s="214"/>
      <c r="L509" s="219"/>
      <c r="M509" s="220"/>
      <c r="N509" s="221"/>
      <c r="O509" s="221"/>
      <c r="P509" s="222">
        <f>SUM(P510:P531)</f>
        <v>0</v>
      </c>
      <c r="Q509" s="221"/>
      <c r="R509" s="222">
        <f>SUM(R510:R531)</f>
        <v>0</v>
      </c>
      <c r="S509" s="221"/>
      <c r="T509" s="223">
        <f>SUM(T510:T531)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24" t="s">
        <v>86</v>
      </c>
      <c r="AT509" s="225" t="s">
        <v>78</v>
      </c>
      <c r="AU509" s="225" t="s">
        <v>86</v>
      </c>
      <c r="AY509" s="224" t="s">
        <v>174</v>
      </c>
      <c r="BK509" s="226">
        <f>SUM(BK510:BK531)</f>
        <v>0</v>
      </c>
    </row>
    <row r="510" s="2" customFormat="1" ht="37.8" customHeight="1">
      <c r="A510" s="39"/>
      <c r="B510" s="40"/>
      <c r="C510" s="229" t="s">
        <v>692</v>
      </c>
      <c r="D510" s="229" t="s">
        <v>176</v>
      </c>
      <c r="E510" s="230" t="s">
        <v>693</v>
      </c>
      <c r="F510" s="231" t="s">
        <v>694</v>
      </c>
      <c r="G510" s="232" t="s">
        <v>362</v>
      </c>
      <c r="H510" s="233">
        <v>1025.537</v>
      </c>
      <c r="I510" s="234"/>
      <c r="J510" s="235">
        <f>ROUND(I510*H510,2)</f>
        <v>0</v>
      </c>
      <c r="K510" s="231" t="s">
        <v>180</v>
      </c>
      <c r="L510" s="45"/>
      <c r="M510" s="236" t="s">
        <v>1</v>
      </c>
      <c r="N510" s="237" t="s">
        <v>44</v>
      </c>
      <c r="O510" s="92"/>
      <c r="P510" s="238">
        <f>O510*H510</f>
        <v>0</v>
      </c>
      <c r="Q510" s="238">
        <v>0</v>
      </c>
      <c r="R510" s="238">
        <f>Q510*H510</f>
        <v>0</v>
      </c>
      <c r="S510" s="238">
        <v>0</v>
      </c>
      <c r="T510" s="23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40" t="s">
        <v>181</v>
      </c>
      <c r="AT510" s="240" t="s">
        <v>176</v>
      </c>
      <c r="AU510" s="240" t="s">
        <v>88</v>
      </c>
      <c r="AY510" s="18" t="s">
        <v>174</v>
      </c>
      <c r="BE510" s="241">
        <f>IF(N510="základní",J510,0)</f>
        <v>0</v>
      </c>
      <c r="BF510" s="241">
        <f>IF(N510="snížená",J510,0)</f>
        <v>0</v>
      </c>
      <c r="BG510" s="241">
        <f>IF(N510="zákl. přenesená",J510,0)</f>
        <v>0</v>
      </c>
      <c r="BH510" s="241">
        <f>IF(N510="sníž. přenesená",J510,0)</f>
        <v>0</v>
      </c>
      <c r="BI510" s="241">
        <f>IF(N510="nulová",J510,0)</f>
        <v>0</v>
      </c>
      <c r="BJ510" s="18" t="s">
        <v>86</v>
      </c>
      <c r="BK510" s="241">
        <f>ROUND(I510*H510,2)</f>
        <v>0</v>
      </c>
      <c r="BL510" s="18" t="s">
        <v>181</v>
      </c>
      <c r="BM510" s="240" t="s">
        <v>695</v>
      </c>
    </row>
    <row r="511" s="14" customFormat="1">
      <c r="A511" s="14"/>
      <c r="B511" s="253"/>
      <c r="C511" s="254"/>
      <c r="D511" s="244" t="s">
        <v>183</v>
      </c>
      <c r="E511" s="255" t="s">
        <v>1</v>
      </c>
      <c r="F511" s="256" t="s">
        <v>696</v>
      </c>
      <c r="G511" s="254"/>
      <c r="H511" s="257">
        <v>0.44700000000000001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3" t="s">
        <v>183</v>
      </c>
      <c r="AU511" s="263" t="s">
        <v>88</v>
      </c>
      <c r="AV511" s="14" t="s">
        <v>88</v>
      </c>
      <c r="AW511" s="14" t="s">
        <v>34</v>
      </c>
      <c r="AX511" s="14" t="s">
        <v>79</v>
      </c>
      <c r="AY511" s="263" t="s">
        <v>174</v>
      </c>
    </row>
    <row r="512" s="14" customFormat="1">
      <c r="A512" s="14"/>
      <c r="B512" s="253"/>
      <c r="C512" s="254"/>
      <c r="D512" s="244" t="s">
        <v>183</v>
      </c>
      <c r="E512" s="255" t="s">
        <v>1</v>
      </c>
      <c r="F512" s="256" t="s">
        <v>697</v>
      </c>
      <c r="G512" s="254"/>
      <c r="H512" s="257">
        <v>366.44099999999997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3" t="s">
        <v>183</v>
      </c>
      <c r="AU512" s="263" t="s">
        <v>88</v>
      </c>
      <c r="AV512" s="14" t="s">
        <v>88</v>
      </c>
      <c r="AW512" s="14" t="s">
        <v>34</v>
      </c>
      <c r="AX512" s="14" t="s">
        <v>79</v>
      </c>
      <c r="AY512" s="263" t="s">
        <v>174</v>
      </c>
    </row>
    <row r="513" s="14" customFormat="1">
      <c r="A513" s="14"/>
      <c r="B513" s="253"/>
      <c r="C513" s="254"/>
      <c r="D513" s="244" t="s">
        <v>183</v>
      </c>
      <c r="E513" s="255" t="s">
        <v>1</v>
      </c>
      <c r="F513" s="256" t="s">
        <v>698</v>
      </c>
      <c r="G513" s="254"/>
      <c r="H513" s="257">
        <v>159.59899999999999</v>
      </c>
      <c r="I513" s="258"/>
      <c r="J513" s="254"/>
      <c r="K513" s="254"/>
      <c r="L513" s="259"/>
      <c r="M513" s="260"/>
      <c r="N513" s="261"/>
      <c r="O513" s="261"/>
      <c r="P513" s="261"/>
      <c r="Q513" s="261"/>
      <c r="R513" s="261"/>
      <c r="S513" s="261"/>
      <c r="T513" s="26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3" t="s">
        <v>183</v>
      </c>
      <c r="AU513" s="263" t="s">
        <v>88</v>
      </c>
      <c r="AV513" s="14" t="s">
        <v>88</v>
      </c>
      <c r="AW513" s="14" t="s">
        <v>34</v>
      </c>
      <c r="AX513" s="14" t="s">
        <v>79</v>
      </c>
      <c r="AY513" s="263" t="s">
        <v>174</v>
      </c>
    </row>
    <row r="514" s="14" customFormat="1">
      <c r="A514" s="14"/>
      <c r="B514" s="253"/>
      <c r="C514" s="254"/>
      <c r="D514" s="244" t="s">
        <v>183</v>
      </c>
      <c r="E514" s="255" t="s">
        <v>1</v>
      </c>
      <c r="F514" s="256" t="s">
        <v>699</v>
      </c>
      <c r="G514" s="254"/>
      <c r="H514" s="257">
        <v>219.589</v>
      </c>
      <c r="I514" s="258"/>
      <c r="J514" s="254"/>
      <c r="K514" s="254"/>
      <c r="L514" s="259"/>
      <c r="M514" s="260"/>
      <c r="N514" s="261"/>
      <c r="O514" s="261"/>
      <c r="P514" s="261"/>
      <c r="Q514" s="261"/>
      <c r="R514" s="261"/>
      <c r="S514" s="261"/>
      <c r="T514" s="26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3" t="s">
        <v>183</v>
      </c>
      <c r="AU514" s="263" t="s">
        <v>88</v>
      </c>
      <c r="AV514" s="14" t="s">
        <v>88</v>
      </c>
      <c r="AW514" s="14" t="s">
        <v>34</v>
      </c>
      <c r="AX514" s="14" t="s">
        <v>79</v>
      </c>
      <c r="AY514" s="263" t="s">
        <v>174</v>
      </c>
    </row>
    <row r="515" s="14" customFormat="1">
      <c r="A515" s="14"/>
      <c r="B515" s="253"/>
      <c r="C515" s="254"/>
      <c r="D515" s="244" t="s">
        <v>183</v>
      </c>
      <c r="E515" s="255" t="s">
        <v>1</v>
      </c>
      <c r="F515" s="256" t="s">
        <v>700</v>
      </c>
      <c r="G515" s="254"/>
      <c r="H515" s="257">
        <v>109.134</v>
      </c>
      <c r="I515" s="258"/>
      <c r="J515" s="254"/>
      <c r="K515" s="254"/>
      <c r="L515" s="259"/>
      <c r="M515" s="260"/>
      <c r="N515" s="261"/>
      <c r="O515" s="261"/>
      <c r="P515" s="261"/>
      <c r="Q515" s="261"/>
      <c r="R515" s="261"/>
      <c r="S515" s="261"/>
      <c r="T515" s="262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3" t="s">
        <v>183</v>
      </c>
      <c r="AU515" s="263" t="s">
        <v>88</v>
      </c>
      <c r="AV515" s="14" t="s">
        <v>88</v>
      </c>
      <c r="AW515" s="14" t="s">
        <v>34</v>
      </c>
      <c r="AX515" s="14" t="s">
        <v>79</v>
      </c>
      <c r="AY515" s="263" t="s">
        <v>174</v>
      </c>
    </row>
    <row r="516" s="14" customFormat="1">
      <c r="A516" s="14"/>
      <c r="B516" s="253"/>
      <c r="C516" s="254"/>
      <c r="D516" s="244" t="s">
        <v>183</v>
      </c>
      <c r="E516" s="255" t="s">
        <v>1</v>
      </c>
      <c r="F516" s="256" t="s">
        <v>701</v>
      </c>
      <c r="G516" s="254"/>
      <c r="H516" s="257">
        <v>170.327</v>
      </c>
      <c r="I516" s="258"/>
      <c r="J516" s="254"/>
      <c r="K516" s="254"/>
      <c r="L516" s="259"/>
      <c r="M516" s="260"/>
      <c r="N516" s="261"/>
      <c r="O516" s="261"/>
      <c r="P516" s="261"/>
      <c r="Q516" s="261"/>
      <c r="R516" s="261"/>
      <c r="S516" s="261"/>
      <c r="T516" s="26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3" t="s">
        <v>183</v>
      </c>
      <c r="AU516" s="263" t="s">
        <v>88</v>
      </c>
      <c r="AV516" s="14" t="s">
        <v>88</v>
      </c>
      <c r="AW516" s="14" t="s">
        <v>34</v>
      </c>
      <c r="AX516" s="14" t="s">
        <v>79</v>
      </c>
      <c r="AY516" s="263" t="s">
        <v>174</v>
      </c>
    </row>
    <row r="517" s="15" customFormat="1">
      <c r="A517" s="15"/>
      <c r="B517" s="264"/>
      <c r="C517" s="265"/>
      <c r="D517" s="244" t="s">
        <v>183</v>
      </c>
      <c r="E517" s="266" t="s">
        <v>1</v>
      </c>
      <c r="F517" s="267" t="s">
        <v>201</v>
      </c>
      <c r="G517" s="265"/>
      <c r="H517" s="268">
        <v>1025.537</v>
      </c>
      <c r="I517" s="269"/>
      <c r="J517" s="265"/>
      <c r="K517" s="265"/>
      <c r="L517" s="270"/>
      <c r="M517" s="271"/>
      <c r="N517" s="272"/>
      <c r="O517" s="272"/>
      <c r="P517" s="272"/>
      <c r="Q517" s="272"/>
      <c r="R517" s="272"/>
      <c r="S517" s="272"/>
      <c r="T517" s="273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74" t="s">
        <v>183</v>
      </c>
      <c r="AU517" s="274" t="s">
        <v>88</v>
      </c>
      <c r="AV517" s="15" t="s">
        <v>181</v>
      </c>
      <c r="AW517" s="15" t="s">
        <v>34</v>
      </c>
      <c r="AX517" s="15" t="s">
        <v>86</v>
      </c>
      <c r="AY517" s="274" t="s">
        <v>174</v>
      </c>
    </row>
    <row r="518" s="2" customFormat="1" ht="37.8" customHeight="1">
      <c r="A518" s="39"/>
      <c r="B518" s="40"/>
      <c r="C518" s="229" t="s">
        <v>702</v>
      </c>
      <c r="D518" s="229" t="s">
        <v>176</v>
      </c>
      <c r="E518" s="230" t="s">
        <v>703</v>
      </c>
      <c r="F518" s="231" t="s">
        <v>704</v>
      </c>
      <c r="G518" s="232" t="s">
        <v>362</v>
      </c>
      <c r="H518" s="233">
        <v>23587.350999999999</v>
      </c>
      <c r="I518" s="234"/>
      <c r="J518" s="235">
        <f>ROUND(I518*H518,2)</f>
        <v>0</v>
      </c>
      <c r="K518" s="231" t="s">
        <v>180</v>
      </c>
      <c r="L518" s="45"/>
      <c r="M518" s="236" t="s">
        <v>1</v>
      </c>
      <c r="N518" s="237" t="s">
        <v>44</v>
      </c>
      <c r="O518" s="92"/>
      <c r="P518" s="238">
        <f>O518*H518</f>
        <v>0</v>
      </c>
      <c r="Q518" s="238">
        <v>0</v>
      </c>
      <c r="R518" s="238">
        <f>Q518*H518</f>
        <v>0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181</v>
      </c>
      <c r="AT518" s="240" t="s">
        <v>176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181</v>
      </c>
      <c r="BM518" s="240" t="s">
        <v>705</v>
      </c>
    </row>
    <row r="519" s="13" customFormat="1">
      <c r="A519" s="13"/>
      <c r="B519" s="242"/>
      <c r="C519" s="243"/>
      <c r="D519" s="244" t="s">
        <v>183</v>
      </c>
      <c r="E519" s="245" t="s">
        <v>1</v>
      </c>
      <c r="F519" s="246" t="s">
        <v>706</v>
      </c>
      <c r="G519" s="243"/>
      <c r="H519" s="245" t="s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2" t="s">
        <v>183</v>
      </c>
      <c r="AU519" s="252" t="s">
        <v>88</v>
      </c>
      <c r="AV519" s="13" t="s">
        <v>86</v>
      </c>
      <c r="AW519" s="13" t="s">
        <v>34</v>
      </c>
      <c r="AX519" s="13" t="s">
        <v>79</v>
      </c>
      <c r="AY519" s="252" t="s">
        <v>174</v>
      </c>
    </row>
    <row r="520" s="14" customFormat="1">
      <c r="A520" s="14"/>
      <c r="B520" s="253"/>
      <c r="C520" s="254"/>
      <c r="D520" s="244" t="s">
        <v>183</v>
      </c>
      <c r="E520" s="255" t="s">
        <v>1</v>
      </c>
      <c r="F520" s="256" t="s">
        <v>707</v>
      </c>
      <c r="G520" s="254"/>
      <c r="H520" s="257">
        <v>23587.350999999999</v>
      </c>
      <c r="I520" s="258"/>
      <c r="J520" s="254"/>
      <c r="K520" s="254"/>
      <c r="L520" s="259"/>
      <c r="M520" s="260"/>
      <c r="N520" s="261"/>
      <c r="O520" s="261"/>
      <c r="P520" s="261"/>
      <c r="Q520" s="261"/>
      <c r="R520" s="261"/>
      <c r="S520" s="261"/>
      <c r="T520" s="26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3" t="s">
        <v>183</v>
      </c>
      <c r="AU520" s="263" t="s">
        <v>88</v>
      </c>
      <c r="AV520" s="14" t="s">
        <v>88</v>
      </c>
      <c r="AW520" s="14" t="s">
        <v>34</v>
      </c>
      <c r="AX520" s="14" t="s">
        <v>86</v>
      </c>
      <c r="AY520" s="263" t="s">
        <v>174</v>
      </c>
    </row>
    <row r="521" s="2" customFormat="1" ht="44.25" customHeight="1">
      <c r="A521" s="39"/>
      <c r="B521" s="40"/>
      <c r="C521" s="229" t="s">
        <v>708</v>
      </c>
      <c r="D521" s="229" t="s">
        <v>176</v>
      </c>
      <c r="E521" s="230" t="s">
        <v>709</v>
      </c>
      <c r="F521" s="231" t="s">
        <v>710</v>
      </c>
      <c r="G521" s="232" t="s">
        <v>362</v>
      </c>
      <c r="H521" s="233">
        <v>159.59899999999999</v>
      </c>
      <c r="I521" s="234"/>
      <c r="J521" s="235">
        <f>ROUND(I521*H521,2)</f>
        <v>0</v>
      </c>
      <c r="K521" s="231" t="s">
        <v>180</v>
      </c>
      <c r="L521" s="45"/>
      <c r="M521" s="236" t="s">
        <v>1</v>
      </c>
      <c r="N521" s="237" t="s">
        <v>44</v>
      </c>
      <c r="O521" s="92"/>
      <c r="P521" s="238">
        <f>O521*H521</f>
        <v>0</v>
      </c>
      <c r="Q521" s="238">
        <v>0</v>
      </c>
      <c r="R521" s="238">
        <f>Q521*H521</f>
        <v>0</v>
      </c>
      <c r="S521" s="238">
        <v>0</v>
      </c>
      <c r="T521" s="23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0" t="s">
        <v>181</v>
      </c>
      <c r="AT521" s="240" t="s">
        <v>176</v>
      </c>
      <c r="AU521" s="240" t="s">
        <v>88</v>
      </c>
      <c r="AY521" s="18" t="s">
        <v>174</v>
      </c>
      <c r="BE521" s="241">
        <f>IF(N521="základní",J521,0)</f>
        <v>0</v>
      </c>
      <c r="BF521" s="241">
        <f>IF(N521="snížená",J521,0)</f>
        <v>0</v>
      </c>
      <c r="BG521" s="241">
        <f>IF(N521="zákl. přenesená",J521,0)</f>
        <v>0</v>
      </c>
      <c r="BH521" s="241">
        <f>IF(N521="sníž. přenesená",J521,0)</f>
        <v>0</v>
      </c>
      <c r="BI521" s="241">
        <f>IF(N521="nulová",J521,0)</f>
        <v>0</v>
      </c>
      <c r="BJ521" s="18" t="s">
        <v>86</v>
      </c>
      <c r="BK521" s="241">
        <f>ROUND(I521*H521,2)</f>
        <v>0</v>
      </c>
      <c r="BL521" s="18" t="s">
        <v>181</v>
      </c>
      <c r="BM521" s="240" t="s">
        <v>711</v>
      </c>
    </row>
    <row r="522" s="14" customFormat="1">
      <c r="A522" s="14"/>
      <c r="B522" s="253"/>
      <c r="C522" s="254"/>
      <c r="D522" s="244" t="s">
        <v>183</v>
      </c>
      <c r="E522" s="255" t="s">
        <v>1</v>
      </c>
      <c r="F522" s="256" t="s">
        <v>698</v>
      </c>
      <c r="G522" s="254"/>
      <c r="H522" s="257">
        <v>159.59899999999999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3" t="s">
        <v>183</v>
      </c>
      <c r="AU522" s="263" t="s">
        <v>88</v>
      </c>
      <c r="AV522" s="14" t="s">
        <v>88</v>
      </c>
      <c r="AW522" s="14" t="s">
        <v>34</v>
      </c>
      <c r="AX522" s="14" t="s">
        <v>86</v>
      </c>
      <c r="AY522" s="263" t="s">
        <v>174</v>
      </c>
    </row>
    <row r="523" s="2" customFormat="1" ht="44.25" customHeight="1">
      <c r="A523" s="39"/>
      <c r="B523" s="40"/>
      <c r="C523" s="229" t="s">
        <v>712</v>
      </c>
      <c r="D523" s="229" t="s">
        <v>176</v>
      </c>
      <c r="E523" s="230" t="s">
        <v>713</v>
      </c>
      <c r="F523" s="231" t="s">
        <v>714</v>
      </c>
      <c r="G523" s="232" t="s">
        <v>362</v>
      </c>
      <c r="H523" s="233">
        <v>499.05000000000001</v>
      </c>
      <c r="I523" s="234"/>
      <c r="J523" s="235">
        <f>ROUND(I523*H523,2)</f>
        <v>0</v>
      </c>
      <c r="K523" s="231" t="s">
        <v>180</v>
      </c>
      <c r="L523" s="45"/>
      <c r="M523" s="236" t="s">
        <v>1</v>
      </c>
      <c r="N523" s="237" t="s">
        <v>44</v>
      </c>
      <c r="O523" s="92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181</v>
      </c>
      <c r="AT523" s="240" t="s">
        <v>176</v>
      </c>
      <c r="AU523" s="240" t="s">
        <v>88</v>
      </c>
      <c r="AY523" s="18" t="s">
        <v>174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86</v>
      </c>
      <c r="BK523" s="241">
        <f>ROUND(I523*H523,2)</f>
        <v>0</v>
      </c>
      <c r="BL523" s="18" t="s">
        <v>181</v>
      </c>
      <c r="BM523" s="240" t="s">
        <v>715</v>
      </c>
    </row>
    <row r="524" s="14" customFormat="1">
      <c r="A524" s="14"/>
      <c r="B524" s="253"/>
      <c r="C524" s="254"/>
      <c r="D524" s="244" t="s">
        <v>183</v>
      </c>
      <c r="E524" s="255" t="s">
        <v>1</v>
      </c>
      <c r="F524" s="256" t="s">
        <v>699</v>
      </c>
      <c r="G524" s="254"/>
      <c r="H524" s="257">
        <v>219.589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3" t="s">
        <v>183</v>
      </c>
      <c r="AU524" s="263" t="s">
        <v>88</v>
      </c>
      <c r="AV524" s="14" t="s">
        <v>88</v>
      </c>
      <c r="AW524" s="14" t="s">
        <v>34</v>
      </c>
      <c r="AX524" s="14" t="s">
        <v>79</v>
      </c>
      <c r="AY524" s="263" t="s">
        <v>174</v>
      </c>
    </row>
    <row r="525" s="14" customFormat="1">
      <c r="A525" s="14"/>
      <c r="B525" s="253"/>
      <c r="C525" s="254"/>
      <c r="D525" s="244" t="s">
        <v>183</v>
      </c>
      <c r="E525" s="255" t="s">
        <v>1</v>
      </c>
      <c r="F525" s="256" t="s">
        <v>700</v>
      </c>
      <c r="G525" s="254"/>
      <c r="H525" s="257">
        <v>109.134</v>
      </c>
      <c r="I525" s="258"/>
      <c r="J525" s="254"/>
      <c r="K525" s="254"/>
      <c r="L525" s="259"/>
      <c r="M525" s="260"/>
      <c r="N525" s="261"/>
      <c r="O525" s="261"/>
      <c r="P525" s="261"/>
      <c r="Q525" s="261"/>
      <c r="R525" s="261"/>
      <c r="S525" s="261"/>
      <c r="T525" s="262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3" t="s">
        <v>183</v>
      </c>
      <c r="AU525" s="263" t="s">
        <v>88</v>
      </c>
      <c r="AV525" s="14" t="s">
        <v>88</v>
      </c>
      <c r="AW525" s="14" t="s">
        <v>34</v>
      </c>
      <c r="AX525" s="14" t="s">
        <v>79</v>
      </c>
      <c r="AY525" s="263" t="s">
        <v>174</v>
      </c>
    </row>
    <row r="526" s="14" customFormat="1">
      <c r="A526" s="14"/>
      <c r="B526" s="253"/>
      <c r="C526" s="254"/>
      <c r="D526" s="244" t="s">
        <v>183</v>
      </c>
      <c r="E526" s="255" t="s">
        <v>1</v>
      </c>
      <c r="F526" s="256" t="s">
        <v>701</v>
      </c>
      <c r="G526" s="254"/>
      <c r="H526" s="257">
        <v>170.327</v>
      </c>
      <c r="I526" s="258"/>
      <c r="J526" s="254"/>
      <c r="K526" s="254"/>
      <c r="L526" s="259"/>
      <c r="M526" s="260"/>
      <c r="N526" s="261"/>
      <c r="O526" s="261"/>
      <c r="P526" s="261"/>
      <c r="Q526" s="261"/>
      <c r="R526" s="261"/>
      <c r="S526" s="261"/>
      <c r="T526" s="26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3" t="s">
        <v>183</v>
      </c>
      <c r="AU526" s="263" t="s">
        <v>88</v>
      </c>
      <c r="AV526" s="14" t="s">
        <v>88</v>
      </c>
      <c r="AW526" s="14" t="s">
        <v>34</v>
      </c>
      <c r="AX526" s="14" t="s">
        <v>79</v>
      </c>
      <c r="AY526" s="263" t="s">
        <v>174</v>
      </c>
    </row>
    <row r="527" s="15" customFormat="1">
      <c r="A527" s="15"/>
      <c r="B527" s="264"/>
      <c r="C527" s="265"/>
      <c r="D527" s="244" t="s">
        <v>183</v>
      </c>
      <c r="E527" s="266" t="s">
        <v>1</v>
      </c>
      <c r="F527" s="267" t="s">
        <v>201</v>
      </c>
      <c r="G527" s="265"/>
      <c r="H527" s="268">
        <v>499.05000000000001</v>
      </c>
      <c r="I527" s="269"/>
      <c r="J527" s="265"/>
      <c r="K527" s="265"/>
      <c r="L527" s="270"/>
      <c r="M527" s="271"/>
      <c r="N527" s="272"/>
      <c r="O527" s="272"/>
      <c r="P527" s="272"/>
      <c r="Q527" s="272"/>
      <c r="R527" s="272"/>
      <c r="S527" s="272"/>
      <c r="T527" s="273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4" t="s">
        <v>183</v>
      </c>
      <c r="AU527" s="274" t="s">
        <v>88</v>
      </c>
      <c r="AV527" s="15" t="s">
        <v>181</v>
      </c>
      <c r="AW527" s="15" t="s">
        <v>34</v>
      </c>
      <c r="AX527" s="15" t="s">
        <v>86</v>
      </c>
      <c r="AY527" s="274" t="s">
        <v>174</v>
      </c>
    </row>
    <row r="528" s="2" customFormat="1" ht="44.25" customHeight="1">
      <c r="A528" s="39"/>
      <c r="B528" s="40"/>
      <c r="C528" s="229" t="s">
        <v>716</v>
      </c>
      <c r="D528" s="229" t="s">
        <v>176</v>
      </c>
      <c r="E528" s="230" t="s">
        <v>717</v>
      </c>
      <c r="F528" s="231" t="s">
        <v>361</v>
      </c>
      <c r="G528" s="232" t="s">
        <v>362</v>
      </c>
      <c r="H528" s="233">
        <v>366.88799999999998</v>
      </c>
      <c r="I528" s="234"/>
      <c r="J528" s="235">
        <f>ROUND(I528*H528,2)</f>
        <v>0</v>
      </c>
      <c r="K528" s="231" t="s">
        <v>180</v>
      </c>
      <c r="L528" s="45"/>
      <c r="M528" s="236" t="s">
        <v>1</v>
      </c>
      <c r="N528" s="237" t="s">
        <v>44</v>
      </c>
      <c r="O528" s="92"/>
      <c r="P528" s="238">
        <f>O528*H528</f>
        <v>0</v>
      </c>
      <c r="Q528" s="238">
        <v>0</v>
      </c>
      <c r="R528" s="238">
        <f>Q528*H528</f>
        <v>0</v>
      </c>
      <c r="S528" s="238">
        <v>0</v>
      </c>
      <c r="T528" s="23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40" t="s">
        <v>181</v>
      </c>
      <c r="AT528" s="240" t="s">
        <v>176</v>
      </c>
      <c r="AU528" s="240" t="s">
        <v>88</v>
      </c>
      <c r="AY528" s="18" t="s">
        <v>174</v>
      </c>
      <c r="BE528" s="241">
        <f>IF(N528="základní",J528,0)</f>
        <v>0</v>
      </c>
      <c r="BF528" s="241">
        <f>IF(N528="snížená",J528,0)</f>
        <v>0</v>
      </c>
      <c r="BG528" s="241">
        <f>IF(N528="zákl. přenesená",J528,0)</f>
        <v>0</v>
      </c>
      <c r="BH528" s="241">
        <f>IF(N528="sníž. přenesená",J528,0)</f>
        <v>0</v>
      </c>
      <c r="BI528" s="241">
        <f>IF(N528="nulová",J528,0)</f>
        <v>0</v>
      </c>
      <c r="BJ528" s="18" t="s">
        <v>86</v>
      </c>
      <c r="BK528" s="241">
        <f>ROUND(I528*H528,2)</f>
        <v>0</v>
      </c>
      <c r="BL528" s="18" t="s">
        <v>181</v>
      </c>
      <c r="BM528" s="240" t="s">
        <v>718</v>
      </c>
    </row>
    <row r="529" s="14" customFormat="1">
      <c r="A529" s="14"/>
      <c r="B529" s="253"/>
      <c r="C529" s="254"/>
      <c r="D529" s="244" t="s">
        <v>183</v>
      </c>
      <c r="E529" s="255" t="s">
        <v>1</v>
      </c>
      <c r="F529" s="256" t="s">
        <v>696</v>
      </c>
      <c r="G529" s="254"/>
      <c r="H529" s="257">
        <v>0.44700000000000001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3" t="s">
        <v>183</v>
      </c>
      <c r="AU529" s="263" t="s">
        <v>88</v>
      </c>
      <c r="AV529" s="14" t="s">
        <v>88</v>
      </c>
      <c r="AW529" s="14" t="s">
        <v>34</v>
      </c>
      <c r="AX529" s="14" t="s">
        <v>79</v>
      </c>
      <c r="AY529" s="263" t="s">
        <v>174</v>
      </c>
    </row>
    <row r="530" s="14" customFormat="1">
      <c r="A530" s="14"/>
      <c r="B530" s="253"/>
      <c r="C530" s="254"/>
      <c r="D530" s="244" t="s">
        <v>183</v>
      </c>
      <c r="E530" s="255" t="s">
        <v>1</v>
      </c>
      <c r="F530" s="256" t="s">
        <v>697</v>
      </c>
      <c r="G530" s="254"/>
      <c r="H530" s="257">
        <v>366.44099999999997</v>
      </c>
      <c r="I530" s="258"/>
      <c r="J530" s="254"/>
      <c r="K530" s="254"/>
      <c r="L530" s="259"/>
      <c r="M530" s="260"/>
      <c r="N530" s="261"/>
      <c r="O530" s="261"/>
      <c r="P530" s="261"/>
      <c r="Q530" s="261"/>
      <c r="R530" s="261"/>
      <c r="S530" s="261"/>
      <c r="T530" s="26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3" t="s">
        <v>183</v>
      </c>
      <c r="AU530" s="263" t="s">
        <v>88</v>
      </c>
      <c r="AV530" s="14" t="s">
        <v>88</v>
      </c>
      <c r="AW530" s="14" t="s">
        <v>34</v>
      </c>
      <c r="AX530" s="14" t="s">
        <v>79</v>
      </c>
      <c r="AY530" s="263" t="s">
        <v>174</v>
      </c>
    </row>
    <row r="531" s="15" customFormat="1">
      <c r="A531" s="15"/>
      <c r="B531" s="264"/>
      <c r="C531" s="265"/>
      <c r="D531" s="244" t="s">
        <v>183</v>
      </c>
      <c r="E531" s="266" t="s">
        <v>1</v>
      </c>
      <c r="F531" s="267" t="s">
        <v>201</v>
      </c>
      <c r="G531" s="265"/>
      <c r="H531" s="268">
        <v>366.88799999999998</v>
      </c>
      <c r="I531" s="269"/>
      <c r="J531" s="265"/>
      <c r="K531" s="265"/>
      <c r="L531" s="270"/>
      <c r="M531" s="271"/>
      <c r="N531" s="272"/>
      <c r="O531" s="272"/>
      <c r="P531" s="272"/>
      <c r="Q531" s="272"/>
      <c r="R531" s="272"/>
      <c r="S531" s="272"/>
      <c r="T531" s="273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74" t="s">
        <v>183</v>
      </c>
      <c r="AU531" s="274" t="s">
        <v>88</v>
      </c>
      <c r="AV531" s="15" t="s">
        <v>181</v>
      </c>
      <c r="AW531" s="15" t="s">
        <v>34</v>
      </c>
      <c r="AX531" s="15" t="s">
        <v>86</v>
      </c>
      <c r="AY531" s="274" t="s">
        <v>174</v>
      </c>
    </row>
    <row r="532" s="12" customFormat="1" ht="22.8" customHeight="1">
      <c r="A532" s="12"/>
      <c r="B532" s="213"/>
      <c r="C532" s="214"/>
      <c r="D532" s="215" t="s">
        <v>78</v>
      </c>
      <c r="E532" s="227" t="s">
        <v>719</v>
      </c>
      <c r="F532" s="227" t="s">
        <v>720</v>
      </c>
      <c r="G532" s="214"/>
      <c r="H532" s="214"/>
      <c r="I532" s="217"/>
      <c r="J532" s="228">
        <f>BK532</f>
        <v>0</v>
      </c>
      <c r="K532" s="214"/>
      <c r="L532" s="219"/>
      <c r="M532" s="220"/>
      <c r="N532" s="221"/>
      <c r="O532" s="221"/>
      <c r="P532" s="222">
        <f>P533</f>
        <v>0</v>
      </c>
      <c r="Q532" s="221"/>
      <c r="R532" s="222">
        <f>R533</f>
        <v>0</v>
      </c>
      <c r="S532" s="221"/>
      <c r="T532" s="223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24" t="s">
        <v>86</v>
      </c>
      <c r="AT532" s="225" t="s">
        <v>78</v>
      </c>
      <c r="AU532" s="225" t="s">
        <v>86</v>
      </c>
      <c r="AY532" s="224" t="s">
        <v>174</v>
      </c>
      <c r="BK532" s="226">
        <f>BK533</f>
        <v>0</v>
      </c>
    </row>
    <row r="533" s="2" customFormat="1" ht="49.05" customHeight="1">
      <c r="A533" s="39"/>
      <c r="B533" s="40"/>
      <c r="C533" s="229" t="s">
        <v>721</v>
      </c>
      <c r="D533" s="229" t="s">
        <v>176</v>
      </c>
      <c r="E533" s="230" t="s">
        <v>722</v>
      </c>
      <c r="F533" s="231" t="s">
        <v>723</v>
      </c>
      <c r="G533" s="232" t="s">
        <v>362</v>
      </c>
      <c r="H533" s="233">
        <v>2794.1590000000001</v>
      </c>
      <c r="I533" s="234"/>
      <c r="J533" s="235">
        <f>ROUND(I533*H533,2)</f>
        <v>0</v>
      </c>
      <c r="K533" s="231" t="s">
        <v>1</v>
      </c>
      <c r="L533" s="45"/>
      <c r="M533" s="289" t="s">
        <v>1</v>
      </c>
      <c r="N533" s="290" t="s">
        <v>44</v>
      </c>
      <c r="O533" s="291"/>
      <c r="P533" s="292">
        <f>O533*H533</f>
        <v>0</v>
      </c>
      <c r="Q533" s="292">
        <v>0</v>
      </c>
      <c r="R533" s="292">
        <f>Q533*H533</f>
        <v>0</v>
      </c>
      <c r="S533" s="292">
        <v>0</v>
      </c>
      <c r="T533" s="293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40" t="s">
        <v>181</v>
      </c>
      <c r="AT533" s="240" t="s">
        <v>176</v>
      </c>
      <c r="AU533" s="240" t="s">
        <v>88</v>
      </c>
      <c r="AY533" s="18" t="s">
        <v>174</v>
      </c>
      <c r="BE533" s="241">
        <f>IF(N533="základní",J533,0)</f>
        <v>0</v>
      </c>
      <c r="BF533" s="241">
        <f>IF(N533="snížená",J533,0)</f>
        <v>0</v>
      </c>
      <c r="BG533" s="241">
        <f>IF(N533="zákl. přenesená",J533,0)</f>
        <v>0</v>
      </c>
      <c r="BH533" s="241">
        <f>IF(N533="sníž. přenesená",J533,0)</f>
        <v>0</v>
      </c>
      <c r="BI533" s="241">
        <f>IF(N533="nulová",J533,0)</f>
        <v>0</v>
      </c>
      <c r="BJ533" s="18" t="s">
        <v>86</v>
      </c>
      <c r="BK533" s="241">
        <f>ROUND(I533*H533,2)</f>
        <v>0</v>
      </c>
      <c r="BL533" s="18" t="s">
        <v>181</v>
      </c>
      <c r="BM533" s="240" t="s">
        <v>724</v>
      </c>
    </row>
    <row r="534" s="2" customFormat="1" ht="6.96" customHeight="1">
      <c r="A534" s="39"/>
      <c r="B534" s="67"/>
      <c r="C534" s="68"/>
      <c r="D534" s="68"/>
      <c r="E534" s="68"/>
      <c r="F534" s="68"/>
      <c r="G534" s="68"/>
      <c r="H534" s="68"/>
      <c r="I534" s="68"/>
      <c r="J534" s="68"/>
      <c r="K534" s="68"/>
      <c r="L534" s="45"/>
      <c r="M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</row>
  </sheetData>
  <sheetProtection sheet="1" autoFilter="0" formatColumns="0" formatRows="0" objects="1" scenarios="1" spinCount="100000" saltValue="wfLL9jYNPeiubMJWu8zUi0X00l5aZbulnTdw0cBJbMpq4v7JmjUKD/Mu5QRN2fUW/cR/5DRZMDI/B0lFWcfhlw==" hashValue="2+VAw4Jrq9M55ymyhaiFeUnrIB3jKMl2BfjzujQW95ePDsT95Ak47OvuIF0pI0zbjT0oRNhLymKnTfl6COGFxA==" algorithmName="SHA-512" password="CC35"/>
  <autoFilter ref="C133:K53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725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ROUND((SUM(BE134:BE401)),  2)</f>
        <v>0</v>
      </c>
      <c r="G37" s="39"/>
      <c r="H37" s="39"/>
      <c r="I37" s="166">
        <v>0.20999999999999999</v>
      </c>
      <c r="J37" s="165">
        <f>ROUND(((SUM(BE134:BE401))*I37),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ROUND((SUM(BF134:BF401)),  2)</f>
        <v>0</v>
      </c>
      <c r="G38" s="39"/>
      <c r="H38" s="39"/>
      <c r="I38" s="166">
        <v>0.14999999999999999</v>
      </c>
      <c r="J38" s="165">
        <f>ROUND(((SUM(BF134:BF401))*I38),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ROUND((SUM(BG134:BG401)),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ROUND((SUM(BH134:BH401)),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ROUND((SUM(BI134:BI401)),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02 - Stoka A1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J231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J237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J239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J254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J320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J350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J375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J400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02 - Stoka A1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639.67333993333602</v>
      </c>
      <c r="S134" s="105"/>
      <c r="T134" s="211">
        <f>T135</f>
        <v>293.97847999999999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P136+P231+P237+P239+P254+P320+P350+P375+P400</f>
        <v>0</v>
      </c>
      <c r="Q135" s="221"/>
      <c r="R135" s="222">
        <f>R136+R231+R237+R239+R254+R320+R350+R375+R400</f>
        <v>639.67333993333602</v>
      </c>
      <c r="S135" s="221"/>
      <c r="T135" s="223">
        <f>T136+T231+T237+T239+T254+T320+T350+T375+T400</f>
        <v>293.97847999999999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BK136+BK231+BK237+BK239+BK254+BK320+BK350+BK375+BK400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SUM(P137:P230)</f>
        <v>0</v>
      </c>
      <c r="Q136" s="221"/>
      <c r="R136" s="222">
        <f>SUM(R137:R230)</f>
        <v>576.536807936336</v>
      </c>
      <c r="S136" s="221"/>
      <c r="T136" s="223">
        <f>SUM(T137:T230)</f>
        <v>293.97847999999999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SUM(BK137:BK230)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173.63499999999999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50.354149999999997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726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727</v>
      </c>
      <c r="G140" s="254"/>
      <c r="H140" s="257">
        <v>173.63499999999999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188.70500000000001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83.030200000000008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728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729</v>
      </c>
      <c r="G144" s="254"/>
      <c r="H144" s="257">
        <v>7.5350000000000001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729</v>
      </c>
      <c r="G146" s="254"/>
      <c r="H146" s="257">
        <v>7.5350000000000001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727</v>
      </c>
      <c r="G147" s="254"/>
      <c r="H147" s="257">
        <v>173.63499999999999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188.70500000000001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2.7" customHeight="1">
      <c r="A149" s="39"/>
      <c r="B149" s="40"/>
      <c r="C149" s="229" t="s">
        <v>95</v>
      </c>
      <c r="D149" s="229" t="s">
        <v>176</v>
      </c>
      <c r="E149" s="230" t="s">
        <v>202</v>
      </c>
      <c r="F149" s="231" t="s">
        <v>203</v>
      </c>
      <c r="G149" s="232" t="s">
        <v>179</v>
      </c>
      <c r="H149" s="233">
        <v>183.91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0.32500000000000001</v>
      </c>
      <c r="T149" s="239">
        <f>S149*H149</f>
        <v>59.77075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730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731</v>
      </c>
      <c r="G152" s="254"/>
      <c r="H152" s="257">
        <v>10.275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732</v>
      </c>
      <c r="G153" s="254"/>
      <c r="H153" s="257">
        <v>173.63499999999999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183.91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55.5" customHeight="1">
      <c r="A155" s="39"/>
      <c r="B155" s="40"/>
      <c r="C155" s="229" t="s">
        <v>181</v>
      </c>
      <c r="D155" s="229" t="s">
        <v>176</v>
      </c>
      <c r="E155" s="230" t="s">
        <v>211</v>
      </c>
      <c r="F155" s="231" t="s">
        <v>212</v>
      </c>
      <c r="G155" s="232" t="s">
        <v>179</v>
      </c>
      <c r="H155" s="233">
        <v>20.550000000000001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0.22</v>
      </c>
      <c r="T155" s="239">
        <f>S155*H155</f>
        <v>4.5209999999999999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733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734</v>
      </c>
      <c r="G158" s="254"/>
      <c r="H158" s="257">
        <v>13.015000000000001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200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729</v>
      </c>
      <c r="G160" s="254"/>
      <c r="H160" s="257">
        <v>7.5350000000000001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20.550000000000001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44.25" customHeight="1">
      <c r="A162" s="39"/>
      <c r="B162" s="40"/>
      <c r="C162" s="229" t="s">
        <v>210</v>
      </c>
      <c r="D162" s="229" t="s">
        <v>176</v>
      </c>
      <c r="E162" s="230" t="s">
        <v>735</v>
      </c>
      <c r="F162" s="231" t="s">
        <v>736</v>
      </c>
      <c r="G162" s="232" t="s">
        <v>179</v>
      </c>
      <c r="H162" s="233">
        <v>410.41000000000002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1.0000000000000001E-05</v>
      </c>
      <c r="R162" s="238">
        <f>Q162*H162</f>
        <v>0.0041041000000000003</v>
      </c>
      <c r="S162" s="238">
        <v>0.091999999999999998</v>
      </c>
      <c r="T162" s="239">
        <f>S162*H162</f>
        <v>37.757719999999999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737</v>
      </c>
    </row>
    <row r="163" s="2" customFormat="1">
      <c r="A163" s="39"/>
      <c r="B163" s="40"/>
      <c r="C163" s="41"/>
      <c r="D163" s="244" t="s">
        <v>223</v>
      </c>
      <c r="E163" s="41"/>
      <c r="F163" s="275" t="s">
        <v>738</v>
      </c>
      <c r="G163" s="41"/>
      <c r="H163" s="41"/>
      <c r="I163" s="276"/>
      <c r="J163" s="41"/>
      <c r="K163" s="41"/>
      <c r="L163" s="45"/>
      <c r="M163" s="277"/>
      <c r="N163" s="27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223</v>
      </c>
      <c r="AU163" s="18" t="s">
        <v>88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184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739</v>
      </c>
      <c r="G166" s="254"/>
      <c r="H166" s="257">
        <v>410.41000000000002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86</v>
      </c>
      <c r="AY166" s="263" t="s">
        <v>174</v>
      </c>
    </row>
    <row r="167" s="2" customFormat="1" ht="44.25" customHeight="1">
      <c r="A167" s="39"/>
      <c r="B167" s="40"/>
      <c r="C167" s="229" t="s">
        <v>219</v>
      </c>
      <c r="D167" s="229" t="s">
        <v>176</v>
      </c>
      <c r="E167" s="230" t="s">
        <v>220</v>
      </c>
      <c r="F167" s="231" t="s">
        <v>221</v>
      </c>
      <c r="G167" s="232" t="s">
        <v>179</v>
      </c>
      <c r="H167" s="233">
        <v>22.948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1.0000000000000001E-05</v>
      </c>
      <c r="R167" s="238">
        <f>Q167*H167</f>
        <v>0.00022948000000000003</v>
      </c>
      <c r="S167" s="238">
        <v>0.11500000000000001</v>
      </c>
      <c r="T167" s="239">
        <f>S167*H167</f>
        <v>2.6390200000000004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740</v>
      </c>
    </row>
    <row r="168" s="2" customFormat="1">
      <c r="A168" s="39"/>
      <c r="B168" s="40"/>
      <c r="C168" s="41"/>
      <c r="D168" s="244" t="s">
        <v>223</v>
      </c>
      <c r="E168" s="41"/>
      <c r="F168" s="275" t="s">
        <v>224</v>
      </c>
      <c r="G168" s="41"/>
      <c r="H168" s="41"/>
      <c r="I168" s="276"/>
      <c r="J168" s="41"/>
      <c r="K168" s="41"/>
      <c r="L168" s="45"/>
      <c r="M168" s="277"/>
      <c r="N168" s="27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223</v>
      </c>
      <c r="AU168" s="18" t="s">
        <v>88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184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185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741</v>
      </c>
      <c r="G171" s="254"/>
      <c r="H171" s="257">
        <v>22.948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86</v>
      </c>
      <c r="AY171" s="263" t="s">
        <v>174</v>
      </c>
    </row>
    <row r="172" s="2" customFormat="1" ht="44.25" customHeight="1">
      <c r="A172" s="39"/>
      <c r="B172" s="40"/>
      <c r="C172" s="229" t="s">
        <v>230</v>
      </c>
      <c r="D172" s="229" t="s">
        <v>176</v>
      </c>
      <c r="E172" s="230" t="s">
        <v>231</v>
      </c>
      <c r="F172" s="231" t="s">
        <v>232</v>
      </c>
      <c r="G172" s="232" t="s">
        <v>179</v>
      </c>
      <c r="H172" s="233">
        <v>347.24000000000001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2.0000000000000002E-05</v>
      </c>
      <c r="R172" s="238">
        <f>Q172*H172</f>
        <v>0.006944800000000001</v>
      </c>
      <c r="S172" s="238">
        <v>0.161</v>
      </c>
      <c r="T172" s="239">
        <f>S172*H172</f>
        <v>55.905640000000005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742</v>
      </c>
    </row>
    <row r="173" s="2" customFormat="1">
      <c r="A173" s="39"/>
      <c r="B173" s="40"/>
      <c r="C173" s="41"/>
      <c r="D173" s="244" t="s">
        <v>223</v>
      </c>
      <c r="E173" s="41"/>
      <c r="F173" s="275" t="s">
        <v>234</v>
      </c>
      <c r="G173" s="41"/>
      <c r="H173" s="41"/>
      <c r="I173" s="276"/>
      <c r="J173" s="41"/>
      <c r="K173" s="41"/>
      <c r="L173" s="45"/>
      <c r="M173" s="277"/>
      <c r="N173" s="27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223</v>
      </c>
      <c r="AU173" s="18" t="s">
        <v>88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184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185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743</v>
      </c>
      <c r="G176" s="254"/>
      <c r="H176" s="257">
        <v>15.755000000000001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744</v>
      </c>
      <c r="G177" s="254"/>
      <c r="H177" s="257">
        <v>331.48500000000001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5" customFormat="1">
      <c r="A178" s="15"/>
      <c r="B178" s="264"/>
      <c r="C178" s="265"/>
      <c r="D178" s="244" t="s">
        <v>183</v>
      </c>
      <c r="E178" s="266" t="s">
        <v>1</v>
      </c>
      <c r="F178" s="267" t="s">
        <v>201</v>
      </c>
      <c r="G178" s="265"/>
      <c r="H178" s="268">
        <v>347.24000000000001</v>
      </c>
      <c r="I178" s="269"/>
      <c r="J178" s="265"/>
      <c r="K178" s="265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183</v>
      </c>
      <c r="AU178" s="274" t="s">
        <v>88</v>
      </c>
      <c r="AV178" s="15" t="s">
        <v>181</v>
      </c>
      <c r="AW178" s="15" t="s">
        <v>34</v>
      </c>
      <c r="AX178" s="15" t="s">
        <v>86</v>
      </c>
      <c r="AY178" s="274" t="s">
        <v>174</v>
      </c>
    </row>
    <row r="179" s="2" customFormat="1" ht="24.15" customHeight="1">
      <c r="A179" s="39"/>
      <c r="B179" s="40"/>
      <c r="C179" s="229" t="s">
        <v>240</v>
      </c>
      <c r="D179" s="229" t="s">
        <v>176</v>
      </c>
      <c r="E179" s="230" t="s">
        <v>247</v>
      </c>
      <c r="F179" s="231" t="s">
        <v>248</v>
      </c>
      <c r="G179" s="232" t="s">
        <v>249</v>
      </c>
      <c r="H179" s="233">
        <v>395.30399999999997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3.2634E-05</v>
      </c>
      <c r="R179" s="238">
        <f>Q179*H179</f>
        <v>0.012900350735999999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745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746</v>
      </c>
      <c r="G180" s="254"/>
      <c r="H180" s="257">
        <v>395.30399999999997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246</v>
      </c>
      <c r="D181" s="229" t="s">
        <v>176</v>
      </c>
      <c r="E181" s="230" t="s">
        <v>253</v>
      </c>
      <c r="F181" s="231" t="s">
        <v>254</v>
      </c>
      <c r="G181" s="232" t="s">
        <v>255</v>
      </c>
      <c r="H181" s="233">
        <v>16.471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747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748</v>
      </c>
      <c r="G182" s="254"/>
      <c r="H182" s="257">
        <v>16.471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90" customHeight="1">
      <c r="A183" s="39"/>
      <c r="B183" s="40"/>
      <c r="C183" s="229" t="s">
        <v>252</v>
      </c>
      <c r="D183" s="229" t="s">
        <v>176</v>
      </c>
      <c r="E183" s="230" t="s">
        <v>259</v>
      </c>
      <c r="F183" s="231" t="s">
        <v>260</v>
      </c>
      <c r="G183" s="232" t="s">
        <v>243</v>
      </c>
      <c r="H183" s="233">
        <v>5.5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0.0086767000000000007</v>
      </c>
      <c r="R183" s="238">
        <f>Q183*H183</f>
        <v>0.047721850000000003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749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750</v>
      </c>
      <c r="G184" s="254"/>
      <c r="H184" s="257">
        <v>5.5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90" customHeight="1">
      <c r="A185" s="39"/>
      <c r="B185" s="40"/>
      <c r="C185" s="229" t="s">
        <v>258</v>
      </c>
      <c r="D185" s="229" t="s">
        <v>176</v>
      </c>
      <c r="E185" s="230" t="s">
        <v>265</v>
      </c>
      <c r="F185" s="231" t="s">
        <v>266</v>
      </c>
      <c r="G185" s="232" t="s">
        <v>243</v>
      </c>
      <c r="H185" s="233">
        <v>1.1000000000000001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0.036904300000000001</v>
      </c>
      <c r="R185" s="238">
        <f>Q185*H185</f>
        <v>0.040594730000000002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751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752</v>
      </c>
      <c r="G186" s="254"/>
      <c r="H186" s="257">
        <v>1.1000000000000001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264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14.916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753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754</v>
      </c>
      <c r="G188" s="254"/>
      <c r="H188" s="257">
        <v>14.916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269</v>
      </c>
      <c r="D189" s="229" t="s">
        <v>176</v>
      </c>
      <c r="E189" s="230" t="s">
        <v>755</v>
      </c>
      <c r="F189" s="231" t="s">
        <v>756</v>
      </c>
      <c r="G189" s="232" t="s">
        <v>277</v>
      </c>
      <c r="H189" s="233">
        <v>180.22399999999999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757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758</v>
      </c>
      <c r="G193" s="254"/>
      <c r="H193" s="257">
        <v>166.63499999999999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759</v>
      </c>
      <c r="G194" s="254"/>
      <c r="H194" s="257">
        <v>13.589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180.22399999999999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274</v>
      </c>
      <c r="D196" s="229" t="s">
        <v>176</v>
      </c>
      <c r="E196" s="230" t="s">
        <v>760</v>
      </c>
      <c r="F196" s="231" t="s">
        <v>761</v>
      </c>
      <c r="G196" s="232" t="s">
        <v>277</v>
      </c>
      <c r="H196" s="233">
        <v>180.22399999999999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762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758</v>
      </c>
      <c r="G200" s="254"/>
      <c r="H200" s="257">
        <v>166.63499999999999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759</v>
      </c>
      <c r="G201" s="254"/>
      <c r="H201" s="257">
        <v>13.589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180.22399999999999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8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695.46000000000004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0.40431262559999998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763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284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764</v>
      </c>
      <c r="G205" s="254"/>
      <c r="H205" s="257">
        <v>695.46000000000004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289</v>
      </c>
      <c r="D206" s="229" t="s">
        <v>176</v>
      </c>
      <c r="E206" s="230" t="s">
        <v>316</v>
      </c>
      <c r="F206" s="231" t="s">
        <v>317</v>
      </c>
      <c r="G206" s="232" t="s">
        <v>179</v>
      </c>
      <c r="H206" s="233">
        <v>695.46000000000004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765</v>
      </c>
    </row>
    <row r="207" s="2" customFormat="1" ht="62.7" customHeight="1">
      <c r="A207" s="39"/>
      <c r="B207" s="40"/>
      <c r="C207" s="229" t="s">
        <v>293</v>
      </c>
      <c r="D207" s="229" t="s">
        <v>176</v>
      </c>
      <c r="E207" s="230" t="s">
        <v>334</v>
      </c>
      <c r="F207" s="231" t="s">
        <v>335</v>
      </c>
      <c r="G207" s="232" t="s">
        <v>277</v>
      </c>
      <c r="H207" s="233">
        <v>180.22399999999999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766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337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767</v>
      </c>
      <c r="G209" s="254"/>
      <c r="H209" s="257">
        <v>180.22399999999999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66.75" customHeight="1">
      <c r="A210" s="39"/>
      <c r="B210" s="40"/>
      <c r="C210" s="229" t="s">
        <v>297</v>
      </c>
      <c r="D210" s="229" t="s">
        <v>176</v>
      </c>
      <c r="E210" s="230" t="s">
        <v>341</v>
      </c>
      <c r="F210" s="231" t="s">
        <v>342</v>
      </c>
      <c r="G210" s="232" t="s">
        <v>277</v>
      </c>
      <c r="H210" s="233">
        <v>2523.136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768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344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769</v>
      </c>
      <c r="G212" s="254"/>
      <c r="H212" s="257">
        <v>2523.136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62.7" customHeight="1">
      <c r="A213" s="39"/>
      <c r="B213" s="40"/>
      <c r="C213" s="229" t="s">
        <v>302</v>
      </c>
      <c r="D213" s="229" t="s">
        <v>176</v>
      </c>
      <c r="E213" s="230" t="s">
        <v>347</v>
      </c>
      <c r="F213" s="231" t="s">
        <v>348</v>
      </c>
      <c r="G213" s="232" t="s">
        <v>277</v>
      </c>
      <c r="H213" s="233">
        <v>180.22399999999999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770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337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767</v>
      </c>
      <c r="G215" s="254"/>
      <c r="H215" s="257">
        <v>180.22399999999999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66.75" customHeight="1">
      <c r="A216" s="39"/>
      <c r="B216" s="40"/>
      <c r="C216" s="229" t="s">
        <v>307</v>
      </c>
      <c r="D216" s="229" t="s">
        <v>176</v>
      </c>
      <c r="E216" s="230" t="s">
        <v>351</v>
      </c>
      <c r="F216" s="231" t="s">
        <v>352</v>
      </c>
      <c r="G216" s="232" t="s">
        <v>277</v>
      </c>
      <c r="H216" s="233">
        <v>2523.136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771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344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769</v>
      </c>
      <c r="G218" s="254"/>
      <c r="H218" s="257">
        <v>2523.136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86</v>
      </c>
      <c r="AY218" s="263" t="s">
        <v>174</v>
      </c>
    </row>
    <row r="219" s="2" customFormat="1" ht="44.25" customHeight="1">
      <c r="A219" s="39"/>
      <c r="B219" s="40"/>
      <c r="C219" s="229" t="s">
        <v>7</v>
      </c>
      <c r="D219" s="229" t="s">
        <v>176</v>
      </c>
      <c r="E219" s="230" t="s">
        <v>772</v>
      </c>
      <c r="F219" s="231" t="s">
        <v>773</v>
      </c>
      <c r="G219" s="232" t="s">
        <v>362</v>
      </c>
      <c r="H219" s="233">
        <v>684.851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774</v>
      </c>
    </row>
    <row r="220" s="2" customFormat="1">
      <c r="A220" s="39"/>
      <c r="B220" s="40"/>
      <c r="C220" s="41"/>
      <c r="D220" s="244" t="s">
        <v>223</v>
      </c>
      <c r="E220" s="41"/>
      <c r="F220" s="275" t="s">
        <v>364</v>
      </c>
      <c r="G220" s="41"/>
      <c r="H220" s="41"/>
      <c r="I220" s="276"/>
      <c r="J220" s="41"/>
      <c r="K220" s="41"/>
      <c r="L220" s="45"/>
      <c r="M220" s="277"/>
      <c r="N220" s="278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223</v>
      </c>
      <c r="AU220" s="18" t="s">
        <v>88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775</v>
      </c>
      <c r="G221" s="254"/>
      <c r="H221" s="257">
        <v>684.851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44.25" customHeight="1">
      <c r="A222" s="39"/>
      <c r="B222" s="40"/>
      <c r="C222" s="229" t="s">
        <v>315</v>
      </c>
      <c r="D222" s="229" t="s">
        <v>176</v>
      </c>
      <c r="E222" s="230" t="s">
        <v>367</v>
      </c>
      <c r="F222" s="231" t="s">
        <v>368</v>
      </c>
      <c r="G222" s="232" t="s">
        <v>277</v>
      </c>
      <c r="H222" s="233">
        <v>191.34999999999999</v>
      </c>
      <c r="I222" s="234"/>
      <c r="J222" s="235">
        <f>ROUND(I222*H222,2)</f>
        <v>0</v>
      </c>
      <c r="K222" s="231" t="s">
        <v>180</v>
      </c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181</v>
      </c>
      <c r="AT222" s="240" t="s">
        <v>176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776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777</v>
      </c>
      <c r="G223" s="254"/>
      <c r="H223" s="257">
        <v>191.34999999999999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16.5" customHeight="1">
      <c r="A224" s="39"/>
      <c r="B224" s="40"/>
      <c r="C224" s="279" t="s">
        <v>319</v>
      </c>
      <c r="D224" s="279" t="s">
        <v>298</v>
      </c>
      <c r="E224" s="280" t="s">
        <v>373</v>
      </c>
      <c r="F224" s="281" t="s">
        <v>374</v>
      </c>
      <c r="G224" s="282" t="s">
        <v>362</v>
      </c>
      <c r="H224" s="283">
        <v>382.69999999999999</v>
      </c>
      <c r="I224" s="284"/>
      <c r="J224" s="285">
        <f>ROUND(I224*H224,2)</f>
        <v>0</v>
      </c>
      <c r="K224" s="281" t="s">
        <v>180</v>
      </c>
      <c r="L224" s="286"/>
      <c r="M224" s="287" t="s">
        <v>1</v>
      </c>
      <c r="N224" s="288" t="s">
        <v>44</v>
      </c>
      <c r="O224" s="92"/>
      <c r="P224" s="238">
        <f>O224*H224</f>
        <v>0</v>
      </c>
      <c r="Q224" s="238">
        <v>1</v>
      </c>
      <c r="R224" s="238">
        <f>Q224*H224</f>
        <v>382.69999999999999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240</v>
      </c>
      <c r="AT224" s="240" t="s">
        <v>298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778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779</v>
      </c>
      <c r="G225" s="254"/>
      <c r="H225" s="257">
        <v>382.69999999999999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66.75" customHeight="1">
      <c r="A226" s="39"/>
      <c r="B226" s="40"/>
      <c r="C226" s="229" t="s">
        <v>323</v>
      </c>
      <c r="D226" s="229" t="s">
        <v>176</v>
      </c>
      <c r="E226" s="230" t="s">
        <v>378</v>
      </c>
      <c r="F226" s="231" t="s">
        <v>379</v>
      </c>
      <c r="G226" s="232" t="s">
        <v>277</v>
      </c>
      <c r="H226" s="233">
        <v>96.659999999999997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780</v>
      </c>
    </row>
    <row r="227" s="13" customFormat="1">
      <c r="A227" s="13"/>
      <c r="B227" s="242"/>
      <c r="C227" s="243"/>
      <c r="D227" s="244" t="s">
        <v>183</v>
      </c>
      <c r="E227" s="245" t="s">
        <v>1</v>
      </c>
      <c r="F227" s="246" t="s">
        <v>284</v>
      </c>
      <c r="G227" s="243"/>
      <c r="H227" s="245" t="s">
        <v>1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183</v>
      </c>
      <c r="AU227" s="252" t="s">
        <v>88</v>
      </c>
      <c r="AV227" s="13" t="s">
        <v>86</v>
      </c>
      <c r="AW227" s="13" t="s">
        <v>34</v>
      </c>
      <c r="AX227" s="13" t="s">
        <v>79</v>
      </c>
      <c r="AY227" s="252" t="s">
        <v>174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781</v>
      </c>
      <c r="G228" s="254"/>
      <c r="H228" s="257">
        <v>96.659999999999997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86</v>
      </c>
      <c r="AY228" s="263" t="s">
        <v>174</v>
      </c>
    </row>
    <row r="229" s="2" customFormat="1" ht="16.5" customHeight="1">
      <c r="A229" s="39"/>
      <c r="B229" s="40"/>
      <c r="C229" s="279" t="s">
        <v>327</v>
      </c>
      <c r="D229" s="279" t="s">
        <v>298</v>
      </c>
      <c r="E229" s="280" t="s">
        <v>383</v>
      </c>
      <c r="F229" s="281" t="s">
        <v>384</v>
      </c>
      <c r="G229" s="282" t="s">
        <v>362</v>
      </c>
      <c r="H229" s="283">
        <v>193.31999999999999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1</v>
      </c>
      <c r="R229" s="238">
        <f>Q229*H229</f>
        <v>193.31999999999999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782</v>
      </c>
    </row>
    <row r="230" s="14" customFormat="1">
      <c r="A230" s="14"/>
      <c r="B230" s="253"/>
      <c r="C230" s="254"/>
      <c r="D230" s="244" t="s">
        <v>183</v>
      </c>
      <c r="E230" s="254"/>
      <c r="F230" s="256" t="s">
        <v>783</v>
      </c>
      <c r="G230" s="254"/>
      <c r="H230" s="257">
        <v>193.31999999999999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4</v>
      </c>
      <c r="AX230" s="14" t="s">
        <v>86</v>
      </c>
      <c r="AY230" s="263" t="s">
        <v>174</v>
      </c>
    </row>
    <row r="231" s="12" customFormat="1" ht="22.8" customHeight="1">
      <c r="A231" s="12"/>
      <c r="B231" s="213"/>
      <c r="C231" s="214"/>
      <c r="D231" s="215" t="s">
        <v>78</v>
      </c>
      <c r="E231" s="227" t="s">
        <v>88</v>
      </c>
      <c r="F231" s="227" t="s">
        <v>408</v>
      </c>
      <c r="G231" s="214"/>
      <c r="H231" s="214"/>
      <c r="I231" s="217"/>
      <c r="J231" s="228">
        <f>BK231</f>
        <v>0</v>
      </c>
      <c r="K231" s="214"/>
      <c r="L231" s="219"/>
      <c r="M231" s="220"/>
      <c r="N231" s="221"/>
      <c r="O231" s="221"/>
      <c r="P231" s="222">
        <f>SUM(P232:P236)</f>
        <v>0</v>
      </c>
      <c r="Q231" s="221"/>
      <c r="R231" s="222">
        <f>SUM(R232:R236)</f>
        <v>44.419473023999991</v>
      </c>
      <c r="S231" s="221"/>
      <c r="T231" s="223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4" t="s">
        <v>86</v>
      </c>
      <c r="AT231" s="225" t="s">
        <v>78</v>
      </c>
      <c r="AU231" s="225" t="s">
        <v>86</v>
      </c>
      <c r="AY231" s="224" t="s">
        <v>174</v>
      </c>
      <c r="BK231" s="226">
        <f>SUM(BK232:BK236)</f>
        <v>0</v>
      </c>
    </row>
    <row r="232" s="2" customFormat="1" ht="44.25" customHeight="1">
      <c r="A232" s="39"/>
      <c r="B232" s="40"/>
      <c r="C232" s="229" t="s">
        <v>333</v>
      </c>
      <c r="D232" s="229" t="s">
        <v>176</v>
      </c>
      <c r="E232" s="230" t="s">
        <v>410</v>
      </c>
      <c r="F232" s="231" t="s">
        <v>411</v>
      </c>
      <c r="G232" s="232" t="s">
        <v>277</v>
      </c>
      <c r="H232" s="233">
        <v>27.177</v>
      </c>
      <c r="I232" s="234"/>
      <c r="J232" s="235">
        <f>ROUND(I232*H232,2)</f>
        <v>0</v>
      </c>
      <c r="K232" s="231" t="s">
        <v>180</v>
      </c>
      <c r="L232" s="45"/>
      <c r="M232" s="236" t="s">
        <v>1</v>
      </c>
      <c r="N232" s="237" t="s">
        <v>44</v>
      </c>
      <c r="O232" s="92"/>
      <c r="P232" s="238">
        <f>O232*H232</f>
        <v>0</v>
      </c>
      <c r="Q232" s="238">
        <v>1.6299999999999999</v>
      </c>
      <c r="R232" s="238">
        <f>Q232*H232</f>
        <v>44.298509999999993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181</v>
      </c>
      <c r="AT232" s="240" t="s">
        <v>176</v>
      </c>
      <c r="AU232" s="240" t="s">
        <v>88</v>
      </c>
      <c r="AY232" s="18" t="s">
        <v>174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86</v>
      </c>
      <c r="BK232" s="241">
        <f>ROUND(I232*H232,2)</f>
        <v>0</v>
      </c>
      <c r="BL232" s="18" t="s">
        <v>181</v>
      </c>
      <c r="BM232" s="240" t="s">
        <v>784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184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785</v>
      </c>
      <c r="G234" s="254"/>
      <c r="H234" s="257">
        <v>27.177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2" customFormat="1" ht="24.15" customHeight="1">
      <c r="A235" s="39"/>
      <c r="B235" s="40"/>
      <c r="C235" s="229" t="s">
        <v>340</v>
      </c>
      <c r="D235" s="229" t="s">
        <v>176</v>
      </c>
      <c r="E235" s="230" t="s">
        <v>416</v>
      </c>
      <c r="F235" s="231" t="s">
        <v>417</v>
      </c>
      <c r="G235" s="232" t="s">
        <v>243</v>
      </c>
      <c r="H235" s="233">
        <v>164.71000000000001</v>
      </c>
      <c r="I235" s="234"/>
      <c r="J235" s="235">
        <f>ROUND(I235*H235,2)</f>
        <v>0</v>
      </c>
      <c r="K235" s="231" t="s">
        <v>180</v>
      </c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0.00073439999999999996</v>
      </c>
      <c r="R235" s="238">
        <f>Q235*H235</f>
        <v>0.120963024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181</v>
      </c>
      <c r="AT235" s="240" t="s">
        <v>176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786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787</v>
      </c>
      <c r="G236" s="254"/>
      <c r="H236" s="257">
        <v>164.71000000000001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86</v>
      </c>
      <c r="AY236" s="263" t="s">
        <v>174</v>
      </c>
    </row>
    <row r="237" s="12" customFormat="1" ht="22.8" customHeight="1">
      <c r="A237" s="12"/>
      <c r="B237" s="213"/>
      <c r="C237" s="214"/>
      <c r="D237" s="215" t="s">
        <v>78</v>
      </c>
      <c r="E237" s="227" t="s">
        <v>95</v>
      </c>
      <c r="F237" s="227" t="s">
        <v>420</v>
      </c>
      <c r="G237" s="214"/>
      <c r="H237" s="214"/>
      <c r="I237" s="217"/>
      <c r="J237" s="228">
        <f>BK237</f>
        <v>0</v>
      </c>
      <c r="K237" s="214"/>
      <c r="L237" s="219"/>
      <c r="M237" s="220"/>
      <c r="N237" s="221"/>
      <c r="O237" s="221"/>
      <c r="P237" s="222">
        <f>P238</f>
        <v>0</v>
      </c>
      <c r="Q237" s="221"/>
      <c r="R237" s="222">
        <f>R238</f>
        <v>0</v>
      </c>
      <c r="S237" s="221"/>
      <c r="T237" s="223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4" t="s">
        <v>86</v>
      </c>
      <c r="AT237" s="225" t="s">
        <v>78</v>
      </c>
      <c r="AU237" s="225" t="s">
        <v>86</v>
      </c>
      <c r="AY237" s="224" t="s">
        <v>174</v>
      </c>
      <c r="BK237" s="226">
        <f>BK238</f>
        <v>0</v>
      </c>
    </row>
    <row r="238" s="2" customFormat="1" ht="24.15" customHeight="1">
      <c r="A238" s="39"/>
      <c r="B238" s="40"/>
      <c r="C238" s="229" t="s">
        <v>346</v>
      </c>
      <c r="D238" s="229" t="s">
        <v>176</v>
      </c>
      <c r="E238" s="230" t="s">
        <v>422</v>
      </c>
      <c r="F238" s="231" t="s">
        <v>423</v>
      </c>
      <c r="G238" s="232" t="s">
        <v>243</v>
      </c>
      <c r="H238" s="233">
        <v>164.71000000000001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788</v>
      </c>
    </row>
    <row r="239" s="12" customFormat="1" ht="22.8" customHeight="1">
      <c r="A239" s="12"/>
      <c r="B239" s="213"/>
      <c r="C239" s="214"/>
      <c r="D239" s="215" t="s">
        <v>78</v>
      </c>
      <c r="E239" s="227" t="s">
        <v>181</v>
      </c>
      <c r="F239" s="227" t="s">
        <v>425</v>
      </c>
      <c r="G239" s="214"/>
      <c r="H239" s="214"/>
      <c r="I239" s="217"/>
      <c r="J239" s="228">
        <f>BK239</f>
        <v>0</v>
      </c>
      <c r="K239" s="214"/>
      <c r="L239" s="219"/>
      <c r="M239" s="220"/>
      <c r="N239" s="221"/>
      <c r="O239" s="221"/>
      <c r="P239" s="222">
        <f>SUM(P240:P253)</f>
        <v>0</v>
      </c>
      <c r="Q239" s="221"/>
      <c r="R239" s="222">
        <f>SUM(R240:R253)</f>
        <v>0.9075200000000001</v>
      </c>
      <c r="S239" s="221"/>
      <c r="T239" s="223">
        <f>SUM(T240:T253)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4" t="s">
        <v>86</v>
      </c>
      <c r="AT239" s="225" t="s">
        <v>78</v>
      </c>
      <c r="AU239" s="225" t="s">
        <v>86</v>
      </c>
      <c r="AY239" s="224" t="s">
        <v>174</v>
      </c>
      <c r="BK239" s="226">
        <f>SUM(BK240:BK253)</f>
        <v>0</v>
      </c>
    </row>
    <row r="240" s="2" customFormat="1" ht="33" customHeight="1">
      <c r="A240" s="39"/>
      <c r="B240" s="40"/>
      <c r="C240" s="229" t="s">
        <v>350</v>
      </c>
      <c r="D240" s="229" t="s">
        <v>176</v>
      </c>
      <c r="E240" s="230" t="s">
        <v>427</v>
      </c>
      <c r="F240" s="231" t="s">
        <v>428</v>
      </c>
      <c r="G240" s="232" t="s">
        <v>277</v>
      </c>
      <c r="H240" s="233">
        <v>17.5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789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790</v>
      </c>
      <c r="G242" s="254"/>
      <c r="H242" s="257">
        <v>17.5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86</v>
      </c>
      <c r="AY242" s="263" t="s">
        <v>174</v>
      </c>
    </row>
    <row r="243" s="2" customFormat="1" ht="24.15" customHeight="1">
      <c r="A243" s="39"/>
      <c r="B243" s="40"/>
      <c r="C243" s="229" t="s">
        <v>355</v>
      </c>
      <c r="D243" s="229" t="s">
        <v>176</v>
      </c>
      <c r="E243" s="230" t="s">
        <v>435</v>
      </c>
      <c r="F243" s="231" t="s">
        <v>436</v>
      </c>
      <c r="G243" s="232" t="s">
        <v>437</v>
      </c>
      <c r="H243" s="233">
        <v>4</v>
      </c>
      <c r="I243" s="234"/>
      <c r="J243" s="235">
        <f>ROUND(I243*H243,2)</f>
        <v>0</v>
      </c>
      <c r="K243" s="231" t="s">
        <v>180</v>
      </c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0.087419999999999998</v>
      </c>
      <c r="R243" s="238">
        <f>Q243*H243</f>
        <v>0.34967999999999999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181</v>
      </c>
      <c r="AT243" s="240" t="s">
        <v>176</v>
      </c>
      <c r="AU243" s="240" t="s">
        <v>88</v>
      </c>
      <c r="AY243" s="18" t="s">
        <v>174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86</v>
      </c>
      <c r="BK243" s="241">
        <f>ROUND(I243*H243,2)</f>
        <v>0</v>
      </c>
      <c r="BL243" s="18" t="s">
        <v>181</v>
      </c>
      <c r="BM243" s="240" t="s">
        <v>791</v>
      </c>
    </row>
    <row r="244" s="13" customFormat="1">
      <c r="A244" s="13"/>
      <c r="B244" s="242"/>
      <c r="C244" s="243"/>
      <c r="D244" s="244" t="s">
        <v>183</v>
      </c>
      <c r="E244" s="245" t="s">
        <v>1</v>
      </c>
      <c r="F244" s="246" t="s">
        <v>792</v>
      </c>
      <c r="G244" s="243"/>
      <c r="H244" s="245" t="s">
        <v>1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183</v>
      </c>
      <c r="AU244" s="252" t="s">
        <v>88</v>
      </c>
      <c r="AV244" s="13" t="s">
        <v>86</v>
      </c>
      <c r="AW244" s="13" t="s">
        <v>34</v>
      </c>
      <c r="AX244" s="13" t="s">
        <v>79</v>
      </c>
      <c r="AY244" s="252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793</v>
      </c>
      <c r="G245" s="254"/>
      <c r="H245" s="257">
        <v>4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86</v>
      </c>
      <c r="AY245" s="263" t="s">
        <v>174</v>
      </c>
    </row>
    <row r="246" s="2" customFormat="1" ht="24.15" customHeight="1">
      <c r="A246" s="39"/>
      <c r="B246" s="40"/>
      <c r="C246" s="279" t="s">
        <v>359</v>
      </c>
      <c r="D246" s="279" t="s">
        <v>298</v>
      </c>
      <c r="E246" s="280" t="s">
        <v>450</v>
      </c>
      <c r="F246" s="281" t="s">
        <v>451</v>
      </c>
      <c r="G246" s="282" t="s">
        <v>437</v>
      </c>
      <c r="H246" s="283">
        <v>3</v>
      </c>
      <c r="I246" s="284"/>
      <c r="J246" s="285">
        <f>ROUND(I246*H246,2)</f>
        <v>0</v>
      </c>
      <c r="K246" s="281" t="s">
        <v>180</v>
      </c>
      <c r="L246" s="286"/>
      <c r="M246" s="287" t="s">
        <v>1</v>
      </c>
      <c r="N246" s="288" t="s">
        <v>44</v>
      </c>
      <c r="O246" s="92"/>
      <c r="P246" s="238">
        <f>O246*H246</f>
        <v>0</v>
      </c>
      <c r="Q246" s="238">
        <v>0.050999999999999997</v>
      </c>
      <c r="R246" s="238">
        <f>Q246*H246</f>
        <v>0.153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240</v>
      </c>
      <c r="AT246" s="240" t="s">
        <v>298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794</v>
      </c>
    </row>
    <row r="247" s="2" customFormat="1" ht="24.15" customHeight="1">
      <c r="A247" s="39"/>
      <c r="B247" s="40"/>
      <c r="C247" s="279" t="s">
        <v>366</v>
      </c>
      <c r="D247" s="279" t="s">
        <v>298</v>
      </c>
      <c r="E247" s="280" t="s">
        <v>454</v>
      </c>
      <c r="F247" s="281" t="s">
        <v>455</v>
      </c>
      <c r="G247" s="282" t="s">
        <v>437</v>
      </c>
      <c r="H247" s="283">
        <v>1</v>
      </c>
      <c r="I247" s="284"/>
      <c r="J247" s="285">
        <f>ROUND(I247*H247,2)</f>
        <v>0</v>
      </c>
      <c r="K247" s="281" t="s">
        <v>180</v>
      </c>
      <c r="L247" s="286"/>
      <c r="M247" s="287" t="s">
        <v>1</v>
      </c>
      <c r="N247" s="288" t="s">
        <v>44</v>
      </c>
      <c r="O247" s="92"/>
      <c r="P247" s="238">
        <f>O247*H247</f>
        <v>0</v>
      </c>
      <c r="Q247" s="238">
        <v>0.068000000000000005</v>
      </c>
      <c r="R247" s="238">
        <f>Q247*H247</f>
        <v>0.068000000000000005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240</v>
      </c>
      <c r="AT247" s="240" t="s">
        <v>298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795</v>
      </c>
    </row>
    <row r="248" s="2" customFormat="1" ht="33" customHeight="1">
      <c r="A248" s="39"/>
      <c r="B248" s="40"/>
      <c r="C248" s="229" t="s">
        <v>372</v>
      </c>
      <c r="D248" s="229" t="s">
        <v>176</v>
      </c>
      <c r="E248" s="230" t="s">
        <v>458</v>
      </c>
      <c r="F248" s="231" t="s">
        <v>459</v>
      </c>
      <c r="G248" s="232" t="s">
        <v>437</v>
      </c>
      <c r="H248" s="233">
        <v>2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0.087419999999999998</v>
      </c>
      <c r="R248" s="238">
        <f>Q248*H248</f>
        <v>0.17484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796</v>
      </c>
    </row>
    <row r="249" s="13" customFormat="1">
      <c r="A249" s="13"/>
      <c r="B249" s="242"/>
      <c r="C249" s="243"/>
      <c r="D249" s="244" t="s">
        <v>183</v>
      </c>
      <c r="E249" s="245" t="s">
        <v>1</v>
      </c>
      <c r="F249" s="246" t="s">
        <v>792</v>
      </c>
      <c r="G249" s="243"/>
      <c r="H249" s="245" t="s">
        <v>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183</v>
      </c>
      <c r="AU249" s="252" t="s">
        <v>88</v>
      </c>
      <c r="AV249" s="13" t="s">
        <v>86</v>
      </c>
      <c r="AW249" s="13" t="s">
        <v>34</v>
      </c>
      <c r="AX249" s="13" t="s">
        <v>79</v>
      </c>
      <c r="AY249" s="252" t="s">
        <v>174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88</v>
      </c>
      <c r="G250" s="254"/>
      <c r="H250" s="257">
        <v>2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24.15" customHeight="1">
      <c r="A251" s="39"/>
      <c r="B251" s="40"/>
      <c r="C251" s="279" t="s">
        <v>377</v>
      </c>
      <c r="D251" s="279" t="s">
        <v>298</v>
      </c>
      <c r="E251" s="280" t="s">
        <v>462</v>
      </c>
      <c r="F251" s="281" t="s">
        <v>463</v>
      </c>
      <c r="G251" s="282" t="s">
        <v>437</v>
      </c>
      <c r="H251" s="283">
        <v>2</v>
      </c>
      <c r="I251" s="284"/>
      <c r="J251" s="285">
        <f>ROUND(I251*H251,2)</f>
        <v>0</v>
      </c>
      <c r="K251" s="281" t="s">
        <v>180</v>
      </c>
      <c r="L251" s="286"/>
      <c r="M251" s="287" t="s">
        <v>1</v>
      </c>
      <c r="N251" s="288" t="s">
        <v>44</v>
      </c>
      <c r="O251" s="92"/>
      <c r="P251" s="238">
        <f>O251*H251</f>
        <v>0</v>
      </c>
      <c r="Q251" s="238">
        <v>0.081000000000000003</v>
      </c>
      <c r="R251" s="238">
        <f>Q251*H251</f>
        <v>0.16200000000000001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240</v>
      </c>
      <c r="AT251" s="240" t="s">
        <v>298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797</v>
      </c>
    </row>
    <row r="252" s="2" customFormat="1" ht="49.05" customHeight="1">
      <c r="A252" s="39"/>
      <c r="B252" s="40"/>
      <c r="C252" s="229" t="s">
        <v>382</v>
      </c>
      <c r="D252" s="229" t="s">
        <v>176</v>
      </c>
      <c r="E252" s="230" t="s">
        <v>466</v>
      </c>
      <c r="F252" s="231" t="s">
        <v>467</v>
      </c>
      <c r="G252" s="232" t="s">
        <v>277</v>
      </c>
      <c r="H252" s="233">
        <v>1.0049999999999999</v>
      </c>
      <c r="I252" s="234"/>
      <c r="J252" s="235">
        <f>ROUND(I252*H252,2)</f>
        <v>0</v>
      </c>
      <c r="K252" s="231" t="s">
        <v>180</v>
      </c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181</v>
      </c>
      <c r="AT252" s="240" t="s">
        <v>176</v>
      </c>
      <c r="AU252" s="240" t="s">
        <v>88</v>
      </c>
      <c r="AY252" s="18" t="s">
        <v>174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86</v>
      </c>
      <c r="BK252" s="241">
        <f>ROUND(I252*H252,2)</f>
        <v>0</v>
      </c>
      <c r="BL252" s="18" t="s">
        <v>181</v>
      </c>
      <c r="BM252" s="240" t="s">
        <v>798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799</v>
      </c>
      <c r="G253" s="254"/>
      <c r="H253" s="257">
        <v>1.0049999999999999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210</v>
      </c>
      <c r="F254" s="227" t="s">
        <v>470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SUM(P255:P319)</f>
        <v>0</v>
      </c>
      <c r="Q254" s="221"/>
      <c r="R254" s="222">
        <f>SUM(R255:R319)</f>
        <v>0</v>
      </c>
      <c r="S254" s="221"/>
      <c r="T254" s="223">
        <f>SUM(T255:T319)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SUM(BK255:BK319)</f>
        <v>0</v>
      </c>
    </row>
    <row r="255" s="2" customFormat="1" ht="37.8" customHeight="1">
      <c r="A255" s="39"/>
      <c r="B255" s="40"/>
      <c r="C255" s="229" t="s">
        <v>387</v>
      </c>
      <c r="D255" s="229" t="s">
        <v>176</v>
      </c>
      <c r="E255" s="230" t="s">
        <v>472</v>
      </c>
      <c r="F255" s="231" t="s">
        <v>473</v>
      </c>
      <c r="G255" s="232" t="s">
        <v>179</v>
      </c>
      <c r="H255" s="233">
        <v>7.5350000000000001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800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184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185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729</v>
      </c>
      <c r="G258" s="254"/>
      <c r="H258" s="257">
        <v>7.5350000000000001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33" customHeight="1">
      <c r="A259" s="39"/>
      <c r="B259" s="40"/>
      <c r="C259" s="229" t="s">
        <v>392</v>
      </c>
      <c r="D259" s="229" t="s">
        <v>176</v>
      </c>
      <c r="E259" s="230" t="s">
        <v>476</v>
      </c>
      <c r="F259" s="231" t="s">
        <v>477</v>
      </c>
      <c r="G259" s="232" t="s">
        <v>179</v>
      </c>
      <c r="H259" s="233">
        <v>173.63499999999999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801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727</v>
      </c>
      <c r="G260" s="254"/>
      <c r="H260" s="257">
        <v>173.63499999999999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2" customFormat="1" ht="33" customHeight="1">
      <c r="A261" s="39"/>
      <c r="B261" s="40"/>
      <c r="C261" s="229" t="s">
        <v>397</v>
      </c>
      <c r="D261" s="229" t="s">
        <v>176</v>
      </c>
      <c r="E261" s="230" t="s">
        <v>802</v>
      </c>
      <c r="F261" s="231" t="s">
        <v>803</v>
      </c>
      <c r="G261" s="232" t="s">
        <v>179</v>
      </c>
      <c r="H261" s="233">
        <v>173.63499999999999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804</v>
      </c>
    </row>
    <row r="262" s="13" customFormat="1">
      <c r="A262" s="13"/>
      <c r="B262" s="242"/>
      <c r="C262" s="243"/>
      <c r="D262" s="244" t="s">
        <v>183</v>
      </c>
      <c r="E262" s="245" t="s">
        <v>1</v>
      </c>
      <c r="F262" s="246" t="s">
        <v>184</v>
      </c>
      <c r="G262" s="243"/>
      <c r="H262" s="245" t="s">
        <v>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183</v>
      </c>
      <c r="AU262" s="252" t="s">
        <v>88</v>
      </c>
      <c r="AV262" s="13" t="s">
        <v>86</v>
      </c>
      <c r="AW262" s="13" t="s">
        <v>34</v>
      </c>
      <c r="AX262" s="13" t="s">
        <v>79</v>
      </c>
      <c r="AY262" s="252" t="s">
        <v>174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185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3" customFormat="1">
      <c r="A264" s="13"/>
      <c r="B264" s="242"/>
      <c r="C264" s="243"/>
      <c r="D264" s="244" t="s">
        <v>183</v>
      </c>
      <c r="E264" s="245" t="s">
        <v>1</v>
      </c>
      <c r="F264" s="246" t="s">
        <v>483</v>
      </c>
      <c r="G264" s="243"/>
      <c r="H264" s="245" t="s">
        <v>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183</v>
      </c>
      <c r="AU264" s="252" t="s">
        <v>88</v>
      </c>
      <c r="AV264" s="13" t="s">
        <v>86</v>
      </c>
      <c r="AW264" s="13" t="s">
        <v>34</v>
      </c>
      <c r="AX264" s="13" t="s">
        <v>79</v>
      </c>
      <c r="AY264" s="252" t="s">
        <v>174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727</v>
      </c>
      <c r="G265" s="254"/>
      <c r="H265" s="257">
        <v>173.63499999999999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2" customFormat="1" ht="33" customHeight="1">
      <c r="A266" s="39"/>
      <c r="B266" s="40"/>
      <c r="C266" s="229" t="s">
        <v>402</v>
      </c>
      <c r="D266" s="229" t="s">
        <v>176</v>
      </c>
      <c r="E266" s="230" t="s">
        <v>480</v>
      </c>
      <c r="F266" s="231" t="s">
        <v>481</v>
      </c>
      <c r="G266" s="232" t="s">
        <v>179</v>
      </c>
      <c r="H266" s="233">
        <v>7.5350000000000001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805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483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184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185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729</v>
      </c>
      <c r="G270" s="254"/>
      <c r="H270" s="257">
        <v>7.5350000000000001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49.05" customHeight="1">
      <c r="A271" s="39"/>
      <c r="B271" s="40"/>
      <c r="C271" s="229" t="s">
        <v>409</v>
      </c>
      <c r="D271" s="229" t="s">
        <v>176</v>
      </c>
      <c r="E271" s="230" t="s">
        <v>806</v>
      </c>
      <c r="F271" s="231" t="s">
        <v>807</v>
      </c>
      <c r="G271" s="232" t="s">
        <v>179</v>
      </c>
      <c r="H271" s="233">
        <v>331.48500000000001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808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185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744</v>
      </c>
      <c r="G274" s="254"/>
      <c r="H274" s="257">
        <v>331.48500000000001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86</v>
      </c>
      <c r="AY274" s="263" t="s">
        <v>174</v>
      </c>
    </row>
    <row r="275" s="2" customFormat="1" ht="49.05" customHeight="1">
      <c r="A275" s="39"/>
      <c r="B275" s="40"/>
      <c r="C275" s="229" t="s">
        <v>415</v>
      </c>
      <c r="D275" s="229" t="s">
        <v>176</v>
      </c>
      <c r="E275" s="230" t="s">
        <v>485</v>
      </c>
      <c r="F275" s="231" t="s">
        <v>486</v>
      </c>
      <c r="G275" s="232" t="s">
        <v>179</v>
      </c>
      <c r="H275" s="233">
        <v>13.015000000000001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809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184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185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734</v>
      </c>
      <c r="G278" s="254"/>
      <c r="H278" s="257">
        <v>13.015000000000001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86</v>
      </c>
      <c r="AY278" s="263" t="s">
        <v>174</v>
      </c>
    </row>
    <row r="279" s="2" customFormat="1" ht="37.8" customHeight="1">
      <c r="A279" s="39"/>
      <c r="B279" s="40"/>
      <c r="C279" s="229" t="s">
        <v>421</v>
      </c>
      <c r="D279" s="229" t="s">
        <v>176</v>
      </c>
      <c r="E279" s="230" t="s">
        <v>810</v>
      </c>
      <c r="F279" s="231" t="s">
        <v>811</v>
      </c>
      <c r="G279" s="232" t="s">
        <v>179</v>
      </c>
      <c r="H279" s="233">
        <v>173.63499999999999</v>
      </c>
      <c r="I279" s="234"/>
      <c r="J279" s="235">
        <f>ROUND(I279*H279,2)</f>
        <v>0</v>
      </c>
      <c r="K279" s="231" t="s">
        <v>180</v>
      </c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181</v>
      </c>
      <c r="AT279" s="240" t="s">
        <v>176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812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184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185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4" customFormat="1">
      <c r="A282" s="14"/>
      <c r="B282" s="253"/>
      <c r="C282" s="254"/>
      <c r="D282" s="244" t="s">
        <v>183</v>
      </c>
      <c r="E282" s="255" t="s">
        <v>1</v>
      </c>
      <c r="F282" s="256" t="s">
        <v>727</v>
      </c>
      <c r="G282" s="254"/>
      <c r="H282" s="257">
        <v>173.63499999999999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3" t="s">
        <v>183</v>
      </c>
      <c r="AU282" s="263" t="s">
        <v>88</v>
      </c>
      <c r="AV282" s="14" t="s">
        <v>88</v>
      </c>
      <c r="AW282" s="14" t="s">
        <v>34</v>
      </c>
      <c r="AX282" s="14" t="s">
        <v>86</v>
      </c>
      <c r="AY282" s="263" t="s">
        <v>174</v>
      </c>
    </row>
    <row r="283" s="2" customFormat="1" ht="37.8" customHeight="1">
      <c r="A283" s="39"/>
      <c r="B283" s="40"/>
      <c r="C283" s="229" t="s">
        <v>426</v>
      </c>
      <c r="D283" s="229" t="s">
        <v>176</v>
      </c>
      <c r="E283" s="230" t="s">
        <v>489</v>
      </c>
      <c r="F283" s="231" t="s">
        <v>490</v>
      </c>
      <c r="G283" s="232" t="s">
        <v>179</v>
      </c>
      <c r="H283" s="233">
        <v>10.275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813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184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3" customFormat="1">
      <c r="A285" s="13"/>
      <c r="B285" s="242"/>
      <c r="C285" s="243"/>
      <c r="D285" s="244" t="s">
        <v>183</v>
      </c>
      <c r="E285" s="245" t="s">
        <v>1</v>
      </c>
      <c r="F285" s="246" t="s">
        <v>185</v>
      </c>
      <c r="G285" s="243"/>
      <c r="H285" s="245" t="s">
        <v>1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2" t="s">
        <v>183</v>
      </c>
      <c r="AU285" s="252" t="s">
        <v>88</v>
      </c>
      <c r="AV285" s="13" t="s">
        <v>86</v>
      </c>
      <c r="AW285" s="13" t="s">
        <v>34</v>
      </c>
      <c r="AX285" s="13" t="s">
        <v>79</v>
      </c>
      <c r="AY285" s="252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731</v>
      </c>
      <c r="G286" s="254"/>
      <c r="H286" s="257">
        <v>10.275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86</v>
      </c>
      <c r="AY286" s="263" t="s">
        <v>174</v>
      </c>
    </row>
    <row r="287" s="2" customFormat="1" ht="24.15" customHeight="1">
      <c r="A287" s="39"/>
      <c r="B287" s="40"/>
      <c r="C287" s="229" t="s">
        <v>430</v>
      </c>
      <c r="D287" s="229" t="s">
        <v>176</v>
      </c>
      <c r="E287" s="230" t="s">
        <v>493</v>
      </c>
      <c r="F287" s="231" t="s">
        <v>494</v>
      </c>
      <c r="G287" s="232" t="s">
        <v>179</v>
      </c>
      <c r="H287" s="233">
        <v>344.5</v>
      </c>
      <c r="I287" s="234"/>
      <c r="J287" s="235">
        <f>ROUND(I287*H287,2)</f>
        <v>0</v>
      </c>
      <c r="K287" s="231" t="s">
        <v>180</v>
      </c>
      <c r="L287" s="45"/>
      <c r="M287" s="236" t="s">
        <v>1</v>
      </c>
      <c r="N287" s="237" t="s">
        <v>44</v>
      </c>
      <c r="O287" s="92"/>
      <c r="P287" s="238">
        <f>O287*H287</f>
        <v>0</v>
      </c>
      <c r="Q287" s="238">
        <v>0</v>
      </c>
      <c r="R287" s="238">
        <f>Q287*H287</f>
        <v>0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181</v>
      </c>
      <c r="AT287" s="240" t="s">
        <v>176</v>
      </c>
      <c r="AU287" s="240" t="s">
        <v>88</v>
      </c>
      <c r="AY287" s="18" t="s">
        <v>174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86</v>
      </c>
      <c r="BK287" s="241">
        <f>ROUND(I287*H287,2)</f>
        <v>0</v>
      </c>
      <c r="BL287" s="18" t="s">
        <v>181</v>
      </c>
      <c r="BM287" s="240" t="s">
        <v>814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184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185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4" customFormat="1">
      <c r="A290" s="14"/>
      <c r="B290" s="253"/>
      <c r="C290" s="254"/>
      <c r="D290" s="244" t="s">
        <v>183</v>
      </c>
      <c r="E290" s="255" t="s">
        <v>1</v>
      </c>
      <c r="F290" s="256" t="s">
        <v>734</v>
      </c>
      <c r="G290" s="254"/>
      <c r="H290" s="257">
        <v>13.015000000000001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3" t="s">
        <v>183</v>
      </c>
      <c r="AU290" s="263" t="s">
        <v>88</v>
      </c>
      <c r="AV290" s="14" t="s">
        <v>88</v>
      </c>
      <c r="AW290" s="14" t="s">
        <v>34</v>
      </c>
      <c r="AX290" s="14" t="s">
        <v>79</v>
      </c>
      <c r="AY290" s="263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744</v>
      </c>
      <c r="G291" s="254"/>
      <c r="H291" s="257">
        <v>331.48500000000001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79</v>
      </c>
      <c r="AY291" s="263" t="s">
        <v>174</v>
      </c>
    </row>
    <row r="292" s="15" customFormat="1">
      <c r="A292" s="15"/>
      <c r="B292" s="264"/>
      <c r="C292" s="265"/>
      <c r="D292" s="244" t="s">
        <v>183</v>
      </c>
      <c r="E292" s="266" t="s">
        <v>1</v>
      </c>
      <c r="F292" s="267" t="s">
        <v>201</v>
      </c>
      <c r="G292" s="265"/>
      <c r="H292" s="268">
        <v>344.5</v>
      </c>
      <c r="I292" s="269"/>
      <c r="J292" s="265"/>
      <c r="K292" s="265"/>
      <c r="L292" s="270"/>
      <c r="M292" s="271"/>
      <c r="N292" s="272"/>
      <c r="O292" s="272"/>
      <c r="P292" s="272"/>
      <c r="Q292" s="272"/>
      <c r="R292" s="272"/>
      <c r="S292" s="272"/>
      <c r="T292" s="273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4" t="s">
        <v>183</v>
      </c>
      <c r="AU292" s="274" t="s">
        <v>88</v>
      </c>
      <c r="AV292" s="15" t="s">
        <v>181</v>
      </c>
      <c r="AW292" s="15" t="s">
        <v>34</v>
      </c>
      <c r="AX292" s="15" t="s">
        <v>86</v>
      </c>
      <c r="AY292" s="274" t="s">
        <v>174</v>
      </c>
    </row>
    <row r="293" s="2" customFormat="1" ht="24.15" customHeight="1">
      <c r="A293" s="39"/>
      <c r="B293" s="40"/>
      <c r="C293" s="229" t="s">
        <v>434</v>
      </c>
      <c r="D293" s="229" t="s">
        <v>176</v>
      </c>
      <c r="E293" s="230" t="s">
        <v>497</v>
      </c>
      <c r="F293" s="231" t="s">
        <v>498</v>
      </c>
      <c r="G293" s="232" t="s">
        <v>179</v>
      </c>
      <c r="H293" s="233">
        <v>22.948</v>
      </c>
      <c r="I293" s="234"/>
      <c r="J293" s="235">
        <f>ROUND(I293*H293,2)</f>
        <v>0</v>
      </c>
      <c r="K293" s="231" t="s">
        <v>180</v>
      </c>
      <c r="L293" s="45"/>
      <c r="M293" s="236" t="s">
        <v>1</v>
      </c>
      <c r="N293" s="237" t="s">
        <v>44</v>
      </c>
      <c r="O293" s="92"/>
      <c r="P293" s="238">
        <f>O293*H293</f>
        <v>0</v>
      </c>
      <c r="Q293" s="238">
        <v>0</v>
      </c>
      <c r="R293" s="238">
        <f>Q293*H293</f>
        <v>0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181</v>
      </c>
      <c r="AT293" s="240" t="s">
        <v>176</v>
      </c>
      <c r="AU293" s="240" t="s">
        <v>88</v>
      </c>
      <c r="AY293" s="18" t="s">
        <v>174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86</v>
      </c>
      <c r="BK293" s="241">
        <f>ROUND(I293*H293,2)</f>
        <v>0</v>
      </c>
      <c r="BL293" s="18" t="s">
        <v>181</v>
      </c>
      <c r="BM293" s="240" t="s">
        <v>815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184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3" customFormat="1">
      <c r="A295" s="13"/>
      <c r="B295" s="242"/>
      <c r="C295" s="243"/>
      <c r="D295" s="244" t="s">
        <v>183</v>
      </c>
      <c r="E295" s="245" t="s">
        <v>1</v>
      </c>
      <c r="F295" s="246" t="s">
        <v>185</v>
      </c>
      <c r="G295" s="243"/>
      <c r="H295" s="245" t="s">
        <v>1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183</v>
      </c>
      <c r="AU295" s="252" t="s">
        <v>88</v>
      </c>
      <c r="AV295" s="13" t="s">
        <v>86</v>
      </c>
      <c r="AW295" s="13" t="s">
        <v>34</v>
      </c>
      <c r="AX295" s="13" t="s">
        <v>79</v>
      </c>
      <c r="AY295" s="252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741</v>
      </c>
      <c r="G296" s="254"/>
      <c r="H296" s="257">
        <v>22.948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86</v>
      </c>
      <c r="AY296" s="263" t="s">
        <v>174</v>
      </c>
    </row>
    <row r="297" s="2" customFormat="1" ht="24.15" customHeight="1">
      <c r="A297" s="39"/>
      <c r="B297" s="40"/>
      <c r="C297" s="229" t="s">
        <v>441</v>
      </c>
      <c r="D297" s="229" t="s">
        <v>176</v>
      </c>
      <c r="E297" s="230" t="s">
        <v>501</v>
      </c>
      <c r="F297" s="231" t="s">
        <v>502</v>
      </c>
      <c r="G297" s="232" t="s">
        <v>179</v>
      </c>
      <c r="H297" s="233">
        <v>426.16500000000002</v>
      </c>
      <c r="I297" s="234"/>
      <c r="J297" s="235">
        <f>ROUND(I297*H297,2)</f>
        <v>0</v>
      </c>
      <c r="K297" s="231" t="s">
        <v>1</v>
      </c>
      <c r="L297" s="45"/>
      <c r="M297" s="236" t="s">
        <v>1</v>
      </c>
      <c r="N297" s="237" t="s">
        <v>44</v>
      </c>
      <c r="O297" s="92"/>
      <c r="P297" s="238">
        <f>O297*H297</f>
        <v>0</v>
      </c>
      <c r="Q297" s="238">
        <v>0</v>
      </c>
      <c r="R297" s="238">
        <f>Q297*H297</f>
        <v>0</v>
      </c>
      <c r="S297" s="238">
        <v>0</v>
      </c>
      <c r="T297" s="23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0" t="s">
        <v>181</v>
      </c>
      <c r="AT297" s="240" t="s">
        <v>176</v>
      </c>
      <c r="AU297" s="240" t="s">
        <v>88</v>
      </c>
      <c r="AY297" s="18" t="s">
        <v>174</v>
      </c>
      <c r="BE297" s="241">
        <f>IF(N297="základní",J297,0)</f>
        <v>0</v>
      </c>
      <c r="BF297" s="241">
        <f>IF(N297="snížená",J297,0)</f>
        <v>0</v>
      </c>
      <c r="BG297" s="241">
        <f>IF(N297="zákl. přenesená",J297,0)</f>
        <v>0</v>
      </c>
      <c r="BH297" s="241">
        <f>IF(N297="sníž. přenesená",J297,0)</f>
        <v>0</v>
      </c>
      <c r="BI297" s="241">
        <f>IF(N297="nulová",J297,0)</f>
        <v>0</v>
      </c>
      <c r="BJ297" s="18" t="s">
        <v>86</v>
      </c>
      <c r="BK297" s="241">
        <f>ROUND(I297*H297,2)</f>
        <v>0</v>
      </c>
      <c r="BL297" s="18" t="s">
        <v>181</v>
      </c>
      <c r="BM297" s="240" t="s">
        <v>816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184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185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743</v>
      </c>
      <c r="G300" s="254"/>
      <c r="H300" s="257">
        <v>15.755000000000001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817</v>
      </c>
      <c r="G301" s="254"/>
      <c r="H301" s="257">
        <v>410.41000000000002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5" customFormat="1">
      <c r="A302" s="15"/>
      <c r="B302" s="264"/>
      <c r="C302" s="265"/>
      <c r="D302" s="244" t="s">
        <v>183</v>
      </c>
      <c r="E302" s="266" t="s">
        <v>1</v>
      </c>
      <c r="F302" s="267" t="s">
        <v>201</v>
      </c>
      <c r="G302" s="265"/>
      <c r="H302" s="268">
        <v>426.16500000000002</v>
      </c>
      <c r="I302" s="269"/>
      <c r="J302" s="265"/>
      <c r="K302" s="265"/>
      <c r="L302" s="270"/>
      <c r="M302" s="271"/>
      <c r="N302" s="272"/>
      <c r="O302" s="272"/>
      <c r="P302" s="272"/>
      <c r="Q302" s="272"/>
      <c r="R302" s="272"/>
      <c r="S302" s="272"/>
      <c r="T302" s="27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4" t="s">
        <v>183</v>
      </c>
      <c r="AU302" s="274" t="s">
        <v>88</v>
      </c>
      <c r="AV302" s="15" t="s">
        <v>181</v>
      </c>
      <c r="AW302" s="15" t="s">
        <v>34</v>
      </c>
      <c r="AX302" s="15" t="s">
        <v>86</v>
      </c>
      <c r="AY302" s="274" t="s">
        <v>174</v>
      </c>
    </row>
    <row r="303" s="2" customFormat="1" ht="49.05" customHeight="1">
      <c r="A303" s="39"/>
      <c r="B303" s="40"/>
      <c r="C303" s="229" t="s">
        <v>445</v>
      </c>
      <c r="D303" s="229" t="s">
        <v>176</v>
      </c>
      <c r="E303" s="230" t="s">
        <v>818</v>
      </c>
      <c r="F303" s="231" t="s">
        <v>819</v>
      </c>
      <c r="G303" s="232" t="s">
        <v>179</v>
      </c>
      <c r="H303" s="233">
        <v>410.41000000000002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820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184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185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4" customFormat="1">
      <c r="A306" s="14"/>
      <c r="B306" s="253"/>
      <c r="C306" s="254"/>
      <c r="D306" s="244" t="s">
        <v>183</v>
      </c>
      <c r="E306" s="255" t="s">
        <v>1</v>
      </c>
      <c r="F306" s="256" t="s">
        <v>817</v>
      </c>
      <c r="G306" s="254"/>
      <c r="H306" s="257">
        <v>410.41000000000002</v>
      </c>
      <c r="I306" s="258"/>
      <c r="J306" s="254"/>
      <c r="K306" s="254"/>
      <c r="L306" s="259"/>
      <c r="M306" s="260"/>
      <c r="N306" s="261"/>
      <c r="O306" s="261"/>
      <c r="P306" s="261"/>
      <c r="Q306" s="261"/>
      <c r="R306" s="261"/>
      <c r="S306" s="261"/>
      <c r="T306" s="26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3" t="s">
        <v>183</v>
      </c>
      <c r="AU306" s="263" t="s">
        <v>88</v>
      </c>
      <c r="AV306" s="14" t="s">
        <v>88</v>
      </c>
      <c r="AW306" s="14" t="s">
        <v>34</v>
      </c>
      <c r="AX306" s="14" t="s">
        <v>86</v>
      </c>
      <c r="AY306" s="263" t="s">
        <v>174</v>
      </c>
    </row>
    <row r="307" s="2" customFormat="1" ht="49.05" customHeight="1">
      <c r="A307" s="39"/>
      <c r="B307" s="40"/>
      <c r="C307" s="229" t="s">
        <v>449</v>
      </c>
      <c r="D307" s="229" t="s">
        <v>176</v>
      </c>
      <c r="E307" s="230" t="s">
        <v>505</v>
      </c>
      <c r="F307" s="231" t="s">
        <v>506</v>
      </c>
      <c r="G307" s="232" t="s">
        <v>179</v>
      </c>
      <c r="H307" s="233">
        <v>22.948</v>
      </c>
      <c r="I307" s="234"/>
      <c r="J307" s="235">
        <f>ROUND(I307*H307,2)</f>
        <v>0</v>
      </c>
      <c r="K307" s="231" t="s">
        <v>180</v>
      </c>
      <c r="L307" s="45"/>
      <c r="M307" s="236" t="s">
        <v>1</v>
      </c>
      <c r="N307" s="237" t="s">
        <v>44</v>
      </c>
      <c r="O307" s="92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181</v>
      </c>
      <c r="AT307" s="240" t="s">
        <v>176</v>
      </c>
      <c r="AU307" s="240" t="s">
        <v>88</v>
      </c>
      <c r="AY307" s="18" t="s">
        <v>174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86</v>
      </c>
      <c r="BK307" s="241">
        <f>ROUND(I307*H307,2)</f>
        <v>0</v>
      </c>
      <c r="BL307" s="18" t="s">
        <v>181</v>
      </c>
      <c r="BM307" s="240" t="s">
        <v>821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741</v>
      </c>
      <c r="G310" s="254"/>
      <c r="H310" s="257">
        <v>22.948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453</v>
      </c>
      <c r="D311" s="229" t="s">
        <v>176</v>
      </c>
      <c r="E311" s="230" t="s">
        <v>509</v>
      </c>
      <c r="F311" s="231" t="s">
        <v>510</v>
      </c>
      <c r="G311" s="232" t="s">
        <v>179</v>
      </c>
      <c r="H311" s="233">
        <v>7.5350000000000001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822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512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184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3" customFormat="1">
      <c r="A314" s="13"/>
      <c r="B314" s="242"/>
      <c r="C314" s="243"/>
      <c r="D314" s="244" t="s">
        <v>183</v>
      </c>
      <c r="E314" s="245" t="s">
        <v>1</v>
      </c>
      <c r="F314" s="246" t="s">
        <v>185</v>
      </c>
      <c r="G314" s="243"/>
      <c r="H314" s="245" t="s">
        <v>1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2" t="s">
        <v>183</v>
      </c>
      <c r="AU314" s="252" t="s">
        <v>88</v>
      </c>
      <c r="AV314" s="13" t="s">
        <v>86</v>
      </c>
      <c r="AW314" s="13" t="s">
        <v>34</v>
      </c>
      <c r="AX314" s="13" t="s">
        <v>79</v>
      </c>
      <c r="AY314" s="252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729</v>
      </c>
      <c r="G315" s="254"/>
      <c r="H315" s="257">
        <v>7.5350000000000001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86</v>
      </c>
      <c r="AY315" s="263" t="s">
        <v>174</v>
      </c>
    </row>
    <row r="316" s="2" customFormat="1" ht="44.25" customHeight="1">
      <c r="A316" s="39"/>
      <c r="B316" s="40"/>
      <c r="C316" s="229" t="s">
        <v>457</v>
      </c>
      <c r="D316" s="229" t="s">
        <v>176</v>
      </c>
      <c r="E316" s="230" t="s">
        <v>514</v>
      </c>
      <c r="F316" s="231" t="s">
        <v>515</v>
      </c>
      <c r="G316" s="232" t="s">
        <v>179</v>
      </c>
      <c r="H316" s="233">
        <v>15.755000000000001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823</v>
      </c>
    </row>
    <row r="317" s="13" customFormat="1">
      <c r="A317" s="13"/>
      <c r="B317" s="242"/>
      <c r="C317" s="243"/>
      <c r="D317" s="244" t="s">
        <v>183</v>
      </c>
      <c r="E317" s="245" t="s">
        <v>1</v>
      </c>
      <c r="F317" s="246" t="s">
        <v>184</v>
      </c>
      <c r="G317" s="243"/>
      <c r="H317" s="245" t="s">
        <v>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2" t="s">
        <v>183</v>
      </c>
      <c r="AU317" s="252" t="s">
        <v>88</v>
      </c>
      <c r="AV317" s="13" t="s">
        <v>86</v>
      </c>
      <c r="AW317" s="13" t="s">
        <v>34</v>
      </c>
      <c r="AX317" s="13" t="s">
        <v>79</v>
      </c>
      <c r="AY317" s="252" t="s">
        <v>174</v>
      </c>
    </row>
    <row r="318" s="13" customFormat="1">
      <c r="A318" s="13"/>
      <c r="B318" s="242"/>
      <c r="C318" s="243"/>
      <c r="D318" s="244" t="s">
        <v>183</v>
      </c>
      <c r="E318" s="245" t="s">
        <v>1</v>
      </c>
      <c r="F318" s="246" t="s">
        <v>185</v>
      </c>
      <c r="G318" s="243"/>
      <c r="H318" s="245" t="s">
        <v>1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2" t="s">
        <v>183</v>
      </c>
      <c r="AU318" s="252" t="s">
        <v>88</v>
      </c>
      <c r="AV318" s="13" t="s">
        <v>86</v>
      </c>
      <c r="AW318" s="13" t="s">
        <v>34</v>
      </c>
      <c r="AX318" s="13" t="s">
        <v>79</v>
      </c>
      <c r="AY318" s="252" t="s">
        <v>174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824</v>
      </c>
      <c r="G319" s="254"/>
      <c r="H319" s="257">
        <v>15.755000000000001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86</v>
      </c>
      <c r="AY319" s="263" t="s">
        <v>174</v>
      </c>
    </row>
    <row r="320" s="12" customFormat="1" ht="22.8" customHeight="1">
      <c r="A320" s="12"/>
      <c r="B320" s="213"/>
      <c r="C320" s="214"/>
      <c r="D320" s="215" t="s">
        <v>78</v>
      </c>
      <c r="E320" s="227" t="s">
        <v>240</v>
      </c>
      <c r="F320" s="227" t="s">
        <v>526</v>
      </c>
      <c r="G320" s="214"/>
      <c r="H320" s="214"/>
      <c r="I320" s="217"/>
      <c r="J320" s="228">
        <f>BK320</f>
        <v>0</v>
      </c>
      <c r="K320" s="214"/>
      <c r="L320" s="219"/>
      <c r="M320" s="220"/>
      <c r="N320" s="221"/>
      <c r="O320" s="221"/>
      <c r="P320" s="222">
        <f>SUM(P321:P349)</f>
        <v>0</v>
      </c>
      <c r="Q320" s="221"/>
      <c r="R320" s="222">
        <f>SUM(R321:R349)</f>
        <v>17.694481199999995</v>
      </c>
      <c r="S320" s="221"/>
      <c r="T320" s="223">
        <f>SUM(T321:T349)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24" t="s">
        <v>86</v>
      </c>
      <c r="AT320" s="225" t="s">
        <v>78</v>
      </c>
      <c r="AU320" s="225" t="s">
        <v>86</v>
      </c>
      <c r="AY320" s="224" t="s">
        <v>174</v>
      </c>
      <c r="BK320" s="226">
        <f>SUM(BK321:BK349)</f>
        <v>0</v>
      </c>
    </row>
    <row r="321" s="2" customFormat="1" ht="24.15" customHeight="1">
      <c r="A321" s="39"/>
      <c r="B321" s="40"/>
      <c r="C321" s="229" t="s">
        <v>461</v>
      </c>
      <c r="D321" s="229" t="s">
        <v>176</v>
      </c>
      <c r="E321" s="230" t="s">
        <v>528</v>
      </c>
      <c r="F321" s="231" t="s">
        <v>529</v>
      </c>
      <c r="G321" s="232" t="s">
        <v>243</v>
      </c>
      <c r="H321" s="233">
        <v>164.71000000000001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2.0000000000000002E-05</v>
      </c>
      <c r="R321" s="238">
        <f>Q321*H321</f>
        <v>0.0032942000000000006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825</v>
      </c>
    </row>
    <row r="322" s="2" customFormat="1" ht="24.15" customHeight="1">
      <c r="A322" s="39"/>
      <c r="B322" s="40"/>
      <c r="C322" s="279" t="s">
        <v>465</v>
      </c>
      <c r="D322" s="279" t="s">
        <v>298</v>
      </c>
      <c r="E322" s="280" t="s">
        <v>532</v>
      </c>
      <c r="F322" s="281" t="s">
        <v>533</v>
      </c>
      <c r="G322" s="282" t="s">
        <v>243</v>
      </c>
      <c r="H322" s="283">
        <v>164.71000000000001</v>
      </c>
      <c r="I322" s="284"/>
      <c r="J322" s="285">
        <f>ROUND(I322*H322,2)</f>
        <v>0</v>
      </c>
      <c r="K322" s="281" t="s">
        <v>180</v>
      </c>
      <c r="L322" s="286"/>
      <c r="M322" s="287" t="s">
        <v>1</v>
      </c>
      <c r="N322" s="288" t="s">
        <v>44</v>
      </c>
      <c r="O322" s="92"/>
      <c r="P322" s="238">
        <f>O322*H322</f>
        <v>0</v>
      </c>
      <c r="Q322" s="238">
        <v>0.017000000000000001</v>
      </c>
      <c r="R322" s="238">
        <f>Q322*H322</f>
        <v>2.8000700000000003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240</v>
      </c>
      <c r="AT322" s="240" t="s">
        <v>298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826</v>
      </c>
    </row>
    <row r="323" s="2" customFormat="1" ht="44.25" customHeight="1">
      <c r="A323" s="39"/>
      <c r="B323" s="40"/>
      <c r="C323" s="229" t="s">
        <v>471</v>
      </c>
      <c r="D323" s="229" t="s">
        <v>176</v>
      </c>
      <c r="E323" s="230" t="s">
        <v>536</v>
      </c>
      <c r="F323" s="231" t="s">
        <v>537</v>
      </c>
      <c r="G323" s="232" t="s">
        <v>437</v>
      </c>
      <c r="H323" s="233">
        <v>4</v>
      </c>
      <c r="I323" s="234"/>
      <c r="J323" s="235">
        <f>ROUND(I323*H323,2)</f>
        <v>0</v>
      </c>
      <c r="K323" s="231" t="s">
        <v>180</v>
      </c>
      <c r="L323" s="45"/>
      <c r="M323" s="236" t="s">
        <v>1</v>
      </c>
      <c r="N323" s="237" t="s">
        <v>44</v>
      </c>
      <c r="O323" s="92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0" t="s">
        <v>181</v>
      </c>
      <c r="AT323" s="240" t="s">
        <v>176</v>
      </c>
      <c r="AU323" s="240" t="s">
        <v>88</v>
      </c>
      <c r="AY323" s="18" t="s">
        <v>174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86</v>
      </c>
      <c r="BK323" s="241">
        <f>ROUND(I323*H323,2)</f>
        <v>0</v>
      </c>
      <c r="BL323" s="18" t="s">
        <v>181</v>
      </c>
      <c r="BM323" s="240" t="s">
        <v>827</v>
      </c>
    </row>
    <row r="324" s="2" customFormat="1" ht="16.5" customHeight="1">
      <c r="A324" s="39"/>
      <c r="B324" s="40"/>
      <c r="C324" s="279" t="s">
        <v>475</v>
      </c>
      <c r="D324" s="279" t="s">
        <v>298</v>
      </c>
      <c r="E324" s="280" t="s">
        <v>540</v>
      </c>
      <c r="F324" s="281" t="s">
        <v>541</v>
      </c>
      <c r="G324" s="282" t="s">
        <v>437</v>
      </c>
      <c r="H324" s="283">
        <v>4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5.0000000000000002E-05</v>
      </c>
      <c r="R324" s="238">
        <f>Q324*H324</f>
        <v>0.00020000000000000001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828</v>
      </c>
    </row>
    <row r="325" s="2" customFormat="1" ht="44.25" customHeight="1">
      <c r="A325" s="39"/>
      <c r="B325" s="40"/>
      <c r="C325" s="229" t="s">
        <v>479</v>
      </c>
      <c r="D325" s="229" t="s">
        <v>176</v>
      </c>
      <c r="E325" s="230" t="s">
        <v>544</v>
      </c>
      <c r="F325" s="231" t="s">
        <v>545</v>
      </c>
      <c r="G325" s="232" t="s">
        <v>437</v>
      </c>
      <c r="H325" s="233">
        <v>1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829</v>
      </c>
    </row>
    <row r="326" s="2" customFormat="1" ht="16.5" customHeight="1">
      <c r="A326" s="39"/>
      <c r="B326" s="40"/>
      <c r="C326" s="279" t="s">
        <v>484</v>
      </c>
      <c r="D326" s="279" t="s">
        <v>298</v>
      </c>
      <c r="E326" s="280" t="s">
        <v>548</v>
      </c>
      <c r="F326" s="281" t="s">
        <v>549</v>
      </c>
      <c r="G326" s="282" t="s">
        <v>437</v>
      </c>
      <c r="H326" s="283">
        <v>1</v>
      </c>
      <c r="I326" s="284"/>
      <c r="J326" s="285">
        <f>ROUND(I326*H326,2)</f>
        <v>0</v>
      </c>
      <c r="K326" s="281" t="s">
        <v>180</v>
      </c>
      <c r="L326" s="286"/>
      <c r="M326" s="287" t="s">
        <v>1</v>
      </c>
      <c r="N326" s="288" t="s">
        <v>44</v>
      </c>
      <c r="O326" s="92"/>
      <c r="P326" s="238">
        <f>O326*H326</f>
        <v>0</v>
      </c>
      <c r="Q326" s="238">
        <v>6.0000000000000002E-05</v>
      </c>
      <c r="R326" s="238">
        <f>Q326*H326</f>
        <v>6.0000000000000002E-05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240</v>
      </c>
      <c r="AT326" s="240" t="s">
        <v>298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830</v>
      </c>
    </row>
    <row r="327" s="2" customFormat="1" ht="37.8" customHeight="1">
      <c r="A327" s="39"/>
      <c r="B327" s="40"/>
      <c r="C327" s="229" t="s">
        <v>488</v>
      </c>
      <c r="D327" s="229" t="s">
        <v>176</v>
      </c>
      <c r="E327" s="230" t="s">
        <v>552</v>
      </c>
      <c r="F327" s="231" t="s">
        <v>553</v>
      </c>
      <c r="G327" s="232" t="s">
        <v>437</v>
      </c>
      <c r="H327" s="233">
        <v>5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</v>
      </c>
      <c r="R327" s="238">
        <f>Q327*H327</f>
        <v>0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831</v>
      </c>
    </row>
    <row r="328" s="2" customFormat="1" ht="16.5" customHeight="1">
      <c r="A328" s="39"/>
      <c r="B328" s="40"/>
      <c r="C328" s="279" t="s">
        <v>492</v>
      </c>
      <c r="D328" s="279" t="s">
        <v>298</v>
      </c>
      <c r="E328" s="280" t="s">
        <v>556</v>
      </c>
      <c r="F328" s="281" t="s">
        <v>557</v>
      </c>
      <c r="G328" s="282" t="s">
        <v>437</v>
      </c>
      <c r="H328" s="283">
        <v>4</v>
      </c>
      <c r="I328" s="284"/>
      <c r="J328" s="285">
        <f>ROUND(I328*H328,2)</f>
        <v>0</v>
      </c>
      <c r="K328" s="281" t="s">
        <v>180</v>
      </c>
      <c r="L328" s="286"/>
      <c r="M328" s="287" t="s">
        <v>1</v>
      </c>
      <c r="N328" s="288" t="s">
        <v>44</v>
      </c>
      <c r="O328" s="92"/>
      <c r="P328" s="238">
        <f>O328*H328</f>
        <v>0</v>
      </c>
      <c r="Q328" s="238">
        <v>0.0086999999999999994</v>
      </c>
      <c r="R328" s="238">
        <f>Q328*H328</f>
        <v>0.034799999999999998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240</v>
      </c>
      <c r="AT328" s="240" t="s">
        <v>298</v>
      </c>
      <c r="AU328" s="240" t="s">
        <v>88</v>
      </c>
      <c r="AY328" s="18" t="s">
        <v>174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86</v>
      </c>
      <c r="BK328" s="241">
        <f>ROUND(I328*H328,2)</f>
        <v>0</v>
      </c>
      <c r="BL328" s="18" t="s">
        <v>181</v>
      </c>
      <c r="BM328" s="240" t="s">
        <v>832</v>
      </c>
    </row>
    <row r="329" s="2" customFormat="1" ht="16.5" customHeight="1">
      <c r="A329" s="39"/>
      <c r="B329" s="40"/>
      <c r="C329" s="279" t="s">
        <v>496</v>
      </c>
      <c r="D329" s="279" t="s">
        <v>298</v>
      </c>
      <c r="E329" s="280" t="s">
        <v>560</v>
      </c>
      <c r="F329" s="281" t="s">
        <v>561</v>
      </c>
      <c r="G329" s="282" t="s">
        <v>437</v>
      </c>
      <c r="H329" s="283">
        <v>1</v>
      </c>
      <c r="I329" s="284"/>
      <c r="J329" s="285">
        <f>ROUND(I329*H329,2)</f>
        <v>0</v>
      </c>
      <c r="K329" s="281" t="s">
        <v>180</v>
      </c>
      <c r="L329" s="286"/>
      <c r="M329" s="287" t="s">
        <v>1</v>
      </c>
      <c r="N329" s="288" t="s">
        <v>44</v>
      </c>
      <c r="O329" s="92"/>
      <c r="P329" s="238">
        <f>O329*H329</f>
        <v>0</v>
      </c>
      <c r="Q329" s="238">
        <v>0.0103</v>
      </c>
      <c r="R329" s="238">
        <f>Q329*H329</f>
        <v>0.0103</v>
      </c>
      <c r="S329" s="238">
        <v>0</v>
      </c>
      <c r="T329" s="23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0" t="s">
        <v>240</v>
      </c>
      <c r="AT329" s="240" t="s">
        <v>298</v>
      </c>
      <c r="AU329" s="240" t="s">
        <v>88</v>
      </c>
      <c r="AY329" s="18" t="s">
        <v>174</v>
      </c>
      <c r="BE329" s="241">
        <f>IF(N329="základní",J329,0)</f>
        <v>0</v>
      </c>
      <c r="BF329" s="241">
        <f>IF(N329="snížená",J329,0)</f>
        <v>0</v>
      </c>
      <c r="BG329" s="241">
        <f>IF(N329="zákl. přenesená",J329,0)</f>
        <v>0</v>
      </c>
      <c r="BH329" s="241">
        <f>IF(N329="sníž. přenesená",J329,0)</f>
        <v>0</v>
      </c>
      <c r="BI329" s="241">
        <f>IF(N329="nulová",J329,0)</f>
        <v>0</v>
      </c>
      <c r="BJ329" s="18" t="s">
        <v>86</v>
      </c>
      <c r="BK329" s="241">
        <f>ROUND(I329*H329,2)</f>
        <v>0</v>
      </c>
      <c r="BL329" s="18" t="s">
        <v>181</v>
      </c>
      <c r="BM329" s="240" t="s">
        <v>833</v>
      </c>
    </row>
    <row r="330" s="2" customFormat="1" ht="24.15" customHeight="1">
      <c r="A330" s="39"/>
      <c r="B330" s="40"/>
      <c r="C330" s="229" t="s">
        <v>500</v>
      </c>
      <c r="D330" s="229" t="s">
        <v>176</v>
      </c>
      <c r="E330" s="230" t="s">
        <v>564</v>
      </c>
      <c r="F330" s="231" t="s">
        <v>565</v>
      </c>
      <c r="G330" s="232" t="s">
        <v>566</v>
      </c>
      <c r="H330" s="233">
        <v>5</v>
      </c>
      <c r="I330" s="234"/>
      <c r="J330" s="235">
        <f>ROUND(I330*H330,2)</f>
        <v>0</v>
      </c>
      <c r="K330" s="231" t="s">
        <v>180</v>
      </c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0.0003102</v>
      </c>
      <c r="R330" s="238">
        <f>Q330*H330</f>
        <v>0.0015510000000000001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834</v>
      </c>
    </row>
    <row r="331" s="2" customFormat="1" ht="24.15" customHeight="1">
      <c r="A331" s="39"/>
      <c r="B331" s="40"/>
      <c r="C331" s="229" t="s">
        <v>504</v>
      </c>
      <c r="D331" s="229" t="s">
        <v>176</v>
      </c>
      <c r="E331" s="230" t="s">
        <v>569</v>
      </c>
      <c r="F331" s="231" t="s">
        <v>570</v>
      </c>
      <c r="G331" s="232" t="s">
        <v>437</v>
      </c>
      <c r="H331" s="233">
        <v>6</v>
      </c>
      <c r="I331" s="234"/>
      <c r="J331" s="235">
        <f>ROUND(I331*H331,2)</f>
        <v>0</v>
      </c>
      <c r="K331" s="231" t="s">
        <v>180</v>
      </c>
      <c r="L331" s="45"/>
      <c r="M331" s="236" t="s">
        <v>1</v>
      </c>
      <c r="N331" s="237" t="s">
        <v>44</v>
      </c>
      <c r="O331" s="92"/>
      <c r="P331" s="238">
        <f>O331*H331</f>
        <v>0</v>
      </c>
      <c r="Q331" s="238">
        <v>0.010186000000000001</v>
      </c>
      <c r="R331" s="238">
        <f>Q331*H331</f>
        <v>0.061116000000000004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181</v>
      </c>
      <c r="AT331" s="240" t="s">
        <v>176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835</v>
      </c>
    </row>
    <row r="332" s="13" customFormat="1">
      <c r="A332" s="13"/>
      <c r="B332" s="242"/>
      <c r="C332" s="243"/>
      <c r="D332" s="244" t="s">
        <v>183</v>
      </c>
      <c r="E332" s="245" t="s">
        <v>1</v>
      </c>
      <c r="F332" s="246" t="s">
        <v>792</v>
      </c>
      <c r="G332" s="243"/>
      <c r="H332" s="245" t="s">
        <v>1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2" t="s">
        <v>183</v>
      </c>
      <c r="AU332" s="252" t="s">
        <v>88</v>
      </c>
      <c r="AV332" s="13" t="s">
        <v>86</v>
      </c>
      <c r="AW332" s="13" t="s">
        <v>34</v>
      </c>
      <c r="AX332" s="13" t="s">
        <v>79</v>
      </c>
      <c r="AY332" s="252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836</v>
      </c>
      <c r="G333" s="254"/>
      <c r="H333" s="257">
        <v>6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86</v>
      </c>
      <c r="AY333" s="263" t="s">
        <v>174</v>
      </c>
    </row>
    <row r="334" s="2" customFormat="1" ht="21.75" customHeight="1">
      <c r="A334" s="39"/>
      <c r="B334" s="40"/>
      <c r="C334" s="279" t="s">
        <v>508</v>
      </c>
      <c r="D334" s="279" t="s">
        <v>298</v>
      </c>
      <c r="E334" s="280" t="s">
        <v>575</v>
      </c>
      <c r="F334" s="281" t="s">
        <v>576</v>
      </c>
      <c r="G334" s="282" t="s">
        <v>437</v>
      </c>
      <c r="H334" s="283">
        <v>1</v>
      </c>
      <c r="I334" s="284"/>
      <c r="J334" s="285">
        <f>ROUND(I334*H334,2)</f>
        <v>0</v>
      </c>
      <c r="K334" s="281" t="s">
        <v>180</v>
      </c>
      <c r="L334" s="286"/>
      <c r="M334" s="287" t="s">
        <v>1</v>
      </c>
      <c r="N334" s="288" t="s">
        <v>44</v>
      </c>
      <c r="O334" s="92"/>
      <c r="P334" s="238">
        <f>O334*H334</f>
        <v>0</v>
      </c>
      <c r="Q334" s="238">
        <v>0.254</v>
      </c>
      <c r="R334" s="238">
        <f>Q334*H334</f>
        <v>0.254</v>
      </c>
      <c r="S334" s="238">
        <v>0</v>
      </c>
      <c r="T334" s="23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0" t="s">
        <v>240</v>
      </c>
      <c r="AT334" s="240" t="s">
        <v>298</v>
      </c>
      <c r="AU334" s="240" t="s">
        <v>88</v>
      </c>
      <c r="AY334" s="18" t="s">
        <v>174</v>
      </c>
      <c r="BE334" s="241">
        <f>IF(N334="základní",J334,0)</f>
        <v>0</v>
      </c>
      <c r="BF334" s="241">
        <f>IF(N334="snížená",J334,0)</f>
        <v>0</v>
      </c>
      <c r="BG334" s="241">
        <f>IF(N334="zákl. přenesená",J334,0)</f>
        <v>0</v>
      </c>
      <c r="BH334" s="241">
        <f>IF(N334="sníž. přenesená",J334,0)</f>
        <v>0</v>
      </c>
      <c r="BI334" s="241">
        <f>IF(N334="nulová",J334,0)</f>
        <v>0</v>
      </c>
      <c r="BJ334" s="18" t="s">
        <v>86</v>
      </c>
      <c r="BK334" s="241">
        <f>ROUND(I334*H334,2)</f>
        <v>0</v>
      </c>
      <c r="BL334" s="18" t="s">
        <v>181</v>
      </c>
      <c r="BM334" s="240" t="s">
        <v>837</v>
      </c>
    </row>
    <row r="335" s="2" customFormat="1" ht="21.75" customHeight="1">
      <c r="A335" s="39"/>
      <c r="B335" s="40"/>
      <c r="C335" s="279" t="s">
        <v>513</v>
      </c>
      <c r="D335" s="279" t="s">
        <v>298</v>
      </c>
      <c r="E335" s="280" t="s">
        <v>579</v>
      </c>
      <c r="F335" s="281" t="s">
        <v>580</v>
      </c>
      <c r="G335" s="282" t="s">
        <v>437</v>
      </c>
      <c r="H335" s="283">
        <v>5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0.50600000000000001</v>
      </c>
      <c r="R335" s="238">
        <f>Q335*H335</f>
        <v>2.5300000000000002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838</v>
      </c>
    </row>
    <row r="336" s="2" customFormat="1" ht="24.15" customHeight="1">
      <c r="A336" s="39"/>
      <c r="B336" s="40"/>
      <c r="C336" s="229" t="s">
        <v>517</v>
      </c>
      <c r="D336" s="229" t="s">
        <v>176</v>
      </c>
      <c r="E336" s="230" t="s">
        <v>587</v>
      </c>
      <c r="F336" s="231" t="s">
        <v>588</v>
      </c>
      <c r="G336" s="232" t="s">
        <v>437</v>
      </c>
      <c r="H336" s="233">
        <v>5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0.01248</v>
      </c>
      <c r="R336" s="238">
        <f>Q336*H336</f>
        <v>0.062399999999999997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839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792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210</v>
      </c>
      <c r="G338" s="254"/>
      <c r="H338" s="257">
        <v>5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4.15" customHeight="1">
      <c r="A339" s="39"/>
      <c r="B339" s="40"/>
      <c r="C339" s="279" t="s">
        <v>521</v>
      </c>
      <c r="D339" s="279" t="s">
        <v>298</v>
      </c>
      <c r="E339" s="280" t="s">
        <v>591</v>
      </c>
      <c r="F339" s="281" t="s">
        <v>592</v>
      </c>
      <c r="G339" s="282" t="s">
        <v>437</v>
      </c>
      <c r="H339" s="283">
        <v>5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0.58499999999999996</v>
      </c>
      <c r="R339" s="238">
        <f>Q339*H339</f>
        <v>2.9249999999999998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840</v>
      </c>
    </row>
    <row r="340" s="2" customFormat="1" ht="24.15" customHeight="1">
      <c r="A340" s="39"/>
      <c r="B340" s="40"/>
      <c r="C340" s="229" t="s">
        <v>527</v>
      </c>
      <c r="D340" s="229" t="s">
        <v>176</v>
      </c>
      <c r="E340" s="230" t="s">
        <v>595</v>
      </c>
      <c r="F340" s="231" t="s">
        <v>596</v>
      </c>
      <c r="G340" s="232" t="s">
        <v>437</v>
      </c>
      <c r="H340" s="233">
        <v>5</v>
      </c>
      <c r="I340" s="234"/>
      <c r="J340" s="235">
        <f>ROUND(I340*H340,2)</f>
        <v>0</v>
      </c>
      <c r="K340" s="231" t="s">
        <v>180</v>
      </c>
      <c r="L340" s="45"/>
      <c r="M340" s="236" t="s">
        <v>1</v>
      </c>
      <c r="N340" s="237" t="s">
        <v>44</v>
      </c>
      <c r="O340" s="92"/>
      <c r="P340" s="238">
        <f>O340*H340</f>
        <v>0</v>
      </c>
      <c r="Q340" s="238">
        <v>0.028538000000000001</v>
      </c>
      <c r="R340" s="238">
        <f>Q340*H340</f>
        <v>0.14269000000000001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181</v>
      </c>
      <c r="AT340" s="240" t="s">
        <v>176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841</v>
      </c>
    </row>
    <row r="341" s="13" customFormat="1">
      <c r="A341" s="13"/>
      <c r="B341" s="242"/>
      <c r="C341" s="243"/>
      <c r="D341" s="244" t="s">
        <v>183</v>
      </c>
      <c r="E341" s="245" t="s">
        <v>1</v>
      </c>
      <c r="F341" s="246" t="s">
        <v>792</v>
      </c>
      <c r="G341" s="243"/>
      <c r="H341" s="245" t="s">
        <v>1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2" t="s">
        <v>183</v>
      </c>
      <c r="AU341" s="252" t="s">
        <v>88</v>
      </c>
      <c r="AV341" s="13" t="s">
        <v>86</v>
      </c>
      <c r="AW341" s="13" t="s">
        <v>34</v>
      </c>
      <c r="AX341" s="13" t="s">
        <v>79</v>
      </c>
      <c r="AY341" s="252" t="s">
        <v>174</v>
      </c>
    </row>
    <row r="342" s="14" customFormat="1">
      <c r="A342" s="14"/>
      <c r="B342" s="253"/>
      <c r="C342" s="254"/>
      <c r="D342" s="244" t="s">
        <v>183</v>
      </c>
      <c r="E342" s="255" t="s">
        <v>1</v>
      </c>
      <c r="F342" s="256" t="s">
        <v>210</v>
      </c>
      <c r="G342" s="254"/>
      <c r="H342" s="257">
        <v>5</v>
      </c>
      <c r="I342" s="258"/>
      <c r="J342" s="254"/>
      <c r="K342" s="254"/>
      <c r="L342" s="259"/>
      <c r="M342" s="260"/>
      <c r="N342" s="261"/>
      <c r="O342" s="261"/>
      <c r="P342" s="261"/>
      <c r="Q342" s="261"/>
      <c r="R342" s="261"/>
      <c r="S342" s="261"/>
      <c r="T342" s="26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3" t="s">
        <v>183</v>
      </c>
      <c r="AU342" s="263" t="s">
        <v>88</v>
      </c>
      <c r="AV342" s="14" t="s">
        <v>88</v>
      </c>
      <c r="AW342" s="14" t="s">
        <v>34</v>
      </c>
      <c r="AX342" s="14" t="s">
        <v>86</v>
      </c>
      <c r="AY342" s="263" t="s">
        <v>174</v>
      </c>
    </row>
    <row r="343" s="2" customFormat="1" ht="21.75" customHeight="1">
      <c r="A343" s="39"/>
      <c r="B343" s="40"/>
      <c r="C343" s="279" t="s">
        <v>531</v>
      </c>
      <c r="D343" s="279" t="s">
        <v>298</v>
      </c>
      <c r="E343" s="280" t="s">
        <v>599</v>
      </c>
      <c r="F343" s="281" t="s">
        <v>600</v>
      </c>
      <c r="G343" s="282" t="s">
        <v>437</v>
      </c>
      <c r="H343" s="283">
        <v>5</v>
      </c>
      <c r="I343" s="284"/>
      <c r="J343" s="285">
        <f>ROUND(I343*H343,2)</f>
        <v>0</v>
      </c>
      <c r="K343" s="281" t="s">
        <v>180</v>
      </c>
      <c r="L343" s="286"/>
      <c r="M343" s="287" t="s">
        <v>1</v>
      </c>
      <c r="N343" s="288" t="s">
        <v>44</v>
      </c>
      <c r="O343" s="92"/>
      <c r="P343" s="238">
        <f>O343*H343</f>
        <v>0</v>
      </c>
      <c r="Q343" s="238">
        <v>1.6000000000000001</v>
      </c>
      <c r="R343" s="238">
        <f>Q343*H343</f>
        <v>8</v>
      </c>
      <c r="S343" s="238">
        <v>0</v>
      </c>
      <c r="T343" s="23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0" t="s">
        <v>240</v>
      </c>
      <c r="AT343" s="240" t="s">
        <v>298</v>
      </c>
      <c r="AU343" s="240" t="s">
        <v>88</v>
      </c>
      <c r="AY343" s="18" t="s">
        <v>174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8" t="s">
        <v>86</v>
      </c>
      <c r="BK343" s="241">
        <f>ROUND(I343*H343,2)</f>
        <v>0</v>
      </c>
      <c r="BL343" s="18" t="s">
        <v>181</v>
      </c>
      <c r="BM343" s="240" t="s">
        <v>842</v>
      </c>
    </row>
    <row r="344" s="2" customFormat="1" ht="24.15" customHeight="1">
      <c r="A344" s="39"/>
      <c r="B344" s="40"/>
      <c r="C344" s="279" t="s">
        <v>535</v>
      </c>
      <c r="D344" s="279" t="s">
        <v>298</v>
      </c>
      <c r="E344" s="280" t="s">
        <v>603</v>
      </c>
      <c r="F344" s="281" t="s">
        <v>604</v>
      </c>
      <c r="G344" s="282" t="s">
        <v>437</v>
      </c>
      <c r="H344" s="283">
        <v>11</v>
      </c>
      <c r="I344" s="284"/>
      <c r="J344" s="285">
        <f>ROUND(I344*H344,2)</f>
        <v>0</v>
      </c>
      <c r="K344" s="281" t="s">
        <v>180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0.002</v>
      </c>
      <c r="R344" s="238">
        <f>Q344*H344</f>
        <v>0.021999999999999999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843</v>
      </c>
    </row>
    <row r="345" s="2" customFormat="1" ht="37.8" customHeight="1">
      <c r="A345" s="39"/>
      <c r="B345" s="40"/>
      <c r="C345" s="229" t="s">
        <v>539</v>
      </c>
      <c r="D345" s="229" t="s">
        <v>176</v>
      </c>
      <c r="E345" s="230" t="s">
        <v>613</v>
      </c>
      <c r="F345" s="231" t="s">
        <v>614</v>
      </c>
      <c r="G345" s="232" t="s">
        <v>437</v>
      </c>
      <c r="H345" s="233">
        <v>5</v>
      </c>
      <c r="I345" s="234"/>
      <c r="J345" s="235">
        <f>ROUND(I345*H345,2)</f>
        <v>0</v>
      </c>
      <c r="K345" s="231" t="s">
        <v>180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0.089999999999999997</v>
      </c>
      <c r="R345" s="238">
        <f>Q345*H345</f>
        <v>0.44999999999999996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844</v>
      </c>
    </row>
    <row r="346" s="13" customFormat="1">
      <c r="A346" s="13"/>
      <c r="B346" s="242"/>
      <c r="C346" s="243"/>
      <c r="D346" s="244" t="s">
        <v>183</v>
      </c>
      <c r="E346" s="245" t="s">
        <v>1</v>
      </c>
      <c r="F346" s="246" t="s">
        <v>792</v>
      </c>
      <c r="G346" s="243"/>
      <c r="H346" s="245" t="s">
        <v>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2" t="s">
        <v>183</v>
      </c>
      <c r="AU346" s="252" t="s">
        <v>88</v>
      </c>
      <c r="AV346" s="13" t="s">
        <v>86</v>
      </c>
      <c r="AW346" s="13" t="s">
        <v>34</v>
      </c>
      <c r="AX346" s="13" t="s">
        <v>79</v>
      </c>
      <c r="AY346" s="252" t="s">
        <v>174</v>
      </c>
    </row>
    <row r="347" s="14" customFormat="1">
      <c r="A347" s="14"/>
      <c r="B347" s="253"/>
      <c r="C347" s="254"/>
      <c r="D347" s="244" t="s">
        <v>183</v>
      </c>
      <c r="E347" s="255" t="s">
        <v>1</v>
      </c>
      <c r="F347" s="256" t="s">
        <v>210</v>
      </c>
      <c r="G347" s="254"/>
      <c r="H347" s="257">
        <v>5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3" t="s">
        <v>183</v>
      </c>
      <c r="AU347" s="263" t="s">
        <v>88</v>
      </c>
      <c r="AV347" s="14" t="s">
        <v>88</v>
      </c>
      <c r="AW347" s="14" t="s">
        <v>34</v>
      </c>
      <c r="AX347" s="14" t="s">
        <v>86</v>
      </c>
      <c r="AY347" s="263" t="s">
        <v>174</v>
      </c>
    </row>
    <row r="348" s="2" customFormat="1" ht="21.75" customHeight="1">
      <c r="A348" s="39"/>
      <c r="B348" s="40"/>
      <c r="C348" s="279" t="s">
        <v>543</v>
      </c>
      <c r="D348" s="279" t="s">
        <v>298</v>
      </c>
      <c r="E348" s="280" t="s">
        <v>845</v>
      </c>
      <c r="F348" s="281" t="s">
        <v>846</v>
      </c>
      <c r="G348" s="282" t="s">
        <v>437</v>
      </c>
      <c r="H348" s="283">
        <v>4</v>
      </c>
      <c r="I348" s="284"/>
      <c r="J348" s="285">
        <f>ROUND(I348*H348,2)</f>
        <v>0</v>
      </c>
      <c r="K348" s="281" t="s">
        <v>1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0.079000000000000001</v>
      </c>
      <c r="R348" s="238">
        <f>Q348*H348</f>
        <v>0.316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847</v>
      </c>
    </row>
    <row r="349" s="2" customFormat="1" ht="16.5" customHeight="1">
      <c r="A349" s="39"/>
      <c r="B349" s="40"/>
      <c r="C349" s="279" t="s">
        <v>547</v>
      </c>
      <c r="D349" s="279" t="s">
        <v>298</v>
      </c>
      <c r="E349" s="280" t="s">
        <v>848</v>
      </c>
      <c r="F349" s="281" t="s">
        <v>849</v>
      </c>
      <c r="G349" s="282" t="s">
        <v>437</v>
      </c>
      <c r="H349" s="283">
        <v>1</v>
      </c>
      <c r="I349" s="284"/>
      <c r="J349" s="285">
        <f>ROUND(I349*H349,2)</f>
        <v>0</v>
      </c>
      <c r="K349" s="281" t="s">
        <v>1</v>
      </c>
      <c r="L349" s="286"/>
      <c r="M349" s="287" t="s">
        <v>1</v>
      </c>
      <c r="N349" s="288" t="s">
        <v>44</v>
      </c>
      <c r="O349" s="92"/>
      <c r="P349" s="238">
        <f>O349*H349</f>
        <v>0</v>
      </c>
      <c r="Q349" s="238">
        <v>0.081000000000000003</v>
      </c>
      <c r="R349" s="238">
        <f>Q349*H349</f>
        <v>0.081000000000000003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240</v>
      </c>
      <c r="AT349" s="240" t="s">
        <v>298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850</v>
      </c>
    </row>
    <row r="350" s="12" customFormat="1" ht="22.8" customHeight="1">
      <c r="A350" s="12"/>
      <c r="B350" s="213"/>
      <c r="C350" s="214"/>
      <c r="D350" s="215" t="s">
        <v>78</v>
      </c>
      <c r="E350" s="227" t="s">
        <v>246</v>
      </c>
      <c r="F350" s="227" t="s">
        <v>655</v>
      </c>
      <c r="G350" s="214"/>
      <c r="H350" s="214"/>
      <c r="I350" s="217"/>
      <c r="J350" s="228">
        <f>BK350</f>
        <v>0</v>
      </c>
      <c r="K350" s="214"/>
      <c r="L350" s="219"/>
      <c r="M350" s="220"/>
      <c r="N350" s="221"/>
      <c r="O350" s="221"/>
      <c r="P350" s="222">
        <f>SUM(P351:P374)</f>
        <v>0</v>
      </c>
      <c r="Q350" s="221"/>
      <c r="R350" s="222">
        <f>SUM(R351:R374)</f>
        <v>0.115057773</v>
      </c>
      <c r="S350" s="221"/>
      <c r="T350" s="223">
        <f>SUM(T351:T374)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4" t="s">
        <v>86</v>
      </c>
      <c r="AT350" s="225" t="s">
        <v>78</v>
      </c>
      <c r="AU350" s="225" t="s">
        <v>86</v>
      </c>
      <c r="AY350" s="224" t="s">
        <v>174</v>
      </c>
      <c r="BK350" s="226">
        <f>SUM(BK351:BK374)</f>
        <v>0</v>
      </c>
    </row>
    <row r="351" s="2" customFormat="1" ht="37.8" customHeight="1">
      <c r="A351" s="39"/>
      <c r="B351" s="40"/>
      <c r="C351" s="229" t="s">
        <v>551</v>
      </c>
      <c r="D351" s="229" t="s">
        <v>176</v>
      </c>
      <c r="E351" s="230" t="s">
        <v>663</v>
      </c>
      <c r="F351" s="231" t="s">
        <v>664</v>
      </c>
      <c r="G351" s="232" t="s">
        <v>243</v>
      </c>
      <c r="H351" s="233">
        <v>329.39999999999998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8.0499999999999992E-06</v>
      </c>
      <c r="R351" s="238">
        <f>Q351*H351</f>
        <v>0.0026516699999999996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851</v>
      </c>
    </row>
    <row r="352" s="13" customFormat="1">
      <c r="A352" s="13"/>
      <c r="B352" s="242"/>
      <c r="C352" s="243"/>
      <c r="D352" s="244" t="s">
        <v>183</v>
      </c>
      <c r="E352" s="245" t="s">
        <v>1</v>
      </c>
      <c r="F352" s="246" t="s">
        <v>184</v>
      </c>
      <c r="G352" s="243"/>
      <c r="H352" s="245" t="s">
        <v>1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183</v>
      </c>
      <c r="AU352" s="252" t="s">
        <v>88</v>
      </c>
      <c r="AV352" s="13" t="s">
        <v>86</v>
      </c>
      <c r="AW352" s="13" t="s">
        <v>34</v>
      </c>
      <c r="AX352" s="13" t="s">
        <v>79</v>
      </c>
      <c r="AY352" s="252" t="s">
        <v>174</v>
      </c>
    </row>
    <row r="353" s="13" customFormat="1">
      <c r="A353" s="13"/>
      <c r="B353" s="242"/>
      <c r="C353" s="243"/>
      <c r="D353" s="244" t="s">
        <v>183</v>
      </c>
      <c r="E353" s="245" t="s">
        <v>1</v>
      </c>
      <c r="F353" s="246" t="s">
        <v>185</v>
      </c>
      <c r="G353" s="243"/>
      <c r="H353" s="245" t="s">
        <v>1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2" t="s">
        <v>183</v>
      </c>
      <c r="AU353" s="252" t="s">
        <v>88</v>
      </c>
      <c r="AV353" s="13" t="s">
        <v>86</v>
      </c>
      <c r="AW353" s="13" t="s">
        <v>34</v>
      </c>
      <c r="AX353" s="13" t="s">
        <v>79</v>
      </c>
      <c r="AY353" s="252" t="s">
        <v>174</v>
      </c>
    </row>
    <row r="354" s="14" customFormat="1">
      <c r="A354" s="14"/>
      <c r="B354" s="253"/>
      <c r="C354" s="254"/>
      <c r="D354" s="244" t="s">
        <v>183</v>
      </c>
      <c r="E354" s="255" t="s">
        <v>1</v>
      </c>
      <c r="F354" s="256" t="s">
        <v>852</v>
      </c>
      <c r="G354" s="254"/>
      <c r="H354" s="257">
        <v>13.699999999999999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3" t="s">
        <v>183</v>
      </c>
      <c r="AU354" s="263" t="s">
        <v>88</v>
      </c>
      <c r="AV354" s="14" t="s">
        <v>88</v>
      </c>
      <c r="AW354" s="14" t="s">
        <v>34</v>
      </c>
      <c r="AX354" s="14" t="s">
        <v>79</v>
      </c>
      <c r="AY354" s="263" t="s">
        <v>174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853</v>
      </c>
      <c r="G355" s="254"/>
      <c r="H355" s="257">
        <v>315.69999999999999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5" customFormat="1">
      <c r="A356" s="15"/>
      <c r="B356" s="264"/>
      <c r="C356" s="265"/>
      <c r="D356" s="244" t="s">
        <v>183</v>
      </c>
      <c r="E356" s="266" t="s">
        <v>1</v>
      </c>
      <c r="F356" s="267" t="s">
        <v>201</v>
      </c>
      <c r="G356" s="265"/>
      <c r="H356" s="268">
        <v>329.39999999999998</v>
      </c>
      <c r="I356" s="269"/>
      <c r="J356" s="265"/>
      <c r="K356" s="265"/>
      <c r="L356" s="270"/>
      <c r="M356" s="271"/>
      <c r="N356" s="272"/>
      <c r="O356" s="272"/>
      <c r="P356" s="272"/>
      <c r="Q356" s="272"/>
      <c r="R356" s="272"/>
      <c r="S356" s="272"/>
      <c r="T356" s="273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4" t="s">
        <v>183</v>
      </c>
      <c r="AU356" s="274" t="s">
        <v>88</v>
      </c>
      <c r="AV356" s="15" t="s">
        <v>181</v>
      </c>
      <c r="AW356" s="15" t="s">
        <v>34</v>
      </c>
      <c r="AX356" s="15" t="s">
        <v>86</v>
      </c>
      <c r="AY356" s="274" t="s">
        <v>174</v>
      </c>
    </row>
    <row r="357" s="2" customFormat="1" ht="55.5" customHeight="1">
      <c r="A357" s="39"/>
      <c r="B357" s="40"/>
      <c r="C357" s="229" t="s">
        <v>555</v>
      </c>
      <c r="D357" s="229" t="s">
        <v>176</v>
      </c>
      <c r="E357" s="230" t="s">
        <v>668</v>
      </c>
      <c r="F357" s="231" t="s">
        <v>669</v>
      </c>
      <c r="G357" s="232" t="s">
        <v>243</v>
      </c>
      <c r="H357" s="233">
        <v>329.39999999999998</v>
      </c>
      <c r="I357" s="234"/>
      <c r="J357" s="235">
        <f>ROUND(I357*H357,2)</f>
        <v>0</v>
      </c>
      <c r="K357" s="231" t="s">
        <v>180</v>
      </c>
      <c r="L357" s="45"/>
      <c r="M357" s="236" t="s">
        <v>1</v>
      </c>
      <c r="N357" s="237" t="s">
        <v>44</v>
      </c>
      <c r="O357" s="92"/>
      <c r="P357" s="238">
        <f>O357*H357</f>
        <v>0</v>
      </c>
      <c r="Q357" s="238">
        <v>0.00033960000000000001</v>
      </c>
      <c r="R357" s="238">
        <f>Q357*H357</f>
        <v>0.11186424</v>
      </c>
      <c r="S357" s="238">
        <v>0</v>
      </c>
      <c r="T357" s="23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0" t="s">
        <v>181</v>
      </c>
      <c r="AT357" s="240" t="s">
        <v>176</v>
      </c>
      <c r="AU357" s="240" t="s">
        <v>88</v>
      </c>
      <c r="AY357" s="18" t="s">
        <v>174</v>
      </c>
      <c r="BE357" s="241">
        <f>IF(N357="základní",J357,0)</f>
        <v>0</v>
      </c>
      <c r="BF357" s="241">
        <f>IF(N357="snížená",J357,0)</f>
        <v>0</v>
      </c>
      <c r="BG357" s="241">
        <f>IF(N357="zákl. přenesená",J357,0)</f>
        <v>0</v>
      </c>
      <c r="BH357" s="241">
        <f>IF(N357="sníž. přenesená",J357,0)</f>
        <v>0</v>
      </c>
      <c r="BI357" s="241">
        <f>IF(N357="nulová",J357,0)</f>
        <v>0</v>
      </c>
      <c r="BJ357" s="18" t="s">
        <v>86</v>
      </c>
      <c r="BK357" s="241">
        <f>ROUND(I357*H357,2)</f>
        <v>0</v>
      </c>
      <c r="BL357" s="18" t="s">
        <v>181</v>
      </c>
      <c r="BM357" s="240" t="s">
        <v>854</v>
      </c>
    </row>
    <row r="358" s="13" customFormat="1">
      <c r="A358" s="13"/>
      <c r="B358" s="242"/>
      <c r="C358" s="243"/>
      <c r="D358" s="244" t="s">
        <v>183</v>
      </c>
      <c r="E358" s="245" t="s">
        <v>1</v>
      </c>
      <c r="F358" s="246" t="s">
        <v>184</v>
      </c>
      <c r="G358" s="243"/>
      <c r="H358" s="245" t="s">
        <v>1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2" t="s">
        <v>183</v>
      </c>
      <c r="AU358" s="252" t="s">
        <v>88</v>
      </c>
      <c r="AV358" s="13" t="s">
        <v>86</v>
      </c>
      <c r="AW358" s="13" t="s">
        <v>34</v>
      </c>
      <c r="AX358" s="13" t="s">
        <v>79</v>
      </c>
      <c r="AY358" s="252" t="s">
        <v>174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185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852</v>
      </c>
      <c r="G360" s="254"/>
      <c r="H360" s="257">
        <v>13.699999999999999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79</v>
      </c>
      <c r="AY360" s="263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853</v>
      </c>
      <c r="G361" s="254"/>
      <c r="H361" s="257">
        <v>315.69999999999999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5" customFormat="1">
      <c r="A362" s="15"/>
      <c r="B362" s="264"/>
      <c r="C362" s="265"/>
      <c r="D362" s="244" t="s">
        <v>183</v>
      </c>
      <c r="E362" s="266" t="s">
        <v>1</v>
      </c>
      <c r="F362" s="267" t="s">
        <v>201</v>
      </c>
      <c r="G362" s="265"/>
      <c r="H362" s="268">
        <v>329.39999999999998</v>
      </c>
      <c r="I362" s="269"/>
      <c r="J362" s="265"/>
      <c r="K362" s="265"/>
      <c r="L362" s="270"/>
      <c r="M362" s="271"/>
      <c r="N362" s="272"/>
      <c r="O362" s="272"/>
      <c r="P362" s="272"/>
      <c r="Q362" s="272"/>
      <c r="R362" s="272"/>
      <c r="S362" s="272"/>
      <c r="T362" s="27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74" t="s">
        <v>183</v>
      </c>
      <c r="AU362" s="274" t="s">
        <v>88</v>
      </c>
      <c r="AV362" s="15" t="s">
        <v>181</v>
      </c>
      <c r="AW362" s="15" t="s">
        <v>34</v>
      </c>
      <c r="AX362" s="15" t="s">
        <v>86</v>
      </c>
      <c r="AY362" s="274" t="s">
        <v>174</v>
      </c>
    </row>
    <row r="363" s="2" customFormat="1" ht="37.8" customHeight="1">
      <c r="A363" s="39"/>
      <c r="B363" s="40"/>
      <c r="C363" s="229" t="s">
        <v>559</v>
      </c>
      <c r="D363" s="229" t="s">
        <v>176</v>
      </c>
      <c r="E363" s="230" t="s">
        <v>672</v>
      </c>
      <c r="F363" s="231" t="s">
        <v>673</v>
      </c>
      <c r="G363" s="232" t="s">
        <v>243</v>
      </c>
      <c r="H363" s="233">
        <v>329.39999999999998</v>
      </c>
      <c r="I363" s="234"/>
      <c r="J363" s="235">
        <f>ROUND(I363*H363,2)</f>
        <v>0</v>
      </c>
      <c r="K363" s="231" t="s">
        <v>180</v>
      </c>
      <c r="L363" s="45"/>
      <c r="M363" s="236" t="s">
        <v>1</v>
      </c>
      <c r="N363" s="237" t="s">
        <v>44</v>
      </c>
      <c r="O363" s="92"/>
      <c r="P363" s="238">
        <f>O363*H363</f>
        <v>0</v>
      </c>
      <c r="Q363" s="238">
        <v>0</v>
      </c>
      <c r="R363" s="238">
        <f>Q363*H363</f>
        <v>0</v>
      </c>
      <c r="S363" s="238">
        <v>0</v>
      </c>
      <c r="T363" s="23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0" t="s">
        <v>181</v>
      </c>
      <c r="AT363" s="240" t="s">
        <v>176</v>
      </c>
      <c r="AU363" s="240" t="s">
        <v>88</v>
      </c>
      <c r="AY363" s="18" t="s">
        <v>174</v>
      </c>
      <c r="BE363" s="241">
        <f>IF(N363="základní",J363,0)</f>
        <v>0</v>
      </c>
      <c r="BF363" s="241">
        <f>IF(N363="snížená",J363,0)</f>
        <v>0</v>
      </c>
      <c r="BG363" s="241">
        <f>IF(N363="zákl. přenesená",J363,0)</f>
        <v>0</v>
      </c>
      <c r="BH363" s="241">
        <f>IF(N363="sníž. přenesená",J363,0)</f>
        <v>0</v>
      </c>
      <c r="BI363" s="241">
        <f>IF(N363="nulová",J363,0)</f>
        <v>0</v>
      </c>
      <c r="BJ363" s="18" t="s">
        <v>86</v>
      </c>
      <c r="BK363" s="241">
        <f>ROUND(I363*H363,2)</f>
        <v>0</v>
      </c>
      <c r="BL363" s="18" t="s">
        <v>181</v>
      </c>
      <c r="BM363" s="240" t="s">
        <v>855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184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3" customFormat="1">
      <c r="A365" s="13"/>
      <c r="B365" s="242"/>
      <c r="C365" s="243"/>
      <c r="D365" s="244" t="s">
        <v>183</v>
      </c>
      <c r="E365" s="245" t="s">
        <v>1</v>
      </c>
      <c r="F365" s="246" t="s">
        <v>185</v>
      </c>
      <c r="G365" s="243"/>
      <c r="H365" s="245" t="s">
        <v>1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2" t="s">
        <v>183</v>
      </c>
      <c r="AU365" s="252" t="s">
        <v>88</v>
      </c>
      <c r="AV365" s="13" t="s">
        <v>86</v>
      </c>
      <c r="AW365" s="13" t="s">
        <v>34</v>
      </c>
      <c r="AX365" s="13" t="s">
        <v>79</v>
      </c>
      <c r="AY365" s="252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852</v>
      </c>
      <c r="G366" s="254"/>
      <c r="H366" s="257">
        <v>13.699999999999999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4" customFormat="1">
      <c r="A367" s="14"/>
      <c r="B367" s="253"/>
      <c r="C367" s="254"/>
      <c r="D367" s="244" t="s">
        <v>183</v>
      </c>
      <c r="E367" s="255" t="s">
        <v>1</v>
      </c>
      <c r="F367" s="256" t="s">
        <v>853</v>
      </c>
      <c r="G367" s="254"/>
      <c r="H367" s="257">
        <v>315.69999999999999</v>
      </c>
      <c r="I367" s="258"/>
      <c r="J367" s="254"/>
      <c r="K367" s="254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183</v>
      </c>
      <c r="AU367" s="263" t="s">
        <v>88</v>
      </c>
      <c r="AV367" s="14" t="s">
        <v>88</v>
      </c>
      <c r="AW367" s="14" t="s">
        <v>34</v>
      </c>
      <c r="AX367" s="14" t="s">
        <v>79</v>
      </c>
      <c r="AY367" s="263" t="s">
        <v>174</v>
      </c>
    </row>
    <row r="368" s="15" customFormat="1">
      <c r="A368" s="15"/>
      <c r="B368" s="264"/>
      <c r="C368" s="265"/>
      <c r="D368" s="244" t="s">
        <v>183</v>
      </c>
      <c r="E368" s="266" t="s">
        <v>1</v>
      </c>
      <c r="F368" s="267" t="s">
        <v>201</v>
      </c>
      <c r="G368" s="265"/>
      <c r="H368" s="268">
        <v>329.39999999999998</v>
      </c>
      <c r="I368" s="269"/>
      <c r="J368" s="265"/>
      <c r="K368" s="265"/>
      <c r="L368" s="270"/>
      <c r="M368" s="271"/>
      <c r="N368" s="272"/>
      <c r="O368" s="272"/>
      <c r="P368" s="272"/>
      <c r="Q368" s="272"/>
      <c r="R368" s="272"/>
      <c r="S368" s="272"/>
      <c r="T368" s="273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4" t="s">
        <v>183</v>
      </c>
      <c r="AU368" s="274" t="s">
        <v>88</v>
      </c>
      <c r="AV368" s="15" t="s">
        <v>181</v>
      </c>
      <c r="AW368" s="15" t="s">
        <v>34</v>
      </c>
      <c r="AX368" s="15" t="s">
        <v>86</v>
      </c>
      <c r="AY368" s="274" t="s">
        <v>174</v>
      </c>
    </row>
    <row r="369" s="2" customFormat="1" ht="24.15" customHeight="1">
      <c r="A369" s="39"/>
      <c r="B369" s="40"/>
      <c r="C369" s="229" t="s">
        <v>563</v>
      </c>
      <c r="D369" s="229" t="s">
        <v>176</v>
      </c>
      <c r="E369" s="230" t="s">
        <v>676</v>
      </c>
      <c r="F369" s="231" t="s">
        <v>677</v>
      </c>
      <c r="G369" s="232" t="s">
        <v>243</v>
      </c>
      <c r="H369" s="233">
        <v>329.39999999999998</v>
      </c>
      <c r="I369" s="234"/>
      <c r="J369" s="235">
        <f>ROUND(I369*H369,2)</f>
        <v>0</v>
      </c>
      <c r="K369" s="231" t="s">
        <v>180</v>
      </c>
      <c r="L369" s="45"/>
      <c r="M369" s="236" t="s">
        <v>1</v>
      </c>
      <c r="N369" s="237" t="s">
        <v>44</v>
      </c>
      <c r="O369" s="92"/>
      <c r="P369" s="238">
        <f>O369*H369</f>
        <v>0</v>
      </c>
      <c r="Q369" s="238">
        <v>1.6449999999999999E-06</v>
      </c>
      <c r="R369" s="238">
        <f>Q369*H369</f>
        <v>0.00054186299999999996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181</v>
      </c>
      <c r="AT369" s="240" t="s">
        <v>176</v>
      </c>
      <c r="AU369" s="240" t="s">
        <v>88</v>
      </c>
      <c r="AY369" s="18" t="s">
        <v>174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86</v>
      </c>
      <c r="BK369" s="241">
        <f>ROUND(I369*H369,2)</f>
        <v>0</v>
      </c>
      <c r="BL369" s="18" t="s">
        <v>181</v>
      </c>
      <c r="BM369" s="240" t="s">
        <v>856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184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185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852</v>
      </c>
      <c r="G372" s="254"/>
      <c r="H372" s="257">
        <v>13.699999999999999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853</v>
      </c>
      <c r="G373" s="254"/>
      <c r="H373" s="257">
        <v>315.69999999999999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5" customFormat="1">
      <c r="A374" s="15"/>
      <c r="B374" s="264"/>
      <c r="C374" s="265"/>
      <c r="D374" s="244" t="s">
        <v>183</v>
      </c>
      <c r="E374" s="266" t="s">
        <v>1</v>
      </c>
      <c r="F374" s="267" t="s">
        <v>201</v>
      </c>
      <c r="G374" s="265"/>
      <c r="H374" s="268">
        <v>329.39999999999998</v>
      </c>
      <c r="I374" s="269"/>
      <c r="J374" s="265"/>
      <c r="K374" s="265"/>
      <c r="L374" s="270"/>
      <c r="M374" s="271"/>
      <c r="N374" s="272"/>
      <c r="O374" s="272"/>
      <c r="P374" s="272"/>
      <c r="Q374" s="272"/>
      <c r="R374" s="272"/>
      <c r="S374" s="272"/>
      <c r="T374" s="273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4" t="s">
        <v>183</v>
      </c>
      <c r="AU374" s="274" t="s">
        <v>88</v>
      </c>
      <c r="AV374" s="15" t="s">
        <v>181</v>
      </c>
      <c r="AW374" s="15" t="s">
        <v>34</v>
      </c>
      <c r="AX374" s="15" t="s">
        <v>86</v>
      </c>
      <c r="AY374" s="274" t="s">
        <v>174</v>
      </c>
    </row>
    <row r="375" s="12" customFormat="1" ht="22.8" customHeight="1">
      <c r="A375" s="12"/>
      <c r="B375" s="213"/>
      <c r="C375" s="214"/>
      <c r="D375" s="215" t="s">
        <v>78</v>
      </c>
      <c r="E375" s="227" t="s">
        <v>690</v>
      </c>
      <c r="F375" s="227" t="s">
        <v>691</v>
      </c>
      <c r="G375" s="214"/>
      <c r="H375" s="214"/>
      <c r="I375" s="217"/>
      <c r="J375" s="228">
        <f>BK375</f>
        <v>0</v>
      </c>
      <c r="K375" s="214"/>
      <c r="L375" s="219"/>
      <c r="M375" s="220"/>
      <c r="N375" s="221"/>
      <c r="O375" s="221"/>
      <c r="P375" s="222">
        <f>SUM(P376:P399)</f>
        <v>0</v>
      </c>
      <c r="Q375" s="221"/>
      <c r="R375" s="222">
        <f>SUM(R376:R399)</f>
        <v>0</v>
      </c>
      <c r="S375" s="221"/>
      <c r="T375" s="223">
        <f>SUM(T376:T399)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4" t="s">
        <v>86</v>
      </c>
      <c r="AT375" s="225" t="s">
        <v>78</v>
      </c>
      <c r="AU375" s="225" t="s">
        <v>86</v>
      </c>
      <c r="AY375" s="224" t="s">
        <v>174</v>
      </c>
      <c r="BK375" s="226">
        <f>SUM(BK376:BK399)</f>
        <v>0</v>
      </c>
    </row>
    <row r="376" s="2" customFormat="1" ht="37.8" customHeight="1">
      <c r="A376" s="39"/>
      <c r="B376" s="40"/>
      <c r="C376" s="229" t="s">
        <v>568</v>
      </c>
      <c r="D376" s="229" t="s">
        <v>176</v>
      </c>
      <c r="E376" s="230" t="s">
        <v>693</v>
      </c>
      <c r="F376" s="231" t="s">
        <v>694</v>
      </c>
      <c r="G376" s="232" t="s">
        <v>362</v>
      </c>
      <c r="H376" s="233">
        <v>330.858</v>
      </c>
      <c r="I376" s="234"/>
      <c r="J376" s="235">
        <f>ROUND(I376*H376,2)</f>
        <v>0</v>
      </c>
      <c r="K376" s="231" t="s">
        <v>180</v>
      </c>
      <c r="L376" s="45"/>
      <c r="M376" s="236" t="s">
        <v>1</v>
      </c>
      <c r="N376" s="237" t="s">
        <v>44</v>
      </c>
      <c r="O376" s="92"/>
      <c r="P376" s="238">
        <f>O376*H376</f>
        <v>0</v>
      </c>
      <c r="Q376" s="238">
        <v>0</v>
      </c>
      <c r="R376" s="238">
        <f>Q376*H376</f>
        <v>0</v>
      </c>
      <c r="S376" s="238">
        <v>0</v>
      </c>
      <c r="T376" s="23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0" t="s">
        <v>181</v>
      </c>
      <c r="AT376" s="240" t="s">
        <v>176</v>
      </c>
      <c r="AU376" s="240" t="s">
        <v>88</v>
      </c>
      <c r="AY376" s="18" t="s">
        <v>174</v>
      </c>
      <c r="BE376" s="241">
        <f>IF(N376="základní",J376,0)</f>
        <v>0</v>
      </c>
      <c r="BF376" s="241">
        <f>IF(N376="snížená",J376,0)</f>
        <v>0</v>
      </c>
      <c r="BG376" s="241">
        <f>IF(N376="zákl. přenesená",J376,0)</f>
        <v>0</v>
      </c>
      <c r="BH376" s="241">
        <f>IF(N376="sníž. přenesená",J376,0)</f>
        <v>0</v>
      </c>
      <c r="BI376" s="241">
        <f>IF(N376="nulová",J376,0)</f>
        <v>0</v>
      </c>
      <c r="BJ376" s="18" t="s">
        <v>86</v>
      </c>
      <c r="BK376" s="241">
        <f>ROUND(I376*H376,2)</f>
        <v>0</v>
      </c>
      <c r="BL376" s="18" t="s">
        <v>181</v>
      </c>
      <c r="BM376" s="240" t="s">
        <v>857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858</v>
      </c>
      <c r="G377" s="254"/>
      <c r="H377" s="257">
        <v>50.353999999999999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859</v>
      </c>
      <c r="G378" s="254"/>
      <c r="H378" s="257">
        <v>83.030000000000001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860</v>
      </c>
      <c r="G379" s="254"/>
      <c r="H379" s="257">
        <v>58.850999999999999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861</v>
      </c>
      <c r="G380" s="254"/>
      <c r="H380" s="257">
        <v>4.5209999999999999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862</v>
      </c>
      <c r="G381" s="254"/>
      <c r="H381" s="257">
        <v>42.271999999999998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863</v>
      </c>
      <c r="G382" s="254"/>
      <c r="H382" s="257">
        <v>2.9369999999999998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864</v>
      </c>
      <c r="G383" s="254"/>
      <c r="H383" s="257">
        <v>88.893000000000001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330.858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574</v>
      </c>
      <c r="D385" s="229" t="s">
        <v>176</v>
      </c>
      <c r="E385" s="230" t="s">
        <v>703</v>
      </c>
      <c r="F385" s="231" t="s">
        <v>704</v>
      </c>
      <c r="G385" s="232" t="s">
        <v>362</v>
      </c>
      <c r="H385" s="233">
        <v>7609.7340000000004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865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706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866</v>
      </c>
      <c r="G387" s="254"/>
      <c r="H387" s="257">
        <v>7609.7340000000004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86</v>
      </c>
      <c r="AY387" s="263" t="s">
        <v>174</v>
      </c>
    </row>
    <row r="388" s="2" customFormat="1" ht="44.25" customHeight="1">
      <c r="A388" s="39"/>
      <c r="B388" s="40"/>
      <c r="C388" s="229" t="s">
        <v>578</v>
      </c>
      <c r="D388" s="229" t="s">
        <v>176</v>
      </c>
      <c r="E388" s="230" t="s">
        <v>867</v>
      </c>
      <c r="F388" s="231" t="s">
        <v>868</v>
      </c>
      <c r="G388" s="232" t="s">
        <v>362</v>
      </c>
      <c r="H388" s="233">
        <v>58.850999999999999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869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860</v>
      </c>
      <c r="G389" s="254"/>
      <c r="H389" s="257">
        <v>58.850999999999999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86</v>
      </c>
      <c r="AY389" s="263" t="s">
        <v>174</v>
      </c>
    </row>
    <row r="390" s="2" customFormat="1" ht="44.25" customHeight="1">
      <c r="A390" s="39"/>
      <c r="B390" s="40"/>
      <c r="C390" s="229" t="s">
        <v>582</v>
      </c>
      <c r="D390" s="229" t="s">
        <v>176</v>
      </c>
      <c r="E390" s="230" t="s">
        <v>870</v>
      </c>
      <c r="F390" s="231" t="s">
        <v>871</v>
      </c>
      <c r="G390" s="232" t="s">
        <v>362</v>
      </c>
      <c r="H390" s="233">
        <v>138.62299999999999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872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861</v>
      </c>
      <c r="G391" s="254"/>
      <c r="H391" s="257">
        <v>4.5209999999999999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862</v>
      </c>
      <c r="G392" s="254"/>
      <c r="H392" s="257">
        <v>42.271999999999998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863</v>
      </c>
      <c r="G393" s="254"/>
      <c r="H393" s="257">
        <v>2.9369999999999998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864</v>
      </c>
      <c r="G394" s="254"/>
      <c r="H394" s="257">
        <v>88.893000000000001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138.62299999999999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2" customFormat="1" ht="44.25" customHeight="1">
      <c r="A396" s="39"/>
      <c r="B396" s="40"/>
      <c r="C396" s="229" t="s">
        <v>586</v>
      </c>
      <c r="D396" s="229" t="s">
        <v>176</v>
      </c>
      <c r="E396" s="230" t="s">
        <v>873</v>
      </c>
      <c r="F396" s="231" t="s">
        <v>773</v>
      </c>
      <c r="G396" s="232" t="s">
        <v>362</v>
      </c>
      <c r="H396" s="233">
        <v>133.38399999999999</v>
      </c>
      <c r="I396" s="234"/>
      <c r="J396" s="235">
        <f>ROUND(I396*H396,2)</f>
        <v>0</v>
      </c>
      <c r="K396" s="231" t="s">
        <v>180</v>
      </c>
      <c r="L396" s="45"/>
      <c r="M396" s="236" t="s">
        <v>1</v>
      </c>
      <c r="N396" s="237" t="s">
        <v>44</v>
      </c>
      <c r="O396" s="92"/>
      <c r="P396" s="238">
        <f>O396*H396</f>
        <v>0</v>
      </c>
      <c r="Q396" s="238">
        <v>0</v>
      </c>
      <c r="R396" s="238">
        <f>Q396*H396</f>
        <v>0</v>
      </c>
      <c r="S396" s="238">
        <v>0</v>
      </c>
      <c r="T396" s="23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0" t="s">
        <v>181</v>
      </c>
      <c r="AT396" s="240" t="s">
        <v>176</v>
      </c>
      <c r="AU396" s="240" t="s">
        <v>88</v>
      </c>
      <c r="AY396" s="18" t="s">
        <v>174</v>
      </c>
      <c r="BE396" s="241">
        <f>IF(N396="základní",J396,0)</f>
        <v>0</v>
      </c>
      <c r="BF396" s="241">
        <f>IF(N396="snížená",J396,0)</f>
        <v>0</v>
      </c>
      <c r="BG396" s="241">
        <f>IF(N396="zákl. přenesená",J396,0)</f>
        <v>0</v>
      </c>
      <c r="BH396" s="241">
        <f>IF(N396="sníž. přenesená",J396,0)</f>
        <v>0</v>
      </c>
      <c r="BI396" s="241">
        <f>IF(N396="nulová",J396,0)</f>
        <v>0</v>
      </c>
      <c r="BJ396" s="18" t="s">
        <v>86</v>
      </c>
      <c r="BK396" s="241">
        <f>ROUND(I396*H396,2)</f>
        <v>0</v>
      </c>
      <c r="BL396" s="18" t="s">
        <v>181</v>
      </c>
      <c r="BM396" s="240" t="s">
        <v>874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858</v>
      </c>
      <c r="G397" s="254"/>
      <c r="H397" s="257">
        <v>50.353999999999999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79</v>
      </c>
      <c r="AY397" s="263" t="s">
        <v>174</v>
      </c>
    </row>
    <row r="398" s="14" customFormat="1">
      <c r="A398" s="14"/>
      <c r="B398" s="253"/>
      <c r="C398" s="254"/>
      <c r="D398" s="244" t="s">
        <v>183</v>
      </c>
      <c r="E398" s="255" t="s">
        <v>1</v>
      </c>
      <c r="F398" s="256" t="s">
        <v>859</v>
      </c>
      <c r="G398" s="254"/>
      <c r="H398" s="257">
        <v>83.030000000000001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3" t="s">
        <v>183</v>
      </c>
      <c r="AU398" s="263" t="s">
        <v>88</v>
      </c>
      <c r="AV398" s="14" t="s">
        <v>88</v>
      </c>
      <c r="AW398" s="14" t="s">
        <v>34</v>
      </c>
      <c r="AX398" s="14" t="s">
        <v>79</v>
      </c>
      <c r="AY398" s="263" t="s">
        <v>174</v>
      </c>
    </row>
    <row r="399" s="15" customFormat="1">
      <c r="A399" s="15"/>
      <c r="B399" s="264"/>
      <c r="C399" s="265"/>
      <c r="D399" s="244" t="s">
        <v>183</v>
      </c>
      <c r="E399" s="266" t="s">
        <v>1</v>
      </c>
      <c r="F399" s="267" t="s">
        <v>201</v>
      </c>
      <c r="G399" s="265"/>
      <c r="H399" s="268">
        <v>133.38400000000002</v>
      </c>
      <c r="I399" s="269"/>
      <c r="J399" s="265"/>
      <c r="K399" s="265"/>
      <c r="L399" s="270"/>
      <c r="M399" s="271"/>
      <c r="N399" s="272"/>
      <c r="O399" s="272"/>
      <c r="P399" s="272"/>
      <c r="Q399" s="272"/>
      <c r="R399" s="272"/>
      <c r="S399" s="272"/>
      <c r="T399" s="273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4" t="s">
        <v>183</v>
      </c>
      <c r="AU399" s="274" t="s">
        <v>88</v>
      </c>
      <c r="AV399" s="15" t="s">
        <v>181</v>
      </c>
      <c r="AW399" s="15" t="s">
        <v>34</v>
      </c>
      <c r="AX399" s="15" t="s">
        <v>86</v>
      </c>
      <c r="AY399" s="274" t="s">
        <v>174</v>
      </c>
    </row>
    <row r="400" s="12" customFormat="1" ht="22.8" customHeight="1">
      <c r="A400" s="12"/>
      <c r="B400" s="213"/>
      <c r="C400" s="214"/>
      <c r="D400" s="215" t="s">
        <v>78</v>
      </c>
      <c r="E400" s="227" t="s">
        <v>719</v>
      </c>
      <c r="F400" s="227" t="s">
        <v>720</v>
      </c>
      <c r="G400" s="214"/>
      <c r="H400" s="214"/>
      <c r="I400" s="217"/>
      <c r="J400" s="228">
        <f>BK400</f>
        <v>0</v>
      </c>
      <c r="K400" s="214"/>
      <c r="L400" s="219"/>
      <c r="M400" s="220"/>
      <c r="N400" s="221"/>
      <c r="O400" s="221"/>
      <c r="P400" s="222">
        <f>P401</f>
        <v>0</v>
      </c>
      <c r="Q400" s="221"/>
      <c r="R400" s="222">
        <f>R401</f>
        <v>0</v>
      </c>
      <c r="S400" s="221"/>
      <c r="T400" s="223">
        <f>T401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24" t="s">
        <v>86</v>
      </c>
      <c r="AT400" s="225" t="s">
        <v>78</v>
      </c>
      <c r="AU400" s="225" t="s">
        <v>86</v>
      </c>
      <c r="AY400" s="224" t="s">
        <v>174</v>
      </c>
      <c r="BK400" s="226">
        <f>BK401</f>
        <v>0</v>
      </c>
    </row>
    <row r="401" s="2" customFormat="1" ht="49.05" customHeight="1">
      <c r="A401" s="39"/>
      <c r="B401" s="40"/>
      <c r="C401" s="229" t="s">
        <v>590</v>
      </c>
      <c r="D401" s="229" t="s">
        <v>176</v>
      </c>
      <c r="E401" s="230" t="s">
        <v>722</v>
      </c>
      <c r="F401" s="231" t="s">
        <v>723</v>
      </c>
      <c r="G401" s="232" t="s">
        <v>362</v>
      </c>
      <c r="H401" s="233">
        <v>639.673</v>
      </c>
      <c r="I401" s="234"/>
      <c r="J401" s="235">
        <f>ROUND(I401*H401,2)</f>
        <v>0</v>
      </c>
      <c r="K401" s="231" t="s">
        <v>1</v>
      </c>
      <c r="L401" s="45"/>
      <c r="M401" s="289" t="s">
        <v>1</v>
      </c>
      <c r="N401" s="290" t="s">
        <v>44</v>
      </c>
      <c r="O401" s="291"/>
      <c r="P401" s="292">
        <f>O401*H401</f>
        <v>0</v>
      </c>
      <c r="Q401" s="292">
        <v>0</v>
      </c>
      <c r="R401" s="292">
        <f>Q401*H401</f>
        <v>0</v>
      </c>
      <c r="S401" s="292">
        <v>0</v>
      </c>
      <c r="T401" s="293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0" t="s">
        <v>181</v>
      </c>
      <c r="AT401" s="240" t="s">
        <v>176</v>
      </c>
      <c r="AU401" s="240" t="s">
        <v>88</v>
      </c>
      <c r="AY401" s="18" t="s">
        <v>174</v>
      </c>
      <c r="BE401" s="241">
        <f>IF(N401="základní",J401,0)</f>
        <v>0</v>
      </c>
      <c r="BF401" s="241">
        <f>IF(N401="snížená",J401,0)</f>
        <v>0</v>
      </c>
      <c r="BG401" s="241">
        <f>IF(N401="zákl. přenesená",J401,0)</f>
        <v>0</v>
      </c>
      <c r="BH401" s="241">
        <f>IF(N401="sníž. přenesená",J401,0)</f>
        <v>0</v>
      </c>
      <c r="BI401" s="241">
        <f>IF(N401="nulová",J401,0)</f>
        <v>0</v>
      </c>
      <c r="BJ401" s="18" t="s">
        <v>86</v>
      </c>
      <c r="BK401" s="241">
        <f>ROUND(I401*H401,2)</f>
        <v>0</v>
      </c>
      <c r="BL401" s="18" t="s">
        <v>181</v>
      </c>
      <c r="BM401" s="240" t="s">
        <v>875</v>
      </c>
    </row>
    <row r="402" s="2" customFormat="1" ht="6.96" customHeight="1">
      <c r="A402" s="39"/>
      <c r="B402" s="67"/>
      <c r="C402" s="68"/>
      <c r="D402" s="68"/>
      <c r="E402" s="68"/>
      <c r="F402" s="68"/>
      <c r="G402" s="68"/>
      <c r="H402" s="68"/>
      <c r="I402" s="68"/>
      <c r="J402" s="68"/>
      <c r="K402" s="68"/>
      <c r="L402" s="45"/>
      <c r="M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</row>
  </sheetData>
  <sheetProtection sheet="1" autoFilter="0" formatColumns="0" formatRows="0" objects="1" scenarios="1" spinCount="100000" saltValue="1vhHRUpKlcxNXPZmptP57SdIe5eKDFyTeRMo4asb9/uO5yIl49b83m54DSxThlrchLjkbE3SS0UC0aq9aC3BoQ==" hashValue="pisDS13BcES9BoUWl3FDUPwraoPCfaYxfbA3QA6aP/RjM8H9zoD3X91XIG0jD9RKuS8QjbKBa/AUbbLDOS0DWg==" algorithmName="SHA-512" password="CC35"/>
  <autoFilter ref="C133:K40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876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ROUND((SUM(BE134:BE330)),  2)</f>
        <v>0</v>
      </c>
      <c r="G37" s="39"/>
      <c r="H37" s="39"/>
      <c r="I37" s="166">
        <v>0.20999999999999999</v>
      </c>
      <c r="J37" s="165">
        <f>ROUND(((SUM(BE134:BE330))*I37),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ROUND((SUM(BF134:BF330)),  2)</f>
        <v>0</v>
      </c>
      <c r="G38" s="39"/>
      <c r="H38" s="39"/>
      <c r="I38" s="166">
        <v>0.14999999999999999</v>
      </c>
      <c r="J38" s="165">
        <f>ROUND(((SUM(BF134:BF330))*I38),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ROUND((SUM(BG134:BG330)),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ROUND((SUM(BH134:BH330)),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ROUND((SUM(BI134:BI330)),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03 - Stoka A1-1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J212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J218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J220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J233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J261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J291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J308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J329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03 - Stoka A1-1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682.86567439656005</v>
      </c>
      <c r="S134" s="105"/>
      <c r="T134" s="211">
        <f>T135</f>
        <v>197.41408000000001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P136+P212+P218+P220+P233+P261+P291+P308+P329</f>
        <v>0</v>
      </c>
      <c r="Q135" s="221"/>
      <c r="R135" s="222">
        <f>R136+R212+R218+R220+R233+R261+R291+R308+R329</f>
        <v>682.86567439656005</v>
      </c>
      <c r="S135" s="221"/>
      <c r="T135" s="223">
        <f>T136+T212+T218+T220+T233+T261+T291+T308+T329</f>
        <v>197.41408000000001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BK136+BK212+BK218+BK220+BK233+BK261+BK291+BK308+BK329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SUM(P137:P211)</f>
        <v>0</v>
      </c>
      <c r="Q136" s="221"/>
      <c r="R136" s="222">
        <f>SUM(R137:R211)</f>
        <v>629.53029493256008</v>
      </c>
      <c r="S136" s="221"/>
      <c r="T136" s="223">
        <f>SUM(T137:T211)</f>
        <v>197.41408000000001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SUM(BK137:BK211)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124.95999999999999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36.238399999999999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877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878</v>
      </c>
      <c r="G140" s="254"/>
      <c r="H140" s="257">
        <v>124.95999999999999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124.95999999999999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54.982399999999998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879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483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878</v>
      </c>
      <c r="G145" s="254"/>
      <c r="H145" s="257">
        <v>124.95999999999999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86</v>
      </c>
      <c r="AY145" s="263" t="s">
        <v>174</v>
      </c>
    </row>
    <row r="146" s="2" customFormat="1" ht="62.7" customHeight="1">
      <c r="A146" s="39"/>
      <c r="B146" s="40"/>
      <c r="C146" s="229" t="s">
        <v>95</v>
      </c>
      <c r="D146" s="229" t="s">
        <v>176</v>
      </c>
      <c r="E146" s="230" t="s">
        <v>202</v>
      </c>
      <c r="F146" s="231" t="s">
        <v>203</v>
      </c>
      <c r="G146" s="232" t="s">
        <v>179</v>
      </c>
      <c r="H146" s="233">
        <v>124.95999999999999</v>
      </c>
      <c r="I146" s="234"/>
      <c r="J146" s="235">
        <f>ROUND(I146*H146,2)</f>
        <v>0</v>
      </c>
      <c r="K146" s="231" t="s">
        <v>180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0.32500000000000001</v>
      </c>
      <c r="T146" s="239">
        <f>S146*H146</f>
        <v>40.612000000000002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880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184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185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881</v>
      </c>
      <c r="G149" s="254"/>
      <c r="H149" s="257">
        <v>124.95999999999999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44.25" customHeight="1">
      <c r="A150" s="39"/>
      <c r="B150" s="40"/>
      <c r="C150" s="229" t="s">
        <v>181</v>
      </c>
      <c r="D150" s="229" t="s">
        <v>176</v>
      </c>
      <c r="E150" s="230" t="s">
        <v>735</v>
      </c>
      <c r="F150" s="231" t="s">
        <v>736</v>
      </c>
      <c r="G150" s="232" t="s">
        <v>179</v>
      </c>
      <c r="H150" s="233">
        <v>295.36000000000001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1.0000000000000001E-05</v>
      </c>
      <c r="R150" s="238">
        <f>Q150*H150</f>
        <v>0.0029536000000000002</v>
      </c>
      <c r="S150" s="238">
        <v>0.091999999999999998</v>
      </c>
      <c r="T150" s="239">
        <f>S150*H150</f>
        <v>27.173120000000001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882</v>
      </c>
    </row>
    <row r="151" s="2" customFormat="1">
      <c r="A151" s="39"/>
      <c r="B151" s="40"/>
      <c r="C151" s="41"/>
      <c r="D151" s="244" t="s">
        <v>223</v>
      </c>
      <c r="E151" s="41"/>
      <c r="F151" s="275" t="s">
        <v>738</v>
      </c>
      <c r="G151" s="41"/>
      <c r="H151" s="41"/>
      <c r="I151" s="276"/>
      <c r="J151" s="41"/>
      <c r="K151" s="41"/>
      <c r="L151" s="45"/>
      <c r="M151" s="277"/>
      <c r="N151" s="27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223</v>
      </c>
      <c r="AU151" s="18" t="s">
        <v>88</v>
      </c>
    </row>
    <row r="152" s="13" customFormat="1">
      <c r="A152" s="13"/>
      <c r="B152" s="242"/>
      <c r="C152" s="243"/>
      <c r="D152" s="244" t="s">
        <v>183</v>
      </c>
      <c r="E152" s="245" t="s">
        <v>1</v>
      </c>
      <c r="F152" s="246" t="s">
        <v>184</v>
      </c>
      <c r="G152" s="243"/>
      <c r="H152" s="245" t="s">
        <v>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183</v>
      </c>
      <c r="AU152" s="252" t="s">
        <v>88</v>
      </c>
      <c r="AV152" s="13" t="s">
        <v>86</v>
      </c>
      <c r="AW152" s="13" t="s">
        <v>34</v>
      </c>
      <c r="AX152" s="13" t="s">
        <v>79</v>
      </c>
      <c r="AY152" s="252" t="s">
        <v>174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185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4" customFormat="1">
      <c r="A154" s="14"/>
      <c r="B154" s="253"/>
      <c r="C154" s="254"/>
      <c r="D154" s="244" t="s">
        <v>183</v>
      </c>
      <c r="E154" s="255" t="s">
        <v>1</v>
      </c>
      <c r="F154" s="256" t="s">
        <v>883</v>
      </c>
      <c r="G154" s="254"/>
      <c r="H154" s="257">
        <v>295.36000000000001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3" t="s">
        <v>183</v>
      </c>
      <c r="AU154" s="263" t="s">
        <v>88</v>
      </c>
      <c r="AV154" s="14" t="s">
        <v>88</v>
      </c>
      <c r="AW154" s="14" t="s">
        <v>34</v>
      </c>
      <c r="AX154" s="14" t="s">
        <v>86</v>
      </c>
      <c r="AY154" s="263" t="s">
        <v>174</v>
      </c>
    </row>
    <row r="155" s="2" customFormat="1" ht="44.25" customHeight="1">
      <c r="A155" s="39"/>
      <c r="B155" s="40"/>
      <c r="C155" s="229" t="s">
        <v>210</v>
      </c>
      <c r="D155" s="229" t="s">
        <v>176</v>
      </c>
      <c r="E155" s="230" t="s">
        <v>231</v>
      </c>
      <c r="F155" s="231" t="s">
        <v>232</v>
      </c>
      <c r="G155" s="232" t="s">
        <v>179</v>
      </c>
      <c r="H155" s="233">
        <v>238.56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2.0000000000000002E-05</v>
      </c>
      <c r="R155" s="238">
        <f>Q155*H155</f>
        <v>0.0047712000000000006</v>
      </c>
      <c r="S155" s="238">
        <v>0.161</v>
      </c>
      <c r="T155" s="239">
        <f>S155*H155</f>
        <v>38.408160000000002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884</v>
      </c>
    </row>
    <row r="156" s="2" customFormat="1">
      <c r="A156" s="39"/>
      <c r="B156" s="40"/>
      <c r="C156" s="41"/>
      <c r="D156" s="244" t="s">
        <v>223</v>
      </c>
      <c r="E156" s="41"/>
      <c r="F156" s="275" t="s">
        <v>234</v>
      </c>
      <c r="G156" s="41"/>
      <c r="H156" s="41"/>
      <c r="I156" s="276"/>
      <c r="J156" s="41"/>
      <c r="K156" s="41"/>
      <c r="L156" s="45"/>
      <c r="M156" s="277"/>
      <c r="N156" s="27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223</v>
      </c>
      <c r="AU156" s="18" t="s">
        <v>88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885</v>
      </c>
      <c r="G159" s="254"/>
      <c r="H159" s="257">
        <v>238.56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86</v>
      </c>
      <c r="AY159" s="263" t="s">
        <v>174</v>
      </c>
    </row>
    <row r="160" s="2" customFormat="1" ht="24.15" customHeight="1">
      <c r="A160" s="39"/>
      <c r="B160" s="40"/>
      <c r="C160" s="229" t="s">
        <v>219</v>
      </c>
      <c r="D160" s="229" t="s">
        <v>176</v>
      </c>
      <c r="E160" s="230" t="s">
        <v>247</v>
      </c>
      <c r="F160" s="231" t="s">
        <v>248</v>
      </c>
      <c r="G160" s="232" t="s">
        <v>249</v>
      </c>
      <c r="H160" s="233">
        <v>272.63999999999999</v>
      </c>
      <c r="I160" s="234"/>
      <c r="J160" s="235">
        <f>ROUND(I160*H160,2)</f>
        <v>0</v>
      </c>
      <c r="K160" s="231" t="s">
        <v>180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3.2634E-05</v>
      </c>
      <c r="R160" s="238">
        <f>Q160*H160</f>
        <v>0.008897333759999999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886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887</v>
      </c>
      <c r="G161" s="254"/>
      <c r="H161" s="257">
        <v>272.63999999999999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230</v>
      </c>
      <c r="D162" s="229" t="s">
        <v>176</v>
      </c>
      <c r="E162" s="230" t="s">
        <v>253</v>
      </c>
      <c r="F162" s="231" t="s">
        <v>254</v>
      </c>
      <c r="G162" s="232" t="s">
        <v>255</v>
      </c>
      <c r="H162" s="233">
        <v>11.359999999999999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888</v>
      </c>
    </row>
    <row r="163" s="14" customFormat="1">
      <c r="A163" s="14"/>
      <c r="B163" s="253"/>
      <c r="C163" s="254"/>
      <c r="D163" s="244" t="s">
        <v>183</v>
      </c>
      <c r="E163" s="255" t="s">
        <v>1</v>
      </c>
      <c r="F163" s="256" t="s">
        <v>889</v>
      </c>
      <c r="G163" s="254"/>
      <c r="H163" s="257">
        <v>11.359999999999999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183</v>
      </c>
      <c r="AU163" s="263" t="s">
        <v>88</v>
      </c>
      <c r="AV163" s="14" t="s">
        <v>88</v>
      </c>
      <c r="AW163" s="14" t="s">
        <v>34</v>
      </c>
      <c r="AX163" s="14" t="s">
        <v>86</v>
      </c>
      <c r="AY163" s="263" t="s">
        <v>174</v>
      </c>
    </row>
    <row r="164" s="2" customFormat="1" ht="90" customHeight="1">
      <c r="A164" s="39"/>
      <c r="B164" s="40"/>
      <c r="C164" s="229" t="s">
        <v>240</v>
      </c>
      <c r="D164" s="229" t="s">
        <v>176</v>
      </c>
      <c r="E164" s="230" t="s">
        <v>259</v>
      </c>
      <c r="F164" s="231" t="s">
        <v>260</v>
      </c>
      <c r="G164" s="232" t="s">
        <v>243</v>
      </c>
      <c r="H164" s="233">
        <v>5.5</v>
      </c>
      <c r="I164" s="234"/>
      <c r="J164" s="235">
        <f>ROUND(I164*H164,2)</f>
        <v>0</v>
      </c>
      <c r="K164" s="231" t="s">
        <v>180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0.0086767000000000007</v>
      </c>
      <c r="R164" s="238">
        <f>Q164*H164</f>
        <v>0.047721850000000003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890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750</v>
      </c>
      <c r="G165" s="254"/>
      <c r="H165" s="257">
        <v>5.5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86</v>
      </c>
      <c r="AY165" s="263" t="s">
        <v>174</v>
      </c>
    </row>
    <row r="166" s="2" customFormat="1" ht="90" customHeight="1">
      <c r="A166" s="39"/>
      <c r="B166" s="40"/>
      <c r="C166" s="229" t="s">
        <v>246</v>
      </c>
      <c r="D166" s="229" t="s">
        <v>176</v>
      </c>
      <c r="E166" s="230" t="s">
        <v>265</v>
      </c>
      <c r="F166" s="231" t="s">
        <v>266</v>
      </c>
      <c r="G166" s="232" t="s">
        <v>243</v>
      </c>
      <c r="H166" s="233">
        <v>2.2000000000000002</v>
      </c>
      <c r="I166" s="234"/>
      <c r="J166" s="235">
        <f>ROUND(I166*H166,2)</f>
        <v>0</v>
      </c>
      <c r="K166" s="231" t="s">
        <v>180</v>
      </c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0.036904300000000001</v>
      </c>
      <c r="R166" s="238">
        <f>Q166*H166</f>
        <v>0.081189460000000005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181</v>
      </c>
      <c r="AT166" s="240" t="s">
        <v>176</v>
      </c>
      <c r="AU166" s="240" t="s">
        <v>88</v>
      </c>
      <c r="AY166" s="18" t="s">
        <v>174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86</v>
      </c>
      <c r="BK166" s="241">
        <f>ROUND(I166*H166,2)</f>
        <v>0</v>
      </c>
      <c r="BL166" s="18" t="s">
        <v>181</v>
      </c>
      <c r="BM166" s="240" t="s">
        <v>891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892</v>
      </c>
      <c r="G167" s="254"/>
      <c r="H167" s="257">
        <v>2.2000000000000002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86</v>
      </c>
      <c r="AY167" s="263" t="s">
        <v>174</v>
      </c>
    </row>
    <row r="168" s="2" customFormat="1" ht="37.8" customHeight="1">
      <c r="A168" s="39"/>
      <c r="B168" s="40"/>
      <c r="C168" s="229" t="s">
        <v>252</v>
      </c>
      <c r="D168" s="229" t="s">
        <v>176</v>
      </c>
      <c r="E168" s="230" t="s">
        <v>275</v>
      </c>
      <c r="F168" s="231" t="s">
        <v>276</v>
      </c>
      <c r="G168" s="232" t="s">
        <v>277</v>
      </c>
      <c r="H168" s="233">
        <v>23.562000000000001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893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894</v>
      </c>
      <c r="G169" s="254"/>
      <c r="H169" s="257">
        <v>23.562000000000001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86</v>
      </c>
      <c r="AY169" s="263" t="s">
        <v>174</v>
      </c>
    </row>
    <row r="170" s="2" customFormat="1" ht="55.5" customHeight="1">
      <c r="A170" s="39"/>
      <c r="B170" s="40"/>
      <c r="C170" s="229" t="s">
        <v>258</v>
      </c>
      <c r="D170" s="229" t="s">
        <v>176</v>
      </c>
      <c r="E170" s="230" t="s">
        <v>755</v>
      </c>
      <c r="F170" s="231" t="s">
        <v>756</v>
      </c>
      <c r="G170" s="232" t="s">
        <v>277</v>
      </c>
      <c r="H170" s="233">
        <v>186.81700000000001</v>
      </c>
      <c r="I170" s="234"/>
      <c r="J170" s="235">
        <f>ROUND(I170*H170,2)</f>
        <v>0</v>
      </c>
      <c r="K170" s="231" t="s">
        <v>180</v>
      </c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181</v>
      </c>
      <c r="AT170" s="240" t="s">
        <v>176</v>
      </c>
      <c r="AU170" s="240" t="s">
        <v>88</v>
      </c>
      <c r="AY170" s="18" t="s">
        <v>174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86</v>
      </c>
      <c r="BK170" s="241">
        <f>ROUND(I170*H170,2)</f>
        <v>0</v>
      </c>
      <c r="BL170" s="18" t="s">
        <v>181</v>
      </c>
      <c r="BM170" s="240" t="s">
        <v>895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184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284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285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896</v>
      </c>
      <c r="G174" s="254"/>
      <c r="H174" s="257">
        <v>177.44499999999999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79</v>
      </c>
      <c r="AY174" s="263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897</v>
      </c>
      <c r="G175" s="254"/>
      <c r="H175" s="257">
        <v>9.3719999999999999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5" customFormat="1">
      <c r="A176" s="15"/>
      <c r="B176" s="264"/>
      <c r="C176" s="265"/>
      <c r="D176" s="244" t="s">
        <v>183</v>
      </c>
      <c r="E176" s="266" t="s">
        <v>1</v>
      </c>
      <c r="F176" s="267" t="s">
        <v>201</v>
      </c>
      <c r="G176" s="265"/>
      <c r="H176" s="268">
        <v>186.81700000000001</v>
      </c>
      <c r="I176" s="269"/>
      <c r="J176" s="265"/>
      <c r="K176" s="265"/>
      <c r="L176" s="270"/>
      <c r="M176" s="271"/>
      <c r="N176" s="272"/>
      <c r="O176" s="272"/>
      <c r="P176" s="272"/>
      <c r="Q176" s="272"/>
      <c r="R176" s="272"/>
      <c r="S176" s="272"/>
      <c r="T176" s="27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4" t="s">
        <v>183</v>
      </c>
      <c r="AU176" s="274" t="s">
        <v>88</v>
      </c>
      <c r="AV176" s="15" t="s">
        <v>181</v>
      </c>
      <c r="AW176" s="15" t="s">
        <v>34</v>
      </c>
      <c r="AX176" s="15" t="s">
        <v>86</v>
      </c>
      <c r="AY176" s="274" t="s">
        <v>174</v>
      </c>
    </row>
    <row r="177" s="2" customFormat="1" ht="55.5" customHeight="1">
      <c r="A177" s="39"/>
      <c r="B177" s="40"/>
      <c r="C177" s="229" t="s">
        <v>264</v>
      </c>
      <c r="D177" s="229" t="s">
        <v>176</v>
      </c>
      <c r="E177" s="230" t="s">
        <v>290</v>
      </c>
      <c r="F177" s="231" t="s">
        <v>291</v>
      </c>
      <c r="G177" s="232" t="s">
        <v>277</v>
      </c>
      <c r="H177" s="233">
        <v>186.81700000000001</v>
      </c>
      <c r="I177" s="234"/>
      <c r="J177" s="235">
        <f>ROUND(I177*H177,2)</f>
        <v>0</v>
      </c>
      <c r="K177" s="231" t="s">
        <v>180</v>
      </c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181</v>
      </c>
      <c r="AT177" s="240" t="s">
        <v>176</v>
      </c>
      <c r="AU177" s="240" t="s">
        <v>88</v>
      </c>
      <c r="AY177" s="18" t="s">
        <v>174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86</v>
      </c>
      <c r="BK177" s="241">
        <f>ROUND(I177*H177,2)</f>
        <v>0</v>
      </c>
      <c r="BL177" s="18" t="s">
        <v>181</v>
      </c>
      <c r="BM177" s="240" t="s">
        <v>898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184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284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285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88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4" customFormat="1">
      <c r="A181" s="14"/>
      <c r="B181" s="253"/>
      <c r="C181" s="254"/>
      <c r="D181" s="244" t="s">
        <v>183</v>
      </c>
      <c r="E181" s="255" t="s">
        <v>1</v>
      </c>
      <c r="F181" s="256" t="s">
        <v>896</v>
      </c>
      <c r="G181" s="254"/>
      <c r="H181" s="257">
        <v>177.44499999999999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3" t="s">
        <v>183</v>
      </c>
      <c r="AU181" s="263" t="s">
        <v>88</v>
      </c>
      <c r="AV181" s="14" t="s">
        <v>88</v>
      </c>
      <c r="AW181" s="14" t="s">
        <v>34</v>
      </c>
      <c r="AX181" s="14" t="s">
        <v>79</v>
      </c>
      <c r="AY181" s="263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897</v>
      </c>
      <c r="G182" s="254"/>
      <c r="H182" s="257">
        <v>9.3719999999999999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5" customFormat="1">
      <c r="A183" s="15"/>
      <c r="B183" s="264"/>
      <c r="C183" s="265"/>
      <c r="D183" s="244" t="s">
        <v>183</v>
      </c>
      <c r="E183" s="266" t="s">
        <v>1</v>
      </c>
      <c r="F183" s="267" t="s">
        <v>201</v>
      </c>
      <c r="G183" s="265"/>
      <c r="H183" s="268">
        <v>186.81700000000001</v>
      </c>
      <c r="I183" s="269"/>
      <c r="J183" s="265"/>
      <c r="K183" s="265"/>
      <c r="L183" s="270"/>
      <c r="M183" s="271"/>
      <c r="N183" s="272"/>
      <c r="O183" s="272"/>
      <c r="P183" s="272"/>
      <c r="Q183" s="272"/>
      <c r="R183" s="272"/>
      <c r="S183" s="272"/>
      <c r="T183" s="27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4" t="s">
        <v>183</v>
      </c>
      <c r="AU183" s="274" t="s">
        <v>88</v>
      </c>
      <c r="AV183" s="15" t="s">
        <v>181</v>
      </c>
      <c r="AW183" s="15" t="s">
        <v>34</v>
      </c>
      <c r="AX183" s="15" t="s">
        <v>86</v>
      </c>
      <c r="AY183" s="274" t="s">
        <v>174</v>
      </c>
    </row>
    <row r="184" s="2" customFormat="1" ht="37.8" customHeight="1">
      <c r="A184" s="39"/>
      <c r="B184" s="40"/>
      <c r="C184" s="229" t="s">
        <v>269</v>
      </c>
      <c r="D184" s="229" t="s">
        <v>176</v>
      </c>
      <c r="E184" s="230" t="s">
        <v>303</v>
      </c>
      <c r="F184" s="231" t="s">
        <v>304</v>
      </c>
      <c r="G184" s="232" t="s">
        <v>179</v>
      </c>
      <c r="H184" s="233">
        <v>661.83000000000004</v>
      </c>
      <c r="I184" s="234"/>
      <c r="J184" s="235">
        <f>ROUND(I184*H184,2)</f>
        <v>0</v>
      </c>
      <c r="K184" s="231" t="s">
        <v>180</v>
      </c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0.00058135999999999995</v>
      </c>
      <c r="R184" s="238">
        <f>Q184*H184</f>
        <v>0.3847614888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181</v>
      </c>
      <c r="AT184" s="240" t="s">
        <v>176</v>
      </c>
      <c r="AU184" s="240" t="s">
        <v>88</v>
      </c>
      <c r="AY184" s="18" t="s">
        <v>174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86</v>
      </c>
      <c r="BK184" s="241">
        <f>ROUND(I184*H184,2)</f>
        <v>0</v>
      </c>
      <c r="BL184" s="18" t="s">
        <v>181</v>
      </c>
      <c r="BM184" s="240" t="s">
        <v>899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284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900</v>
      </c>
      <c r="G186" s="254"/>
      <c r="H186" s="257">
        <v>661.83000000000004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274</v>
      </c>
      <c r="D187" s="229" t="s">
        <v>176</v>
      </c>
      <c r="E187" s="230" t="s">
        <v>316</v>
      </c>
      <c r="F187" s="231" t="s">
        <v>317</v>
      </c>
      <c r="G187" s="232" t="s">
        <v>179</v>
      </c>
      <c r="H187" s="233">
        <v>661.83000000000004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901</v>
      </c>
    </row>
    <row r="188" s="2" customFormat="1" ht="62.7" customHeight="1">
      <c r="A188" s="39"/>
      <c r="B188" s="40"/>
      <c r="C188" s="229" t="s">
        <v>8</v>
      </c>
      <c r="D188" s="229" t="s">
        <v>176</v>
      </c>
      <c r="E188" s="230" t="s">
        <v>334</v>
      </c>
      <c r="F188" s="231" t="s">
        <v>335</v>
      </c>
      <c r="G188" s="232" t="s">
        <v>277</v>
      </c>
      <c r="H188" s="233">
        <v>186.81700000000001</v>
      </c>
      <c r="I188" s="234"/>
      <c r="J188" s="235">
        <f>ROUND(I188*H188,2)</f>
        <v>0</v>
      </c>
      <c r="K188" s="231" t="s">
        <v>180</v>
      </c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181</v>
      </c>
      <c r="AT188" s="240" t="s">
        <v>176</v>
      </c>
      <c r="AU188" s="240" t="s">
        <v>88</v>
      </c>
      <c r="AY188" s="18" t="s">
        <v>174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86</v>
      </c>
      <c r="BK188" s="241">
        <f>ROUND(I188*H188,2)</f>
        <v>0</v>
      </c>
      <c r="BL188" s="18" t="s">
        <v>181</v>
      </c>
      <c r="BM188" s="240" t="s">
        <v>902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337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88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903</v>
      </c>
      <c r="G190" s="254"/>
      <c r="H190" s="257">
        <v>186.81700000000001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66.75" customHeight="1">
      <c r="A191" s="39"/>
      <c r="B191" s="40"/>
      <c r="C191" s="229" t="s">
        <v>289</v>
      </c>
      <c r="D191" s="229" t="s">
        <v>176</v>
      </c>
      <c r="E191" s="230" t="s">
        <v>341</v>
      </c>
      <c r="F191" s="231" t="s">
        <v>342</v>
      </c>
      <c r="G191" s="232" t="s">
        <v>277</v>
      </c>
      <c r="H191" s="233">
        <v>2615.4380000000001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904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344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905</v>
      </c>
      <c r="G193" s="254"/>
      <c r="H193" s="257">
        <v>2615.4380000000001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86</v>
      </c>
      <c r="AY193" s="263" t="s">
        <v>174</v>
      </c>
    </row>
    <row r="194" s="2" customFormat="1" ht="62.7" customHeight="1">
      <c r="A194" s="39"/>
      <c r="B194" s="40"/>
      <c r="C194" s="229" t="s">
        <v>293</v>
      </c>
      <c r="D194" s="229" t="s">
        <v>176</v>
      </c>
      <c r="E194" s="230" t="s">
        <v>347</v>
      </c>
      <c r="F194" s="231" t="s">
        <v>348</v>
      </c>
      <c r="G194" s="232" t="s">
        <v>277</v>
      </c>
      <c r="H194" s="233">
        <v>186.81700000000001</v>
      </c>
      <c r="I194" s="234"/>
      <c r="J194" s="235">
        <f>ROUND(I194*H194,2)</f>
        <v>0</v>
      </c>
      <c r="K194" s="231" t="s">
        <v>180</v>
      </c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181</v>
      </c>
      <c r="AT194" s="240" t="s">
        <v>176</v>
      </c>
      <c r="AU194" s="240" t="s">
        <v>88</v>
      </c>
      <c r="AY194" s="18" t="s">
        <v>174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86</v>
      </c>
      <c r="BK194" s="241">
        <f>ROUND(I194*H194,2)</f>
        <v>0</v>
      </c>
      <c r="BL194" s="18" t="s">
        <v>181</v>
      </c>
      <c r="BM194" s="240" t="s">
        <v>906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337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903</v>
      </c>
      <c r="G196" s="254"/>
      <c r="H196" s="257">
        <v>186.81700000000001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66.75" customHeight="1">
      <c r="A197" s="39"/>
      <c r="B197" s="40"/>
      <c r="C197" s="229" t="s">
        <v>297</v>
      </c>
      <c r="D197" s="229" t="s">
        <v>176</v>
      </c>
      <c r="E197" s="230" t="s">
        <v>351</v>
      </c>
      <c r="F197" s="231" t="s">
        <v>352</v>
      </c>
      <c r="G197" s="232" t="s">
        <v>277</v>
      </c>
      <c r="H197" s="233">
        <v>2615.4380000000001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907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344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905</v>
      </c>
      <c r="G199" s="254"/>
      <c r="H199" s="257">
        <v>2615.4380000000001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86</v>
      </c>
      <c r="AY199" s="263" t="s">
        <v>174</v>
      </c>
    </row>
    <row r="200" s="2" customFormat="1" ht="44.25" customHeight="1">
      <c r="A200" s="39"/>
      <c r="B200" s="40"/>
      <c r="C200" s="229" t="s">
        <v>302</v>
      </c>
      <c r="D200" s="229" t="s">
        <v>176</v>
      </c>
      <c r="E200" s="230" t="s">
        <v>772</v>
      </c>
      <c r="F200" s="231" t="s">
        <v>773</v>
      </c>
      <c r="G200" s="232" t="s">
        <v>362</v>
      </c>
      <c r="H200" s="233">
        <v>709.90499999999997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908</v>
      </c>
    </row>
    <row r="201" s="2" customFormat="1">
      <c r="A201" s="39"/>
      <c r="B201" s="40"/>
      <c r="C201" s="41"/>
      <c r="D201" s="244" t="s">
        <v>223</v>
      </c>
      <c r="E201" s="41"/>
      <c r="F201" s="275" t="s">
        <v>364</v>
      </c>
      <c r="G201" s="41"/>
      <c r="H201" s="41"/>
      <c r="I201" s="276"/>
      <c r="J201" s="41"/>
      <c r="K201" s="41"/>
      <c r="L201" s="45"/>
      <c r="M201" s="277"/>
      <c r="N201" s="27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223</v>
      </c>
      <c r="AU201" s="18" t="s">
        <v>88</v>
      </c>
    </row>
    <row r="202" s="14" customFormat="1">
      <c r="A202" s="14"/>
      <c r="B202" s="253"/>
      <c r="C202" s="254"/>
      <c r="D202" s="244" t="s">
        <v>183</v>
      </c>
      <c r="E202" s="255" t="s">
        <v>1</v>
      </c>
      <c r="F202" s="256" t="s">
        <v>909</v>
      </c>
      <c r="G202" s="254"/>
      <c r="H202" s="257">
        <v>709.90499999999997</v>
      </c>
      <c r="I202" s="258"/>
      <c r="J202" s="254"/>
      <c r="K202" s="254"/>
      <c r="L202" s="259"/>
      <c r="M202" s="260"/>
      <c r="N202" s="261"/>
      <c r="O202" s="261"/>
      <c r="P202" s="261"/>
      <c r="Q202" s="261"/>
      <c r="R202" s="261"/>
      <c r="S202" s="261"/>
      <c r="T202" s="26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3" t="s">
        <v>183</v>
      </c>
      <c r="AU202" s="263" t="s">
        <v>88</v>
      </c>
      <c r="AV202" s="14" t="s">
        <v>88</v>
      </c>
      <c r="AW202" s="14" t="s">
        <v>34</v>
      </c>
      <c r="AX202" s="14" t="s">
        <v>86</v>
      </c>
      <c r="AY202" s="263" t="s">
        <v>174</v>
      </c>
    </row>
    <row r="203" s="2" customFormat="1" ht="44.25" customHeight="1">
      <c r="A203" s="39"/>
      <c r="B203" s="40"/>
      <c r="C203" s="229" t="s">
        <v>307</v>
      </c>
      <c r="D203" s="229" t="s">
        <v>176</v>
      </c>
      <c r="E203" s="230" t="s">
        <v>367</v>
      </c>
      <c r="F203" s="231" t="s">
        <v>368</v>
      </c>
      <c r="G203" s="232" t="s">
        <v>277</v>
      </c>
      <c r="H203" s="233">
        <v>248.88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910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911</v>
      </c>
      <c r="G204" s="254"/>
      <c r="H204" s="257">
        <v>248.88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16.5" customHeight="1">
      <c r="A205" s="39"/>
      <c r="B205" s="40"/>
      <c r="C205" s="279" t="s">
        <v>7</v>
      </c>
      <c r="D205" s="279" t="s">
        <v>298</v>
      </c>
      <c r="E205" s="280" t="s">
        <v>373</v>
      </c>
      <c r="F205" s="281" t="s">
        <v>374</v>
      </c>
      <c r="G205" s="282" t="s">
        <v>362</v>
      </c>
      <c r="H205" s="283">
        <v>497.75999999999999</v>
      </c>
      <c r="I205" s="284"/>
      <c r="J205" s="285">
        <f>ROUND(I205*H205,2)</f>
        <v>0</v>
      </c>
      <c r="K205" s="281" t="s">
        <v>180</v>
      </c>
      <c r="L205" s="286"/>
      <c r="M205" s="287" t="s">
        <v>1</v>
      </c>
      <c r="N205" s="288" t="s">
        <v>44</v>
      </c>
      <c r="O205" s="92"/>
      <c r="P205" s="238">
        <f>O205*H205</f>
        <v>0</v>
      </c>
      <c r="Q205" s="238">
        <v>1</v>
      </c>
      <c r="R205" s="238">
        <f>Q205*H205</f>
        <v>497.75999999999999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240</v>
      </c>
      <c r="AT205" s="240" t="s">
        <v>298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912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913</v>
      </c>
      <c r="G206" s="254"/>
      <c r="H206" s="257">
        <v>497.75999999999999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86</v>
      </c>
      <c r="AY206" s="263" t="s">
        <v>174</v>
      </c>
    </row>
    <row r="207" s="2" customFormat="1" ht="66.75" customHeight="1">
      <c r="A207" s="39"/>
      <c r="B207" s="40"/>
      <c r="C207" s="229" t="s">
        <v>315</v>
      </c>
      <c r="D207" s="229" t="s">
        <v>176</v>
      </c>
      <c r="E207" s="230" t="s">
        <v>378</v>
      </c>
      <c r="F207" s="231" t="s">
        <v>379</v>
      </c>
      <c r="G207" s="232" t="s">
        <v>277</v>
      </c>
      <c r="H207" s="233">
        <v>65.620000000000005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914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284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915</v>
      </c>
      <c r="G209" s="254"/>
      <c r="H209" s="257">
        <v>65.620000000000005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16.5" customHeight="1">
      <c r="A210" s="39"/>
      <c r="B210" s="40"/>
      <c r="C210" s="279" t="s">
        <v>319</v>
      </c>
      <c r="D210" s="279" t="s">
        <v>298</v>
      </c>
      <c r="E210" s="280" t="s">
        <v>383</v>
      </c>
      <c r="F210" s="281" t="s">
        <v>384</v>
      </c>
      <c r="G210" s="282" t="s">
        <v>362</v>
      </c>
      <c r="H210" s="283">
        <v>131.24000000000001</v>
      </c>
      <c r="I210" s="284"/>
      <c r="J210" s="285">
        <f>ROUND(I210*H210,2)</f>
        <v>0</v>
      </c>
      <c r="K210" s="281" t="s">
        <v>180</v>
      </c>
      <c r="L210" s="286"/>
      <c r="M210" s="287" t="s">
        <v>1</v>
      </c>
      <c r="N210" s="288" t="s">
        <v>44</v>
      </c>
      <c r="O210" s="92"/>
      <c r="P210" s="238">
        <f>O210*H210</f>
        <v>0</v>
      </c>
      <c r="Q210" s="238">
        <v>1</v>
      </c>
      <c r="R210" s="238">
        <f>Q210*H210</f>
        <v>131.24000000000001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240</v>
      </c>
      <c r="AT210" s="240" t="s">
        <v>298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916</v>
      </c>
    </row>
    <row r="211" s="14" customFormat="1">
      <c r="A211" s="14"/>
      <c r="B211" s="253"/>
      <c r="C211" s="254"/>
      <c r="D211" s="244" t="s">
        <v>183</v>
      </c>
      <c r="E211" s="254"/>
      <c r="F211" s="256" t="s">
        <v>917</v>
      </c>
      <c r="G211" s="254"/>
      <c r="H211" s="257">
        <v>131.24000000000001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4</v>
      </c>
      <c r="AX211" s="14" t="s">
        <v>86</v>
      </c>
      <c r="AY211" s="263" t="s">
        <v>174</v>
      </c>
    </row>
    <row r="212" s="12" customFormat="1" ht="22.8" customHeight="1">
      <c r="A212" s="12"/>
      <c r="B212" s="213"/>
      <c r="C212" s="214"/>
      <c r="D212" s="215" t="s">
        <v>78</v>
      </c>
      <c r="E212" s="227" t="s">
        <v>88</v>
      </c>
      <c r="F212" s="227" t="s">
        <v>408</v>
      </c>
      <c r="G212" s="214"/>
      <c r="H212" s="214"/>
      <c r="I212" s="217"/>
      <c r="J212" s="228">
        <f>BK212</f>
        <v>0</v>
      </c>
      <c r="K212" s="214"/>
      <c r="L212" s="219"/>
      <c r="M212" s="220"/>
      <c r="N212" s="221"/>
      <c r="O212" s="221"/>
      <c r="P212" s="222">
        <f>SUM(P213:P217)</f>
        <v>0</v>
      </c>
      <c r="Q212" s="221"/>
      <c r="R212" s="222">
        <f>SUM(R213:R217)</f>
        <v>30.636147839999996</v>
      </c>
      <c r="S212" s="221"/>
      <c r="T212" s="223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4" t="s">
        <v>86</v>
      </c>
      <c r="AT212" s="225" t="s">
        <v>78</v>
      </c>
      <c r="AU212" s="225" t="s">
        <v>86</v>
      </c>
      <c r="AY212" s="224" t="s">
        <v>174</v>
      </c>
      <c r="BK212" s="226">
        <f>SUM(BK213:BK217)</f>
        <v>0</v>
      </c>
    </row>
    <row r="213" s="2" customFormat="1" ht="44.25" customHeight="1">
      <c r="A213" s="39"/>
      <c r="B213" s="40"/>
      <c r="C213" s="229" t="s">
        <v>323</v>
      </c>
      <c r="D213" s="229" t="s">
        <v>176</v>
      </c>
      <c r="E213" s="230" t="s">
        <v>410</v>
      </c>
      <c r="F213" s="231" t="s">
        <v>411</v>
      </c>
      <c r="G213" s="232" t="s">
        <v>277</v>
      </c>
      <c r="H213" s="233">
        <v>18.744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1.6299999999999999</v>
      </c>
      <c r="R213" s="238">
        <f>Q213*H213</f>
        <v>30.552719999999997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918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184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919</v>
      </c>
      <c r="G215" s="254"/>
      <c r="H215" s="257">
        <v>18.744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24.15" customHeight="1">
      <c r="A216" s="39"/>
      <c r="B216" s="40"/>
      <c r="C216" s="229" t="s">
        <v>327</v>
      </c>
      <c r="D216" s="229" t="s">
        <v>176</v>
      </c>
      <c r="E216" s="230" t="s">
        <v>416</v>
      </c>
      <c r="F216" s="231" t="s">
        <v>417</v>
      </c>
      <c r="G216" s="232" t="s">
        <v>243</v>
      </c>
      <c r="H216" s="233">
        <v>113.59999999999999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0.00073439999999999996</v>
      </c>
      <c r="R216" s="238">
        <f>Q216*H216</f>
        <v>0.083427839999999989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920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921</v>
      </c>
      <c r="G217" s="254"/>
      <c r="H217" s="257">
        <v>113.59999999999999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12" customFormat="1" ht="22.8" customHeight="1">
      <c r="A218" s="12"/>
      <c r="B218" s="213"/>
      <c r="C218" s="214"/>
      <c r="D218" s="215" t="s">
        <v>78</v>
      </c>
      <c r="E218" s="227" t="s">
        <v>95</v>
      </c>
      <c r="F218" s="227" t="s">
        <v>420</v>
      </c>
      <c r="G218" s="214"/>
      <c r="H218" s="214"/>
      <c r="I218" s="217"/>
      <c r="J218" s="228">
        <f>BK218</f>
        <v>0</v>
      </c>
      <c r="K218" s="214"/>
      <c r="L218" s="219"/>
      <c r="M218" s="220"/>
      <c r="N218" s="221"/>
      <c r="O218" s="221"/>
      <c r="P218" s="222">
        <f>P219</f>
        <v>0</v>
      </c>
      <c r="Q218" s="221"/>
      <c r="R218" s="222">
        <f>R219</f>
        <v>0</v>
      </c>
      <c r="S218" s="221"/>
      <c r="T218" s="22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4" t="s">
        <v>86</v>
      </c>
      <c r="AT218" s="225" t="s">
        <v>78</v>
      </c>
      <c r="AU218" s="225" t="s">
        <v>86</v>
      </c>
      <c r="AY218" s="224" t="s">
        <v>174</v>
      </c>
      <c r="BK218" s="226">
        <f>BK219</f>
        <v>0</v>
      </c>
    </row>
    <row r="219" s="2" customFormat="1" ht="24.15" customHeight="1">
      <c r="A219" s="39"/>
      <c r="B219" s="40"/>
      <c r="C219" s="229" t="s">
        <v>333</v>
      </c>
      <c r="D219" s="229" t="s">
        <v>176</v>
      </c>
      <c r="E219" s="230" t="s">
        <v>422</v>
      </c>
      <c r="F219" s="231" t="s">
        <v>423</v>
      </c>
      <c r="G219" s="232" t="s">
        <v>243</v>
      </c>
      <c r="H219" s="233">
        <v>113.59999999999999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922</v>
      </c>
    </row>
    <row r="220" s="12" customFormat="1" ht="22.8" customHeight="1">
      <c r="A220" s="12"/>
      <c r="B220" s="213"/>
      <c r="C220" s="214"/>
      <c r="D220" s="215" t="s">
        <v>78</v>
      </c>
      <c r="E220" s="227" t="s">
        <v>181</v>
      </c>
      <c r="F220" s="227" t="s">
        <v>425</v>
      </c>
      <c r="G220" s="214"/>
      <c r="H220" s="214"/>
      <c r="I220" s="217"/>
      <c r="J220" s="228">
        <f>BK220</f>
        <v>0</v>
      </c>
      <c r="K220" s="214"/>
      <c r="L220" s="219"/>
      <c r="M220" s="220"/>
      <c r="N220" s="221"/>
      <c r="O220" s="221"/>
      <c r="P220" s="222">
        <f>SUM(P221:P232)</f>
        <v>0</v>
      </c>
      <c r="Q220" s="221"/>
      <c r="R220" s="222">
        <f>SUM(R221:R232)</f>
        <v>1.2797800000000001</v>
      </c>
      <c r="S220" s="221"/>
      <c r="T220" s="223">
        <f>SUM(T221:T232)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4" t="s">
        <v>86</v>
      </c>
      <c r="AT220" s="225" t="s">
        <v>78</v>
      </c>
      <c r="AU220" s="225" t="s">
        <v>86</v>
      </c>
      <c r="AY220" s="224" t="s">
        <v>174</v>
      </c>
      <c r="BK220" s="226">
        <f>SUM(BK221:BK232)</f>
        <v>0</v>
      </c>
    </row>
    <row r="221" s="2" customFormat="1" ht="33" customHeight="1">
      <c r="A221" s="39"/>
      <c r="B221" s="40"/>
      <c r="C221" s="229" t="s">
        <v>340</v>
      </c>
      <c r="D221" s="229" t="s">
        <v>176</v>
      </c>
      <c r="E221" s="230" t="s">
        <v>427</v>
      </c>
      <c r="F221" s="231" t="s">
        <v>428</v>
      </c>
      <c r="G221" s="232" t="s">
        <v>277</v>
      </c>
      <c r="H221" s="233">
        <v>11.880000000000001</v>
      </c>
      <c r="I221" s="234"/>
      <c r="J221" s="235">
        <f>ROUND(I221*H221,2)</f>
        <v>0</v>
      </c>
      <c r="K221" s="231" t="s">
        <v>180</v>
      </c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181</v>
      </c>
      <c r="AT221" s="240" t="s">
        <v>176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923</v>
      </c>
    </row>
    <row r="222" s="13" customFormat="1">
      <c r="A222" s="13"/>
      <c r="B222" s="242"/>
      <c r="C222" s="243"/>
      <c r="D222" s="244" t="s">
        <v>183</v>
      </c>
      <c r="E222" s="245" t="s">
        <v>1</v>
      </c>
      <c r="F222" s="246" t="s">
        <v>284</v>
      </c>
      <c r="G222" s="243"/>
      <c r="H222" s="245" t="s">
        <v>1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2" t="s">
        <v>183</v>
      </c>
      <c r="AU222" s="252" t="s">
        <v>88</v>
      </c>
      <c r="AV222" s="13" t="s">
        <v>86</v>
      </c>
      <c r="AW222" s="13" t="s">
        <v>34</v>
      </c>
      <c r="AX222" s="13" t="s">
        <v>79</v>
      </c>
      <c r="AY222" s="252" t="s">
        <v>174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924</v>
      </c>
      <c r="G223" s="254"/>
      <c r="H223" s="257">
        <v>11.880000000000001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24.15" customHeight="1">
      <c r="A224" s="39"/>
      <c r="B224" s="40"/>
      <c r="C224" s="229" t="s">
        <v>346</v>
      </c>
      <c r="D224" s="229" t="s">
        <v>176</v>
      </c>
      <c r="E224" s="230" t="s">
        <v>435</v>
      </c>
      <c r="F224" s="231" t="s">
        <v>436</v>
      </c>
      <c r="G224" s="232" t="s">
        <v>437</v>
      </c>
      <c r="H224" s="233">
        <v>9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0.087419999999999998</v>
      </c>
      <c r="R224" s="238">
        <f>Q224*H224</f>
        <v>0.78678000000000003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925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792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926</v>
      </c>
      <c r="G226" s="254"/>
      <c r="H226" s="257">
        <v>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24.15" customHeight="1">
      <c r="A227" s="39"/>
      <c r="B227" s="40"/>
      <c r="C227" s="279" t="s">
        <v>350</v>
      </c>
      <c r="D227" s="279" t="s">
        <v>298</v>
      </c>
      <c r="E227" s="280" t="s">
        <v>442</v>
      </c>
      <c r="F227" s="281" t="s">
        <v>443</v>
      </c>
      <c r="G227" s="282" t="s">
        <v>437</v>
      </c>
      <c r="H227" s="283">
        <v>1</v>
      </c>
      <c r="I227" s="284"/>
      <c r="J227" s="285">
        <f>ROUND(I227*H227,2)</f>
        <v>0</v>
      </c>
      <c r="K227" s="281" t="s">
        <v>180</v>
      </c>
      <c r="L227" s="286"/>
      <c r="M227" s="287" t="s">
        <v>1</v>
      </c>
      <c r="N227" s="288" t="s">
        <v>44</v>
      </c>
      <c r="O227" s="92"/>
      <c r="P227" s="238">
        <f>O227*H227</f>
        <v>0</v>
      </c>
      <c r="Q227" s="238">
        <v>0.028000000000000001</v>
      </c>
      <c r="R227" s="238">
        <f>Q227*H227</f>
        <v>0.028000000000000001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240</v>
      </c>
      <c r="AT227" s="240" t="s">
        <v>298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927</v>
      </c>
    </row>
    <row r="228" s="2" customFormat="1" ht="24.15" customHeight="1">
      <c r="A228" s="39"/>
      <c r="B228" s="40"/>
      <c r="C228" s="279" t="s">
        <v>355</v>
      </c>
      <c r="D228" s="279" t="s">
        <v>298</v>
      </c>
      <c r="E228" s="280" t="s">
        <v>446</v>
      </c>
      <c r="F228" s="281" t="s">
        <v>447</v>
      </c>
      <c r="G228" s="282" t="s">
        <v>437</v>
      </c>
      <c r="H228" s="283">
        <v>1</v>
      </c>
      <c r="I228" s="284"/>
      <c r="J228" s="285">
        <f>ROUND(I228*H228,2)</f>
        <v>0</v>
      </c>
      <c r="K228" s="281" t="s">
        <v>180</v>
      </c>
      <c r="L228" s="286"/>
      <c r="M228" s="287" t="s">
        <v>1</v>
      </c>
      <c r="N228" s="288" t="s">
        <v>44</v>
      </c>
      <c r="O228" s="92"/>
      <c r="P228" s="238">
        <f>O228*H228</f>
        <v>0</v>
      </c>
      <c r="Q228" s="238">
        <v>0.040000000000000001</v>
      </c>
      <c r="R228" s="238">
        <f>Q228*H228</f>
        <v>0.040000000000000001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240</v>
      </c>
      <c r="AT228" s="240" t="s">
        <v>298</v>
      </c>
      <c r="AU228" s="240" t="s">
        <v>88</v>
      </c>
      <c r="AY228" s="18" t="s">
        <v>174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86</v>
      </c>
      <c r="BK228" s="241">
        <f>ROUND(I228*H228,2)</f>
        <v>0</v>
      </c>
      <c r="BL228" s="18" t="s">
        <v>181</v>
      </c>
      <c r="BM228" s="240" t="s">
        <v>928</v>
      </c>
    </row>
    <row r="229" s="2" customFormat="1" ht="24.15" customHeight="1">
      <c r="A229" s="39"/>
      <c r="B229" s="40"/>
      <c r="C229" s="279" t="s">
        <v>359</v>
      </c>
      <c r="D229" s="279" t="s">
        <v>298</v>
      </c>
      <c r="E229" s="280" t="s">
        <v>450</v>
      </c>
      <c r="F229" s="281" t="s">
        <v>451</v>
      </c>
      <c r="G229" s="282" t="s">
        <v>437</v>
      </c>
      <c r="H229" s="283">
        <v>3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0.050999999999999997</v>
      </c>
      <c r="R229" s="238">
        <f>Q229*H229</f>
        <v>0.153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929</v>
      </c>
    </row>
    <row r="230" s="2" customFormat="1" ht="24.15" customHeight="1">
      <c r="A230" s="39"/>
      <c r="B230" s="40"/>
      <c r="C230" s="279" t="s">
        <v>366</v>
      </c>
      <c r="D230" s="279" t="s">
        <v>298</v>
      </c>
      <c r="E230" s="280" t="s">
        <v>454</v>
      </c>
      <c r="F230" s="281" t="s">
        <v>455</v>
      </c>
      <c r="G230" s="282" t="s">
        <v>437</v>
      </c>
      <c r="H230" s="283">
        <v>4</v>
      </c>
      <c r="I230" s="284"/>
      <c r="J230" s="285">
        <f>ROUND(I230*H230,2)</f>
        <v>0</v>
      </c>
      <c r="K230" s="281" t="s">
        <v>180</v>
      </c>
      <c r="L230" s="286"/>
      <c r="M230" s="287" t="s">
        <v>1</v>
      </c>
      <c r="N230" s="288" t="s">
        <v>44</v>
      </c>
      <c r="O230" s="92"/>
      <c r="P230" s="238">
        <f>O230*H230</f>
        <v>0</v>
      </c>
      <c r="Q230" s="238">
        <v>0.068000000000000005</v>
      </c>
      <c r="R230" s="238">
        <f>Q230*H230</f>
        <v>0.27200000000000002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240</v>
      </c>
      <c r="AT230" s="240" t="s">
        <v>298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930</v>
      </c>
    </row>
    <row r="231" s="2" customFormat="1" ht="49.05" customHeight="1">
      <c r="A231" s="39"/>
      <c r="B231" s="40"/>
      <c r="C231" s="229" t="s">
        <v>372</v>
      </c>
      <c r="D231" s="229" t="s">
        <v>176</v>
      </c>
      <c r="E231" s="230" t="s">
        <v>466</v>
      </c>
      <c r="F231" s="231" t="s">
        <v>467</v>
      </c>
      <c r="G231" s="232" t="s">
        <v>277</v>
      </c>
      <c r="H231" s="233">
        <v>1.0049999999999999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931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799</v>
      </c>
      <c r="G232" s="254"/>
      <c r="H232" s="257">
        <v>1.0049999999999999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12" customFormat="1" ht="22.8" customHeight="1">
      <c r="A233" s="12"/>
      <c r="B233" s="213"/>
      <c r="C233" s="214"/>
      <c r="D233" s="215" t="s">
        <v>78</v>
      </c>
      <c r="E233" s="227" t="s">
        <v>210</v>
      </c>
      <c r="F233" s="227" t="s">
        <v>470</v>
      </c>
      <c r="G233" s="214"/>
      <c r="H233" s="214"/>
      <c r="I233" s="217"/>
      <c r="J233" s="228">
        <f>BK233</f>
        <v>0</v>
      </c>
      <c r="K233" s="214"/>
      <c r="L233" s="219"/>
      <c r="M233" s="220"/>
      <c r="N233" s="221"/>
      <c r="O233" s="221"/>
      <c r="P233" s="222">
        <f>SUM(P234:P260)</f>
        <v>0</v>
      </c>
      <c r="Q233" s="221"/>
      <c r="R233" s="222">
        <f>SUM(R234:R260)</f>
        <v>0</v>
      </c>
      <c r="S233" s="221"/>
      <c r="T233" s="223">
        <f>SUM(T234:T260)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4" t="s">
        <v>86</v>
      </c>
      <c r="AT233" s="225" t="s">
        <v>78</v>
      </c>
      <c r="AU233" s="225" t="s">
        <v>86</v>
      </c>
      <c r="AY233" s="224" t="s">
        <v>174</v>
      </c>
      <c r="BK233" s="226">
        <f>SUM(BK234:BK260)</f>
        <v>0</v>
      </c>
    </row>
    <row r="234" s="2" customFormat="1" ht="33" customHeight="1">
      <c r="A234" s="39"/>
      <c r="B234" s="40"/>
      <c r="C234" s="229" t="s">
        <v>377</v>
      </c>
      <c r="D234" s="229" t="s">
        <v>176</v>
      </c>
      <c r="E234" s="230" t="s">
        <v>476</v>
      </c>
      <c r="F234" s="231" t="s">
        <v>477</v>
      </c>
      <c r="G234" s="232" t="s">
        <v>179</v>
      </c>
      <c r="H234" s="233">
        <v>124.95999999999999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932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878</v>
      </c>
      <c r="G235" s="254"/>
      <c r="H235" s="257">
        <v>124.95999999999999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86</v>
      </c>
      <c r="AY235" s="263" t="s">
        <v>174</v>
      </c>
    </row>
    <row r="236" s="2" customFormat="1" ht="33" customHeight="1">
      <c r="A236" s="39"/>
      <c r="B236" s="40"/>
      <c r="C236" s="229" t="s">
        <v>382</v>
      </c>
      <c r="D236" s="229" t="s">
        <v>176</v>
      </c>
      <c r="E236" s="230" t="s">
        <v>802</v>
      </c>
      <c r="F236" s="231" t="s">
        <v>803</v>
      </c>
      <c r="G236" s="232" t="s">
        <v>179</v>
      </c>
      <c r="H236" s="233">
        <v>124.95999999999999</v>
      </c>
      <c r="I236" s="234"/>
      <c r="J236" s="235">
        <f>ROUND(I236*H236,2)</f>
        <v>0</v>
      </c>
      <c r="K236" s="231" t="s">
        <v>180</v>
      </c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181</v>
      </c>
      <c r="AT236" s="240" t="s">
        <v>176</v>
      </c>
      <c r="AU236" s="240" t="s">
        <v>88</v>
      </c>
      <c r="AY236" s="18" t="s">
        <v>174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86</v>
      </c>
      <c r="BK236" s="241">
        <f>ROUND(I236*H236,2)</f>
        <v>0</v>
      </c>
      <c r="BL236" s="18" t="s">
        <v>181</v>
      </c>
      <c r="BM236" s="240" t="s">
        <v>933</v>
      </c>
    </row>
    <row r="237" s="13" customFormat="1">
      <c r="A237" s="13"/>
      <c r="B237" s="242"/>
      <c r="C237" s="243"/>
      <c r="D237" s="244" t="s">
        <v>183</v>
      </c>
      <c r="E237" s="245" t="s">
        <v>1</v>
      </c>
      <c r="F237" s="246" t="s">
        <v>184</v>
      </c>
      <c r="G237" s="243"/>
      <c r="H237" s="245" t="s">
        <v>1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183</v>
      </c>
      <c r="AU237" s="252" t="s">
        <v>88</v>
      </c>
      <c r="AV237" s="13" t="s">
        <v>86</v>
      </c>
      <c r="AW237" s="13" t="s">
        <v>34</v>
      </c>
      <c r="AX237" s="13" t="s">
        <v>79</v>
      </c>
      <c r="AY237" s="252" t="s">
        <v>174</v>
      </c>
    </row>
    <row r="238" s="13" customFormat="1">
      <c r="A238" s="13"/>
      <c r="B238" s="242"/>
      <c r="C238" s="243"/>
      <c r="D238" s="244" t="s">
        <v>183</v>
      </c>
      <c r="E238" s="245" t="s">
        <v>1</v>
      </c>
      <c r="F238" s="246" t="s">
        <v>185</v>
      </c>
      <c r="G238" s="243"/>
      <c r="H238" s="245" t="s">
        <v>1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2" t="s">
        <v>183</v>
      </c>
      <c r="AU238" s="252" t="s">
        <v>88</v>
      </c>
      <c r="AV238" s="13" t="s">
        <v>86</v>
      </c>
      <c r="AW238" s="13" t="s">
        <v>34</v>
      </c>
      <c r="AX238" s="13" t="s">
        <v>79</v>
      </c>
      <c r="AY238" s="252" t="s">
        <v>174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483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878</v>
      </c>
      <c r="G240" s="254"/>
      <c r="H240" s="257">
        <v>124.95999999999999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86</v>
      </c>
      <c r="AY240" s="263" t="s">
        <v>174</v>
      </c>
    </row>
    <row r="241" s="2" customFormat="1" ht="49.05" customHeight="1">
      <c r="A241" s="39"/>
      <c r="B241" s="40"/>
      <c r="C241" s="229" t="s">
        <v>387</v>
      </c>
      <c r="D241" s="229" t="s">
        <v>176</v>
      </c>
      <c r="E241" s="230" t="s">
        <v>806</v>
      </c>
      <c r="F241" s="231" t="s">
        <v>807</v>
      </c>
      <c r="G241" s="232" t="s">
        <v>179</v>
      </c>
      <c r="H241" s="233">
        <v>238.56</v>
      </c>
      <c r="I241" s="234"/>
      <c r="J241" s="235">
        <f>ROUND(I241*H241,2)</f>
        <v>0</v>
      </c>
      <c r="K241" s="231" t="s">
        <v>180</v>
      </c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181</v>
      </c>
      <c r="AT241" s="240" t="s">
        <v>176</v>
      </c>
      <c r="AU241" s="240" t="s">
        <v>88</v>
      </c>
      <c r="AY241" s="18" t="s">
        <v>174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86</v>
      </c>
      <c r="BK241" s="241">
        <f>ROUND(I241*H241,2)</f>
        <v>0</v>
      </c>
      <c r="BL241" s="18" t="s">
        <v>181</v>
      </c>
      <c r="BM241" s="240" t="s">
        <v>934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184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3" customFormat="1">
      <c r="A243" s="13"/>
      <c r="B243" s="242"/>
      <c r="C243" s="243"/>
      <c r="D243" s="244" t="s">
        <v>183</v>
      </c>
      <c r="E243" s="245" t="s">
        <v>1</v>
      </c>
      <c r="F243" s="246" t="s">
        <v>185</v>
      </c>
      <c r="G243" s="243"/>
      <c r="H243" s="245" t="s">
        <v>1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183</v>
      </c>
      <c r="AU243" s="252" t="s">
        <v>88</v>
      </c>
      <c r="AV243" s="13" t="s">
        <v>86</v>
      </c>
      <c r="AW243" s="13" t="s">
        <v>34</v>
      </c>
      <c r="AX243" s="13" t="s">
        <v>79</v>
      </c>
      <c r="AY243" s="252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885</v>
      </c>
      <c r="G244" s="254"/>
      <c r="H244" s="257">
        <v>238.56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86</v>
      </c>
      <c r="AY244" s="263" t="s">
        <v>174</v>
      </c>
    </row>
    <row r="245" s="2" customFormat="1" ht="37.8" customHeight="1">
      <c r="A245" s="39"/>
      <c r="B245" s="40"/>
      <c r="C245" s="229" t="s">
        <v>392</v>
      </c>
      <c r="D245" s="229" t="s">
        <v>176</v>
      </c>
      <c r="E245" s="230" t="s">
        <v>810</v>
      </c>
      <c r="F245" s="231" t="s">
        <v>811</v>
      </c>
      <c r="G245" s="232" t="s">
        <v>179</v>
      </c>
      <c r="H245" s="233">
        <v>124.95999999999999</v>
      </c>
      <c r="I245" s="234"/>
      <c r="J245" s="235">
        <f>ROUND(I245*H245,2)</f>
        <v>0</v>
      </c>
      <c r="K245" s="231" t="s">
        <v>180</v>
      </c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181</v>
      </c>
      <c r="AT245" s="240" t="s">
        <v>176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935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184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185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878</v>
      </c>
      <c r="G248" s="254"/>
      <c r="H248" s="257">
        <v>124.95999999999999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86</v>
      </c>
      <c r="AY248" s="263" t="s">
        <v>174</v>
      </c>
    </row>
    <row r="249" s="2" customFormat="1" ht="24.15" customHeight="1">
      <c r="A249" s="39"/>
      <c r="B249" s="40"/>
      <c r="C249" s="229" t="s">
        <v>397</v>
      </c>
      <c r="D249" s="229" t="s">
        <v>176</v>
      </c>
      <c r="E249" s="230" t="s">
        <v>493</v>
      </c>
      <c r="F249" s="231" t="s">
        <v>494</v>
      </c>
      <c r="G249" s="232" t="s">
        <v>179</v>
      </c>
      <c r="H249" s="233">
        <v>238.56</v>
      </c>
      <c r="I249" s="234"/>
      <c r="J249" s="235">
        <f>ROUND(I249*H249,2)</f>
        <v>0</v>
      </c>
      <c r="K249" s="231" t="s">
        <v>180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936</v>
      </c>
    </row>
    <row r="250" s="13" customFormat="1">
      <c r="A250" s="13"/>
      <c r="B250" s="242"/>
      <c r="C250" s="243"/>
      <c r="D250" s="244" t="s">
        <v>183</v>
      </c>
      <c r="E250" s="245" t="s">
        <v>1</v>
      </c>
      <c r="F250" s="246" t="s">
        <v>184</v>
      </c>
      <c r="G250" s="243"/>
      <c r="H250" s="245" t="s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183</v>
      </c>
      <c r="AU250" s="252" t="s">
        <v>88</v>
      </c>
      <c r="AV250" s="13" t="s">
        <v>86</v>
      </c>
      <c r="AW250" s="13" t="s">
        <v>34</v>
      </c>
      <c r="AX250" s="13" t="s">
        <v>79</v>
      </c>
      <c r="AY250" s="252" t="s">
        <v>174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185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885</v>
      </c>
      <c r="G252" s="254"/>
      <c r="H252" s="257">
        <v>238.56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2" customFormat="1" ht="24.15" customHeight="1">
      <c r="A253" s="39"/>
      <c r="B253" s="40"/>
      <c r="C253" s="229" t="s">
        <v>402</v>
      </c>
      <c r="D253" s="229" t="s">
        <v>176</v>
      </c>
      <c r="E253" s="230" t="s">
        <v>501</v>
      </c>
      <c r="F253" s="231" t="s">
        <v>502</v>
      </c>
      <c r="G253" s="232" t="s">
        <v>179</v>
      </c>
      <c r="H253" s="233">
        <v>295.36000000000001</v>
      </c>
      <c r="I253" s="234"/>
      <c r="J253" s="235">
        <f>ROUND(I253*H253,2)</f>
        <v>0</v>
      </c>
      <c r="K253" s="231" t="s">
        <v>1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937</v>
      </c>
    </row>
    <row r="254" s="13" customFormat="1">
      <c r="A254" s="13"/>
      <c r="B254" s="242"/>
      <c r="C254" s="243"/>
      <c r="D254" s="244" t="s">
        <v>183</v>
      </c>
      <c r="E254" s="245" t="s">
        <v>1</v>
      </c>
      <c r="F254" s="246" t="s">
        <v>184</v>
      </c>
      <c r="G254" s="243"/>
      <c r="H254" s="245" t="s">
        <v>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2" t="s">
        <v>183</v>
      </c>
      <c r="AU254" s="252" t="s">
        <v>88</v>
      </c>
      <c r="AV254" s="13" t="s">
        <v>86</v>
      </c>
      <c r="AW254" s="13" t="s">
        <v>34</v>
      </c>
      <c r="AX254" s="13" t="s">
        <v>79</v>
      </c>
      <c r="AY254" s="252" t="s">
        <v>174</v>
      </c>
    </row>
    <row r="255" s="13" customFormat="1">
      <c r="A255" s="13"/>
      <c r="B255" s="242"/>
      <c r="C255" s="243"/>
      <c r="D255" s="244" t="s">
        <v>183</v>
      </c>
      <c r="E255" s="245" t="s">
        <v>1</v>
      </c>
      <c r="F255" s="246" t="s">
        <v>185</v>
      </c>
      <c r="G255" s="243"/>
      <c r="H255" s="245" t="s">
        <v>1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2" t="s">
        <v>183</v>
      </c>
      <c r="AU255" s="252" t="s">
        <v>88</v>
      </c>
      <c r="AV255" s="13" t="s">
        <v>86</v>
      </c>
      <c r="AW255" s="13" t="s">
        <v>34</v>
      </c>
      <c r="AX255" s="13" t="s">
        <v>79</v>
      </c>
      <c r="AY255" s="252" t="s">
        <v>174</v>
      </c>
    </row>
    <row r="256" s="14" customFormat="1">
      <c r="A256" s="14"/>
      <c r="B256" s="253"/>
      <c r="C256" s="254"/>
      <c r="D256" s="244" t="s">
        <v>183</v>
      </c>
      <c r="E256" s="255" t="s">
        <v>1</v>
      </c>
      <c r="F256" s="256" t="s">
        <v>938</v>
      </c>
      <c r="G256" s="254"/>
      <c r="H256" s="257">
        <v>295.36000000000001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183</v>
      </c>
      <c r="AU256" s="263" t="s">
        <v>88</v>
      </c>
      <c r="AV256" s="14" t="s">
        <v>88</v>
      </c>
      <c r="AW256" s="14" t="s">
        <v>34</v>
      </c>
      <c r="AX256" s="14" t="s">
        <v>86</v>
      </c>
      <c r="AY256" s="263" t="s">
        <v>174</v>
      </c>
    </row>
    <row r="257" s="2" customFormat="1" ht="49.05" customHeight="1">
      <c r="A257" s="39"/>
      <c r="B257" s="40"/>
      <c r="C257" s="229" t="s">
        <v>409</v>
      </c>
      <c r="D257" s="229" t="s">
        <v>176</v>
      </c>
      <c r="E257" s="230" t="s">
        <v>818</v>
      </c>
      <c r="F257" s="231" t="s">
        <v>819</v>
      </c>
      <c r="G257" s="232" t="s">
        <v>179</v>
      </c>
      <c r="H257" s="233">
        <v>295.36000000000001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939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184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3" customFormat="1">
      <c r="A259" s="13"/>
      <c r="B259" s="242"/>
      <c r="C259" s="243"/>
      <c r="D259" s="244" t="s">
        <v>183</v>
      </c>
      <c r="E259" s="245" t="s">
        <v>1</v>
      </c>
      <c r="F259" s="246" t="s">
        <v>185</v>
      </c>
      <c r="G259" s="243"/>
      <c r="H259" s="245" t="s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2" t="s">
        <v>183</v>
      </c>
      <c r="AU259" s="252" t="s">
        <v>88</v>
      </c>
      <c r="AV259" s="13" t="s">
        <v>86</v>
      </c>
      <c r="AW259" s="13" t="s">
        <v>34</v>
      </c>
      <c r="AX259" s="13" t="s">
        <v>79</v>
      </c>
      <c r="AY259" s="252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938</v>
      </c>
      <c r="G260" s="254"/>
      <c r="H260" s="257">
        <v>295.36000000000001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12" customFormat="1" ht="22.8" customHeight="1">
      <c r="A261" s="12"/>
      <c r="B261" s="213"/>
      <c r="C261" s="214"/>
      <c r="D261" s="215" t="s">
        <v>78</v>
      </c>
      <c r="E261" s="227" t="s">
        <v>240</v>
      </c>
      <c r="F261" s="227" t="s">
        <v>526</v>
      </c>
      <c r="G261" s="214"/>
      <c r="H261" s="214"/>
      <c r="I261" s="217"/>
      <c r="J261" s="228">
        <f>BK261</f>
        <v>0</v>
      </c>
      <c r="K261" s="214"/>
      <c r="L261" s="219"/>
      <c r="M261" s="220"/>
      <c r="N261" s="221"/>
      <c r="O261" s="221"/>
      <c r="P261" s="222">
        <f>SUM(P262:P290)</f>
        <v>0</v>
      </c>
      <c r="Q261" s="221"/>
      <c r="R261" s="222">
        <f>SUM(R262:R290)</f>
        <v>21.3400918</v>
      </c>
      <c r="S261" s="221"/>
      <c r="T261" s="223">
        <f>SUM(T262:T290)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4" t="s">
        <v>86</v>
      </c>
      <c r="AT261" s="225" t="s">
        <v>78</v>
      </c>
      <c r="AU261" s="225" t="s">
        <v>86</v>
      </c>
      <c r="AY261" s="224" t="s">
        <v>174</v>
      </c>
      <c r="BK261" s="226">
        <f>SUM(BK262:BK290)</f>
        <v>0</v>
      </c>
    </row>
    <row r="262" s="2" customFormat="1" ht="24.15" customHeight="1">
      <c r="A262" s="39"/>
      <c r="B262" s="40"/>
      <c r="C262" s="229" t="s">
        <v>415</v>
      </c>
      <c r="D262" s="229" t="s">
        <v>176</v>
      </c>
      <c r="E262" s="230" t="s">
        <v>528</v>
      </c>
      <c r="F262" s="231" t="s">
        <v>529</v>
      </c>
      <c r="G262" s="232" t="s">
        <v>243</v>
      </c>
      <c r="H262" s="233">
        <v>113.59999999999999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1.8E-05</v>
      </c>
      <c r="R262" s="238">
        <f>Q262*H262</f>
        <v>0.0020447999999999998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940</v>
      </c>
    </row>
    <row r="263" s="2" customFormat="1" ht="24.15" customHeight="1">
      <c r="A263" s="39"/>
      <c r="B263" s="40"/>
      <c r="C263" s="279" t="s">
        <v>421</v>
      </c>
      <c r="D263" s="279" t="s">
        <v>298</v>
      </c>
      <c r="E263" s="280" t="s">
        <v>532</v>
      </c>
      <c r="F263" s="281" t="s">
        <v>533</v>
      </c>
      <c r="G263" s="282" t="s">
        <v>243</v>
      </c>
      <c r="H263" s="283">
        <v>113.59999999999999</v>
      </c>
      <c r="I263" s="284"/>
      <c r="J263" s="285">
        <f>ROUND(I263*H263,2)</f>
        <v>0</v>
      </c>
      <c r="K263" s="281" t="s">
        <v>180</v>
      </c>
      <c r="L263" s="286"/>
      <c r="M263" s="287" t="s">
        <v>1</v>
      </c>
      <c r="N263" s="288" t="s">
        <v>44</v>
      </c>
      <c r="O263" s="92"/>
      <c r="P263" s="238">
        <f>O263*H263</f>
        <v>0</v>
      </c>
      <c r="Q263" s="238">
        <v>0.017000000000000001</v>
      </c>
      <c r="R263" s="238">
        <f>Q263*H263</f>
        <v>1.9312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240</v>
      </c>
      <c r="AT263" s="240" t="s">
        <v>298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941</v>
      </c>
    </row>
    <row r="264" s="2" customFormat="1" ht="44.25" customHeight="1">
      <c r="A264" s="39"/>
      <c r="B264" s="40"/>
      <c r="C264" s="229" t="s">
        <v>426</v>
      </c>
      <c r="D264" s="229" t="s">
        <v>176</v>
      </c>
      <c r="E264" s="230" t="s">
        <v>536</v>
      </c>
      <c r="F264" s="231" t="s">
        <v>537</v>
      </c>
      <c r="G264" s="232" t="s">
        <v>437</v>
      </c>
      <c r="H264" s="233">
        <v>5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942</v>
      </c>
    </row>
    <row r="265" s="2" customFormat="1" ht="16.5" customHeight="1">
      <c r="A265" s="39"/>
      <c r="B265" s="40"/>
      <c r="C265" s="279" t="s">
        <v>430</v>
      </c>
      <c r="D265" s="279" t="s">
        <v>298</v>
      </c>
      <c r="E265" s="280" t="s">
        <v>540</v>
      </c>
      <c r="F265" s="281" t="s">
        <v>541</v>
      </c>
      <c r="G265" s="282" t="s">
        <v>437</v>
      </c>
      <c r="H265" s="283">
        <v>5</v>
      </c>
      <c r="I265" s="284"/>
      <c r="J265" s="285">
        <f>ROUND(I265*H265,2)</f>
        <v>0</v>
      </c>
      <c r="K265" s="281" t="s">
        <v>180</v>
      </c>
      <c r="L265" s="286"/>
      <c r="M265" s="287" t="s">
        <v>1</v>
      </c>
      <c r="N265" s="288" t="s">
        <v>44</v>
      </c>
      <c r="O265" s="92"/>
      <c r="P265" s="238">
        <f>O265*H265</f>
        <v>0</v>
      </c>
      <c r="Q265" s="238">
        <v>5.0000000000000002E-05</v>
      </c>
      <c r="R265" s="238">
        <f>Q265*H265</f>
        <v>0.00025000000000000001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240</v>
      </c>
      <c r="AT265" s="240" t="s">
        <v>298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943</v>
      </c>
    </row>
    <row r="266" s="2" customFormat="1" ht="37.8" customHeight="1">
      <c r="A266" s="39"/>
      <c r="B266" s="40"/>
      <c r="C266" s="229" t="s">
        <v>434</v>
      </c>
      <c r="D266" s="229" t="s">
        <v>176</v>
      </c>
      <c r="E266" s="230" t="s">
        <v>552</v>
      </c>
      <c r="F266" s="231" t="s">
        <v>553</v>
      </c>
      <c r="G266" s="232" t="s">
        <v>437</v>
      </c>
      <c r="H266" s="233">
        <v>5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944</v>
      </c>
    </row>
    <row r="267" s="2" customFormat="1" ht="16.5" customHeight="1">
      <c r="A267" s="39"/>
      <c r="B267" s="40"/>
      <c r="C267" s="279" t="s">
        <v>441</v>
      </c>
      <c r="D267" s="279" t="s">
        <v>298</v>
      </c>
      <c r="E267" s="280" t="s">
        <v>556</v>
      </c>
      <c r="F267" s="281" t="s">
        <v>557</v>
      </c>
      <c r="G267" s="282" t="s">
        <v>437</v>
      </c>
      <c r="H267" s="283">
        <v>5</v>
      </c>
      <c r="I267" s="284"/>
      <c r="J267" s="285">
        <f>ROUND(I267*H267,2)</f>
        <v>0</v>
      </c>
      <c r="K267" s="281" t="s">
        <v>180</v>
      </c>
      <c r="L267" s="286"/>
      <c r="M267" s="287" t="s">
        <v>1</v>
      </c>
      <c r="N267" s="288" t="s">
        <v>44</v>
      </c>
      <c r="O267" s="92"/>
      <c r="P267" s="238">
        <f>O267*H267</f>
        <v>0</v>
      </c>
      <c r="Q267" s="238">
        <v>0.0086999999999999994</v>
      </c>
      <c r="R267" s="238">
        <f>Q267*H267</f>
        <v>0.043499999999999997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240</v>
      </c>
      <c r="AT267" s="240" t="s">
        <v>298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945</v>
      </c>
    </row>
    <row r="268" s="2" customFormat="1" ht="24.15" customHeight="1">
      <c r="A268" s="39"/>
      <c r="B268" s="40"/>
      <c r="C268" s="229" t="s">
        <v>445</v>
      </c>
      <c r="D268" s="229" t="s">
        <v>176</v>
      </c>
      <c r="E268" s="230" t="s">
        <v>564</v>
      </c>
      <c r="F268" s="231" t="s">
        <v>565</v>
      </c>
      <c r="G268" s="232" t="s">
        <v>566</v>
      </c>
      <c r="H268" s="233">
        <v>5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0.0003102</v>
      </c>
      <c r="R268" s="238">
        <f>Q268*H268</f>
        <v>0.0015510000000000001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946</v>
      </c>
    </row>
    <row r="269" s="2" customFormat="1" ht="24.15" customHeight="1">
      <c r="A269" s="39"/>
      <c r="B269" s="40"/>
      <c r="C269" s="229" t="s">
        <v>449</v>
      </c>
      <c r="D269" s="229" t="s">
        <v>176</v>
      </c>
      <c r="E269" s="230" t="s">
        <v>947</v>
      </c>
      <c r="F269" s="231" t="s">
        <v>948</v>
      </c>
      <c r="G269" s="232" t="s">
        <v>437</v>
      </c>
      <c r="H269" s="233">
        <v>1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0.0098899999999999995</v>
      </c>
      <c r="R269" s="238">
        <f>Q269*H269</f>
        <v>0.0098899999999999995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949</v>
      </c>
    </row>
    <row r="270" s="2" customFormat="1" ht="24.15" customHeight="1">
      <c r="A270" s="39"/>
      <c r="B270" s="40"/>
      <c r="C270" s="279" t="s">
        <v>453</v>
      </c>
      <c r="D270" s="279" t="s">
        <v>298</v>
      </c>
      <c r="E270" s="280" t="s">
        <v>950</v>
      </c>
      <c r="F270" s="281" t="s">
        <v>951</v>
      </c>
      <c r="G270" s="282" t="s">
        <v>437</v>
      </c>
      <c r="H270" s="283">
        <v>1</v>
      </c>
      <c r="I270" s="284"/>
      <c r="J270" s="285">
        <f>ROUND(I270*H270,2)</f>
        <v>0</v>
      </c>
      <c r="K270" s="281" t="s">
        <v>180</v>
      </c>
      <c r="L270" s="286"/>
      <c r="M270" s="287" t="s">
        <v>1</v>
      </c>
      <c r="N270" s="288" t="s">
        <v>44</v>
      </c>
      <c r="O270" s="92"/>
      <c r="P270" s="238">
        <f>O270*H270</f>
        <v>0</v>
      </c>
      <c r="Q270" s="238">
        <v>0.48299999999999998</v>
      </c>
      <c r="R270" s="238">
        <f>Q270*H270</f>
        <v>0.48299999999999998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240</v>
      </c>
      <c r="AT270" s="240" t="s">
        <v>298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952</v>
      </c>
    </row>
    <row r="271" s="2" customFormat="1" ht="24.15" customHeight="1">
      <c r="A271" s="39"/>
      <c r="B271" s="40"/>
      <c r="C271" s="229" t="s">
        <v>457</v>
      </c>
      <c r="D271" s="229" t="s">
        <v>176</v>
      </c>
      <c r="E271" s="230" t="s">
        <v>569</v>
      </c>
      <c r="F271" s="231" t="s">
        <v>570</v>
      </c>
      <c r="G271" s="232" t="s">
        <v>437</v>
      </c>
      <c r="H271" s="233">
        <v>11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0.010186000000000001</v>
      </c>
      <c r="R271" s="238">
        <f>Q271*H271</f>
        <v>0.11204600000000001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953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792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954</v>
      </c>
      <c r="G273" s="254"/>
      <c r="H273" s="257">
        <v>11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21.75" customHeight="1">
      <c r="A274" s="39"/>
      <c r="B274" s="40"/>
      <c r="C274" s="279" t="s">
        <v>461</v>
      </c>
      <c r="D274" s="279" t="s">
        <v>298</v>
      </c>
      <c r="E274" s="280" t="s">
        <v>575</v>
      </c>
      <c r="F274" s="281" t="s">
        <v>576</v>
      </c>
      <c r="G274" s="282" t="s">
        <v>437</v>
      </c>
      <c r="H274" s="283">
        <v>3</v>
      </c>
      <c r="I274" s="284"/>
      <c r="J274" s="285">
        <f>ROUND(I274*H274,2)</f>
        <v>0</v>
      </c>
      <c r="K274" s="281" t="s">
        <v>180</v>
      </c>
      <c r="L274" s="286"/>
      <c r="M274" s="287" t="s">
        <v>1</v>
      </c>
      <c r="N274" s="288" t="s">
        <v>44</v>
      </c>
      <c r="O274" s="92"/>
      <c r="P274" s="238">
        <f>O274*H274</f>
        <v>0</v>
      </c>
      <c r="Q274" s="238">
        <v>0.254</v>
      </c>
      <c r="R274" s="238">
        <f>Q274*H274</f>
        <v>0.76200000000000001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240</v>
      </c>
      <c r="AT274" s="240" t="s">
        <v>298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955</v>
      </c>
    </row>
    <row r="275" s="2" customFormat="1" ht="21.75" customHeight="1">
      <c r="A275" s="39"/>
      <c r="B275" s="40"/>
      <c r="C275" s="279" t="s">
        <v>465</v>
      </c>
      <c r="D275" s="279" t="s">
        <v>298</v>
      </c>
      <c r="E275" s="280" t="s">
        <v>579</v>
      </c>
      <c r="F275" s="281" t="s">
        <v>580</v>
      </c>
      <c r="G275" s="282" t="s">
        <v>437</v>
      </c>
      <c r="H275" s="283">
        <v>3</v>
      </c>
      <c r="I275" s="284"/>
      <c r="J275" s="285">
        <f>ROUND(I275*H275,2)</f>
        <v>0</v>
      </c>
      <c r="K275" s="281" t="s">
        <v>180</v>
      </c>
      <c r="L275" s="286"/>
      <c r="M275" s="287" t="s">
        <v>1</v>
      </c>
      <c r="N275" s="288" t="s">
        <v>44</v>
      </c>
      <c r="O275" s="92"/>
      <c r="P275" s="238">
        <f>O275*H275</f>
        <v>0</v>
      </c>
      <c r="Q275" s="238">
        <v>0.50600000000000001</v>
      </c>
      <c r="R275" s="238">
        <f>Q275*H275</f>
        <v>1.518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240</v>
      </c>
      <c r="AT275" s="240" t="s">
        <v>298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956</v>
      </c>
    </row>
    <row r="276" s="2" customFormat="1" ht="21.75" customHeight="1">
      <c r="A276" s="39"/>
      <c r="B276" s="40"/>
      <c r="C276" s="279" t="s">
        <v>471</v>
      </c>
      <c r="D276" s="279" t="s">
        <v>298</v>
      </c>
      <c r="E276" s="280" t="s">
        <v>583</v>
      </c>
      <c r="F276" s="281" t="s">
        <v>584</v>
      </c>
      <c r="G276" s="282" t="s">
        <v>437</v>
      </c>
      <c r="H276" s="283">
        <v>5</v>
      </c>
      <c r="I276" s="284"/>
      <c r="J276" s="285">
        <f>ROUND(I276*H276,2)</f>
        <v>0</v>
      </c>
      <c r="K276" s="281" t="s">
        <v>180</v>
      </c>
      <c r="L276" s="286"/>
      <c r="M276" s="287" t="s">
        <v>1</v>
      </c>
      <c r="N276" s="288" t="s">
        <v>44</v>
      </c>
      <c r="O276" s="92"/>
      <c r="P276" s="238">
        <f>O276*H276</f>
        <v>0</v>
      </c>
      <c r="Q276" s="238">
        <v>1.0129999999999999</v>
      </c>
      <c r="R276" s="238">
        <f>Q276*H276</f>
        <v>5.0649999999999995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240</v>
      </c>
      <c r="AT276" s="240" t="s">
        <v>298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957</v>
      </c>
    </row>
    <row r="277" s="2" customFormat="1" ht="24.15" customHeight="1">
      <c r="A277" s="39"/>
      <c r="B277" s="40"/>
      <c r="C277" s="229" t="s">
        <v>475</v>
      </c>
      <c r="D277" s="229" t="s">
        <v>176</v>
      </c>
      <c r="E277" s="230" t="s">
        <v>587</v>
      </c>
      <c r="F277" s="231" t="s">
        <v>588</v>
      </c>
      <c r="G277" s="232" t="s">
        <v>437</v>
      </c>
      <c r="H277" s="233">
        <v>4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0.01248</v>
      </c>
      <c r="R277" s="238">
        <f>Q277*H277</f>
        <v>0.049919999999999999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958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792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181</v>
      </c>
      <c r="G279" s="254"/>
      <c r="H279" s="257">
        <v>4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24.15" customHeight="1">
      <c r="A280" s="39"/>
      <c r="B280" s="40"/>
      <c r="C280" s="279" t="s">
        <v>479</v>
      </c>
      <c r="D280" s="279" t="s">
        <v>298</v>
      </c>
      <c r="E280" s="280" t="s">
        <v>591</v>
      </c>
      <c r="F280" s="281" t="s">
        <v>592</v>
      </c>
      <c r="G280" s="282" t="s">
        <v>437</v>
      </c>
      <c r="H280" s="283">
        <v>4</v>
      </c>
      <c r="I280" s="284"/>
      <c r="J280" s="285">
        <f>ROUND(I280*H280,2)</f>
        <v>0</v>
      </c>
      <c r="K280" s="281" t="s">
        <v>180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0.58499999999999996</v>
      </c>
      <c r="R280" s="238">
        <f>Q280*H280</f>
        <v>2.3399999999999999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240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959</v>
      </c>
    </row>
    <row r="281" s="2" customFormat="1" ht="24.15" customHeight="1">
      <c r="A281" s="39"/>
      <c r="B281" s="40"/>
      <c r="C281" s="229" t="s">
        <v>484</v>
      </c>
      <c r="D281" s="229" t="s">
        <v>176</v>
      </c>
      <c r="E281" s="230" t="s">
        <v>595</v>
      </c>
      <c r="F281" s="231" t="s">
        <v>596</v>
      </c>
      <c r="G281" s="232" t="s">
        <v>437</v>
      </c>
      <c r="H281" s="233">
        <v>5</v>
      </c>
      <c r="I281" s="234"/>
      <c r="J281" s="235">
        <f>ROUND(I281*H281,2)</f>
        <v>0</v>
      </c>
      <c r="K281" s="231" t="s">
        <v>180</v>
      </c>
      <c r="L281" s="45"/>
      <c r="M281" s="236" t="s">
        <v>1</v>
      </c>
      <c r="N281" s="237" t="s">
        <v>44</v>
      </c>
      <c r="O281" s="92"/>
      <c r="P281" s="238">
        <f>O281*H281</f>
        <v>0</v>
      </c>
      <c r="Q281" s="238">
        <v>0.028538000000000001</v>
      </c>
      <c r="R281" s="238">
        <f>Q281*H281</f>
        <v>0.14269000000000001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181</v>
      </c>
      <c r="AT281" s="240" t="s">
        <v>176</v>
      </c>
      <c r="AU281" s="240" t="s">
        <v>88</v>
      </c>
      <c r="AY281" s="18" t="s">
        <v>174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86</v>
      </c>
      <c r="BK281" s="241">
        <f>ROUND(I281*H281,2)</f>
        <v>0</v>
      </c>
      <c r="BL281" s="18" t="s">
        <v>181</v>
      </c>
      <c r="BM281" s="240" t="s">
        <v>960</v>
      </c>
    </row>
    <row r="282" s="13" customFormat="1">
      <c r="A282" s="13"/>
      <c r="B282" s="242"/>
      <c r="C282" s="243"/>
      <c r="D282" s="244" t="s">
        <v>183</v>
      </c>
      <c r="E282" s="245" t="s">
        <v>1</v>
      </c>
      <c r="F282" s="246" t="s">
        <v>572</v>
      </c>
      <c r="G282" s="243"/>
      <c r="H282" s="245" t="s">
        <v>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183</v>
      </c>
      <c r="AU282" s="252" t="s">
        <v>88</v>
      </c>
      <c r="AV282" s="13" t="s">
        <v>86</v>
      </c>
      <c r="AW282" s="13" t="s">
        <v>34</v>
      </c>
      <c r="AX282" s="13" t="s">
        <v>79</v>
      </c>
      <c r="AY282" s="252" t="s">
        <v>174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210</v>
      </c>
      <c r="G283" s="254"/>
      <c r="H283" s="257">
        <v>5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21.75" customHeight="1">
      <c r="A284" s="39"/>
      <c r="B284" s="40"/>
      <c r="C284" s="279" t="s">
        <v>488</v>
      </c>
      <c r="D284" s="279" t="s">
        <v>298</v>
      </c>
      <c r="E284" s="280" t="s">
        <v>599</v>
      </c>
      <c r="F284" s="281" t="s">
        <v>600</v>
      </c>
      <c r="G284" s="282" t="s">
        <v>437</v>
      </c>
      <c r="H284" s="283">
        <v>5</v>
      </c>
      <c r="I284" s="284"/>
      <c r="J284" s="285">
        <f>ROUND(I284*H284,2)</f>
        <v>0</v>
      </c>
      <c r="K284" s="281" t="s">
        <v>180</v>
      </c>
      <c r="L284" s="286"/>
      <c r="M284" s="287" t="s">
        <v>1</v>
      </c>
      <c r="N284" s="288" t="s">
        <v>44</v>
      </c>
      <c r="O284" s="92"/>
      <c r="P284" s="238">
        <f>O284*H284</f>
        <v>0</v>
      </c>
      <c r="Q284" s="238">
        <v>1.6000000000000001</v>
      </c>
      <c r="R284" s="238">
        <f>Q284*H284</f>
        <v>8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240</v>
      </c>
      <c r="AT284" s="240" t="s">
        <v>298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961</v>
      </c>
    </row>
    <row r="285" s="2" customFormat="1" ht="24.15" customHeight="1">
      <c r="A285" s="39"/>
      <c r="B285" s="40"/>
      <c r="C285" s="279" t="s">
        <v>492</v>
      </c>
      <c r="D285" s="279" t="s">
        <v>298</v>
      </c>
      <c r="E285" s="280" t="s">
        <v>603</v>
      </c>
      <c r="F285" s="281" t="s">
        <v>604</v>
      </c>
      <c r="G285" s="282" t="s">
        <v>437</v>
      </c>
      <c r="H285" s="283">
        <v>16</v>
      </c>
      <c r="I285" s="284"/>
      <c r="J285" s="285">
        <f>ROUND(I285*H285,2)</f>
        <v>0</v>
      </c>
      <c r="K285" s="281" t="s">
        <v>180</v>
      </c>
      <c r="L285" s="286"/>
      <c r="M285" s="287" t="s">
        <v>1</v>
      </c>
      <c r="N285" s="288" t="s">
        <v>44</v>
      </c>
      <c r="O285" s="92"/>
      <c r="P285" s="238">
        <f>O285*H285</f>
        <v>0</v>
      </c>
      <c r="Q285" s="238">
        <v>0.002</v>
      </c>
      <c r="R285" s="238">
        <f>Q285*H285</f>
        <v>0.032000000000000001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240</v>
      </c>
      <c r="AT285" s="240" t="s">
        <v>298</v>
      </c>
      <c r="AU285" s="240" t="s">
        <v>88</v>
      </c>
      <c r="AY285" s="18" t="s">
        <v>174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86</v>
      </c>
      <c r="BK285" s="241">
        <f>ROUND(I285*H285,2)</f>
        <v>0</v>
      </c>
      <c r="BL285" s="18" t="s">
        <v>181</v>
      </c>
      <c r="BM285" s="240" t="s">
        <v>962</v>
      </c>
    </row>
    <row r="286" s="2" customFormat="1" ht="37.8" customHeight="1">
      <c r="A286" s="39"/>
      <c r="B286" s="40"/>
      <c r="C286" s="229" t="s">
        <v>496</v>
      </c>
      <c r="D286" s="229" t="s">
        <v>176</v>
      </c>
      <c r="E286" s="230" t="s">
        <v>613</v>
      </c>
      <c r="F286" s="231" t="s">
        <v>614</v>
      </c>
      <c r="G286" s="232" t="s">
        <v>437</v>
      </c>
      <c r="H286" s="233">
        <v>5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0.089999999999999997</v>
      </c>
      <c r="R286" s="238">
        <f>Q286*H286</f>
        <v>0.44999999999999996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963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572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210</v>
      </c>
      <c r="G288" s="254"/>
      <c r="H288" s="257">
        <v>5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86</v>
      </c>
      <c r="AY288" s="263" t="s">
        <v>174</v>
      </c>
    </row>
    <row r="289" s="2" customFormat="1" ht="21.75" customHeight="1">
      <c r="A289" s="39"/>
      <c r="B289" s="40"/>
      <c r="C289" s="279" t="s">
        <v>500</v>
      </c>
      <c r="D289" s="279" t="s">
        <v>298</v>
      </c>
      <c r="E289" s="280" t="s">
        <v>964</v>
      </c>
      <c r="F289" s="281" t="s">
        <v>846</v>
      </c>
      <c r="G289" s="282" t="s">
        <v>437</v>
      </c>
      <c r="H289" s="283">
        <v>4</v>
      </c>
      <c r="I289" s="284"/>
      <c r="J289" s="285">
        <f>ROUND(I289*H289,2)</f>
        <v>0</v>
      </c>
      <c r="K289" s="281" t="s">
        <v>1</v>
      </c>
      <c r="L289" s="286"/>
      <c r="M289" s="287" t="s">
        <v>1</v>
      </c>
      <c r="N289" s="288" t="s">
        <v>44</v>
      </c>
      <c r="O289" s="92"/>
      <c r="P289" s="238">
        <f>O289*H289</f>
        <v>0</v>
      </c>
      <c r="Q289" s="238">
        <v>0.079000000000000001</v>
      </c>
      <c r="R289" s="238">
        <f>Q289*H289</f>
        <v>0.316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240</v>
      </c>
      <c r="AT289" s="240" t="s">
        <v>298</v>
      </c>
      <c r="AU289" s="240" t="s">
        <v>88</v>
      </c>
      <c r="AY289" s="18" t="s">
        <v>174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86</v>
      </c>
      <c r="BK289" s="241">
        <f>ROUND(I289*H289,2)</f>
        <v>0</v>
      </c>
      <c r="BL289" s="18" t="s">
        <v>181</v>
      </c>
      <c r="BM289" s="240" t="s">
        <v>965</v>
      </c>
    </row>
    <row r="290" s="2" customFormat="1" ht="16.5" customHeight="1">
      <c r="A290" s="39"/>
      <c r="B290" s="40"/>
      <c r="C290" s="279" t="s">
        <v>504</v>
      </c>
      <c r="D290" s="279" t="s">
        <v>298</v>
      </c>
      <c r="E290" s="280" t="s">
        <v>966</v>
      </c>
      <c r="F290" s="281" t="s">
        <v>849</v>
      </c>
      <c r="G290" s="282" t="s">
        <v>437</v>
      </c>
      <c r="H290" s="283">
        <v>1</v>
      </c>
      <c r="I290" s="284"/>
      <c r="J290" s="285">
        <f>ROUND(I290*H290,2)</f>
        <v>0</v>
      </c>
      <c r="K290" s="281" t="s">
        <v>1</v>
      </c>
      <c r="L290" s="286"/>
      <c r="M290" s="287" t="s">
        <v>1</v>
      </c>
      <c r="N290" s="288" t="s">
        <v>44</v>
      </c>
      <c r="O290" s="92"/>
      <c r="P290" s="238">
        <f>O290*H290</f>
        <v>0</v>
      </c>
      <c r="Q290" s="238">
        <v>0.081000000000000003</v>
      </c>
      <c r="R290" s="238">
        <f>Q290*H290</f>
        <v>0.081000000000000003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240</v>
      </c>
      <c r="AT290" s="240" t="s">
        <v>298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967</v>
      </c>
    </row>
    <row r="291" s="12" customFormat="1" ht="22.8" customHeight="1">
      <c r="A291" s="12"/>
      <c r="B291" s="213"/>
      <c r="C291" s="214"/>
      <c r="D291" s="215" t="s">
        <v>78</v>
      </c>
      <c r="E291" s="227" t="s">
        <v>246</v>
      </c>
      <c r="F291" s="227" t="s">
        <v>655</v>
      </c>
      <c r="G291" s="214"/>
      <c r="H291" s="214"/>
      <c r="I291" s="217"/>
      <c r="J291" s="228">
        <f>BK291</f>
        <v>0</v>
      </c>
      <c r="K291" s="214"/>
      <c r="L291" s="219"/>
      <c r="M291" s="220"/>
      <c r="N291" s="221"/>
      <c r="O291" s="221"/>
      <c r="P291" s="222">
        <f>SUM(P292:P307)</f>
        <v>0</v>
      </c>
      <c r="Q291" s="221"/>
      <c r="R291" s="222">
        <f>SUM(R292:R307)</f>
        <v>0.079359823999999995</v>
      </c>
      <c r="S291" s="221"/>
      <c r="T291" s="223">
        <f>SUM(T292:T307)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4" t="s">
        <v>86</v>
      </c>
      <c r="AT291" s="225" t="s">
        <v>78</v>
      </c>
      <c r="AU291" s="225" t="s">
        <v>86</v>
      </c>
      <c r="AY291" s="224" t="s">
        <v>174</v>
      </c>
      <c r="BK291" s="226">
        <f>SUM(BK292:BK307)</f>
        <v>0</v>
      </c>
    </row>
    <row r="292" s="2" customFormat="1" ht="37.8" customHeight="1">
      <c r="A292" s="39"/>
      <c r="B292" s="40"/>
      <c r="C292" s="229" t="s">
        <v>508</v>
      </c>
      <c r="D292" s="229" t="s">
        <v>176</v>
      </c>
      <c r="E292" s="230" t="s">
        <v>663</v>
      </c>
      <c r="F292" s="231" t="s">
        <v>664</v>
      </c>
      <c r="G292" s="232" t="s">
        <v>243</v>
      </c>
      <c r="H292" s="233">
        <v>227.19999999999999</v>
      </c>
      <c r="I292" s="234"/>
      <c r="J292" s="235">
        <f>ROUND(I292*H292,2)</f>
        <v>0</v>
      </c>
      <c r="K292" s="231" t="s">
        <v>180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8.0499999999999992E-06</v>
      </c>
      <c r="R292" s="238">
        <f>Q292*H292</f>
        <v>0.0018289599999999997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968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969</v>
      </c>
      <c r="G295" s="254"/>
      <c r="H295" s="257">
        <v>227.19999999999999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86</v>
      </c>
      <c r="AY295" s="263" t="s">
        <v>174</v>
      </c>
    </row>
    <row r="296" s="2" customFormat="1" ht="55.5" customHeight="1">
      <c r="A296" s="39"/>
      <c r="B296" s="40"/>
      <c r="C296" s="229" t="s">
        <v>513</v>
      </c>
      <c r="D296" s="229" t="s">
        <v>176</v>
      </c>
      <c r="E296" s="230" t="s">
        <v>668</v>
      </c>
      <c r="F296" s="231" t="s">
        <v>669</v>
      </c>
      <c r="G296" s="232" t="s">
        <v>243</v>
      </c>
      <c r="H296" s="233">
        <v>227.19999999999999</v>
      </c>
      <c r="I296" s="234"/>
      <c r="J296" s="235">
        <f>ROUND(I296*H296,2)</f>
        <v>0</v>
      </c>
      <c r="K296" s="231" t="s">
        <v>180</v>
      </c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0.00033960000000000001</v>
      </c>
      <c r="R296" s="238">
        <f>Q296*H296</f>
        <v>0.077157119999999996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181</v>
      </c>
      <c r="AT296" s="240" t="s">
        <v>176</v>
      </c>
      <c r="AU296" s="240" t="s">
        <v>88</v>
      </c>
      <c r="AY296" s="18" t="s">
        <v>174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86</v>
      </c>
      <c r="BK296" s="241">
        <f>ROUND(I296*H296,2)</f>
        <v>0</v>
      </c>
      <c r="BL296" s="18" t="s">
        <v>181</v>
      </c>
      <c r="BM296" s="240" t="s">
        <v>970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184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185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4" customFormat="1">
      <c r="A299" s="14"/>
      <c r="B299" s="253"/>
      <c r="C299" s="254"/>
      <c r="D299" s="244" t="s">
        <v>183</v>
      </c>
      <c r="E299" s="255" t="s">
        <v>1</v>
      </c>
      <c r="F299" s="256" t="s">
        <v>969</v>
      </c>
      <c r="G299" s="254"/>
      <c r="H299" s="257">
        <v>227.19999999999999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3" t="s">
        <v>183</v>
      </c>
      <c r="AU299" s="263" t="s">
        <v>88</v>
      </c>
      <c r="AV299" s="14" t="s">
        <v>88</v>
      </c>
      <c r="AW299" s="14" t="s">
        <v>34</v>
      </c>
      <c r="AX299" s="14" t="s">
        <v>86</v>
      </c>
      <c r="AY299" s="263" t="s">
        <v>174</v>
      </c>
    </row>
    <row r="300" s="2" customFormat="1" ht="37.8" customHeight="1">
      <c r="A300" s="39"/>
      <c r="B300" s="40"/>
      <c r="C300" s="229" t="s">
        <v>517</v>
      </c>
      <c r="D300" s="229" t="s">
        <v>176</v>
      </c>
      <c r="E300" s="230" t="s">
        <v>672</v>
      </c>
      <c r="F300" s="231" t="s">
        <v>673</v>
      </c>
      <c r="G300" s="232" t="s">
        <v>243</v>
      </c>
      <c r="H300" s="233">
        <v>227.19999999999999</v>
      </c>
      <c r="I300" s="234"/>
      <c r="J300" s="235">
        <f>ROUND(I300*H300,2)</f>
        <v>0</v>
      </c>
      <c r="K300" s="231" t="s">
        <v>180</v>
      </c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181</v>
      </c>
      <c r="AT300" s="240" t="s">
        <v>176</v>
      </c>
      <c r="AU300" s="240" t="s">
        <v>88</v>
      </c>
      <c r="AY300" s="18" t="s">
        <v>174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86</v>
      </c>
      <c r="BK300" s="241">
        <f>ROUND(I300*H300,2)</f>
        <v>0</v>
      </c>
      <c r="BL300" s="18" t="s">
        <v>181</v>
      </c>
      <c r="BM300" s="240" t="s">
        <v>971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184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185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969</v>
      </c>
      <c r="G303" s="254"/>
      <c r="H303" s="257">
        <v>227.19999999999999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86</v>
      </c>
      <c r="AY303" s="263" t="s">
        <v>174</v>
      </c>
    </row>
    <row r="304" s="2" customFormat="1" ht="24.15" customHeight="1">
      <c r="A304" s="39"/>
      <c r="B304" s="40"/>
      <c r="C304" s="229" t="s">
        <v>521</v>
      </c>
      <c r="D304" s="229" t="s">
        <v>176</v>
      </c>
      <c r="E304" s="230" t="s">
        <v>676</v>
      </c>
      <c r="F304" s="231" t="s">
        <v>677</v>
      </c>
      <c r="G304" s="232" t="s">
        <v>243</v>
      </c>
      <c r="H304" s="233">
        <v>227.19999999999999</v>
      </c>
      <c r="I304" s="234"/>
      <c r="J304" s="235">
        <f>ROUND(I304*H304,2)</f>
        <v>0</v>
      </c>
      <c r="K304" s="231" t="s">
        <v>180</v>
      </c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1.6449999999999999E-06</v>
      </c>
      <c r="R304" s="238">
        <f>Q304*H304</f>
        <v>0.00037374399999999996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181</v>
      </c>
      <c r="AT304" s="240" t="s">
        <v>176</v>
      </c>
      <c r="AU304" s="240" t="s">
        <v>88</v>
      </c>
      <c r="AY304" s="18" t="s">
        <v>174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86</v>
      </c>
      <c r="BK304" s="241">
        <f>ROUND(I304*H304,2)</f>
        <v>0</v>
      </c>
      <c r="BL304" s="18" t="s">
        <v>181</v>
      </c>
      <c r="BM304" s="240" t="s">
        <v>972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184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185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969</v>
      </c>
      <c r="G307" s="254"/>
      <c r="H307" s="257">
        <v>227.19999999999999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86</v>
      </c>
      <c r="AY307" s="263" t="s">
        <v>174</v>
      </c>
    </row>
    <row r="308" s="12" customFormat="1" ht="22.8" customHeight="1">
      <c r="A308" s="12"/>
      <c r="B308" s="213"/>
      <c r="C308" s="214"/>
      <c r="D308" s="215" t="s">
        <v>78</v>
      </c>
      <c r="E308" s="227" t="s">
        <v>690</v>
      </c>
      <c r="F308" s="227" t="s">
        <v>691</v>
      </c>
      <c r="G308" s="214"/>
      <c r="H308" s="214"/>
      <c r="I308" s="217"/>
      <c r="J308" s="228">
        <f>BK308</f>
        <v>0</v>
      </c>
      <c r="K308" s="214"/>
      <c r="L308" s="219"/>
      <c r="M308" s="220"/>
      <c r="N308" s="221"/>
      <c r="O308" s="221"/>
      <c r="P308" s="222">
        <f>SUM(P309:P328)</f>
        <v>0</v>
      </c>
      <c r="Q308" s="221"/>
      <c r="R308" s="222">
        <f>SUM(R309:R328)</f>
        <v>0</v>
      </c>
      <c r="S308" s="221"/>
      <c r="T308" s="223">
        <f>SUM(T309:T328)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4" t="s">
        <v>86</v>
      </c>
      <c r="AT308" s="225" t="s">
        <v>78</v>
      </c>
      <c r="AU308" s="225" t="s">
        <v>86</v>
      </c>
      <c r="AY308" s="224" t="s">
        <v>174</v>
      </c>
      <c r="BK308" s="226">
        <f>SUM(BK309:BK328)</f>
        <v>0</v>
      </c>
    </row>
    <row r="309" s="2" customFormat="1" ht="37.8" customHeight="1">
      <c r="A309" s="39"/>
      <c r="B309" s="40"/>
      <c r="C309" s="229" t="s">
        <v>527</v>
      </c>
      <c r="D309" s="229" t="s">
        <v>176</v>
      </c>
      <c r="E309" s="230" t="s">
        <v>693</v>
      </c>
      <c r="F309" s="231" t="s">
        <v>694</v>
      </c>
      <c r="G309" s="232" t="s">
        <v>362</v>
      </c>
      <c r="H309" s="233">
        <v>222.69999999999999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973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974</v>
      </c>
      <c r="G310" s="254"/>
      <c r="H310" s="257">
        <v>36.238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79</v>
      </c>
      <c r="AY310" s="263" t="s">
        <v>174</v>
      </c>
    </row>
    <row r="311" s="14" customFormat="1">
      <c r="A311" s="14"/>
      <c r="B311" s="253"/>
      <c r="C311" s="254"/>
      <c r="D311" s="244" t="s">
        <v>183</v>
      </c>
      <c r="E311" s="255" t="s">
        <v>1</v>
      </c>
      <c r="F311" s="256" t="s">
        <v>975</v>
      </c>
      <c r="G311" s="254"/>
      <c r="H311" s="257">
        <v>54.981999999999999</v>
      </c>
      <c r="I311" s="258"/>
      <c r="J311" s="254"/>
      <c r="K311" s="254"/>
      <c r="L311" s="259"/>
      <c r="M311" s="260"/>
      <c r="N311" s="261"/>
      <c r="O311" s="261"/>
      <c r="P311" s="261"/>
      <c r="Q311" s="261"/>
      <c r="R311" s="261"/>
      <c r="S311" s="261"/>
      <c r="T311" s="26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3" t="s">
        <v>183</v>
      </c>
      <c r="AU311" s="263" t="s">
        <v>88</v>
      </c>
      <c r="AV311" s="14" t="s">
        <v>88</v>
      </c>
      <c r="AW311" s="14" t="s">
        <v>34</v>
      </c>
      <c r="AX311" s="14" t="s">
        <v>79</v>
      </c>
      <c r="AY311" s="263" t="s">
        <v>174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976</v>
      </c>
      <c r="G312" s="254"/>
      <c r="H312" s="257">
        <v>39.987000000000002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79</v>
      </c>
      <c r="AY312" s="263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977</v>
      </c>
      <c r="G313" s="254"/>
      <c r="H313" s="257">
        <v>30.422000000000001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978</v>
      </c>
      <c r="G314" s="254"/>
      <c r="H314" s="257">
        <v>61.070999999999998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79</v>
      </c>
      <c r="AY314" s="263" t="s">
        <v>174</v>
      </c>
    </row>
    <row r="315" s="15" customFormat="1">
      <c r="A315" s="15"/>
      <c r="B315" s="264"/>
      <c r="C315" s="265"/>
      <c r="D315" s="244" t="s">
        <v>183</v>
      </c>
      <c r="E315" s="266" t="s">
        <v>1</v>
      </c>
      <c r="F315" s="267" t="s">
        <v>201</v>
      </c>
      <c r="G315" s="265"/>
      <c r="H315" s="268">
        <v>222.69999999999999</v>
      </c>
      <c r="I315" s="269"/>
      <c r="J315" s="265"/>
      <c r="K315" s="265"/>
      <c r="L315" s="270"/>
      <c r="M315" s="271"/>
      <c r="N315" s="272"/>
      <c r="O315" s="272"/>
      <c r="P315" s="272"/>
      <c r="Q315" s="272"/>
      <c r="R315" s="272"/>
      <c r="S315" s="272"/>
      <c r="T315" s="273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4" t="s">
        <v>183</v>
      </c>
      <c r="AU315" s="274" t="s">
        <v>88</v>
      </c>
      <c r="AV315" s="15" t="s">
        <v>181</v>
      </c>
      <c r="AW315" s="15" t="s">
        <v>34</v>
      </c>
      <c r="AX315" s="15" t="s">
        <v>86</v>
      </c>
      <c r="AY315" s="274" t="s">
        <v>174</v>
      </c>
    </row>
    <row r="316" s="2" customFormat="1" ht="37.8" customHeight="1">
      <c r="A316" s="39"/>
      <c r="B316" s="40"/>
      <c r="C316" s="229" t="s">
        <v>531</v>
      </c>
      <c r="D316" s="229" t="s">
        <v>176</v>
      </c>
      <c r="E316" s="230" t="s">
        <v>703</v>
      </c>
      <c r="F316" s="231" t="s">
        <v>704</v>
      </c>
      <c r="G316" s="232" t="s">
        <v>362</v>
      </c>
      <c r="H316" s="233">
        <v>5122.1000000000004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979</v>
      </c>
    </row>
    <row r="317" s="13" customFormat="1">
      <c r="A317" s="13"/>
      <c r="B317" s="242"/>
      <c r="C317" s="243"/>
      <c r="D317" s="244" t="s">
        <v>183</v>
      </c>
      <c r="E317" s="245" t="s">
        <v>1</v>
      </c>
      <c r="F317" s="246" t="s">
        <v>706</v>
      </c>
      <c r="G317" s="243"/>
      <c r="H317" s="245" t="s">
        <v>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2" t="s">
        <v>183</v>
      </c>
      <c r="AU317" s="252" t="s">
        <v>88</v>
      </c>
      <c r="AV317" s="13" t="s">
        <v>86</v>
      </c>
      <c r="AW317" s="13" t="s">
        <v>34</v>
      </c>
      <c r="AX317" s="13" t="s">
        <v>79</v>
      </c>
      <c r="AY317" s="252" t="s">
        <v>174</v>
      </c>
    </row>
    <row r="318" s="14" customFormat="1">
      <c r="A318" s="14"/>
      <c r="B318" s="253"/>
      <c r="C318" s="254"/>
      <c r="D318" s="244" t="s">
        <v>183</v>
      </c>
      <c r="E318" s="255" t="s">
        <v>1</v>
      </c>
      <c r="F318" s="256" t="s">
        <v>980</v>
      </c>
      <c r="G318" s="254"/>
      <c r="H318" s="257">
        <v>5122.1000000000004</v>
      </c>
      <c r="I318" s="258"/>
      <c r="J318" s="254"/>
      <c r="K318" s="254"/>
      <c r="L318" s="259"/>
      <c r="M318" s="260"/>
      <c r="N318" s="261"/>
      <c r="O318" s="261"/>
      <c r="P318" s="261"/>
      <c r="Q318" s="261"/>
      <c r="R318" s="261"/>
      <c r="S318" s="261"/>
      <c r="T318" s="26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3" t="s">
        <v>183</v>
      </c>
      <c r="AU318" s="263" t="s">
        <v>88</v>
      </c>
      <c r="AV318" s="14" t="s">
        <v>88</v>
      </c>
      <c r="AW318" s="14" t="s">
        <v>34</v>
      </c>
      <c r="AX318" s="14" t="s">
        <v>86</v>
      </c>
      <c r="AY318" s="263" t="s">
        <v>174</v>
      </c>
    </row>
    <row r="319" s="2" customFormat="1" ht="44.25" customHeight="1">
      <c r="A319" s="39"/>
      <c r="B319" s="40"/>
      <c r="C319" s="229" t="s">
        <v>535</v>
      </c>
      <c r="D319" s="229" t="s">
        <v>176</v>
      </c>
      <c r="E319" s="230" t="s">
        <v>867</v>
      </c>
      <c r="F319" s="231" t="s">
        <v>868</v>
      </c>
      <c r="G319" s="232" t="s">
        <v>362</v>
      </c>
      <c r="H319" s="233">
        <v>39.987000000000002</v>
      </c>
      <c r="I319" s="234"/>
      <c r="J319" s="235">
        <f>ROUND(I319*H319,2)</f>
        <v>0</v>
      </c>
      <c r="K319" s="231" t="s">
        <v>180</v>
      </c>
      <c r="L319" s="45"/>
      <c r="M319" s="236" t="s">
        <v>1</v>
      </c>
      <c r="N319" s="237" t="s">
        <v>44</v>
      </c>
      <c r="O319" s="92"/>
      <c r="P319" s="238">
        <f>O319*H319</f>
        <v>0</v>
      </c>
      <c r="Q319" s="238">
        <v>0</v>
      </c>
      <c r="R319" s="238">
        <f>Q319*H319</f>
        <v>0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181</v>
      </c>
      <c r="AT319" s="240" t="s">
        <v>176</v>
      </c>
      <c r="AU319" s="240" t="s">
        <v>88</v>
      </c>
      <c r="AY319" s="18" t="s">
        <v>174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86</v>
      </c>
      <c r="BK319" s="241">
        <f>ROUND(I319*H319,2)</f>
        <v>0</v>
      </c>
      <c r="BL319" s="18" t="s">
        <v>181</v>
      </c>
      <c r="BM319" s="240" t="s">
        <v>981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982</v>
      </c>
      <c r="G320" s="254"/>
      <c r="H320" s="257">
        <v>39.987000000000002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44.25" customHeight="1">
      <c r="A321" s="39"/>
      <c r="B321" s="40"/>
      <c r="C321" s="229" t="s">
        <v>539</v>
      </c>
      <c r="D321" s="229" t="s">
        <v>176</v>
      </c>
      <c r="E321" s="230" t="s">
        <v>870</v>
      </c>
      <c r="F321" s="231" t="s">
        <v>871</v>
      </c>
      <c r="G321" s="232" t="s">
        <v>362</v>
      </c>
      <c r="H321" s="233">
        <v>91.492999999999995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983</v>
      </c>
    </row>
    <row r="322" s="14" customFormat="1">
      <c r="A322" s="14"/>
      <c r="B322" s="253"/>
      <c r="C322" s="254"/>
      <c r="D322" s="244" t="s">
        <v>183</v>
      </c>
      <c r="E322" s="255" t="s">
        <v>1</v>
      </c>
      <c r="F322" s="256" t="s">
        <v>977</v>
      </c>
      <c r="G322" s="254"/>
      <c r="H322" s="257">
        <v>30.422000000000001</v>
      </c>
      <c r="I322" s="258"/>
      <c r="J322" s="254"/>
      <c r="K322" s="254"/>
      <c r="L322" s="259"/>
      <c r="M322" s="260"/>
      <c r="N322" s="261"/>
      <c r="O322" s="261"/>
      <c r="P322" s="261"/>
      <c r="Q322" s="261"/>
      <c r="R322" s="261"/>
      <c r="S322" s="261"/>
      <c r="T322" s="26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3" t="s">
        <v>183</v>
      </c>
      <c r="AU322" s="263" t="s">
        <v>88</v>
      </c>
      <c r="AV322" s="14" t="s">
        <v>88</v>
      </c>
      <c r="AW322" s="14" t="s">
        <v>34</v>
      </c>
      <c r="AX322" s="14" t="s">
        <v>79</v>
      </c>
      <c r="AY322" s="263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978</v>
      </c>
      <c r="G323" s="254"/>
      <c r="H323" s="257">
        <v>61.070999999999998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5" customFormat="1">
      <c r="A324" s="15"/>
      <c r="B324" s="264"/>
      <c r="C324" s="265"/>
      <c r="D324" s="244" t="s">
        <v>183</v>
      </c>
      <c r="E324" s="266" t="s">
        <v>1</v>
      </c>
      <c r="F324" s="267" t="s">
        <v>201</v>
      </c>
      <c r="G324" s="265"/>
      <c r="H324" s="268">
        <v>91.492999999999995</v>
      </c>
      <c r="I324" s="269"/>
      <c r="J324" s="265"/>
      <c r="K324" s="265"/>
      <c r="L324" s="270"/>
      <c r="M324" s="271"/>
      <c r="N324" s="272"/>
      <c r="O324" s="272"/>
      <c r="P324" s="272"/>
      <c r="Q324" s="272"/>
      <c r="R324" s="272"/>
      <c r="S324" s="272"/>
      <c r="T324" s="27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4" t="s">
        <v>183</v>
      </c>
      <c r="AU324" s="274" t="s">
        <v>88</v>
      </c>
      <c r="AV324" s="15" t="s">
        <v>181</v>
      </c>
      <c r="AW324" s="15" t="s">
        <v>34</v>
      </c>
      <c r="AX324" s="15" t="s">
        <v>86</v>
      </c>
      <c r="AY324" s="274" t="s">
        <v>174</v>
      </c>
    </row>
    <row r="325" s="2" customFormat="1" ht="44.25" customHeight="1">
      <c r="A325" s="39"/>
      <c r="B325" s="40"/>
      <c r="C325" s="229" t="s">
        <v>543</v>
      </c>
      <c r="D325" s="229" t="s">
        <v>176</v>
      </c>
      <c r="E325" s="230" t="s">
        <v>873</v>
      </c>
      <c r="F325" s="231" t="s">
        <v>773</v>
      </c>
      <c r="G325" s="232" t="s">
        <v>362</v>
      </c>
      <c r="H325" s="233">
        <v>91.219999999999999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984</v>
      </c>
    </row>
    <row r="326" s="14" customFormat="1">
      <c r="A326" s="14"/>
      <c r="B326" s="253"/>
      <c r="C326" s="254"/>
      <c r="D326" s="244" t="s">
        <v>183</v>
      </c>
      <c r="E326" s="255" t="s">
        <v>1</v>
      </c>
      <c r="F326" s="256" t="s">
        <v>974</v>
      </c>
      <c r="G326" s="254"/>
      <c r="H326" s="257">
        <v>36.238</v>
      </c>
      <c r="I326" s="258"/>
      <c r="J326" s="254"/>
      <c r="K326" s="254"/>
      <c r="L326" s="259"/>
      <c r="M326" s="260"/>
      <c r="N326" s="261"/>
      <c r="O326" s="261"/>
      <c r="P326" s="261"/>
      <c r="Q326" s="261"/>
      <c r="R326" s="261"/>
      <c r="S326" s="261"/>
      <c r="T326" s="26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3" t="s">
        <v>183</v>
      </c>
      <c r="AU326" s="263" t="s">
        <v>88</v>
      </c>
      <c r="AV326" s="14" t="s">
        <v>88</v>
      </c>
      <c r="AW326" s="14" t="s">
        <v>34</v>
      </c>
      <c r="AX326" s="14" t="s">
        <v>79</v>
      </c>
      <c r="AY326" s="263" t="s">
        <v>174</v>
      </c>
    </row>
    <row r="327" s="14" customFormat="1">
      <c r="A327" s="14"/>
      <c r="B327" s="253"/>
      <c r="C327" s="254"/>
      <c r="D327" s="244" t="s">
        <v>183</v>
      </c>
      <c r="E327" s="255" t="s">
        <v>1</v>
      </c>
      <c r="F327" s="256" t="s">
        <v>975</v>
      </c>
      <c r="G327" s="254"/>
      <c r="H327" s="257">
        <v>54.981999999999999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34</v>
      </c>
      <c r="AX327" s="14" t="s">
        <v>79</v>
      </c>
      <c r="AY327" s="263" t="s">
        <v>174</v>
      </c>
    </row>
    <row r="328" s="15" customFormat="1">
      <c r="A328" s="15"/>
      <c r="B328" s="264"/>
      <c r="C328" s="265"/>
      <c r="D328" s="244" t="s">
        <v>183</v>
      </c>
      <c r="E328" s="266" t="s">
        <v>1</v>
      </c>
      <c r="F328" s="267" t="s">
        <v>201</v>
      </c>
      <c r="G328" s="265"/>
      <c r="H328" s="268">
        <v>91.219999999999999</v>
      </c>
      <c r="I328" s="269"/>
      <c r="J328" s="265"/>
      <c r="K328" s="265"/>
      <c r="L328" s="270"/>
      <c r="M328" s="271"/>
      <c r="N328" s="272"/>
      <c r="O328" s="272"/>
      <c r="P328" s="272"/>
      <c r="Q328" s="272"/>
      <c r="R328" s="272"/>
      <c r="S328" s="272"/>
      <c r="T328" s="273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4" t="s">
        <v>183</v>
      </c>
      <c r="AU328" s="274" t="s">
        <v>88</v>
      </c>
      <c r="AV328" s="15" t="s">
        <v>181</v>
      </c>
      <c r="AW328" s="15" t="s">
        <v>34</v>
      </c>
      <c r="AX328" s="15" t="s">
        <v>86</v>
      </c>
      <c r="AY328" s="274" t="s">
        <v>174</v>
      </c>
    </row>
    <row r="329" s="12" customFormat="1" ht="22.8" customHeight="1">
      <c r="A329" s="12"/>
      <c r="B329" s="213"/>
      <c r="C329" s="214"/>
      <c r="D329" s="215" t="s">
        <v>78</v>
      </c>
      <c r="E329" s="227" t="s">
        <v>719</v>
      </c>
      <c r="F329" s="227" t="s">
        <v>720</v>
      </c>
      <c r="G329" s="214"/>
      <c r="H329" s="214"/>
      <c r="I329" s="217"/>
      <c r="J329" s="228">
        <f>BK329</f>
        <v>0</v>
      </c>
      <c r="K329" s="214"/>
      <c r="L329" s="219"/>
      <c r="M329" s="220"/>
      <c r="N329" s="221"/>
      <c r="O329" s="221"/>
      <c r="P329" s="222">
        <f>P330</f>
        <v>0</v>
      </c>
      <c r="Q329" s="221"/>
      <c r="R329" s="222">
        <f>R330</f>
        <v>0</v>
      </c>
      <c r="S329" s="221"/>
      <c r="T329" s="223">
        <f>T330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24" t="s">
        <v>86</v>
      </c>
      <c r="AT329" s="225" t="s">
        <v>78</v>
      </c>
      <c r="AU329" s="225" t="s">
        <v>86</v>
      </c>
      <c r="AY329" s="224" t="s">
        <v>174</v>
      </c>
      <c r="BK329" s="226">
        <f>BK330</f>
        <v>0</v>
      </c>
    </row>
    <row r="330" s="2" customFormat="1" ht="49.05" customHeight="1">
      <c r="A330" s="39"/>
      <c r="B330" s="40"/>
      <c r="C330" s="229" t="s">
        <v>547</v>
      </c>
      <c r="D330" s="229" t="s">
        <v>176</v>
      </c>
      <c r="E330" s="230" t="s">
        <v>722</v>
      </c>
      <c r="F330" s="231" t="s">
        <v>723</v>
      </c>
      <c r="G330" s="232" t="s">
        <v>362</v>
      </c>
      <c r="H330" s="233">
        <v>682.86599999999999</v>
      </c>
      <c r="I330" s="234"/>
      <c r="J330" s="235">
        <f>ROUND(I330*H330,2)</f>
        <v>0</v>
      </c>
      <c r="K330" s="231" t="s">
        <v>1</v>
      </c>
      <c r="L330" s="45"/>
      <c r="M330" s="289" t="s">
        <v>1</v>
      </c>
      <c r="N330" s="290" t="s">
        <v>44</v>
      </c>
      <c r="O330" s="291"/>
      <c r="P330" s="292">
        <f>O330*H330</f>
        <v>0</v>
      </c>
      <c r="Q330" s="292">
        <v>0</v>
      </c>
      <c r="R330" s="292">
        <f>Q330*H330</f>
        <v>0</v>
      </c>
      <c r="S330" s="292">
        <v>0</v>
      </c>
      <c r="T330" s="29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985</v>
      </c>
    </row>
    <row r="331" s="2" customFormat="1" ht="6.96" customHeight="1">
      <c r="A331" s="39"/>
      <c r="B331" s="67"/>
      <c r="C331" s="68"/>
      <c r="D331" s="68"/>
      <c r="E331" s="68"/>
      <c r="F331" s="68"/>
      <c r="G331" s="68"/>
      <c r="H331" s="68"/>
      <c r="I331" s="68"/>
      <c r="J331" s="68"/>
      <c r="K331" s="68"/>
      <c r="L331" s="45"/>
      <c r="M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</row>
  </sheetData>
  <sheetProtection sheet="1" autoFilter="0" formatColumns="0" formatRows="0" objects="1" scenarios="1" spinCount="100000" saltValue="jTHr4QluSQo43Od8mt/UC8GQdlnnYELZb6VRozqvceh3jNodtRL5t7WcFzIQRQ6kEP87t3gQ4CzFIOAQuN1uMg==" hashValue="coyy7pTCAe9TafrKonikSU+IVHeHbmFEwFdmQOXoIQsSCTC1MGlGzcBKYwR8w7nqdCItorkelJmWOTFs983UeQ==" algorithmName="SHA-512" password="CC35"/>
  <autoFilter ref="C133:K3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986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ROUND((SUM(BE134:BE320)),  2)</f>
        <v>0</v>
      </c>
      <c r="G37" s="39"/>
      <c r="H37" s="39"/>
      <c r="I37" s="166">
        <v>0.20999999999999999</v>
      </c>
      <c r="J37" s="165">
        <f>ROUND(((SUM(BE134:BE320))*I37),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ROUND((SUM(BF134:BF320)),  2)</f>
        <v>0</v>
      </c>
      <c r="G38" s="39"/>
      <c r="H38" s="39"/>
      <c r="I38" s="166">
        <v>0.14999999999999999</v>
      </c>
      <c r="J38" s="165">
        <f>ROUND(((SUM(BF134:BF320))*I38),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ROUND((SUM(BG134:BG320)),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ROUND((SUM(BH134:BH320)),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ROUND((SUM(BI134:BI320)),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04 - Stoka A2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J206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J212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J214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J226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J254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J281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J298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J319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04 - Stoka A2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308.691389878976</v>
      </c>
      <c r="S134" s="105"/>
      <c r="T134" s="211">
        <f>T135</f>
        <v>124.00940799999998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P136+P206+P212+P214+P226+P254+P281+P298+P319</f>
        <v>0</v>
      </c>
      <c r="Q135" s="221"/>
      <c r="R135" s="222">
        <f>R136+R206+R212+R214+R226+R254+R281+R298+R319</f>
        <v>308.691389878976</v>
      </c>
      <c r="S135" s="221"/>
      <c r="T135" s="223">
        <f>T136+T206+T212+T214+T226+T254+T281+T298+T319</f>
        <v>124.00940799999998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BK136+BK206+BK212+BK214+BK226+BK254+BK281+BK298+BK319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SUM(P137:P205)</f>
        <v>0</v>
      </c>
      <c r="Q136" s="221"/>
      <c r="R136" s="222">
        <f>SUM(R137:R205)</f>
        <v>278.194511712576</v>
      </c>
      <c r="S136" s="221"/>
      <c r="T136" s="223">
        <f>SUM(T137:T205)</f>
        <v>124.00940799999998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SUM(BK137:BK205)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78.495999999999995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22.763839999999998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987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988</v>
      </c>
      <c r="G140" s="254"/>
      <c r="H140" s="257">
        <v>78.495999999999995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78.495999999999995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34.538239999999995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989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483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988</v>
      </c>
      <c r="G145" s="254"/>
      <c r="H145" s="257">
        <v>78.495999999999995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86</v>
      </c>
      <c r="AY145" s="263" t="s">
        <v>174</v>
      </c>
    </row>
    <row r="146" s="2" customFormat="1" ht="62.7" customHeight="1">
      <c r="A146" s="39"/>
      <c r="B146" s="40"/>
      <c r="C146" s="229" t="s">
        <v>95</v>
      </c>
      <c r="D146" s="229" t="s">
        <v>176</v>
      </c>
      <c r="E146" s="230" t="s">
        <v>202</v>
      </c>
      <c r="F146" s="231" t="s">
        <v>203</v>
      </c>
      <c r="G146" s="232" t="s">
        <v>179</v>
      </c>
      <c r="H146" s="233">
        <v>78.495999999999995</v>
      </c>
      <c r="I146" s="234"/>
      <c r="J146" s="235">
        <f>ROUND(I146*H146,2)</f>
        <v>0</v>
      </c>
      <c r="K146" s="231" t="s">
        <v>180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0.32500000000000001</v>
      </c>
      <c r="T146" s="239">
        <f>S146*H146</f>
        <v>25.511199999999999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990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184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185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991</v>
      </c>
      <c r="G149" s="254"/>
      <c r="H149" s="257">
        <v>78.495999999999995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44.25" customHeight="1">
      <c r="A150" s="39"/>
      <c r="B150" s="40"/>
      <c r="C150" s="229" t="s">
        <v>181</v>
      </c>
      <c r="D150" s="229" t="s">
        <v>176</v>
      </c>
      <c r="E150" s="230" t="s">
        <v>735</v>
      </c>
      <c r="F150" s="231" t="s">
        <v>736</v>
      </c>
      <c r="G150" s="232" t="s">
        <v>179</v>
      </c>
      <c r="H150" s="233">
        <v>185.536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1.0000000000000001E-05</v>
      </c>
      <c r="R150" s="238">
        <f>Q150*H150</f>
        <v>0.0018553600000000001</v>
      </c>
      <c r="S150" s="238">
        <v>0.091999999999999998</v>
      </c>
      <c r="T150" s="239">
        <f>S150*H150</f>
        <v>17.069312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992</v>
      </c>
    </row>
    <row r="151" s="2" customFormat="1">
      <c r="A151" s="39"/>
      <c r="B151" s="40"/>
      <c r="C151" s="41"/>
      <c r="D151" s="244" t="s">
        <v>223</v>
      </c>
      <c r="E151" s="41"/>
      <c r="F151" s="275" t="s">
        <v>738</v>
      </c>
      <c r="G151" s="41"/>
      <c r="H151" s="41"/>
      <c r="I151" s="276"/>
      <c r="J151" s="41"/>
      <c r="K151" s="41"/>
      <c r="L151" s="45"/>
      <c r="M151" s="277"/>
      <c r="N151" s="27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223</v>
      </c>
      <c r="AU151" s="18" t="s">
        <v>88</v>
      </c>
    </row>
    <row r="152" s="13" customFormat="1">
      <c r="A152" s="13"/>
      <c r="B152" s="242"/>
      <c r="C152" s="243"/>
      <c r="D152" s="244" t="s">
        <v>183</v>
      </c>
      <c r="E152" s="245" t="s">
        <v>1</v>
      </c>
      <c r="F152" s="246" t="s">
        <v>184</v>
      </c>
      <c r="G152" s="243"/>
      <c r="H152" s="245" t="s">
        <v>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183</v>
      </c>
      <c r="AU152" s="252" t="s">
        <v>88</v>
      </c>
      <c r="AV152" s="13" t="s">
        <v>86</v>
      </c>
      <c r="AW152" s="13" t="s">
        <v>34</v>
      </c>
      <c r="AX152" s="13" t="s">
        <v>79</v>
      </c>
      <c r="AY152" s="252" t="s">
        <v>174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185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4" customFormat="1">
      <c r="A154" s="14"/>
      <c r="B154" s="253"/>
      <c r="C154" s="254"/>
      <c r="D154" s="244" t="s">
        <v>183</v>
      </c>
      <c r="E154" s="255" t="s">
        <v>1</v>
      </c>
      <c r="F154" s="256" t="s">
        <v>993</v>
      </c>
      <c r="G154" s="254"/>
      <c r="H154" s="257">
        <v>185.536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3" t="s">
        <v>183</v>
      </c>
      <c r="AU154" s="263" t="s">
        <v>88</v>
      </c>
      <c r="AV154" s="14" t="s">
        <v>88</v>
      </c>
      <c r="AW154" s="14" t="s">
        <v>34</v>
      </c>
      <c r="AX154" s="14" t="s">
        <v>86</v>
      </c>
      <c r="AY154" s="263" t="s">
        <v>174</v>
      </c>
    </row>
    <row r="155" s="2" customFormat="1" ht="44.25" customHeight="1">
      <c r="A155" s="39"/>
      <c r="B155" s="40"/>
      <c r="C155" s="229" t="s">
        <v>210</v>
      </c>
      <c r="D155" s="229" t="s">
        <v>176</v>
      </c>
      <c r="E155" s="230" t="s">
        <v>231</v>
      </c>
      <c r="F155" s="231" t="s">
        <v>232</v>
      </c>
      <c r="G155" s="232" t="s">
        <v>179</v>
      </c>
      <c r="H155" s="233">
        <v>149.856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2.0000000000000002E-05</v>
      </c>
      <c r="R155" s="238">
        <f>Q155*H155</f>
        <v>0.0029971200000000003</v>
      </c>
      <c r="S155" s="238">
        <v>0.161</v>
      </c>
      <c r="T155" s="239">
        <f>S155*H155</f>
        <v>24.126815999999998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994</v>
      </c>
    </row>
    <row r="156" s="2" customFormat="1">
      <c r="A156" s="39"/>
      <c r="B156" s="40"/>
      <c r="C156" s="41"/>
      <c r="D156" s="244" t="s">
        <v>223</v>
      </c>
      <c r="E156" s="41"/>
      <c r="F156" s="275" t="s">
        <v>234</v>
      </c>
      <c r="G156" s="41"/>
      <c r="H156" s="41"/>
      <c r="I156" s="276"/>
      <c r="J156" s="41"/>
      <c r="K156" s="41"/>
      <c r="L156" s="45"/>
      <c r="M156" s="277"/>
      <c r="N156" s="27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223</v>
      </c>
      <c r="AU156" s="18" t="s">
        <v>88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995</v>
      </c>
      <c r="G159" s="254"/>
      <c r="H159" s="257">
        <v>149.856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86</v>
      </c>
      <c r="AY159" s="263" t="s">
        <v>174</v>
      </c>
    </row>
    <row r="160" s="2" customFormat="1" ht="24.15" customHeight="1">
      <c r="A160" s="39"/>
      <c r="B160" s="40"/>
      <c r="C160" s="229" t="s">
        <v>219</v>
      </c>
      <c r="D160" s="229" t="s">
        <v>176</v>
      </c>
      <c r="E160" s="230" t="s">
        <v>247</v>
      </c>
      <c r="F160" s="231" t="s">
        <v>248</v>
      </c>
      <c r="G160" s="232" t="s">
        <v>249</v>
      </c>
      <c r="H160" s="233">
        <v>171.26400000000001</v>
      </c>
      <c r="I160" s="234"/>
      <c r="J160" s="235">
        <f>ROUND(I160*H160,2)</f>
        <v>0</v>
      </c>
      <c r="K160" s="231" t="s">
        <v>180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3.2634E-05</v>
      </c>
      <c r="R160" s="238">
        <f>Q160*H160</f>
        <v>0.0055890293759999999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996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997</v>
      </c>
      <c r="G161" s="254"/>
      <c r="H161" s="257">
        <v>171.26400000000001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230</v>
      </c>
      <c r="D162" s="229" t="s">
        <v>176</v>
      </c>
      <c r="E162" s="230" t="s">
        <v>253</v>
      </c>
      <c r="F162" s="231" t="s">
        <v>254</v>
      </c>
      <c r="G162" s="232" t="s">
        <v>255</v>
      </c>
      <c r="H162" s="233">
        <v>7.1360000000000001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998</v>
      </c>
    </row>
    <row r="163" s="14" customFormat="1">
      <c r="A163" s="14"/>
      <c r="B163" s="253"/>
      <c r="C163" s="254"/>
      <c r="D163" s="244" t="s">
        <v>183</v>
      </c>
      <c r="E163" s="255" t="s">
        <v>1</v>
      </c>
      <c r="F163" s="256" t="s">
        <v>999</v>
      </c>
      <c r="G163" s="254"/>
      <c r="H163" s="257">
        <v>7.1360000000000001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183</v>
      </c>
      <c r="AU163" s="263" t="s">
        <v>88</v>
      </c>
      <c r="AV163" s="14" t="s">
        <v>88</v>
      </c>
      <c r="AW163" s="14" t="s">
        <v>34</v>
      </c>
      <c r="AX163" s="14" t="s">
        <v>86</v>
      </c>
      <c r="AY163" s="263" t="s">
        <v>174</v>
      </c>
    </row>
    <row r="164" s="2" customFormat="1" ht="55.5" customHeight="1">
      <c r="A164" s="39"/>
      <c r="B164" s="40"/>
      <c r="C164" s="229" t="s">
        <v>240</v>
      </c>
      <c r="D164" s="229" t="s">
        <v>176</v>
      </c>
      <c r="E164" s="230" t="s">
        <v>755</v>
      </c>
      <c r="F164" s="231" t="s">
        <v>756</v>
      </c>
      <c r="G164" s="232" t="s">
        <v>277</v>
      </c>
      <c r="H164" s="233">
        <v>86.566999999999993</v>
      </c>
      <c r="I164" s="234"/>
      <c r="J164" s="235">
        <f>ROUND(I164*H164,2)</f>
        <v>0</v>
      </c>
      <c r="K164" s="231" t="s">
        <v>180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1000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284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3" customFormat="1">
      <c r="A167" s="13"/>
      <c r="B167" s="242"/>
      <c r="C167" s="243"/>
      <c r="D167" s="244" t="s">
        <v>183</v>
      </c>
      <c r="E167" s="245" t="s">
        <v>1</v>
      </c>
      <c r="F167" s="246" t="s">
        <v>285</v>
      </c>
      <c r="G167" s="243"/>
      <c r="H167" s="245" t="s">
        <v>1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2" t="s">
        <v>183</v>
      </c>
      <c r="AU167" s="252" t="s">
        <v>88</v>
      </c>
      <c r="AV167" s="13" t="s">
        <v>86</v>
      </c>
      <c r="AW167" s="13" t="s">
        <v>34</v>
      </c>
      <c r="AX167" s="13" t="s">
        <v>79</v>
      </c>
      <c r="AY167" s="252" t="s">
        <v>174</v>
      </c>
    </row>
    <row r="168" s="14" customFormat="1">
      <c r="A168" s="14"/>
      <c r="B168" s="253"/>
      <c r="C168" s="254"/>
      <c r="D168" s="244" t="s">
        <v>183</v>
      </c>
      <c r="E168" s="255" t="s">
        <v>1</v>
      </c>
      <c r="F168" s="256" t="s">
        <v>1001</v>
      </c>
      <c r="G168" s="254"/>
      <c r="H168" s="257">
        <v>80.680000000000007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183</v>
      </c>
      <c r="AU168" s="263" t="s">
        <v>88</v>
      </c>
      <c r="AV168" s="14" t="s">
        <v>88</v>
      </c>
      <c r="AW168" s="14" t="s">
        <v>34</v>
      </c>
      <c r="AX168" s="14" t="s">
        <v>79</v>
      </c>
      <c r="AY168" s="263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1002</v>
      </c>
      <c r="G169" s="254"/>
      <c r="H169" s="257">
        <v>5.8869999999999996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5" customFormat="1">
      <c r="A170" s="15"/>
      <c r="B170" s="264"/>
      <c r="C170" s="265"/>
      <c r="D170" s="244" t="s">
        <v>183</v>
      </c>
      <c r="E170" s="266" t="s">
        <v>1</v>
      </c>
      <c r="F170" s="267" t="s">
        <v>201</v>
      </c>
      <c r="G170" s="265"/>
      <c r="H170" s="268">
        <v>86.566999999999993</v>
      </c>
      <c r="I170" s="269"/>
      <c r="J170" s="265"/>
      <c r="K170" s="265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183</v>
      </c>
      <c r="AU170" s="274" t="s">
        <v>88</v>
      </c>
      <c r="AV170" s="15" t="s">
        <v>181</v>
      </c>
      <c r="AW170" s="15" t="s">
        <v>34</v>
      </c>
      <c r="AX170" s="15" t="s">
        <v>86</v>
      </c>
      <c r="AY170" s="274" t="s">
        <v>174</v>
      </c>
    </row>
    <row r="171" s="2" customFormat="1" ht="55.5" customHeight="1">
      <c r="A171" s="39"/>
      <c r="B171" s="40"/>
      <c r="C171" s="229" t="s">
        <v>246</v>
      </c>
      <c r="D171" s="229" t="s">
        <v>176</v>
      </c>
      <c r="E171" s="230" t="s">
        <v>760</v>
      </c>
      <c r="F171" s="231" t="s">
        <v>761</v>
      </c>
      <c r="G171" s="232" t="s">
        <v>277</v>
      </c>
      <c r="H171" s="233">
        <v>86.566999999999993</v>
      </c>
      <c r="I171" s="234"/>
      <c r="J171" s="235">
        <f>ROUND(I171*H171,2)</f>
        <v>0</v>
      </c>
      <c r="K171" s="231" t="s">
        <v>180</v>
      </c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181</v>
      </c>
      <c r="AT171" s="240" t="s">
        <v>176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1003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184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284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285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1001</v>
      </c>
      <c r="G175" s="254"/>
      <c r="H175" s="257">
        <v>80.680000000000007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1002</v>
      </c>
      <c r="G176" s="254"/>
      <c r="H176" s="257">
        <v>5.8869999999999996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5" customFormat="1">
      <c r="A177" s="15"/>
      <c r="B177" s="264"/>
      <c r="C177" s="265"/>
      <c r="D177" s="244" t="s">
        <v>183</v>
      </c>
      <c r="E177" s="266" t="s">
        <v>1</v>
      </c>
      <c r="F177" s="267" t="s">
        <v>201</v>
      </c>
      <c r="G177" s="265"/>
      <c r="H177" s="268">
        <v>86.566999999999993</v>
      </c>
      <c r="I177" s="269"/>
      <c r="J177" s="265"/>
      <c r="K177" s="265"/>
      <c r="L177" s="270"/>
      <c r="M177" s="271"/>
      <c r="N177" s="272"/>
      <c r="O177" s="272"/>
      <c r="P177" s="272"/>
      <c r="Q177" s="272"/>
      <c r="R177" s="272"/>
      <c r="S177" s="272"/>
      <c r="T177" s="27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4" t="s">
        <v>183</v>
      </c>
      <c r="AU177" s="274" t="s">
        <v>88</v>
      </c>
      <c r="AV177" s="15" t="s">
        <v>181</v>
      </c>
      <c r="AW177" s="15" t="s">
        <v>34</v>
      </c>
      <c r="AX177" s="15" t="s">
        <v>86</v>
      </c>
      <c r="AY177" s="274" t="s">
        <v>174</v>
      </c>
    </row>
    <row r="178" s="2" customFormat="1" ht="37.8" customHeight="1">
      <c r="A178" s="39"/>
      <c r="B178" s="40"/>
      <c r="C178" s="229" t="s">
        <v>252</v>
      </c>
      <c r="D178" s="229" t="s">
        <v>176</v>
      </c>
      <c r="E178" s="230" t="s">
        <v>303</v>
      </c>
      <c r="F178" s="231" t="s">
        <v>304</v>
      </c>
      <c r="G178" s="232" t="s">
        <v>179</v>
      </c>
      <c r="H178" s="233">
        <v>316.62</v>
      </c>
      <c r="I178" s="234"/>
      <c r="J178" s="235">
        <f>ROUND(I178*H178,2)</f>
        <v>0</v>
      </c>
      <c r="K178" s="231" t="s">
        <v>180</v>
      </c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0.00058135999999999995</v>
      </c>
      <c r="R178" s="238">
        <f>Q178*H178</f>
        <v>0.18407020319999998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181</v>
      </c>
      <c r="AT178" s="240" t="s">
        <v>176</v>
      </c>
      <c r="AU178" s="240" t="s">
        <v>88</v>
      </c>
      <c r="AY178" s="18" t="s">
        <v>174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86</v>
      </c>
      <c r="BK178" s="241">
        <f>ROUND(I178*H178,2)</f>
        <v>0</v>
      </c>
      <c r="BL178" s="18" t="s">
        <v>181</v>
      </c>
      <c r="BM178" s="240" t="s">
        <v>1004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284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1005</v>
      </c>
      <c r="G180" s="254"/>
      <c r="H180" s="257">
        <v>316.62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258</v>
      </c>
      <c r="D181" s="229" t="s">
        <v>176</v>
      </c>
      <c r="E181" s="230" t="s">
        <v>316</v>
      </c>
      <c r="F181" s="231" t="s">
        <v>317</v>
      </c>
      <c r="G181" s="232" t="s">
        <v>179</v>
      </c>
      <c r="H181" s="233">
        <v>316.62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1006</v>
      </c>
    </row>
    <row r="182" s="2" customFormat="1" ht="62.7" customHeight="1">
      <c r="A182" s="39"/>
      <c r="B182" s="40"/>
      <c r="C182" s="229" t="s">
        <v>264</v>
      </c>
      <c r="D182" s="229" t="s">
        <v>176</v>
      </c>
      <c r="E182" s="230" t="s">
        <v>334</v>
      </c>
      <c r="F182" s="231" t="s">
        <v>335</v>
      </c>
      <c r="G182" s="232" t="s">
        <v>277</v>
      </c>
      <c r="H182" s="233">
        <v>86.566999999999993</v>
      </c>
      <c r="I182" s="234"/>
      <c r="J182" s="235">
        <f>ROUND(I182*H182,2)</f>
        <v>0</v>
      </c>
      <c r="K182" s="231" t="s">
        <v>180</v>
      </c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181</v>
      </c>
      <c r="AT182" s="240" t="s">
        <v>176</v>
      </c>
      <c r="AU182" s="240" t="s">
        <v>88</v>
      </c>
      <c r="AY182" s="18" t="s">
        <v>174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86</v>
      </c>
      <c r="BK182" s="241">
        <f>ROUND(I182*H182,2)</f>
        <v>0</v>
      </c>
      <c r="BL182" s="18" t="s">
        <v>181</v>
      </c>
      <c r="BM182" s="240" t="s">
        <v>1007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337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1008</v>
      </c>
      <c r="G184" s="254"/>
      <c r="H184" s="257">
        <v>86.566999999999993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66.75" customHeight="1">
      <c r="A185" s="39"/>
      <c r="B185" s="40"/>
      <c r="C185" s="229" t="s">
        <v>269</v>
      </c>
      <c r="D185" s="229" t="s">
        <v>176</v>
      </c>
      <c r="E185" s="230" t="s">
        <v>341</v>
      </c>
      <c r="F185" s="231" t="s">
        <v>342</v>
      </c>
      <c r="G185" s="232" t="s">
        <v>277</v>
      </c>
      <c r="H185" s="233">
        <v>1211.9380000000001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1009</v>
      </c>
    </row>
    <row r="186" s="13" customFormat="1">
      <c r="A186" s="13"/>
      <c r="B186" s="242"/>
      <c r="C186" s="243"/>
      <c r="D186" s="244" t="s">
        <v>183</v>
      </c>
      <c r="E186" s="245" t="s">
        <v>1</v>
      </c>
      <c r="F186" s="246" t="s">
        <v>344</v>
      </c>
      <c r="G186" s="243"/>
      <c r="H186" s="245" t="s">
        <v>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2" t="s">
        <v>183</v>
      </c>
      <c r="AU186" s="252" t="s">
        <v>88</v>
      </c>
      <c r="AV186" s="13" t="s">
        <v>86</v>
      </c>
      <c r="AW186" s="13" t="s">
        <v>34</v>
      </c>
      <c r="AX186" s="13" t="s">
        <v>79</v>
      </c>
      <c r="AY186" s="252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1010</v>
      </c>
      <c r="G187" s="254"/>
      <c r="H187" s="257">
        <v>1211.9380000000001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86</v>
      </c>
      <c r="AY187" s="263" t="s">
        <v>174</v>
      </c>
    </row>
    <row r="188" s="2" customFormat="1" ht="62.7" customHeight="1">
      <c r="A188" s="39"/>
      <c r="B188" s="40"/>
      <c r="C188" s="229" t="s">
        <v>274</v>
      </c>
      <c r="D188" s="229" t="s">
        <v>176</v>
      </c>
      <c r="E188" s="230" t="s">
        <v>347</v>
      </c>
      <c r="F188" s="231" t="s">
        <v>348</v>
      </c>
      <c r="G188" s="232" t="s">
        <v>277</v>
      </c>
      <c r="H188" s="233">
        <v>86.566999999999993</v>
      </c>
      <c r="I188" s="234"/>
      <c r="J188" s="235">
        <f>ROUND(I188*H188,2)</f>
        <v>0</v>
      </c>
      <c r="K188" s="231" t="s">
        <v>180</v>
      </c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181</v>
      </c>
      <c r="AT188" s="240" t="s">
        <v>176</v>
      </c>
      <c r="AU188" s="240" t="s">
        <v>88</v>
      </c>
      <c r="AY188" s="18" t="s">
        <v>174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86</v>
      </c>
      <c r="BK188" s="241">
        <f>ROUND(I188*H188,2)</f>
        <v>0</v>
      </c>
      <c r="BL188" s="18" t="s">
        <v>181</v>
      </c>
      <c r="BM188" s="240" t="s">
        <v>1011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337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88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1008</v>
      </c>
      <c r="G190" s="254"/>
      <c r="H190" s="257">
        <v>86.566999999999993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66.75" customHeight="1">
      <c r="A191" s="39"/>
      <c r="B191" s="40"/>
      <c r="C191" s="229" t="s">
        <v>8</v>
      </c>
      <c r="D191" s="229" t="s">
        <v>176</v>
      </c>
      <c r="E191" s="230" t="s">
        <v>351</v>
      </c>
      <c r="F191" s="231" t="s">
        <v>352</v>
      </c>
      <c r="G191" s="232" t="s">
        <v>277</v>
      </c>
      <c r="H191" s="233">
        <v>1211.9380000000001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1012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344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1010</v>
      </c>
      <c r="G193" s="254"/>
      <c r="H193" s="257">
        <v>1211.9380000000001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86</v>
      </c>
      <c r="AY193" s="263" t="s">
        <v>174</v>
      </c>
    </row>
    <row r="194" s="2" customFormat="1" ht="44.25" customHeight="1">
      <c r="A194" s="39"/>
      <c r="B194" s="40"/>
      <c r="C194" s="229" t="s">
        <v>289</v>
      </c>
      <c r="D194" s="229" t="s">
        <v>176</v>
      </c>
      <c r="E194" s="230" t="s">
        <v>772</v>
      </c>
      <c r="F194" s="231" t="s">
        <v>773</v>
      </c>
      <c r="G194" s="232" t="s">
        <v>362</v>
      </c>
      <c r="H194" s="233">
        <v>328.95499999999998</v>
      </c>
      <c r="I194" s="234"/>
      <c r="J194" s="235">
        <f>ROUND(I194*H194,2)</f>
        <v>0</v>
      </c>
      <c r="K194" s="231" t="s">
        <v>180</v>
      </c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181</v>
      </c>
      <c r="AT194" s="240" t="s">
        <v>176</v>
      </c>
      <c r="AU194" s="240" t="s">
        <v>88</v>
      </c>
      <c r="AY194" s="18" t="s">
        <v>174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86</v>
      </c>
      <c r="BK194" s="241">
        <f>ROUND(I194*H194,2)</f>
        <v>0</v>
      </c>
      <c r="BL194" s="18" t="s">
        <v>181</v>
      </c>
      <c r="BM194" s="240" t="s">
        <v>1013</v>
      </c>
    </row>
    <row r="195" s="2" customFormat="1">
      <c r="A195" s="39"/>
      <c r="B195" s="40"/>
      <c r="C195" s="41"/>
      <c r="D195" s="244" t="s">
        <v>223</v>
      </c>
      <c r="E195" s="41"/>
      <c r="F195" s="275" t="s">
        <v>364</v>
      </c>
      <c r="G195" s="41"/>
      <c r="H195" s="41"/>
      <c r="I195" s="276"/>
      <c r="J195" s="41"/>
      <c r="K195" s="41"/>
      <c r="L195" s="45"/>
      <c r="M195" s="277"/>
      <c r="N195" s="27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223</v>
      </c>
      <c r="AU195" s="18" t="s">
        <v>88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1014</v>
      </c>
      <c r="G196" s="254"/>
      <c r="H196" s="257">
        <v>328.95499999999998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44.25" customHeight="1">
      <c r="A197" s="39"/>
      <c r="B197" s="40"/>
      <c r="C197" s="229" t="s">
        <v>293</v>
      </c>
      <c r="D197" s="229" t="s">
        <v>176</v>
      </c>
      <c r="E197" s="230" t="s">
        <v>367</v>
      </c>
      <c r="F197" s="231" t="s">
        <v>368</v>
      </c>
      <c r="G197" s="232" t="s">
        <v>277</v>
      </c>
      <c r="H197" s="233">
        <v>97.530000000000001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1015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1016</v>
      </c>
      <c r="G198" s="254"/>
      <c r="H198" s="257">
        <v>97.530000000000001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86</v>
      </c>
      <c r="AY198" s="263" t="s">
        <v>174</v>
      </c>
    </row>
    <row r="199" s="2" customFormat="1" ht="16.5" customHeight="1">
      <c r="A199" s="39"/>
      <c r="B199" s="40"/>
      <c r="C199" s="279" t="s">
        <v>297</v>
      </c>
      <c r="D199" s="279" t="s">
        <v>298</v>
      </c>
      <c r="E199" s="280" t="s">
        <v>373</v>
      </c>
      <c r="F199" s="281" t="s">
        <v>374</v>
      </c>
      <c r="G199" s="282" t="s">
        <v>362</v>
      </c>
      <c r="H199" s="283">
        <v>195.06</v>
      </c>
      <c r="I199" s="284"/>
      <c r="J199" s="285">
        <f>ROUND(I199*H199,2)</f>
        <v>0</v>
      </c>
      <c r="K199" s="281" t="s">
        <v>180</v>
      </c>
      <c r="L199" s="286"/>
      <c r="M199" s="287" t="s">
        <v>1</v>
      </c>
      <c r="N199" s="288" t="s">
        <v>44</v>
      </c>
      <c r="O199" s="92"/>
      <c r="P199" s="238">
        <f>O199*H199</f>
        <v>0</v>
      </c>
      <c r="Q199" s="238">
        <v>1</v>
      </c>
      <c r="R199" s="238">
        <f>Q199*H199</f>
        <v>195.06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240</v>
      </c>
      <c r="AT199" s="240" t="s">
        <v>298</v>
      </c>
      <c r="AU199" s="240" t="s">
        <v>88</v>
      </c>
      <c r="AY199" s="18" t="s">
        <v>174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86</v>
      </c>
      <c r="BK199" s="241">
        <f>ROUND(I199*H199,2)</f>
        <v>0</v>
      </c>
      <c r="BL199" s="18" t="s">
        <v>181</v>
      </c>
      <c r="BM199" s="240" t="s">
        <v>1017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1018</v>
      </c>
      <c r="G200" s="254"/>
      <c r="H200" s="257">
        <v>195.06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86</v>
      </c>
      <c r="AY200" s="263" t="s">
        <v>174</v>
      </c>
    </row>
    <row r="201" s="2" customFormat="1" ht="66.75" customHeight="1">
      <c r="A201" s="39"/>
      <c r="B201" s="40"/>
      <c r="C201" s="229" t="s">
        <v>302</v>
      </c>
      <c r="D201" s="229" t="s">
        <v>176</v>
      </c>
      <c r="E201" s="230" t="s">
        <v>378</v>
      </c>
      <c r="F201" s="231" t="s">
        <v>379</v>
      </c>
      <c r="G201" s="232" t="s">
        <v>277</v>
      </c>
      <c r="H201" s="233">
        <v>41.469999999999999</v>
      </c>
      <c r="I201" s="234"/>
      <c r="J201" s="235">
        <f>ROUND(I201*H201,2)</f>
        <v>0</v>
      </c>
      <c r="K201" s="231" t="s">
        <v>180</v>
      </c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181</v>
      </c>
      <c r="AT201" s="240" t="s">
        <v>176</v>
      </c>
      <c r="AU201" s="240" t="s">
        <v>88</v>
      </c>
      <c r="AY201" s="18" t="s">
        <v>174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86</v>
      </c>
      <c r="BK201" s="241">
        <f>ROUND(I201*H201,2)</f>
        <v>0</v>
      </c>
      <c r="BL201" s="18" t="s">
        <v>181</v>
      </c>
      <c r="BM201" s="240" t="s">
        <v>1019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284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1020</v>
      </c>
      <c r="G203" s="254"/>
      <c r="H203" s="257">
        <v>41.469999999999999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86</v>
      </c>
      <c r="AY203" s="263" t="s">
        <v>174</v>
      </c>
    </row>
    <row r="204" s="2" customFormat="1" ht="16.5" customHeight="1">
      <c r="A204" s="39"/>
      <c r="B204" s="40"/>
      <c r="C204" s="279" t="s">
        <v>307</v>
      </c>
      <c r="D204" s="279" t="s">
        <v>298</v>
      </c>
      <c r="E204" s="280" t="s">
        <v>383</v>
      </c>
      <c r="F204" s="281" t="s">
        <v>384</v>
      </c>
      <c r="G204" s="282" t="s">
        <v>362</v>
      </c>
      <c r="H204" s="283">
        <v>82.939999999999998</v>
      </c>
      <c r="I204" s="284"/>
      <c r="J204" s="285">
        <f>ROUND(I204*H204,2)</f>
        <v>0</v>
      </c>
      <c r="K204" s="281" t="s">
        <v>180</v>
      </c>
      <c r="L204" s="286"/>
      <c r="M204" s="287" t="s">
        <v>1</v>
      </c>
      <c r="N204" s="288" t="s">
        <v>44</v>
      </c>
      <c r="O204" s="92"/>
      <c r="P204" s="238">
        <f>O204*H204</f>
        <v>0</v>
      </c>
      <c r="Q204" s="238">
        <v>1</v>
      </c>
      <c r="R204" s="238">
        <f>Q204*H204</f>
        <v>82.939999999999998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240</v>
      </c>
      <c r="AT204" s="240" t="s">
        <v>298</v>
      </c>
      <c r="AU204" s="240" t="s">
        <v>88</v>
      </c>
      <c r="AY204" s="18" t="s">
        <v>174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86</v>
      </c>
      <c r="BK204" s="241">
        <f>ROUND(I204*H204,2)</f>
        <v>0</v>
      </c>
      <c r="BL204" s="18" t="s">
        <v>181</v>
      </c>
      <c r="BM204" s="240" t="s">
        <v>1021</v>
      </c>
    </row>
    <row r="205" s="14" customFormat="1">
      <c r="A205" s="14"/>
      <c r="B205" s="253"/>
      <c r="C205" s="254"/>
      <c r="D205" s="244" t="s">
        <v>183</v>
      </c>
      <c r="E205" s="254"/>
      <c r="F205" s="256" t="s">
        <v>1022</v>
      </c>
      <c r="G205" s="254"/>
      <c r="H205" s="257">
        <v>82.939999999999998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4</v>
      </c>
      <c r="AX205" s="14" t="s">
        <v>86</v>
      </c>
      <c r="AY205" s="263" t="s">
        <v>174</v>
      </c>
    </row>
    <row r="206" s="12" customFormat="1" ht="22.8" customHeight="1">
      <c r="A206" s="12"/>
      <c r="B206" s="213"/>
      <c r="C206" s="214"/>
      <c r="D206" s="215" t="s">
        <v>78</v>
      </c>
      <c r="E206" s="227" t="s">
        <v>88</v>
      </c>
      <c r="F206" s="227" t="s">
        <v>408</v>
      </c>
      <c r="G206" s="214"/>
      <c r="H206" s="214"/>
      <c r="I206" s="217"/>
      <c r="J206" s="228">
        <f>BK206</f>
        <v>0</v>
      </c>
      <c r="K206" s="214"/>
      <c r="L206" s="219"/>
      <c r="M206" s="220"/>
      <c r="N206" s="221"/>
      <c r="O206" s="221"/>
      <c r="P206" s="222">
        <f>SUM(P207:P211)</f>
        <v>0</v>
      </c>
      <c r="Q206" s="221"/>
      <c r="R206" s="222">
        <f>SUM(R207:R211)</f>
        <v>19.244026783999995</v>
      </c>
      <c r="S206" s="221"/>
      <c r="T206" s="223">
        <f>SUM(T207:T211)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4" t="s">
        <v>86</v>
      </c>
      <c r="AT206" s="225" t="s">
        <v>78</v>
      </c>
      <c r="AU206" s="225" t="s">
        <v>86</v>
      </c>
      <c r="AY206" s="224" t="s">
        <v>174</v>
      </c>
      <c r="BK206" s="226">
        <f>SUM(BK207:BK211)</f>
        <v>0</v>
      </c>
    </row>
    <row r="207" s="2" customFormat="1" ht="44.25" customHeight="1">
      <c r="A207" s="39"/>
      <c r="B207" s="40"/>
      <c r="C207" s="229" t="s">
        <v>7</v>
      </c>
      <c r="D207" s="229" t="s">
        <v>176</v>
      </c>
      <c r="E207" s="230" t="s">
        <v>410</v>
      </c>
      <c r="F207" s="231" t="s">
        <v>411</v>
      </c>
      <c r="G207" s="232" t="s">
        <v>277</v>
      </c>
      <c r="H207" s="233">
        <v>11.773999999999999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1.6299999999999999</v>
      </c>
      <c r="R207" s="238">
        <f>Q207*H207</f>
        <v>19.191619999999997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1023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184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1024</v>
      </c>
      <c r="G209" s="254"/>
      <c r="H209" s="257">
        <v>11.773999999999999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24.15" customHeight="1">
      <c r="A210" s="39"/>
      <c r="B210" s="40"/>
      <c r="C210" s="229" t="s">
        <v>315</v>
      </c>
      <c r="D210" s="229" t="s">
        <v>176</v>
      </c>
      <c r="E210" s="230" t="s">
        <v>416</v>
      </c>
      <c r="F210" s="231" t="s">
        <v>417</v>
      </c>
      <c r="G210" s="232" t="s">
        <v>243</v>
      </c>
      <c r="H210" s="233">
        <v>71.359999999999999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0.00073439999999999996</v>
      </c>
      <c r="R210" s="238">
        <f>Q210*H210</f>
        <v>0.052406783999999998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1025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1026</v>
      </c>
      <c r="G211" s="254"/>
      <c r="H211" s="257">
        <v>71.359999999999999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12" customFormat="1" ht="22.8" customHeight="1">
      <c r="A212" s="12"/>
      <c r="B212" s="213"/>
      <c r="C212" s="214"/>
      <c r="D212" s="215" t="s">
        <v>78</v>
      </c>
      <c r="E212" s="227" t="s">
        <v>95</v>
      </c>
      <c r="F212" s="227" t="s">
        <v>420</v>
      </c>
      <c r="G212" s="214"/>
      <c r="H212" s="214"/>
      <c r="I212" s="217"/>
      <c r="J212" s="228">
        <f>BK212</f>
        <v>0</v>
      </c>
      <c r="K212" s="214"/>
      <c r="L212" s="219"/>
      <c r="M212" s="220"/>
      <c r="N212" s="221"/>
      <c r="O212" s="221"/>
      <c r="P212" s="222">
        <f>P213</f>
        <v>0</v>
      </c>
      <c r="Q212" s="221"/>
      <c r="R212" s="222">
        <f>R213</f>
        <v>0</v>
      </c>
      <c r="S212" s="221"/>
      <c r="T212" s="223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4" t="s">
        <v>86</v>
      </c>
      <c r="AT212" s="225" t="s">
        <v>78</v>
      </c>
      <c r="AU212" s="225" t="s">
        <v>86</v>
      </c>
      <c r="AY212" s="224" t="s">
        <v>174</v>
      </c>
      <c r="BK212" s="226">
        <f>BK213</f>
        <v>0</v>
      </c>
    </row>
    <row r="213" s="2" customFormat="1" ht="24.15" customHeight="1">
      <c r="A213" s="39"/>
      <c r="B213" s="40"/>
      <c r="C213" s="229" t="s">
        <v>319</v>
      </c>
      <c r="D213" s="229" t="s">
        <v>176</v>
      </c>
      <c r="E213" s="230" t="s">
        <v>422</v>
      </c>
      <c r="F213" s="231" t="s">
        <v>423</v>
      </c>
      <c r="G213" s="232" t="s">
        <v>243</v>
      </c>
      <c r="H213" s="233">
        <v>71.359999999999999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1027</v>
      </c>
    </row>
    <row r="214" s="12" customFormat="1" ht="22.8" customHeight="1">
      <c r="A214" s="12"/>
      <c r="B214" s="213"/>
      <c r="C214" s="214"/>
      <c r="D214" s="215" t="s">
        <v>78</v>
      </c>
      <c r="E214" s="227" t="s">
        <v>181</v>
      </c>
      <c r="F214" s="227" t="s">
        <v>425</v>
      </c>
      <c r="G214" s="214"/>
      <c r="H214" s="214"/>
      <c r="I214" s="217"/>
      <c r="J214" s="228">
        <f>BK214</f>
        <v>0</v>
      </c>
      <c r="K214" s="214"/>
      <c r="L214" s="219"/>
      <c r="M214" s="220"/>
      <c r="N214" s="221"/>
      <c r="O214" s="221"/>
      <c r="P214" s="222">
        <f>SUM(P215:P225)</f>
        <v>0</v>
      </c>
      <c r="Q214" s="221"/>
      <c r="R214" s="222">
        <f>SUM(R215:R225)</f>
        <v>0.71509999999999996</v>
      </c>
      <c r="S214" s="221"/>
      <c r="T214" s="223">
        <f>SUM(T215:T225)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4" t="s">
        <v>86</v>
      </c>
      <c r="AT214" s="225" t="s">
        <v>78</v>
      </c>
      <c r="AU214" s="225" t="s">
        <v>86</v>
      </c>
      <c r="AY214" s="224" t="s">
        <v>174</v>
      </c>
      <c r="BK214" s="226">
        <f>SUM(BK215:BK225)</f>
        <v>0</v>
      </c>
    </row>
    <row r="215" s="2" customFormat="1" ht="33" customHeight="1">
      <c r="A215" s="39"/>
      <c r="B215" s="40"/>
      <c r="C215" s="229" t="s">
        <v>323</v>
      </c>
      <c r="D215" s="229" t="s">
        <v>176</v>
      </c>
      <c r="E215" s="230" t="s">
        <v>427</v>
      </c>
      <c r="F215" s="231" t="s">
        <v>428</v>
      </c>
      <c r="G215" s="232" t="s">
        <v>277</v>
      </c>
      <c r="H215" s="233">
        <v>7.5099999999999998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1028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284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1029</v>
      </c>
      <c r="G217" s="254"/>
      <c r="H217" s="257">
        <v>7.5099999999999998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24.15" customHeight="1">
      <c r="A218" s="39"/>
      <c r="B218" s="40"/>
      <c r="C218" s="229" t="s">
        <v>327</v>
      </c>
      <c r="D218" s="229" t="s">
        <v>176</v>
      </c>
      <c r="E218" s="230" t="s">
        <v>435</v>
      </c>
      <c r="F218" s="231" t="s">
        <v>436</v>
      </c>
      <c r="G218" s="232" t="s">
        <v>437</v>
      </c>
      <c r="H218" s="233">
        <v>5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0.087419999999999998</v>
      </c>
      <c r="R218" s="238">
        <f>Q218*H218</f>
        <v>0.43709999999999999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1030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792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1031</v>
      </c>
      <c r="G220" s="254"/>
      <c r="H220" s="257">
        <v>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86</v>
      </c>
      <c r="AY220" s="263" t="s">
        <v>174</v>
      </c>
    </row>
    <row r="221" s="2" customFormat="1" ht="24.15" customHeight="1">
      <c r="A221" s="39"/>
      <c r="B221" s="40"/>
      <c r="C221" s="279" t="s">
        <v>333</v>
      </c>
      <c r="D221" s="279" t="s">
        <v>298</v>
      </c>
      <c r="E221" s="280" t="s">
        <v>446</v>
      </c>
      <c r="F221" s="281" t="s">
        <v>447</v>
      </c>
      <c r="G221" s="282" t="s">
        <v>437</v>
      </c>
      <c r="H221" s="283">
        <v>1</v>
      </c>
      <c r="I221" s="284"/>
      <c r="J221" s="285">
        <f>ROUND(I221*H221,2)</f>
        <v>0</v>
      </c>
      <c r="K221" s="281" t="s">
        <v>180</v>
      </c>
      <c r="L221" s="286"/>
      <c r="M221" s="287" t="s">
        <v>1</v>
      </c>
      <c r="N221" s="288" t="s">
        <v>44</v>
      </c>
      <c r="O221" s="92"/>
      <c r="P221" s="238">
        <f>O221*H221</f>
        <v>0</v>
      </c>
      <c r="Q221" s="238">
        <v>0.040000000000000001</v>
      </c>
      <c r="R221" s="238">
        <f>Q221*H221</f>
        <v>0.040000000000000001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240</v>
      </c>
      <c r="AT221" s="240" t="s">
        <v>298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1032</v>
      </c>
    </row>
    <row r="222" s="2" customFormat="1" ht="24.15" customHeight="1">
      <c r="A222" s="39"/>
      <c r="B222" s="40"/>
      <c r="C222" s="279" t="s">
        <v>340</v>
      </c>
      <c r="D222" s="279" t="s">
        <v>298</v>
      </c>
      <c r="E222" s="280" t="s">
        <v>450</v>
      </c>
      <c r="F222" s="281" t="s">
        <v>451</v>
      </c>
      <c r="G222" s="282" t="s">
        <v>437</v>
      </c>
      <c r="H222" s="283">
        <v>2</v>
      </c>
      <c r="I222" s="284"/>
      <c r="J222" s="285">
        <f>ROUND(I222*H222,2)</f>
        <v>0</v>
      </c>
      <c r="K222" s="281" t="s">
        <v>180</v>
      </c>
      <c r="L222" s="286"/>
      <c r="M222" s="287" t="s">
        <v>1</v>
      </c>
      <c r="N222" s="288" t="s">
        <v>44</v>
      </c>
      <c r="O222" s="92"/>
      <c r="P222" s="238">
        <f>O222*H222</f>
        <v>0</v>
      </c>
      <c r="Q222" s="238">
        <v>0.050999999999999997</v>
      </c>
      <c r="R222" s="238">
        <f>Q222*H222</f>
        <v>0.10199999999999999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240</v>
      </c>
      <c r="AT222" s="240" t="s">
        <v>298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1033</v>
      </c>
    </row>
    <row r="223" s="2" customFormat="1" ht="24.15" customHeight="1">
      <c r="A223" s="39"/>
      <c r="B223" s="40"/>
      <c r="C223" s="279" t="s">
        <v>346</v>
      </c>
      <c r="D223" s="279" t="s">
        <v>298</v>
      </c>
      <c r="E223" s="280" t="s">
        <v>454</v>
      </c>
      <c r="F223" s="281" t="s">
        <v>455</v>
      </c>
      <c r="G223" s="282" t="s">
        <v>437</v>
      </c>
      <c r="H223" s="283">
        <v>2</v>
      </c>
      <c r="I223" s="284"/>
      <c r="J223" s="285">
        <f>ROUND(I223*H223,2)</f>
        <v>0</v>
      </c>
      <c r="K223" s="281" t="s">
        <v>180</v>
      </c>
      <c r="L223" s="286"/>
      <c r="M223" s="287" t="s">
        <v>1</v>
      </c>
      <c r="N223" s="288" t="s">
        <v>44</v>
      </c>
      <c r="O223" s="92"/>
      <c r="P223" s="238">
        <f>O223*H223</f>
        <v>0</v>
      </c>
      <c r="Q223" s="238">
        <v>0.068000000000000005</v>
      </c>
      <c r="R223" s="238">
        <f>Q223*H223</f>
        <v>0.13600000000000001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240</v>
      </c>
      <c r="AT223" s="240" t="s">
        <v>298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1034</v>
      </c>
    </row>
    <row r="224" s="2" customFormat="1" ht="49.05" customHeight="1">
      <c r="A224" s="39"/>
      <c r="B224" s="40"/>
      <c r="C224" s="229" t="s">
        <v>350</v>
      </c>
      <c r="D224" s="229" t="s">
        <v>176</v>
      </c>
      <c r="E224" s="230" t="s">
        <v>466</v>
      </c>
      <c r="F224" s="231" t="s">
        <v>467</v>
      </c>
      <c r="G224" s="232" t="s">
        <v>277</v>
      </c>
      <c r="H224" s="233">
        <v>0.60299999999999998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1035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1036</v>
      </c>
      <c r="G225" s="254"/>
      <c r="H225" s="257">
        <v>0.60299999999999998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12" customFormat="1" ht="22.8" customHeight="1">
      <c r="A226" s="12"/>
      <c r="B226" s="213"/>
      <c r="C226" s="214"/>
      <c r="D226" s="215" t="s">
        <v>78</v>
      </c>
      <c r="E226" s="227" t="s">
        <v>210</v>
      </c>
      <c r="F226" s="227" t="s">
        <v>470</v>
      </c>
      <c r="G226" s="214"/>
      <c r="H226" s="214"/>
      <c r="I226" s="217"/>
      <c r="J226" s="228">
        <f>BK226</f>
        <v>0</v>
      </c>
      <c r="K226" s="214"/>
      <c r="L226" s="219"/>
      <c r="M226" s="220"/>
      <c r="N226" s="221"/>
      <c r="O226" s="221"/>
      <c r="P226" s="222">
        <f>SUM(P227:P253)</f>
        <v>0</v>
      </c>
      <c r="Q226" s="221"/>
      <c r="R226" s="222">
        <f>SUM(R227:R253)</f>
        <v>0</v>
      </c>
      <c r="S226" s="221"/>
      <c r="T226" s="223">
        <f>SUM(T227:T253)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4" t="s">
        <v>86</v>
      </c>
      <c r="AT226" s="225" t="s">
        <v>78</v>
      </c>
      <c r="AU226" s="225" t="s">
        <v>86</v>
      </c>
      <c r="AY226" s="224" t="s">
        <v>174</v>
      </c>
      <c r="BK226" s="226">
        <f>SUM(BK227:BK253)</f>
        <v>0</v>
      </c>
    </row>
    <row r="227" s="2" customFormat="1" ht="33" customHeight="1">
      <c r="A227" s="39"/>
      <c r="B227" s="40"/>
      <c r="C227" s="229" t="s">
        <v>355</v>
      </c>
      <c r="D227" s="229" t="s">
        <v>176</v>
      </c>
      <c r="E227" s="230" t="s">
        <v>476</v>
      </c>
      <c r="F227" s="231" t="s">
        <v>477</v>
      </c>
      <c r="G227" s="232" t="s">
        <v>179</v>
      </c>
      <c r="H227" s="233">
        <v>78.495999999999995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1037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988</v>
      </c>
      <c r="G228" s="254"/>
      <c r="H228" s="257">
        <v>78.495999999999995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86</v>
      </c>
      <c r="AY228" s="263" t="s">
        <v>174</v>
      </c>
    </row>
    <row r="229" s="2" customFormat="1" ht="33" customHeight="1">
      <c r="A229" s="39"/>
      <c r="B229" s="40"/>
      <c r="C229" s="229" t="s">
        <v>359</v>
      </c>
      <c r="D229" s="229" t="s">
        <v>176</v>
      </c>
      <c r="E229" s="230" t="s">
        <v>802</v>
      </c>
      <c r="F229" s="231" t="s">
        <v>803</v>
      </c>
      <c r="G229" s="232" t="s">
        <v>179</v>
      </c>
      <c r="H229" s="233">
        <v>78.495999999999995</v>
      </c>
      <c r="I229" s="234"/>
      <c r="J229" s="235">
        <f>ROUND(I229*H229,2)</f>
        <v>0</v>
      </c>
      <c r="K229" s="231" t="s">
        <v>180</v>
      </c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181</v>
      </c>
      <c r="AT229" s="240" t="s">
        <v>176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1038</v>
      </c>
    </row>
    <row r="230" s="13" customFormat="1">
      <c r="A230" s="13"/>
      <c r="B230" s="242"/>
      <c r="C230" s="243"/>
      <c r="D230" s="244" t="s">
        <v>183</v>
      </c>
      <c r="E230" s="245" t="s">
        <v>1</v>
      </c>
      <c r="F230" s="246" t="s">
        <v>184</v>
      </c>
      <c r="G230" s="243"/>
      <c r="H230" s="245" t="s">
        <v>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183</v>
      </c>
      <c r="AU230" s="252" t="s">
        <v>88</v>
      </c>
      <c r="AV230" s="13" t="s">
        <v>86</v>
      </c>
      <c r="AW230" s="13" t="s">
        <v>34</v>
      </c>
      <c r="AX230" s="13" t="s">
        <v>79</v>
      </c>
      <c r="AY230" s="252" t="s">
        <v>174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185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483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988</v>
      </c>
      <c r="G233" s="254"/>
      <c r="H233" s="257">
        <v>78.495999999999995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86</v>
      </c>
      <c r="AY233" s="263" t="s">
        <v>174</v>
      </c>
    </row>
    <row r="234" s="2" customFormat="1" ht="49.05" customHeight="1">
      <c r="A234" s="39"/>
      <c r="B234" s="40"/>
      <c r="C234" s="229" t="s">
        <v>366</v>
      </c>
      <c r="D234" s="229" t="s">
        <v>176</v>
      </c>
      <c r="E234" s="230" t="s">
        <v>806</v>
      </c>
      <c r="F234" s="231" t="s">
        <v>807</v>
      </c>
      <c r="G234" s="232" t="s">
        <v>179</v>
      </c>
      <c r="H234" s="233">
        <v>149.856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1039</v>
      </c>
    </row>
    <row r="235" s="13" customFormat="1">
      <c r="A235" s="13"/>
      <c r="B235" s="242"/>
      <c r="C235" s="243"/>
      <c r="D235" s="244" t="s">
        <v>183</v>
      </c>
      <c r="E235" s="245" t="s">
        <v>1</v>
      </c>
      <c r="F235" s="246" t="s">
        <v>184</v>
      </c>
      <c r="G235" s="243"/>
      <c r="H235" s="245" t="s">
        <v>1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2" t="s">
        <v>183</v>
      </c>
      <c r="AU235" s="252" t="s">
        <v>88</v>
      </c>
      <c r="AV235" s="13" t="s">
        <v>86</v>
      </c>
      <c r="AW235" s="13" t="s">
        <v>34</v>
      </c>
      <c r="AX235" s="13" t="s">
        <v>79</v>
      </c>
      <c r="AY235" s="252" t="s">
        <v>174</v>
      </c>
    </row>
    <row r="236" s="13" customFormat="1">
      <c r="A236" s="13"/>
      <c r="B236" s="242"/>
      <c r="C236" s="243"/>
      <c r="D236" s="244" t="s">
        <v>183</v>
      </c>
      <c r="E236" s="245" t="s">
        <v>1</v>
      </c>
      <c r="F236" s="246" t="s">
        <v>185</v>
      </c>
      <c r="G236" s="243"/>
      <c r="H236" s="245" t="s">
        <v>1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183</v>
      </c>
      <c r="AU236" s="252" t="s">
        <v>88</v>
      </c>
      <c r="AV236" s="13" t="s">
        <v>86</v>
      </c>
      <c r="AW236" s="13" t="s">
        <v>34</v>
      </c>
      <c r="AX236" s="13" t="s">
        <v>79</v>
      </c>
      <c r="AY236" s="252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995</v>
      </c>
      <c r="G237" s="254"/>
      <c r="H237" s="257">
        <v>149.856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86</v>
      </c>
      <c r="AY237" s="263" t="s">
        <v>174</v>
      </c>
    </row>
    <row r="238" s="2" customFormat="1" ht="37.8" customHeight="1">
      <c r="A238" s="39"/>
      <c r="B238" s="40"/>
      <c r="C238" s="229" t="s">
        <v>372</v>
      </c>
      <c r="D238" s="229" t="s">
        <v>176</v>
      </c>
      <c r="E238" s="230" t="s">
        <v>810</v>
      </c>
      <c r="F238" s="231" t="s">
        <v>811</v>
      </c>
      <c r="G238" s="232" t="s">
        <v>179</v>
      </c>
      <c r="H238" s="233">
        <v>78.495999999999995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1040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184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185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988</v>
      </c>
      <c r="G241" s="254"/>
      <c r="H241" s="257">
        <v>78.495999999999995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86</v>
      </c>
      <c r="AY241" s="263" t="s">
        <v>174</v>
      </c>
    </row>
    <row r="242" s="2" customFormat="1" ht="24.15" customHeight="1">
      <c r="A242" s="39"/>
      <c r="B242" s="40"/>
      <c r="C242" s="229" t="s">
        <v>377</v>
      </c>
      <c r="D242" s="229" t="s">
        <v>176</v>
      </c>
      <c r="E242" s="230" t="s">
        <v>493</v>
      </c>
      <c r="F242" s="231" t="s">
        <v>494</v>
      </c>
      <c r="G242" s="232" t="s">
        <v>179</v>
      </c>
      <c r="H242" s="233">
        <v>149.856</v>
      </c>
      <c r="I242" s="234"/>
      <c r="J242" s="235">
        <f>ROUND(I242*H242,2)</f>
        <v>0</v>
      </c>
      <c r="K242" s="231" t="s">
        <v>180</v>
      </c>
      <c r="L242" s="45"/>
      <c r="M242" s="236" t="s">
        <v>1</v>
      </c>
      <c r="N242" s="237" t="s">
        <v>44</v>
      </c>
      <c r="O242" s="92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181</v>
      </c>
      <c r="AT242" s="240" t="s">
        <v>176</v>
      </c>
      <c r="AU242" s="240" t="s">
        <v>88</v>
      </c>
      <c r="AY242" s="18" t="s">
        <v>174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86</v>
      </c>
      <c r="BK242" s="241">
        <f>ROUND(I242*H242,2)</f>
        <v>0</v>
      </c>
      <c r="BL242" s="18" t="s">
        <v>181</v>
      </c>
      <c r="BM242" s="240" t="s">
        <v>1041</v>
      </c>
    </row>
    <row r="243" s="13" customFormat="1">
      <c r="A243" s="13"/>
      <c r="B243" s="242"/>
      <c r="C243" s="243"/>
      <c r="D243" s="244" t="s">
        <v>183</v>
      </c>
      <c r="E243" s="245" t="s">
        <v>1</v>
      </c>
      <c r="F243" s="246" t="s">
        <v>184</v>
      </c>
      <c r="G243" s="243"/>
      <c r="H243" s="245" t="s">
        <v>1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183</v>
      </c>
      <c r="AU243" s="252" t="s">
        <v>88</v>
      </c>
      <c r="AV243" s="13" t="s">
        <v>86</v>
      </c>
      <c r="AW243" s="13" t="s">
        <v>34</v>
      </c>
      <c r="AX243" s="13" t="s">
        <v>79</v>
      </c>
      <c r="AY243" s="252" t="s">
        <v>174</v>
      </c>
    </row>
    <row r="244" s="13" customFormat="1">
      <c r="A244" s="13"/>
      <c r="B244" s="242"/>
      <c r="C244" s="243"/>
      <c r="D244" s="244" t="s">
        <v>183</v>
      </c>
      <c r="E244" s="245" t="s">
        <v>1</v>
      </c>
      <c r="F244" s="246" t="s">
        <v>185</v>
      </c>
      <c r="G244" s="243"/>
      <c r="H244" s="245" t="s">
        <v>1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183</v>
      </c>
      <c r="AU244" s="252" t="s">
        <v>88</v>
      </c>
      <c r="AV244" s="13" t="s">
        <v>86</v>
      </c>
      <c r="AW244" s="13" t="s">
        <v>34</v>
      </c>
      <c r="AX244" s="13" t="s">
        <v>79</v>
      </c>
      <c r="AY244" s="252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995</v>
      </c>
      <c r="G245" s="254"/>
      <c r="H245" s="257">
        <v>149.856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86</v>
      </c>
      <c r="AY245" s="263" t="s">
        <v>174</v>
      </c>
    </row>
    <row r="246" s="2" customFormat="1" ht="24.15" customHeight="1">
      <c r="A246" s="39"/>
      <c r="B246" s="40"/>
      <c r="C246" s="229" t="s">
        <v>382</v>
      </c>
      <c r="D246" s="229" t="s">
        <v>176</v>
      </c>
      <c r="E246" s="230" t="s">
        <v>501</v>
      </c>
      <c r="F246" s="231" t="s">
        <v>502</v>
      </c>
      <c r="G246" s="232" t="s">
        <v>179</v>
      </c>
      <c r="H246" s="233">
        <v>185.536</v>
      </c>
      <c r="I246" s="234"/>
      <c r="J246" s="235">
        <f>ROUND(I246*H246,2)</f>
        <v>0</v>
      </c>
      <c r="K246" s="231" t="s">
        <v>1</v>
      </c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181</v>
      </c>
      <c r="AT246" s="240" t="s">
        <v>176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1042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184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3" customFormat="1">
      <c r="A248" s="13"/>
      <c r="B248" s="242"/>
      <c r="C248" s="243"/>
      <c r="D248" s="244" t="s">
        <v>183</v>
      </c>
      <c r="E248" s="245" t="s">
        <v>1</v>
      </c>
      <c r="F248" s="246" t="s">
        <v>185</v>
      </c>
      <c r="G248" s="243"/>
      <c r="H248" s="245" t="s">
        <v>1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2" t="s">
        <v>183</v>
      </c>
      <c r="AU248" s="252" t="s">
        <v>88</v>
      </c>
      <c r="AV248" s="13" t="s">
        <v>86</v>
      </c>
      <c r="AW248" s="13" t="s">
        <v>34</v>
      </c>
      <c r="AX248" s="13" t="s">
        <v>79</v>
      </c>
      <c r="AY248" s="252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1043</v>
      </c>
      <c r="G249" s="254"/>
      <c r="H249" s="257">
        <v>185.536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86</v>
      </c>
      <c r="AY249" s="263" t="s">
        <v>174</v>
      </c>
    </row>
    <row r="250" s="2" customFormat="1" ht="49.05" customHeight="1">
      <c r="A250" s="39"/>
      <c r="B250" s="40"/>
      <c r="C250" s="229" t="s">
        <v>387</v>
      </c>
      <c r="D250" s="229" t="s">
        <v>176</v>
      </c>
      <c r="E250" s="230" t="s">
        <v>818</v>
      </c>
      <c r="F250" s="231" t="s">
        <v>819</v>
      </c>
      <c r="G250" s="232" t="s">
        <v>179</v>
      </c>
      <c r="H250" s="233">
        <v>185.536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1044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184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185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1043</v>
      </c>
      <c r="G253" s="254"/>
      <c r="H253" s="257">
        <v>185.536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240</v>
      </c>
      <c r="F254" s="227" t="s">
        <v>526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SUM(P255:P280)</f>
        <v>0</v>
      </c>
      <c r="Q254" s="221"/>
      <c r="R254" s="222">
        <f>SUM(R255:R280)</f>
        <v>10.487900000000002</v>
      </c>
      <c r="S254" s="221"/>
      <c r="T254" s="223">
        <f>SUM(T255:T280)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SUM(BK255:BK280)</f>
        <v>0</v>
      </c>
    </row>
    <row r="255" s="2" customFormat="1" ht="24.15" customHeight="1">
      <c r="A255" s="39"/>
      <c r="B255" s="40"/>
      <c r="C255" s="229" t="s">
        <v>392</v>
      </c>
      <c r="D255" s="229" t="s">
        <v>176</v>
      </c>
      <c r="E255" s="230" t="s">
        <v>528</v>
      </c>
      <c r="F255" s="231" t="s">
        <v>529</v>
      </c>
      <c r="G255" s="232" t="s">
        <v>243</v>
      </c>
      <c r="H255" s="233">
        <v>71.359999999999999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2.0000000000000002E-05</v>
      </c>
      <c r="R255" s="238">
        <f>Q255*H255</f>
        <v>0.0014272000000000002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1045</v>
      </c>
    </row>
    <row r="256" s="2" customFormat="1" ht="24.15" customHeight="1">
      <c r="A256" s="39"/>
      <c r="B256" s="40"/>
      <c r="C256" s="279" t="s">
        <v>397</v>
      </c>
      <c r="D256" s="279" t="s">
        <v>298</v>
      </c>
      <c r="E256" s="280" t="s">
        <v>532</v>
      </c>
      <c r="F256" s="281" t="s">
        <v>533</v>
      </c>
      <c r="G256" s="282" t="s">
        <v>243</v>
      </c>
      <c r="H256" s="283">
        <v>71.359999999999999</v>
      </c>
      <c r="I256" s="284"/>
      <c r="J256" s="285">
        <f>ROUND(I256*H256,2)</f>
        <v>0</v>
      </c>
      <c r="K256" s="281" t="s">
        <v>180</v>
      </c>
      <c r="L256" s="286"/>
      <c r="M256" s="287" t="s">
        <v>1</v>
      </c>
      <c r="N256" s="288" t="s">
        <v>44</v>
      </c>
      <c r="O256" s="92"/>
      <c r="P256" s="238">
        <f>O256*H256</f>
        <v>0</v>
      </c>
      <c r="Q256" s="238">
        <v>0.017000000000000001</v>
      </c>
      <c r="R256" s="238">
        <f>Q256*H256</f>
        <v>1.21312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240</v>
      </c>
      <c r="AT256" s="240" t="s">
        <v>298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1046</v>
      </c>
    </row>
    <row r="257" s="2" customFormat="1" ht="44.25" customHeight="1">
      <c r="A257" s="39"/>
      <c r="B257" s="40"/>
      <c r="C257" s="229" t="s">
        <v>402</v>
      </c>
      <c r="D257" s="229" t="s">
        <v>176</v>
      </c>
      <c r="E257" s="230" t="s">
        <v>536</v>
      </c>
      <c r="F257" s="231" t="s">
        <v>537</v>
      </c>
      <c r="G257" s="232" t="s">
        <v>437</v>
      </c>
      <c r="H257" s="233">
        <v>2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1047</v>
      </c>
    </row>
    <row r="258" s="2" customFormat="1" ht="16.5" customHeight="1">
      <c r="A258" s="39"/>
      <c r="B258" s="40"/>
      <c r="C258" s="279" t="s">
        <v>409</v>
      </c>
      <c r="D258" s="279" t="s">
        <v>298</v>
      </c>
      <c r="E258" s="280" t="s">
        <v>540</v>
      </c>
      <c r="F258" s="281" t="s">
        <v>541</v>
      </c>
      <c r="G258" s="282" t="s">
        <v>437</v>
      </c>
      <c r="H258" s="283">
        <v>2</v>
      </c>
      <c r="I258" s="284"/>
      <c r="J258" s="285">
        <f>ROUND(I258*H258,2)</f>
        <v>0</v>
      </c>
      <c r="K258" s="281" t="s">
        <v>180</v>
      </c>
      <c r="L258" s="286"/>
      <c r="M258" s="287" t="s">
        <v>1</v>
      </c>
      <c r="N258" s="288" t="s">
        <v>44</v>
      </c>
      <c r="O258" s="92"/>
      <c r="P258" s="238">
        <f>O258*H258</f>
        <v>0</v>
      </c>
      <c r="Q258" s="238">
        <v>5.0000000000000002E-05</v>
      </c>
      <c r="R258" s="238">
        <f>Q258*H258</f>
        <v>0.00010000000000000001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240</v>
      </c>
      <c r="AT258" s="240" t="s">
        <v>298</v>
      </c>
      <c r="AU258" s="240" t="s">
        <v>88</v>
      </c>
      <c r="AY258" s="18" t="s">
        <v>174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86</v>
      </c>
      <c r="BK258" s="241">
        <f>ROUND(I258*H258,2)</f>
        <v>0</v>
      </c>
      <c r="BL258" s="18" t="s">
        <v>181</v>
      </c>
      <c r="BM258" s="240" t="s">
        <v>1048</v>
      </c>
    </row>
    <row r="259" s="2" customFormat="1" ht="37.8" customHeight="1">
      <c r="A259" s="39"/>
      <c r="B259" s="40"/>
      <c r="C259" s="229" t="s">
        <v>415</v>
      </c>
      <c r="D259" s="229" t="s">
        <v>176</v>
      </c>
      <c r="E259" s="230" t="s">
        <v>552</v>
      </c>
      <c r="F259" s="231" t="s">
        <v>553</v>
      </c>
      <c r="G259" s="232" t="s">
        <v>437</v>
      </c>
      <c r="H259" s="233">
        <v>2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1049</v>
      </c>
    </row>
    <row r="260" s="2" customFormat="1" ht="16.5" customHeight="1">
      <c r="A260" s="39"/>
      <c r="B260" s="40"/>
      <c r="C260" s="279" t="s">
        <v>421</v>
      </c>
      <c r="D260" s="279" t="s">
        <v>298</v>
      </c>
      <c r="E260" s="280" t="s">
        <v>556</v>
      </c>
      <c r="F260" s="281" t="s">
        <v>557</v>
      </c>
      <c r="G260" s="282" t="s">
        <v>437</v>
      </c>
      <c r="H260" s="283">
        <v>2</v>
      </c>
      <c r="I260" s="284"/>
      <c r="J260" s="285">
        <f>ROUND(I260*H260,2)</f>
        <v>0</v>
      </c>
      <c r="K260" s="281" t="s">
        <v>180</v>
      </c>
      <c r="L260" s="286"/>
      <c r="M260" s="287" t="s">
        <v>1</v>
      </c>
      <c r="N260" s="288" t="s">
        <v>44</v>
      </c>
      <c r="O260" s="92"/>
      <c r="P260" s="238">
        <f>O260*H260</f>
        <v>0</v>
      </c>
      <c r="Q260" s="238">
        <v>0.0086999999999999994</v>
      </c>
      <c r="R260" s="238">
        <f>Q260*H260</f>
        <v>0.017399999999999999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240</v>
      </c>
      <c r="AT260" s="240" t="s">
        <v>298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1050</v>
      </c>
    </row>
    <row r="261" s="2" customFormat="1" ht="24.15" customHeight="1">
      <c r="A261" s="39"/>
      <c r="B261" s="40"/>
      <c r="C261" s="229" t="s">
        <v>426</v>
      </c>
      <c r="D261" s="229" t="s">
        <v>176</v>
      </c>
      <c r="E261" s="230" t="s">
        <v>564</v>
      </c>
      <c r="F261" s="231" t="s">
        <v>565</v>
      </c>
      <c r="G261" s="232" t="s">
        <v>566</v>
      </c>
      <c r="H261" s="233">
        <v>4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0.0003102</v>
      </c>
      <c r="R261" s="238">
        <f>Q261*H261</f>
        <v>0.0012408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1051</v>
      </c>
    </row>
    <row r="262" s="2" customFormat="1" ht="24.15" customHeight="1">
      <c r="A262" s="39"/>
      <c r="B262" s="40"/>
      <c r="C262" s="229" t="s">
        <v>430</v>
      </c>
      <c r="D262" s="229" t="s">
        <v>176</v>
      </c>
      <c r="E262" s="230" t="s">
        <v>569</v>
      </c>
      <c r="F262" s="231" t="s">
        <v>570</v>
      </c>
      <c r="G262" s="232" t="s">
        <v>437</v>
      </c>
      <c r="H262" s="233">
        <v>3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0.010186000000000001</v>
      </c>
      <c r="R262" s="238">
        <f>Q262*H262</f>
        <v>0.030558000000000002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1052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792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4" customFormat="1">
      <c r="A264" s="14"/>
      <c r="B264" s="253"/>
      <c r="C264" s="254"/>
      <c r="D264" s="244" t="s">
        <v>183</v>
      </c>
      <c r="E264" s="255" t="s">
        <v>1</v>
      </c>
      <c r="F264" s="256" t="s">
        <v>1053</v>
      </c>
      <c r="G264" s="254"/>
      <c r="H264" s="257">
        <v>3</v>
      </c>
      <c r="I264" s="258"/>
      <c r="J264" s="254"/>
      <c r="K264" s="254"/>
      <c r="L264" s="259"/>
      <c r="M264" s="260"/>
      <c r="N264" s="261"/>
      <c r="O264" s="261"/>
      <c r="P264" s="261"/>
      <c r="Q264" s="261"/>
      <c r="R264" s="261"/>
      <c r="S264" s="261"/>
      <c r="T264" s="26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3" t="s">
        <v>183</v>
      </c>
      <c r="AU264" s="263" t="s">
        <v>88</v>
      </c>
      <c r="AV264" s="14" t="s">
        <v>88</v>
      </c>
      <c r="AW264" s="14" t="s">
        <v>34</v>
      </c>
      <c r="AX264" s="14" t="s">
        <v>86</v>
      </c>
      <c r="AY264" s="263" t="s">
        <v>174</v>
      </c>
    </row>
    <row r="265" s="2" customFormat="1" ht="21.75" customHeight="1">
      <c r="A265" s="39"/>
      <c r="B265" s="40"/>
      <c r="C265" s="279" t="s">
        <v>434</v>
      </c>
      <c r="D265" s="279" t="s">
        <v>298</v>
      </c>
      <c r="E265" s="280" t="s">
        <v>579</v>
      </c>
      <c r="F265" s="281" t="s">
        <v>580</v>
      </c>
      <c r="G265" s="282" t="s">
        <v>437</v>
      </c>
      <c r="H265" s="283">
        <v>2</v>
      </c>
      <c r="I265" s="284"/>
      <c r="J265" s="285">
        <f>ROUND(I265*H265,2)</f>
        <v>0</v>
      </c>
      <c r="K265" s="281" t="s">
        <v>180</v>
      </c>
      <c r="L265" s="286"/>
      <c r="M265" s="287" t="s">
        <v>1</v>
      </c>
      <c r="N265" s="288" t="s">
        <v>44</v>
      </c>
      <c r="O265" s="92"/>
      <c r="P265" s="238">
        <f>O265*H265</f>
        <v>0</v>
      </c>
      <c r="Q265" s="238">
        <v>0.50600000000000001</v>
      </c>
      <c r="R265" s="238">
        <f>Q265*H265</f>
        <v>1.012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240</v>
      </c>
      <c r="AT265" s="240" t="s">
        <v>298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1054</v>
      </c>
    </row>
    <row r="266" s="2" customFormat="1" ht="21.75" customHeight="1">
      <c r="A266" s="39"/>
      <c r="B266" s="40"/>
      <c r="C266" s="279" t="s">
        <v>441</v>
      </c>
      <c r="D266" s="279" t="s">
        <v>298</v>
      </c>
      <c r="E266" s="280" t="s">
        <v>583</v>
      </c>
      <c r="F266" s="281" t="s">
        <v>584</v>
      </c>
      <c r="G266" s="282" t="s">
        <v>437</v>
      </c>
      <c r="H266" s="283">
        <v>1</v>
      </c>
      <c r="I266" s="284"/>
      <c r="J266" s="285">
        <f>ROUND(I266*H266,2)</f>
        <v>0</v>
      </c>
      <c r="K266" s="281" t="s">
        <v>180</v>
      </c>
      <c r="L266" s="286"/>
      <c r="M266" s="287" t="s">
        <v>1</v>
      </c>
      <c r="N266" s="288" t="s">
        <v>44</v>
      </c>
      <c r="O266" s="92"/>
      <c r="P266" s="238">
        <f>O266*H266</f>
        <v>0</v>
      </c>
      <c r="Q266" s="238">
        <v>1.0129999999999999</v>
      </c>
      <c r="R266" s="238">
        <f>Q266*H266</f>
        <v>1.0129999999999999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240</v>
      </c>
      <c r="AT266" s="240" t="s">
        <v>298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1055</v>
      </c>
    </row>
    <row r="267" s="2" customFormat="1" ht="24.15" customHeight="1">
      <c r="A267" s="39"/>
      <c r="B267" s="40"/>
      <c r="C267" s="229" t="s">
        <v>445</v>
      </c>
      <c r="D267" s="229" t="s">
        <v>176</v>
      </c>
      <c r="E267" s="230" t="s">
        <v>587</v>
      </c>
      <c r="F267" s="231" t="s">
        <v>588</v>
      </c>
      <c r="G267" s="232" t="s">
        <v>437</v>
      </c>
      <c r="H267" s="233">
        <v>3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0.01248</v>
      </c>
      <c r="R267" s="238">
        <f>Q267*H267</f>
        <v>0.037440000000000001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1056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572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95</v>
      </c>
      <c r="G269" s="254"/>
      <c r="H269" s="257">
        <v>3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86</v>
      </c>
      <c r="AY269" s="263" t="s">
        <v>174</v>
      </c>
    </row>
    <row r="270" s="2" customFormat="1" ht="24.15" customHeight="1">
      <c r="A270" s="39"/>
      <c r="B270" s="40"/>
      <c r="C270" s="279" t="s">
        <v>449</v>
      </c>
      <c r="D270" s="279" t="s">
        <v>298</v>
      </c>
      <c r="E270" s="280" t="s">
        <v>591</v>
      </c>
      <c r="F270" s="281" t="s">
        <v>592</v>
      </c>
      <c r="G270" s="282" t="s">
        <v>437</v>
      </c>
      <c r="H270" s="283">
        <v>3</v>
      </c>
      <c r="I270" s="284"/>
      <c r="J270" s="285">
        <f>ROUND(I270*H270,2)</f>
        <v>0</v>
      </c>
      <c r="K270" s="281" t="s">
        <v>180</v>
      </c>
      <c r="L270" s="286"/>
      <c r="M270" s="287" t="s">
        <v>1</v>
      </c>
      <c r="N270" s="288" t="s">
        <v>44</v>
      </c>
      <c r="O270" s="92"/>
      <c r="P270" s="238">
        <f>O270*H270</f>
        <v>0</v>
      </c>
      <c r="Q270" s="238">
        <v>0.58499999999999996</v>
      </c>
      <c r="R270" s="238">
        <f>Q270*H270</f>
        <v>1.7549999999999999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240</v>
      </c>
      <c r="AT270" s="240" t="s">
        <v>298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1057</v>
      </c>
    </row>
    <row r="271" s="2" customFormat="1" ht="24.15" customHeight="1">
      <c r="A271" s="39"/>
      <c r="B271" s="40"/>
      <c r="C271" s="229" t="s">
        <v>453</v>
      </c>
      <c r="D271" s="229" t="s">
        <v>176</v>
      </c>
      <c r="E271" s="230" t="s">
        <v>595</v>
      </c>
      <c r="F271" s="231" t="s">
        <v>596</v>
      </c>
      <c r="G271" s="232" t="s">
        <v>437</v>
      </c>
      <c r="H271" s="233">
        <v>3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0.028538000000000001</v>
      </c>
      <c r="R271" s="238">
        <f>Q271*H271</f>
        <v>0.085613999999999996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1058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572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95</v>
      </c>
      <c r="G273" s="254"/>
      <c r="H273" s="257">
        <v>3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21.75" customHeight="1">
      <c r="A274" s="39"/>
      <c r="B274" s="40"/>
      <c r="C274" s="279" t="s">
        <v>457</v>
      </c>
      <c r="D274" s="279" t="s">
        <v>298</v>
      </c>
      <c r="E274" s="280" t="s">
        <v>599</v>
      </c>
      <c r="F274" s="281" t="s">
        <v>600</v>
      </c>
      <c r="G274" s="282" t="s">
        <v>437</v>
      </c>
      <c r="H274" s="283">
        <v>3</v>
      </c>
      <c r="I274" s="284"/>
      <c r="J274" s="285">
        <f>ROUND(I274*H274,2)</f>
        <v>0</v>
      </c>
      <c r="K274" s="281" t="s">
        <v>180</v>
      </c>
      <c r="L274" s="286"/>
      <c r="M274" s="287" t="s">
        <v>1</v>
      </c>
      <c r="N274" s="288" t="s">
        <v>44</v>
      </c>
      <c r="O274" s="92"/>
      <c r="P274" s="238">
        <f>O274*H274</f>
        <v>0</v>
      </c>
      <c r="Q274" s="238">
        <v>1.6000000000000001</v>
      </c>
      <c r="R274" s="238">
        <f>Q274*H274</f>
        <v>4.8000000000000007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240</v>
      </c>
      <c r="AT274" s="240" t="s">
        <v>298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1059</v>
      </c>
    </row>
    <row r="275" s="2" customFormat="1" ht="24.15" customHeight="1">
      <c r="A275" s="39"/>
      <c r="B275" s="40"/>
      <c r="C275" s="279" t="s">
        <v>461</v>
      </c>
      <c r="D275" s="279" t="s">
        <v>298</v>
      </c>
      <c r="E275" s="280" t="s">
        <v>603</v>
      </c>
      <c r="F275" s="281" t="s">
        <v>604</v>
      </c>
      <c r="G275" s="282" t="s">
        <v>437</v>
      </c>
      <c r="H275" s="283">
        <v>6</v>
      </c>
      <c r="I275" s="284"/>
      <c r="J275" s="285">
        <f>ROUND(I275*H275,2)</f>
        <v>0</v>
      </c>
      <c r="K275" s="281" t="s">
        <v>180</v>
      </c>
      <c r="L275" s="286"/>
      <c r="M275" s="287" t="s">
        <v>1</v>
      </c>
      <c r="N275" s="288" t="s">
        <v>44</v>
      </c>
      <c r="O275" s="92"/>
      <c r="P275" s="238">
        <f>O275*H275</f>
        <v>0</v>
      </c>
      <c r="Q275" s="238">
        <v>0.002</v>
      </c>
      <c r="R275" s="238">
        <f>Q275*H275</f>
        <v>0.012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240</v>
      </c>
      <c r="AT275" s="240" t="s">
        <v>298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1060</v>
      </c>
    </row>
    <row r="276" s="2" customFormat="1" ht="37.8" customHeight="1">
      <c r="A276" s="39"/>
      <c r="B276" s="40"/>
      <c r="C276" s="229" t="s">
        <v>465</v>
      </c>
      <c r="D276" s="229" t="s">
        <v>176</v>
      </c>
      <c r="E276" s="230" t="s">
        <v>613</v>
      </c>
      <c r="F276" s="231" t="s">
        <v>614</v>
      </c>
      <c r="G276" s="232" t="s">
        <v>437</v>
      </c>
      <c r="H276" s="233">
        <v>3</v>
      </c>
      <c r="I276" s="234"/>
      <c r="J276" s="235">
        <f>ROUND(I276*H276,2)</f>
        <v>0</v>
      </c>
      <c r="K276" s="231" t="s">
        <v>180</v>
      </c>
      <c r="L276" s="45"/>
      <c r="M276" s="236" t="s">
        <v>1</v>
      </c>
      <c r="N276" s="237" t="s">
        <v>44</v>
      </c>
      <c r="O276" s="92"/>
      <c r="P276" s="238">
        <f>O276*H276</f>
        <v>0</v>
      </c>
      <c r="Q276" s="238">
        <v>0.089999999999999997</v>
      </c>
      <c r="R276" s="238">
        <f>Q276*H276</f>
        <v>0.27000000000000002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181</v>
      </c>
      <c r="AT276" s="240" t="s">
        <v>176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1061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792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1053</v>
      </c>
      <c r="G278" s="254"/>
      <c r="H278" s="257">
        <v>3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86</v>
      </c>
      <c r="AY278" s="263" t="s">
        <v>174</v>
      </c>
    </row>
    <row r="279" s="2" customFormat="1" ht="21.75" customHeight="1">
      <c r="A279" s="39"/>
      <c r="B279" s="40"/>
      <c r="C279" s="279" t="s">
        <v>471</v>
      </c>
      <c r="D279" s="279" t="s">
        <v>298</v>
      </c>
      <c r="E279" s="280" t="s">
        <v>964</v>
      </c>
      <c r="F279" s="281" t="s">
        <v>846</v>
      </c>
      <c r="G279" s="282" t="s">
        <v>437</v>
      </c>
      <c r="H279" s="283">
        <v>2</v>
      </c>
      <c r="I279" s="284"/>
      <c r="J279" s="285">
        <f>ROUND(I279*H279,2)</f>
        <v>0</v>
      </c>
      <c r="K279" s="281" t="s">
        <v>1</v>
      </c>
      <c r="L279" s="286"/>
      <c r="M279" s="287" t="s">
        <v>1</v>
      </c>
      <c r="N279" s="288" t="s">
        <v>44</v>
      </c>
      <c r="O279" s="92"/>
      <c r="P279" s="238">
        <f>O279*H279</f>
        <v>0</v>
      </c>
      <c r="Q279" s="238">
        <v>0.079000000000000001</v>
      </c>
      <c r="R279" s="238">
        <f>Q279*H279</f>
        <v>0.158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240</v>
      </c>
      <c r="AT279" s="240" t="s">
        <v>298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1062</v>
      </c>
    </row>
    <row r="280" s="2" customFormat="1" ht="16.5" customHeight="1">
      <c r="A280" s="39"/>
      <c r="B280" s="40"/>
      <c r="C280" s="279" t="s">
        <v>475</v>
      </c>
      <c r="D280" s="279" t="s">
        <v>298</v>
      </c>
      <c r="E280" s="280" t="s">
        <v>966</v>
      </c>
      <c r="F280" s="281" t="s">
        <v>849</v>
      </c>
      <c r="G280" s="282" t="s">
        <v>437</v>
      </c>
      <c r="H280" s="283">
        <v>1</v>
      </c>
      <c r="I280" s="284"/>
      <c r="J280" s="285">
        <f>ROUND(I280*H280,2)</f>
        <v>0</v>
      </c>
      <c r="K280" s="281" t="s">
        <v>1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0.081000000000000003</v>
      </c>
      <c r="R280" s="238">
        <f>Q280*H280</f>
        <v>0.081000000000000003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240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1063</v>
      </c>
    </row>
    <row r="281" s="12" customFormat="1" ht="22.8" customHeight="1">
      <c r="A281" s="12"/>
      <c r="B281" s="213"/>
      <c r="C281" s="214"/>
      <c r="D281" s="215" t="s">
        <v>78</v>
      </c>
      <c r="E281" s="227" t="s">
        <v>246</v>
      </c>
      <c r="F281" s="227" t="s">
        <v>655</v>
      </c>
      <c r="G281" s="214"/>
      <c r="H281" s="214"/>
      <c r="I281" s="217"/>
      <c r="J281" s="228">
        <f>BK281</f>
        <v>0</v>
      </c>
      <c r="K281" s="214"/>
      <c r="L281" s="219"/>
      <c r="M281" s="220"/>
      <c r="N281" s="221"/>
      <c r="O281" s="221"/>
      <c r="P281" s="222">
        <f>SUM(P282:P297)</f>
        <v>0</v>
      </c>
      <c r="Q281" s="221"/>
      <c r="R281" s="222">
        <f>SUM(R282:R297)</f>
        <v>0.049851382400000005</v>
      </c>
      <c r="S281" s="221"/>
      <c r="T281" s="223">
        <f>SUM(T282:T297)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4" t="s">
        <v>86</v>
      </c>
      <c r="AT281" s="225" t="s">
        <v>78</v>
      </c>
      <c r="AU281" s="225" t="s">
        <v>86</v>
      </c>
      <c r="AY281" s="224" t="s">
        <v>174</v>
      </c>
      <c r="BK281" s="226">
        <f>SUM(BK282:BK297)</f>
        <v>0</v>
      </c>
    </row>
    <row r="282" s="2" customFormat="1" ht="37.8" customHeight="1">
      <c r="A282" s="39"/>
      <c r="B282" s="40"/>
      <c r="C282" s="229" t="s">
        <v>479</v>
      </c>
      <c r="D282" s="229" t="s">
        <v>176</v>
      </c>
      <c r="E282" s="230" t="s">
        <v>663</v>
      </c>
      <c r="F282" s="231" t="s">
        <v>664</v>
      </c>
      <c r="G282" s="232" t="s">
        <v>243</v>
      </c>
      <c r="H282" s="233">
        <v>142.72</v>
      </c>
      <c r="I282" s="234"/>
      <c r="J282" s="235">
        <f>ROUND(I282*H282,2)</f>
        <v>0</v>
      </c>
      <c r="K282" s="231" t="s">
        <v>180</v>
      </c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8.0499999999999992E-06</v>
      </c>
      <c r="R282" s="238">
        <f>Q282*H282</f>
        <v>0.001148896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181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1064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184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185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1065</v>
      </c>
      <c r="G285" s="254"/>
      <c r="H285" s="257">
        <v>142.72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55.5" customHeight="1">
      <c r="A286" s="39"/>
      <c r="B286" s="40"/>
      <c r="C286" s="229" t="s">
        <v>484</v>
      </c>
      <c r="D286" s="229" t="s">
        <v>176</v>
      </c>
      <c r="E286" s="230" t="s">
        <v>668</v>
      </c>
      <c r="F286" s="231" t="s">
        <v>669</v>
      </c>
      <c r="G286" s="232" t="s">
        <v>243</v>
      </c>
      <c r="H286" s="233">
        <v>142.72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0.00033960000000000001</v>
      </c>
      <c r="R286" s="238">
        <f>Q286*H286</f>
        <v>0.048467712000000003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1066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184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185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1065</v>
      </c>
      <c r="G289" s="254"/>
      <c r="H289" s="257">
        <v>142.72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7.8" customHeight="1">
      <c r="A290" s="39"/>
      <c r="B290" s="40"/>
      <c r="C290" s="229" t="s">
        <v>488</v>
      </c>
      <c r="D290" s="229" t="s">
        <v>176</v>
      </c>
      <c r="E290" s="230" t="s">
        <v>672</v>
      </c>
      <c r="F290" s="231" t="s">
        <v>673</v>
      </c>
      <c r="G290" s="232" t="s">
        <v>243</v>
      </c>
      <c r="H290" s="233">
        <v>142.72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1067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184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185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4" customFormat="1">
      <c r="A293" s="14"/>
      <c r="B293" s="253"/>
      <c r="C293" s="254"/>
      <c r="D293" s="244" t="s">
        <v>183</v>
      </c>
      <c r="E293" s="255" t="s">
        <v>1</v>
      </c>
      <c r="F293" s="256" t="s">
        <v>1065</v>
      </c>
      <c r="G293" s="254"/>
      <c r="H293" s="257">
        <v>142.72</v>
      </c>
      <c r="I293" s="258"/>
      <c r="J293" s="254"/>
      <c r="K293" s="254"/>
      <c r="L293" s="259"/>
      <c r="M293" s="260"/>
      <c r="N293" s="261"/>
      <c r="O293" s="261"/>
      <c r="P293" s="261"/>
      <c r="Q293" s="261"/>
      <c r="R293" s="261"/>
      <c r="S293" s="261"/>
      <c r="T293" s="26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3" t="s">
        <v>183</v>
      </c>
      <c r="AU293" s="263" t="s">
        <v>88</v>
      </c>
      <c r="AV293" s="14" t="s">
        <v>88</v>
      </c>
      <c r="AW293" s="14" t="s">
        <v>34</v>
      </c>
      <c r="AX293" s="14" t="s">
        <v>86</v>
      </c>
      <c r="AY293" s="263" t="s">
        <v>174</v>
      </c>
    </row>
    <row r="294" s="2" customFormat="1" ht="24.15" customHeight="1">
      <c r="A294" s="39"/>
      <c r="B294" s="40"/>
      <c r="C294" s="229" t="s">
        <v>492</v>
      </c>
      <c r="D294" s="229" t="s">
        <v>176</v>
      </c>
      <c r="E294" s="230" t="s">
        <v>676</v>
      </c>
      <c r="F294" s="231" t="s">
        <v>677</v>
      </c>
      <c r="G294" s="232" t="s">
        <v>243</v>
      </c>
      <c r="H294" s="233">
        <v>142.72</v>
      </c>
      <c r="I294" s="234"/>
      <c r="J294" s="235">
        <f>ROUND(I294*H294,2)</f>
        <v>0</v>
      </c>
      <c r="K294" s="231" t="s">
        <v>180</v>
      </c>
      <c r="L294" s="45"/>
      <c r="M294" s="236" t="s">
        <v>1</v>
      </c>
      <c r="N294" s="237" t="s">
        <v>44</v>
      </c>
      <c r="O294" s="92"/>
      <c r="P294" s="238">
        <f>O294*H294</f>
        <v>0</v>
      </c>
      <c r="Q294" s="238">
        <v>1.6449999999999999E-06</v>
      </c>
      <c r="R294" s="238">
        <f>Q294*H294</f>
        <v>0.00023477439999999999</v>
      </c>
      <c r="S294" s="238">
        <v>0</v>
      </c>
      <c r="T294" s="23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0" t="s">
        <v>181</v>
      </c>
      <c r="AT294" s="240" t="s">
        <v>176</v>
      </c>
      <c r="AU294" s="240" t="s">
        <v>88</v>
      </c>
      <c r="AY294" s="18" t="s">
        <v>174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8" t="s">
        <v>86</v>
      </c>
      <c r="BK294" s="241">
        <f>ROUND(I294*H294,2)</f>
        <v>0</v>
      </c>
      <c r="BL294" s="18" t="s">
        <v>181</v>
      </c>
      <c r="BM294" s="240" t="s">
        <v>1068</v>
      </c>
    </row>
    <row r="295" s="13" customFormat="1">
      <c r="A295" s="13"/>
      <c r="B295" s="242"/>
      <c r="C295" s="243"/>
      <c r="D295" s="244" t="s">
        <v>183</v>
      </c>
      <c r="E295" s="245" t="s">
        <v>1</v>
      </c>
      <c r="F295" s="246" t="s">
        <v>184</v>
      </c>
      <c r="G295" s="243"/>
      <c r="H295" s="245" t="s">
        <v>1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183</v>
      </c>
      <c r="AU295" s="252" t="s">
        <v>88</v>
      </c>
      <c r="AV295" s="13" t="s">
        <v>86</v>
      </c>
      <c r="AW295" s="13" t="s">
        <v>34</v>
      </c>
      <c r="AX295" s="13" t="s">
        <v>79</v>
      </c>
      <c r="AY295" s="252" t="s">
        <v>174</v>
      </c>
    </row>
    <row r="296" s="13" customFormat="1">
      <c r="A296" s="13"/>
      <c r="B296" s="242"/>
      <c r="C296" s="243"/>
      <c r="D296" s="244" t="s">
        <v>183</v>
      </c>
      <c r="E296" s="245" t="s">
        <v>1</v>
      </c>
      <c r="F296" s="246" t="s">
        <v>185</v>
      </c>
      <c r="G296" s="243"/>
      <c r="H296" s="245" t="s">
        <v>1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183</v>
      </c>
      <c r="AU296" s="252" t="s">
        <v>88</v>
      </c>
      <c r="AV296" s="13" t="s">
        <v>86</v>
      </c>
      <c r="AW296" s="13" t="s">
        <v>34</v>
      </c>
      <c r="AX296" s="13" t="s">
        <v>79</v>
      </c>
      <c r="AY296" s="252" t="s">
        <v>174</v>
      </c>
    </row>
    <row r="297" s="14" customFormat="1">
      <c r="A297" s="14"/>
      <c r="B297" s="253"/>
      <c r="C297" s="254"/>
      <c r="D297" s="244" t="s">
        <v>183</v>
      </c>
      <c r="E297" s="255" t="s">
        <v>1</v>
      </c>
      <c r="F297" s="256" t="s">
        <v>1065</v>
      </c>
      <c r="G297" s="254"/>
      <c r="H297" s="257">
        <v>142.72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183</v>
      </c>
      <c r="AU297" s="263" t="s">
        <v>88</v>
      </c>
      <c r="AV297" s="14" t="s">
        <v>88</v>
      </c>
      <c r="AW297" s="14" t="s">
        <v>34</v>
      </c>
      <c r="AX297" s="14" t="s">
        <v>86</v>
      </c>
      <c r="AY297" s="263" t="s">
        <v>174</v>
      </c>
    </row>
    <row r="298" s="12" customFormat="1" ht="22.8" customHeight="1">
      <c r="A298" s="12"/>
      <c r="B298" s="213"/>
      <c r="C298" s="214"/>
      <c r="D298" s="215" t="s">
        <v>78</v>
      </c>
      <c r="E298" s="227" t="s">
        <v>690</v>
      </c>
      <c r="F298" s="227" t="s">
        <v>691</v>
      </c>
      <c r="G298" s="214"/>
      <c r="H298" s="214"/>
      <c r="I298" s="217"/>
      <c r="J298" s="228">
        <f>BK298</f>
        <v>0</v>
      </c>
      <c r="K298" s="214"/>
      <c r="L298" s="219"/>
      <c r="M298" s="220"/>
      <c r="N298" s="221"/>
      <c r="O298" s="221"/>
      <c r="P298" s="222">
        <f>SUM(P299:P318)</f>
        <v>0</v>
      </c>
      <c r="Q298" s="221"/>
      <c r="R298" s="222">
        <f>SUM(R299:R318)</f>
        <v>0</v>
      </c>
      <c r="S298" s="221"/>
      <c r="T298" s="223">
        <f>SUM(T299:T318)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4" t="s">
        <v>86</v>
      </c>
      <c r="AT298" s="225" t="s">
        <v>78</v>
      </c>
      <c r="AU298" s="225" t="s">
        <v>86</v>
      </c>
      <c r="AY298" s="224" t="s">
        <v>174</v>
      </c>
      <c r="BK298" s="226">
        <f>SUM(BK299:BK318)</f>
        <v>0</v>
      </c>
    </row>
    <row r="299" s="2" customFormat="1" ht="37.8" customHeight="1">
      <c r="A299" s="39"/>
      <c r="B299" s="40"/>
      <c r="C299" s="229" t="s">
        <v>496</v>
      </c>
      <c r="D299" s="229" t="s">
        <v>176</v>
      </c>
      <c r="E299" s="230" t="s">
        <v>693</v>
      </c>
      <c r="F299" s="231" t="s">
        <v>694</v>
      </c>
      <c r="G299" s="232" t="s">
        <v>362</v>
      </c>
      <c r="H299" s="233">
        <v>139.89400000000001</v>
      </c>
      <c r="I299" s="234"/>
      <c r="J299" s="235">
        <f>ROUND(I299*H299,2)</f>
        <v>0</v>
      </c>
      <c r="K299" s="231" t="s">
        <v>180</v>
      </c>
      <c r="L299" s="45"/>
      <c r="M299" s="236" t="s">
        <v>1</v>
      </c>
      <c r="N299" s="237" t="s">
        <v>44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181</v>
      </c>
      <c r="AT299" s="240" t="s">
        <v>176</v>
      </c>
      <c r="AU299" s="240" t="s">
        <v>88</v>
      </c>
      <c r="AY299" s="18" t="s">
        <v>174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86</v>
      </c>
      <c r="BK299" s="241">
        <f>ROUND(I299*H299,2)</f>
        <v>0</v>
      </c>
      <c r="BL299" s="18" t="s">
        <v>181</v>
      </c>
      <c r="BM299" s="240" t="s">
        <v>1069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1070</v>
      </c>
      <c r="G300" s="254"/>
      <c r="H300" s="257">
        <v>22.763999999999999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1071</v>
      </c>
      <c r="G301" s="254"/>
      <c r="H301" s="257">
        <v>34.537999999999997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1072</v>
      </c>
      <c r="G302" s="254"/>
      <c r="H302" s="257">
        <v>25.119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79</v>
      </c>
      <c r="AY302" s="263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1073</v>
      </c>
      <c r="G303" s="254"/>
      <c r="H303" s="257">
        <v>19.109999999999999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79</v>
      </c>
      <c r="AY303" s="263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1074</v>
      </c>
      <c r="G304" s="254"/>
      <c r="H304" s="257">
        <v>38.363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79</v>
      </c>
      <c r="AY304" s="263" t="s">
        <v>174</v>
      </c>
    </row>
    <row r="305" s="15" customFormat="1">
      <c r="A305" s="15"/>
      <c r="B305" s="264"/>
      <c r="C305" s="265"/>
      <c r="D305" s="244" t="s">
        <v>183</v>
      </c>
      <c r="E305" s="266" t="s">
        <v>1</v>
      </c>
      <c r="F305" s="267" t="s">
        <v>201</v>
      </c>
      <c r="G305" s="265"/>
      <c r="H305" s="268">
        <v>139.89400000000001</v>
      </c>
      <c r="I305" s="269"/>
      <c r="J305" s="265"/>
      <c r="K305" s="265"/>
      <c r="L305" s="270"/>
      <c r="M305" s="271"/>
      <c r="N305" s="272"/>
      <c r="O305" s="272"/>
      <c r="P305" s="272"/>
      <c r="Q305" s="272"/>
      <c r="R305" s="272"/>
      <c r="S305" s="272"/>
      <c r="T305" s="273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4" t="s">
        <v>183</v>
      </c>
      <c r="AU305" s="274" t="s">
        <v>88</v>
      </c>
      <c r="AV305" s="15" t="s">
        <v>181</v>
      </c>
      <c r="AW305" s="15" t="s">
        <v>34</v>
      </c>
      <c r="AX305" s="15" t="s">
        <v>86</v>
      </c>
      <c r="AY305" s="274" t="s">
        <v>174</v>
      </c>
    </row>
    <row r="306" s="2" customFormat="1" ht="37.8" customHeight="1">
      <c r="A306" s="39"/>
      <c r="B306" s="40"/>
      <c r="C306" s="229" t="s">
        <v>500</v>
      </c>
      <c r="D306" s="229" t="s">
        <v>176</v>
      </c>
      <c r="E306" s="230" t="s">
        <v>703</v>
      </c>
      <c r="F306" s="231" t="s">
        <v>704</v>
      </c>
      <c r="G306" s="232" t="s">
        <v>362</v>
      </c>
      <c r="H306" s="233">
        <v>3217.5619999999999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1075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706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1076</v>
      </c>
      <c r="G308" s="254"/>
      <c r="H308" s="257">
        <v>3217.5619999999999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86</v>
      </c>
      <c r="AY308" s="263" t="s">
        <v>174</v>
      </c>
    </row>
    <row r="309" s="2" customFormat="1" ht="44.25" customHeight="1">
      <c r="A309" s="39"/>
      <c r="B309" s="40"/>
      <c r="C309" s="229" t="s">
        <v>504</v>
      </c>
      <c r="D309" s="229" t="s">
        <v>176</v>
      </c>
      <c r="E309" s="230" t="s">
        <v>1077</v>
      </c>
      <c r="F309" s="231" t="s">
        <v>1078</v>
      </c>
      <c r="G309" s="232" t="s">
        <v>362</v>
      </c>
      <c r="H309" s="233">
        <v>25.119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1079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1072</v>
      </c>
      <c r="G310" s="254"/>
      <c r="H310" s="257">
        <v>25.119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508</v>
      </c>
      <c r="D311" s="229" t="s">
        <v>176</v>
      </c>
      <c r="E311" s="230" t="s">
        <v>870</v>
      </c>
      <c r="F311" s="231" t="s">
        <v>871</v>
      </c>
      <c r="G311" s="232" t="s">
        <v>362</v>
      </c>
      <c r="H311" s="233">
        <v>57.472999999999999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1080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1073</v>
      </c>
      <c r="G312" s="254"/>
      <c r="H312" s="257">
        <v>19.109999999999999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79</v>
      </c>
      <c r="AY312" s="263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1074</v>
      </c>
      <c r="G313" s="254"/>
      <c r="H313" s="257">
        <v>38.363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5" customFormat="1">
      <c r="A314" s="15"/>
      <c r="B314" s="264"/>
      <c r="C314" s="265"/>
      <c r="D314" s="244" t="s">
        <v>183</v>
      </c>
      <c r="E314" s="266" t="s">
        <v>1</v>
      </c>
      <c r="F314" s="267" t="s">
        <v>201</v>
      </c>
      <c r="G314" s="265"/>
      <c r="H314" s="268">
        <v>57.472999999999999</v>
      </c>
      <c r="I314" s="269"/>
      <c r="J314" s="265"/>
      <c r="K314" s="265"/>
      <c r="L314" s="270"/>
      <c r="M314" s="271"/>
      <c r="N314" s="272"/>
      <c r="O314" s="272"/>
      <c r="P314" s="272"/>
      <c r="Q314" s="272"/>
      <c r="R314" s="272"/>
      <c r="S314" s="272"/>
      <c r="T314" s="27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4" t="s">
        <v>183</v>
      </c>
      <c r="AU314" s="274" t="s">
        <v>88</v>
      </c>
      <c r="AV314" s="15" t="s">
        <v>181</v>
      </c>
      <c r="AW314" s="15" t="s">
        <v>34</v>
      </c>
      <c r="AX314" s="15" t="s">
        <v>86</v>
      </c>
      <c r="AY314" s="274" t="s">
        <v>174</v>
      </c>
    </row>
    <row r="315" s="2" customFormat="1" ht="44.25" customHeight="1">
      <c r="A315" s="39"/>
      <c r="B315" s="40"/>
      <c r="C315" s="229" t="s">
        <v>513</v>
      </c>
      <c r="D315" s="229" t="s">
        <v>176</v>
      </c>
      <c r="E315" s="230" t="s">
        <v>873</v>
      </c>
      <c r="F315" s="231" t="s">
        <v>773</v>
      </c>
      <c r="G315" s="232" t="s">
        <v>362</v>
      </c>
      <c r="H315" s="233">
        <v>57.302</v>
      </c>
      <c r="I315" s="234"/>
      <c r="J315" s="235">
        <f>ROUND(I315*H315,2)</f>
        <v>0</v>
      </c>
      <c r="K315" s="231" t="s">
        <v>180</v>
      </c>
      <c r="L315" s="45"/>
      <c r="M315" s="236" t="s">
        <v>1</v>
      </c>
      <c r="N315" s="237" t="s">
        <v>44</v>
      </c>
      <c r="O315" s="92"/>
      <c r="P315" s="238">
        <f>O315*H315</f>
        <v>0</v>
      </c>
      <c r="Q315" s="238">
        <v>0</v>
      </c>
      <c r="R315" s="238">
        <f>Q315*H315</f>
        <v>0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181</v>
      </c>
      <c r="AT315" s="240" t="s">
        <v>176</v>
      </c>
      <c r="AU315" s="240" t="s">
        <v>88</v>
      </c>
      <c r="AY315" s="18" t="s">
        <v>174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86</v>
      </c>
      <c r="BK315" s="241">
        <f>ROUND(I315*H315,2)</f>
        <v>0</v>
      </c>
      <c r="BL315" s="18" t="s">
        <v>181</v>
      </c>
      <c r="BM315" s="240" t="s">
        <v>1081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1070</v>
      </c>
      <c r="G316" s="254"/>
      <c r="H316" s="257">
        <v>22.763999999999999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4" customFormat="1">
      <c r="A317" s="14"/>
      <c r="B317" s="253"/>
      <c r="C317" s="254"/>
      <c r="D317" s="244" t="s">
        <v>183</v>
      </c>
      <c r="E317" s="255" t="s">
        <v>1</v>
      </c>
      <c r="F317" s="256" t="s">
        <v>1071</v>
      </c>
      <c r="G317" s="254"/>
      <c r="H317" s="257">
        <v>34.537999999999997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3" t="s">
        <v>183</v>
      </c>
      <c r="AU317" s="263" t="s">
        <v>88</v>
      </c>
      <c r="AV317" s="14" t="s">
        <v>88</v>
      </c>
      <c r="AW317" s="14" t="s">
        <v>34</v>
      </c>
      <c r="AX317" s="14" t="s">
        <v>79</v>
      </c>
      <c r="AY317" s="263" t="s">
        <v>174</v>
      </c>
    </row>
    <row r="318" s="15" customFormat="1">
      <c r="A318" s="15"/>
      <c r="B318" s="264"/>
      <c r="C318" s="265"/>
      <c r="D318" s="244" t="s">
        <v>183</v>
      </c>
      <c r="E318" s="266" t="s">
        <v>1</v>
      </c>
      <c r="F318" s="267" t="s">
        <v>201</v>
      </c>
      <c r="G318" s="265"/>
      <c r="H318" s="268">
        <v>57.301999999999992</v>
      </c>
      <c r="I318" s="269"/>
      <c r="J318" s="265"/>
      <c r="K318" s="265"/>
      <c r="L318" s="270"/>
      <c r="M318" s="271"/>
      <c r="N318" s="272"/>
      <c r="O318" s="272"/>
      <c r="P318" s="272"/>
      <c r="Q318" s="272"/>
      <c r="R318" s="272"/>
      <c r="S318" s="272"/>
      <c r="T318" s="27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4" t="s">
        <v>183</v>
      </c>
      <c r="AU318" s="274" t="s">
        <v>88</v>
      </c>
      <c r="AV318" s="15" t="s">
        <v>181</v>
      </c>
      <c r="AW318" s="15" t="s">
        <v>34</v>
      </c>
      <c r="AX318" s="15" t="s">
        <v>86</v>
      </c>
      <c r="AY318" s="274" t="s">
        <v>174</v>
      </c>
    </row>
    <row r="319" s="12" customFormat="1" ht="22.8" customHeight="1">
      <c r="A319" s="12"/>
      <c r="B319" s="213"/>
      <c r="C319" s="214"/>
      <c r="D319" s="215" t="s">
        <v>78</v>
      </c>
      <c r="E319" s="227" t="s">
        <v>719</v>
      </c>
      <c r="F319" s="227" t="s">
        <v>720</v>
      </c>
      <c r="G319" s="214"/>
      <c r="H319" s="214"/>
      <c r="I319" s="217"/>
      <c r="J319" s="228">
        <f>BK319</f>
        <v>0</v>
      </c>
      <c r="K319" s="214"/>
      <c r="L319" s="219"/>
      <c r="M319" s="220"/>
      <c r="N319" s="221"/>
      <c r="O319" s="221"/>
      <c r="P319" s="222">
        <f>P320</f>
        <v>0</v>
      </c>
      <c r="Q319" s="221"/>
      <c r="R319" s="222">
        <f>R320</f>
        <v>0</v>
      </c>
      <c r="S319" s="221"/>
      <c r="T319" s="223">
        <f>T320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24" t="s">
        <v>86</v>
      </c>
      <c r="AT319" s="225" t="s">
        <v>78</v>
      </c>
      <c r="AU319" s="225" t="s">
        <v>86</v>
      </c>
      <c r="AY319" s="224" t="s">
        <v>174</v>
      </c>
      <c r="BK319" s="226">
        <f>BK320</f>
        <v>0</v>
      </c>
    </row>
    <row r="320" s="2" customFormat="1" ht="49.05" customHeight="1">
      <c r="A320" s="39"/>
      <c r="B320" s="40"/>
      <c r="C320" s="229" t="s">
        <v>517</v>
      </c>
      <c r="D320" s="229" t="s">
        <v>176</v>
      </c>
      <c r="E320" s="230" t="s">
        <v>722</v>
      </c>
      <c r="F320" s="231" t="s">
        <v>723</v>
      </c>
      <c r="G320" s="232" t="s">
        <v>362</v>
      </c>
      <c r="H320" s="233">
        <v>308.69099999999997</v>
      </c>
      <c r="I320" s="234"/>
      <c r="J320" s="235">
        <f>ROUND(I320*H320,2)</f>
        <v>0</v>
      </c>
      <c r="K320" s="231" t="s">
        <v>1</v>
      </c>
      <c r="L320" s="45"/>
      <c r="M320" s="289" t="s">
        <v>1</v>
      </c>
      <c r="N320" s="290" t="s">
        <v>44</v>
      </c>
      <c r="O320" s="291"/>
      <c r="P320" s="292">
        <f>O320*H320</f>
        <v>0</v>
      </c>
      <c r="Q320" s="292">
        <v>0</v>
      </c>
      <c r="R320" s="292">
        <f>Q320*H320</f>
        <v>0</v>
      </c>
      <c r="S320" s="292">
        <v>0</v>
      </c>
      <c r="T320" s="29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181</v>
      </c>
      <c r="AT320" s="240" t="s">
        <v>176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1082</v>
      </c>
    </row>
    <row r="321" s="2" customFormat="1" ht="6.96" customHeight="1">
      <c r="A321" s="39"/>
      <c r="B321" s="67"/>
      <c r="C321" s="68"/>
      <c r="D321" s="68"/>
      <c r="E321" s="68"/>
      <c r="F321" s="68"/>
      <c r="G321" s="68"/>
      <c r="H321" s="68"/>
      <c r="I321" s="68"/>
      <c r="J321" s="68"/>
      <c r="K321" s="68"/>
      <c r="L321" s="45"/>
      <c r="M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</sheetData>
  <sheetProtection sheet="1" autoFilter="0" formatColumns="0" formatRows="0" objects="1" scenarios="1" spinCount="100000" saltValue="u21AznCZH9G2Edz0XMyGz7mUEOLnV1bWYcBCuTS6k7G6B1d8d7ilR+SrHb7Td5tIrrxu83DEsUe4BFk2ld9o9Q==" hashValue="Zg+feVVr2nx6uXKjytoSG3OD2rv9gRvS/RcXzpbmWEYhtmJ5smqZex/IqKdMHq92FWN2eOL06NYanIwDcP+Phg==" algorithmName="SHA-512" password="CC35"/>
  <autoFilter ref="C133:K32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1083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ROUND((SUM(BE134:BE425)),  2)</f>
        <v>0</v>
      </c>
      <c r="G37" s="39"/>
      <c r="H37" s="39"/>
      <c r="I37" s="166">
        <v>0.20999999999999999</v>
      </c>
      <c r="J37" s="165">
        <f>ROUND(((SUM(BE134:BE425))*I37),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ROUND((SUM(BF134:BF425)),  2)</f>
        <v>0</v>
      </c>
      <c r="G38" s="39"/>
      <c r="H38" s="39"/>
      <c r="I38" s="166">
        <v>0.14999999999999999</v>
      </c>
      <c r="J38" s="165">
        <f>ROUND(((SUM(BF134:BF425))*I38),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ROUND((SUM(BG134:BG425)),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ROUND((SUM(BH134:BH425)),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ROUND((SUM(BI134:BI425)),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05 - Stoka A3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J245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J253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J255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J266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J344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J372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J397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J424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05 - Stoka A3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266.68921417204797</v>
      </c>
      <c r="S134" s="105"/>
      <c r="T134" s="211">
        <f>T135</f>
        <v>55.088415000000005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P136+P245+P253+P255+P266+P344+P372+P397+P424</f>
        <v>0</v>
      </c>
      <c r="Q135" s="221"/>
      <c r="R135" s="222">
        <f>R136+R245+R253+R255+R266+R344+R372+R397+R424</f>
        <v>266.68921417204797</v>
      </c>
      <c r="S135" s="221"/>
      <c r="T135" s="223">
        <f>T136+T245+T253+T255+T266+T344+T372+T397+T424</f>
        <v>55.088415000000005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BK136+BK245+BK253+BK255+BK266+BK344+BK372+BK397+BK424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SUM(P137:P244)</f>
        <v>0</v>
      </c>
      <c r="Q136" s="221"/>
      <c r="R136" s="222">
        <f>SUM(R137:R244)</f>
        <v>243.947636460448</v>
      </c>
      <c r="S136" s="221"/>
      <c r="T136" s="223">
        <f>SUM(T137:T244)</f>
        <v>55.088415000000005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SUM(BK137:BK244)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8.2609999999999992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2.3956899999999997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1084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1085</v>
      </c>
      <c r="G140" s="254"/>
      <c r="H140" s="257">
        <v>8.2609999999999992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23.076000000000001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10.15344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1086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1087</v>
      </c>
      <c r="G144" s="254"/>
      <c r="H144" s="257">
        <v>7.032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1087</v>
      </c>
      <c r="G146" s="254"/>
      <c r="H146" s="257">
        <v>7.032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1088</v>
      </c>
      <c r="G147" s="254"/>
      <c r="H147" s="257">
        <v>9.0120000000000005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23.076000000000001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6.75" customHeight="1">
      <c r="A149" s="39"/>
      <c r="B149" s="40"/>
      <c r="C149" s="229" t="s">
        <v>95</v>
      </c>
      <c r="D149" s="229" t="s">
        <v>176</v>
      </c>
      <c r="E149" s="230" t="s">
        <v>1089</v>
      </c>
      <c r="F149" s="231" t="s">
        <v>1090</v>
      </c>
      <c r="G149" s="232" t="s">
        <v>179</v>
      </c>
      <c r="H149" s="233">
        <v>40.212000000000003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0.57999999999999996</v>
      </c>
      <c r="T149" s="239">
        <f>S149*H149</f>
        <v>23.322960000000002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1091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1092</v>
      </c>
      <c r="G152" s="254"/>
      <c r="H152" s="257">
        <v>1.8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1093</v>
      </c>
      <c r="G153" s="254"/>
      <c r="H153" s="257">
        <v>38.411999999999999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40.212000000000003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62.7" customHeight="1">
      <c r="A155" s="39"/>
      <c r="B155" s="40"/>
      <c r="C155" s="229" t="s">
        <v>181</v>
      </c>
      <c r="D155" s="229" t="s">
        <v>176</v>
      </c>
      <c r="E155" s="230" t="s">
        <v>202</v>
      </c>
      <c r="F155" s="231" t="s">
        <v>203</v>
      </c>
      <c r="G155" s="232" t="s">
        <v>179</v>
      </c>
      <c r="H155" s="233">
        <v>18.388000000000002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0.32500000000000001</v>
      </c>
      <c r="T155" s="239">
        <f>S155*H155</f>
        <v>5.9761000000000006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1094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1095</v>
      </c>
      <c r="G158" s="254"/>
      <c r="H158" s="257">
        <v>9.3759999999999994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1096</v>
      </c>
      <c r="G159" s="254"/>
      <c r="H159" s="257">
        <v>9.0120000000000005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5" customFormat="1">
      <c r="A160" s="15"/>
      <c r="B160" s="264"/>
      <c r="C160" s="265"/>
      <c r="D160" s="244" t="s">
        <v>183</v>
      </c>
      <c r="E160" s="266" t="s">
        <v>1</v>
      </c>
      <c r="F160" s="267" t="s">
        <v>201</v>
      </c>
      <c r="G160" s="265"/>
      <c r="H160" s="268">
        <v>18.388000000000002</v>
      </c>
      <c r="I160" s="269"/>
      <c r="J160" s="265"/>
      <c r="K160" s="265"/>
      <c r="L160" s="270"/>
      <c r="M160" s="271"/>
      <c r="N160" s="272"/>
      <c r="O160" s="272"/>
      <c r="P160" s="272"/>
      <c r="Q160" s="272"/>
      <c r="R160" s="272"/>
      <c r="S160" s="272"/>
      <c r="T160" s="27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4" t="s">
        <v>183</v>
      </c>
      <c r="AU160" s="274" t="s">
        <v>88</v>
      </c>
      <c r="AV160" s="15" t="s">
        <v>181</v>
      </c>
      <c r="AW160" s="15" t="s">
        <v>34</v>
      </c>
      <c r="AX160" s="15" t="s">
        <v>86</v>
      </c>
      <c r="AY160" s="274" t="s">
        <v>174</v>
      </c>
    </row>
    <row r="161" s="2" customFormat="1" ht="55.5" customHeight="1">
      <c r="A161" s="39"/>
      <c r="B161" s="40"/>
      <c r="C161" s="229" t="s">
        <v>210</v>
      </c>
      <c r="D161" s="229" t="s">
        <v>176</v>
      </c>
      <c r="E161" s="230" t="s">
        <v>211</v>
      </c>
      <c r="F161" s="231" t="s">
        <v>212</v>
      </c>
      <c r="G161" s="232" t="s">
        <v>179</v>
      </c>
      <c r="H161" s="233">
        <v>18.751999999999999</v>
      </c>
      <c r="I161" s="234"/>
      <c r="J161" s="235">
        <f>ROUND(I161*H161,2)</f>
        <v>0</v>
      </c>
      <c r="K161" s="231" t="s">
        <v>180</v>
      </c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0.22</v>
      </c>
      <c r="T161" s="239">
        <f>S161*H161</f>
        <v>4.1254400000000002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181</v>
      </c>
      <c r="AT161" s="240" t="s">
        <v>176</v>
      </c>
      <c r="AU161" s="240" t="s">
        <v>88</v>
      </c>
      <c r="AY161" s="18" t="s">
        <v>174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86</v>
      </c>
      <c r="BK161" s="241">
        <f>ROUND(I161*H161,2)</f>
        <v>0</v>
      </c>
      <c r="BL161" s="18" t="s">
        <v>181</v>
      </c>
      <c r="BM161" s="240" t="s">
        <v>1097</v>
      </c>
    </row>
    <row r="162" s="13" customFormat="1">
      <c r="A162" s="13"/>
      <c r="B162" s="242"/>
      <c r="C162" s="243"/>
      <c r="D162" s="244" t="s">
        <v>183</v>
      </c>
      <c r="E162" s="245" t="s">
        <v>1</v>
      </c>
      <c r="F162" s="246" t="s">
        <v>184</v>
      </c>
      <c r="G162" s="243"/>
      <c r="H162" s="245" t="s">
        <v>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183</v>
      </c>
      <c r="AU162" s="252" t="s">
        <v>88</v>
      </c>
      <c r="AV162" s="13" t="s">
        <v>86</v>
      </c>
      <c r="AW162" s="13" t="s">
        <v>34</v>
      </c>
      <c r="AX162" s="13" t="s">
        <v>79</v>
      </c>
      <c r="AY162" s="252" t="s">
        <v>174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185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1098</v>
      </c>
      <c r="G164" s="254"/>
      <c r="H164" s="257">
        <v>11.720000000000001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79</v>
      </c>
      <c r="AY164" s="263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200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1087</v>
      </c>
      <c r="G166" s="254"/>
      <c r="H166" s="257">
        <v>7.032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5" customFormat="1">
      <c r="A167" s="15"/>
      <c r="B167" s="264"/>
      <c r="C167" s="265"/>
      <c r="D167" s="244" t="s">
        <v>183</v>
      </c>
      <c r="E167" s="266" t="s">
        <v>1</v>
      </c>
      <c r="F167" s="267" t="s">
        <v>201</v>
      </c>
      <c r="G167" s="265"/>
      <c r="H167" s="268">
        <v>18.751999999999999</v>
      </c>
      <c r="I167" s="269"/>
      <c r="J167" s="265"/>
      <c r="K167" s="265"/>
      <c r="L167" s="270"/>
      <c r="M167" s="271"/>
      <c r="N167" s="272"/>
      <c r="O167" s="272"/>
      <c r="P167" s="272"/>
      <c r="Q167" s="272"/>
      <c r="R167" s="272"/>
      <c r="S167" s="272"/>
      <c r="T167" s="27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4" t="s">
        <v>183</v>
      </c>
      <c r="AU167" s="274" t="s">
        <v>88</v>
      </c>
      <c r="AV167" s="15" t="s">
        <v>181</v>
      </c>
      <c r="AW167" s="15" t="s">
        <v>34</v>
      </c>
      <c r="AX167" s="15" t="s">
        <v>86</v>
      </c>
      <c r="AY167" s="274" t="s">
        <v>174</v>
      </c>
    </row>
    <row r="168" s="2" customFormat="1" ht="44.25" customHeight="1">
      <c r="A168" s="39"/>
      <c r="B168" s="40"/>
      <c r="C168" s="229" t="s">
        <v>219</v>
      </c>
      <c r="D168" s="229" t="s">
        <v>176</v>
      </c>
      <c r="E168" s="230" t="s">
        <v>735</v>
      </c>
      <c r="F168" s="231" t="s">
        <v>736</v>
      </c>
      <c r="G168" s="232" t="s">
        <v>179</v>
      </c>
      <c r="H168" s="233">
        <v>20.277000000000001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1.0000000000000001E-05</v>
      </c>
      <c r="R168" s="238">
        <f>Q168*H168</f>
        <v>0.00020277000000000004</v>
      </c>
      <c r="S168" s="238">
        <v>0.091999999999999998</v>
      </c>
      <c r="T168" s="239">
        <f>S168*H168</f>
        <v>1.8654840000000001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1099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738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184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185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4" customFormat="1">
      <c r="A172" s="14"/>
      <c r="B172" s="253"/>
      <c r="C172" s="254"/>
      <c r="D172" s="244" t="s">
        <v>183</v>
      </c>
      <c r="E172" s="255" t="s">
        <v>1</v>
      </c>
      <c r="F172" s="256" t="s">
        <v>1100</v>
      </c>
      <c r="G172" s="254"/>
      <c r="H172" s="257">
        <v>20.277000000000001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3" t="s">
        <v>183</v>
      </c>
      <c r="AU172" s="263" t="s">
        <v>88</v>
      </c>
      <c r="AV172" s="14" t="s">
        <v>88</v>
      </c>
      <c r="AW172" s="14" t="s">
        <v>34</v>
      </c>
      <c r="AX172" s="14" t="s">
        <v>86</v>
      </c>
      <c r="AY172" s="263" t="s">
        <v>174</v>
      </c>
    </row>
    <row r="173" s="2" customFormat="1" ht="44.25" customHeight="1">
      <c r="A173" s="39"/>
      <c r="B173" s="40"/>
      <c r="C173" s="229" t="s">
        <v>230</v>
      </c>
      <c r="D173" s="229" t="s">
        <v>176</v>
      </c>
      <c r="E173" s="230" t="s">
        <v>220</v>
      </c>
      <c r="F173" s="231" t="s">
        <v>221</v>
      </c>
      <c r="G173" s="232" t="s">
        <v>179</v>
      </c>
      <c r="H173" s="233">
        <v>20.216999999999999</v>
      </c>
      <c r="I173" s="234"/>
      <c r="J173" s="235">
        <f>ROUND(I173*H173,2)</f>
        <v>0</v>
      </c>
      <c r="K173" s="231" t="s">
        <v>180</v>
      </c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1.0000000000000001E-05</v>
      </c>
      <c r="R173" s="238">
        <f>Q173*H173</f>
        <v>0.00020217</v>
      </c>
      <c r="S173" s="238">
        <v>0.11500000000000001</v>
      </c>
      <c r="T173" s="239">
        <f>S173*H173</f>
        <v>2.3249550000000001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181</v>
      </c>
      <c r="AT173" s="240" t="s">
        <v>176</v>
      </c>
      <c r="AU173" s="240" t="s">
        <v>88</v>
      </c>
      <c r="AY173" s="18" t="s">
        <v>174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86</v>
      </c>
      <c r="BK173" s="241">
        <f>ROUND(I173*H173,2)</f>
        <v>0</v>
      </c>
      <c r="BL173" s="18" t="s">
        <v>181</v>
      </c>
      <c r="BM173" s="240" t="s">
        <v>1101</v>
      </c>
    </row>
    <row r="174" s="2" customFormat="1">
      <c r="A174" s="39"/>
      <c r="B174" s="40"/>
      <c r="C174" s="41"/>
      <c r="D174" s="244" t="s">
        <v>223</v>
      </c>
      <c r="E174" s="41"/>
      <c r="F174" s="275" t="s">
        <v>224</v>
      </c>
      <c r="G174" s="41"/>
      <c r="H174" s="41"/>
      <c r="I174" s="276"/>
      <c r="J174" s="41"/>
      <c r="K174" s="41"/>
      <c r="L174" s="45"/>
      <c r="M174" s="277"/>
      <c r="N174" s="27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223</v>
      </c>
      <c r="AU174" s="18" t="s">
        <v>88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184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3" customFormat="1">
      <c r="A176" s="13"/>
      <c r="B176" s="242"/>
      <c r="C176" s="243"/>
      <c r="D176" s="244" t="s">
        <v>183</v>
      </c>
      <c r="E176" s="245" t="s">
        <v>1</v>
      </c>
      <c r="F176" s="246" t="s">
        <v>185</v>
      </c>
      <c r="G176" s="243"/>
      <c r="H176" s="245" t="s">
        <v>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2" t="s">
        <v>183</v>
      </c>
      <c r="AU176" s="252" t="s">
        <v>88</v>
      </c>
      <c r="AV176" s="13" t="s">
        <v>86</v>
      </c>
      <c r="AW176" s="13" t="s">
        <v>34</v>
      </c>
      <c r="AX176" s="13" t="s">
        <v>79</v>
      </c>
      <c r="AY176" s="252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1102</v>
      </c>
      <c r="G177" s="254"/>
      <c r="H177" s="257">
        <v>20.216999999999999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86</v>
      </c>
      <c r="AY177" s="263" t="s">
        <v>174</v>
      </c>
    </row>
    <row r="178" s="2" customFormat="1" ht="44.25" customHeight="1">
      <c r="A178" s="39"/>
      <c r="B178" s="40"/>
      <c r="C178" s="229" t="s">
        <v>240</v>
      </c>
      <c r="D178" s="229" t="s">
        <v>176</v>
      </c>
      <c r="E178" s="230" t="s">
        <v>231</v>
      </c>
      <c r="F178" s="231" t="s">
        <v>232</v>
      </c>
      <c r="G178" s="232" t="s">
        <v>179</v>
      </c>
      <c r="H178" s="233">
        <v>30.585999999999999</v>
      </c>
      <c r="I178" s="234"/>
      <c r="J178" s="235">
        <f>ROUND(I178*H178,2)</f>
        <v>0</v>
      </c>
      <c r="K178" s="231" t="s">
        <v>180</v>
      </c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2.0000000000000002E-05</v>
      </c>
      <c r="R178" s="238">
        <f>Q178*H178</f>
        <v>0.00061172000000000006</v>
      </c>
      <c r="S178" s="238">
        <v>0.161</v>
      </c>
      <c r="T178" s="239">
        <f>S178*H178</f>
        <v>4.9243459999999999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181</v>
      </c>
      <c r="AT178" s="240" t="s">
        <v>176</v>
      </c>
      <c r="AU178" s="240" t="s">
        <v>88</v>
      </c>
      <c r="AY178" s="18" t="s">
        <v>174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86</v>
      </c>
      <c r="BK178" s="241">
        <f>ROUND(I178*H178,2)</f>
        <v>0</v>
      </c>
      <c r="BL178" s="18" t="s">
        <v>181</v>
      </c>
      <c r="BM178" s="240" t="s">
        <v>1103</v>
      </c>
    </row>
    <row r="179" s="2" customFormat="1">
      <c r="A179" s="39"/>
      <c r="B179" s="40"/>
      <c r="C179" s="41"/>
      <c r="D179" s="244" t="s">
        <v>223</v>
      </c>
      <c r="E179" s="41"/>
      <c r="F179" s="275" t="s">
        <v>234</v>
      </c>
      <c r="G179" s="41"/>
      <c r="H179" s="41"/>
      <c r="I179" s="276"/>
      <c r="J179" s="41"/>
      <c r="K179" s="41"/>
      <c r="L179" s="45"/>
      <c r="M179" s="277"/>
      <c r="N179" s="27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223</v>
      </c>
      <c r="AU179" s="18" t="s">
        <v>88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184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88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185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1104</v>
      </c>
      <c r="G182" s="254"/>
      <c r="H182" s="257">
        <v>14.064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4" customFormat="1">
      <c r="A183" s="14"/>
      <c r="B183" s="253"/>
      <c r="C183" s="254"/>
      <c r="D183" s="244" t="s">
        <v>183</v>
      </c>
      <c r="E183" s="255" t="s">
        <v>1</v>
      </c>
      <c r="F183" s="256" t="s">
        <v>1105</v>
      </c>
      <c r="G183" s="254"/>
      <c r="H183" s="257">
        <v>16.521999999999998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183</v>
      </c>
      <c r="AU183" s="263" t="s">
        <v>88</v>
      </c>
      <c r="AV183" s="14" t="s">
        <v>88</v>
      </c>
      <c r="AW183" s="14" t="s">
        <v>34</v>
      </c>
      <c r="AX183" s="14" t="s">
        <v>79</v>
      </c>
      <c r="AY183" s="263" t="s">
        <v>174</v>
      </c>
    </row>
    <row r="184" s="15" customFormat="1">
      <c r="A184" s="15"/>
      <c r="B184" s="264"/>
      <c r="C184" s="265"/>
      <c r="D184" s="244" t="s">
        <v>183</v>
      </c>
      <c r="E184" s="266" t="s">
        <v>1</v>
      </c>
      <c r="F184" s="267" t="s">
        <v>201</v>
      </c>
      <c r="G184" s="265"/>
      <c r="H184" s="268">
        <v>30.585999999999999</v>
      </c>
      <c r="I184" s="269"/>
      <c r="J184" s="265"/>
      <c r="K184" s="265"/>
      <c r="L184" s="270"/>
      <c r="M184" s="271"/>
      <c r="N184" s="272"/>
      <c r="O184" s="272"/>
      <c r="P184" s="272"/>
      <c r="Q184" s="272"/>
      <c r="R184" s="272"/>
      <c r="S184" s="272"/>
      <c r="T184" s="27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4" t="s">
        <v>183</v>
      </c>
      <c r="AU184" s="274" t="s">
        <v>88</v>
      </c>
      <c r="AV184" s="15" t="s">
        <v>181</v>
      </c>
      <c r="AW184" s="15" t="s">
        <v>34</v>
      </c>
      <c r="AX184" s="15" t="s">
        <v>86</v>
      </c>
      <c r="AY184" s="274" t="s">
        <v>174</v>
      </c>
    </row>
    <row r="185" s="2" customFormat="1" ht="24.15" customHeight="1">
      <c r="A185" s="39"/>
      <c r="B185" s="40"/>
      <c r="C185" s="229" t="s">
        <v>246</v>
      </c>
      <c r="D185" s="229" t="s">
        <v>176</v>
      </c>
      <c r="E185" s="230" t="s">
        <v>247</v>
      </c>
      <c r="F185" s="231" t="s">
        <v>248</v>
      </c>
      <c r="G185" s="232" t="s">
        <v>249</v>
      </c>
      <c r="H185" s="233">
        <v>119.47199999999999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3.2634E-05</v>
      </c>
      <c r="R185" s="238">
        <f>Q185*H185</f>
        <v>0.0038988492479999997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1106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1107</v>
      </c>
      <c r="G186" s="254"/>
      <c r="H186" s="257">
        <v>119.47199999999999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252</v>
      </c>
      <c r="D187" s="229" t="s">
        <v>176</v>
      </c>
      <c r="E187" s="230" t="s">
        <v>253</v>
      </c>
      <c r="F187" s="231" t="s">
        <v>254</v>
      </c>
      <c r="G187" s="232" t="s">
        <v>255</v>
      </c>
      <c r="H187" s="233">
        <v>4.9779999999999998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1108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1109</v>
      </c>
      <c r="G188" s="254"/>
      <c r="H188" s="257">
        <v>4.9779999999999998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90" customHeight="1">
      <c r="A189" s="39"/>
      <c r="B189" s="40"/>
      <c r="C189" s="229" t="s">
        <v>258</v>
      </c>
      <c r="D189" s="229" t="s">
        <v>176</v>
      </c>
      <c r="E189" s="230" t="s">
        <v>259</v>
      </c>
      <c r="F189" s="231" t="s">
        <v>260</v>
      </c>
      <c r="G189" s="232" t="s">
        <v>243</v>
      </c>
      <c r="H189" s="233">
        <v>1.1000000000000001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0.0086767000000000007</v>
      </c>
      <c r="R189" s="238">
        <f>Q189*H189</f>
        <v>0.0095443700000000017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1110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752</v>
      </c>
      <c r="G190" s="254"/>
      <c r="H190" s="257">
        <v>1.1000000000000001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37.8" customHeight="1">
      <c r="A191" s="39"/>
      <c r="B191" s="40"/>
      <c r="C191" s="229" t="s">
        <v>264</v>
      </c>
      <c r="D191" s="229" t="s">
        <v>176</v>
      </c>
      <c r="E191" s="230" t="s">
        <v>275</v>
      </c>
      <c r="F191" s="231" t="s">
        <v>276</v>
      </c>
      <c r="G191" s="232" t="s">
        <v>277</v>
      </c>
      <c r="H191" s="233">
        <v>3.762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1111</v>
      </c>
    </row>
    <row r="192" s="14" customFormat="1">
      <c r="A192" s="14"/>
      <c r="B192" s="253"/>
      <c r="C192" s="254"/>
      <c r="D192" s="244" t="s">
        <v>183</v>
      </c>
      <c r="E192" s="255" t="s">
        <v>1</v>
      </c>
      <c r="F192" s="256" t="s">
        <v>1112</v>
      </c>
      <c r="G192" s="254"/>
      <c r="H192" s="257">
        <v>3.762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3" t="s">
        <v>183</v>
      </c>
      <c r="AU192" s="263" t="s">
        <v>88</v>
      </c>
      <c r="AV192" s="14" t="s">
        <v>88</v>
      </c>
      <c r="AW192" s="14" t="s">
        <v>34</v>
      </c>
      <c r="AX192" s="14" t="s">
        <v>86</v>
      </c>
      <c r="AY192" s="263" t="s">
        <v>174</v>
      </c>
    </row>
    <row r="193" s="2" customFormat="1" ht="55.5" customHeight="1">
      <c r="A193" s="39"/>
      <c r="B193" s="40"/>
      <c r="C193" s="229" t="s">
        <v>269</v>
      </c>
      <c r="D193" s="229" t="s">
        <v>176</v>
      </c>
      <c r="E193" s="230" t="s">
        <v>281</v>
      </c>
      <c r="F193" s="231" t="s">
        <v>282</v>
      </c>
      <c r="G193" s="232" t="s">
        <v>277</v>
      </c>
      <c r="H193" s="233">
        <v>94.768000000000001</v>
      </c>
      <c r="I193" s="234"/>
      <c r="J193" s="235">
        <f>ROUND(I193*H193,2)</f>
        <v>0</v>
      </c>
      <c r="K193" s="231" t="s">
        <v>180</v>
      </c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181</v>
      </c>
      <c r="AT193" s="240" t="s">
        <v>176</v>
      </c>
      <c r="AU193" s="240" t="s">
        <v>88</v>
      </c>
      <c r="AY193" s="18" t="s">
        <v>174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86</v>
      </c>
      <c r="BK193" s="241">
        <f>ROUND(I193*H193,2)</f>
        <v>0</v>
      </c>
      <c r="BL193" s="18" t="s">
        <v>181</v>
      </c>
      <c r="BM193" s="240" t="s">
        <v>1113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184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88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284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285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88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1114</v>
      </c>
      <c r="G197" s="254"/>
      <c r="H197" s="257">
        <v>90.549999999999997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1115</v>
      </c>
      <c r="G198" s="254"/>
      <c r="H198" s="257">
        <v>1.337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79</v>
      </c>
      <c r="AY198" s="263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1116</v>
      </c>
      <c r="G199" s="254"/>
      <c r="H199" s="257">
        <v>2.8809999999999998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79</v>
      </c>
      <c r="AY199" s="263" t="s">
        <v>174</v>
      </c>
    </row>
    <row r="200" s="15" customFormat="1">
      <c r="A200" s="15"/>
      <c r="B200" s="264"/>
      <c r="C200" s="265"/>
      <c r="D200" s="244" t="s">
        <v>183</v>
      </c>
      <c r="E200" s="266" t="s">
        <v>1</v>
      </c>
      <c r="F200" s="267" t="s">
        <v>201</v>
      </c>
      <c r="G200" s="265"/>
      <c r="H200" s="268">
        <v>94.768000000000001</v>
      </c>
      <c r="I200" s="269"/>
      <c r="J200" s="265"/>
      <c r="K200" s="265"/>
      <c r="L200" s="270"/>
      <c r="M200" s="271"/>
      <c r="N200" s="272"/>
      <c r="O200" s="272"/>
      <c r="P200" s="272"/>
      <c r="Q200" s="272"/>
      <c r="R200" s="272"/>
      <c r="S200" s="272"/>
      <c r="T200" s="27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4" t="s">
        <v>183</v>
      </c>
      <c r="AU200" s="274" t="s">
        <v>88</v>
      </c>
      <c r="AV200" s="15" t="s">
        <v>181</v>
      </c>
      <c r="AW200" s="15" t="s">
        <v>34</v>
      </c>
      <c r="AX200" s="15" t="s">
        <v>86</v>
      </c>
      <c r="AY200" s="274" t="s">
        <v>174</v>
      </c>
    </row>
    <row r="201" s="2" customFormat="1" ht="55.5" customHeight="1">
      <c r="A201" s="39"/>
      <c r="B201" s="40"/>
      <c r="C201" s="229" t="s">
        <v>274</v>
      </c>
      <c r="D201" s="229" t="s">
        <v>176</v>
      </c>
      <c r="E201" s="230" t="s">
        <v>290</v>
      </c>
      <c r="F201" s="231" t="s">
        <v>291</v>
      </c>
      <c r="G201" s="232" t="s">
        <v>277</v>
      </c>
      <c r="H201" s="233">
        <v>94.768000000000001</v>
      </c>
      <c r="I201" s="234"/>
      <c r="J201" s="235">
        <f>ROUND(I201*H201,2)</f>
        <v>0</v>
      </c>
      <c r="K201" s="231" t="s">
        <v>180</v>
      </c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181</v>
      </c>
      <c r="AT201" s="240" t="s">
        <v>176</v>
      </c>
      <c r="AU201" s="240" t="s">
        <v>88</v>
      </c>
      <c r="AY201" s="18" t="s">
        <v>174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86</v>
      </c>
      <c r="BK201" s="241">
        <f>ROUND(I201*H201,2)</f>
        <v>0</v>
      </c>
      <c r="BL201" s="18" t="s">
        <v>181</v>
      </c>
      <c r="BM201" s="240" t="s">
        <v>1117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284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88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285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1114</v>
      </c>
      <c r="G205" s="254"/>
      <c r="H205" s="257">
        <v>90.549999999999997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1115</v>
      </c>
      <c r="G206" s="254"/>
      <c r="H206" s="257">
        <v>1.337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79</v>
      </c>
      <c r="AY206" s="263" t="s">
        <v>174</v>
      </c>
    </row>
    <row r="207" s="14" customFormat="1">
      <c r="A207" s="14"/>
      <c r="B207" s="253"/>
      <c r="C207" s="254"/>
      <c r="D207" s="244" t="s">
        <v>183</v>
      </c>
      <c r="E207" s="255" t="s">
        <v>1</v>
      </c>
      <c r="F207" s="256" t="s">
        <v>1116</v>
      </c>
      <c r="G207" s="254"/>
      <c r="H207" s="257">
        <v>2.8809999999999998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3" t="s">
        <v>183</v>
      </c>
      <c r="AU207" s="263" t="s">
        <v>88</v>
      </c>
      <c r="AV207" s="14" t="s">
        <v>88</v>
      </c>
      <c r="AW207" s="14" t="s">
        <v>34</v>
      </c>
      <c r="AX207" s="14" t="s">
        <v>79</v>
      </c>
      <c r="AY207" s="263" t="s">
        <v>174</v>
      </c>
    </row>
    <row r="208" s="15" customFormat="1">
      <c r="A208" s="15"/>
      <c r="B208" s="264"/>
      <c r="C208" s="265"/>
      <c r="D208" s="244" t="s">
        <v>183</v>
      </c>
      <c r="E208" s="266" t="s">
        <v>1</v>
      </c>
      <c r="F208" s="267" t="s">
        <v>201</v>
      </c>
      <c r="G208" s="265"/>
      <c r="H208" s="268">
        <v>94.768000000000001</v>
      </c>
      <c r="I208" s="269"/>
      <c r="J208" s="265"/>
      <c r="K208" s="265"/>
      <c r="L208" s="270"/>
      <c r="M208" s="271"/>
      <c r="N208" s="272"/>
      <c r="O208" s="272"/>
      <c r="P208" s="272"/>
      <c r="Q208" s="272"/>
      <c r="R208" s="272"/>
      <c r="S208" s="272"/>
      <c r="T208" s="27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4" t="s">
        <v>183</v>
      </c>
      <c r="AU208" s="274" t="s">
        <v>88</v>
      </c>
      <c r="AV208" s="15" t="s">
        <v>181</v>
      </c>
      <c r="AW208" s="15" t="s">
        <v>34</v>
      </c>
      <c r="AX208" s="15" t="s">
        <v>86</v>
      </c>
      <c r="AY208" s="274" t="s">
        <v>174</v>
      </c>
    </row>
    <row r="209" s="2" customFormat="1" ht="37.8" customHeight="1">
      <c r="A209" s="39"/>
      <c r="B209" s="40"/>
      <c r="C209" s="229" t="s">
        <v>8</v>
      </c>
      <c r="D209" s="229" t="s">
        <v>176</v>
      </c>
      <c r="E209" s="230" t="s">
        <v>303</v>
      </c>
      <c r="F209" s="231" t="s">
        <v>304</v>
      </c>
      <c r="G209" s="232" t="s">
        <v>179</v>
      </c>
      <c r="H209" s="233">
        <v>209.81999999999999</v>
      </c>
      <c r="I209" s="234"/>
      <c r="J209" s="235">
        <f>ROUND(I209*H209,2)</f>
        <v>0</v>
      </c>
      <c r="K209" s="231" t="s">
        <v>180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0.00058135999999999995</v>
      </c>
      <c r="R209" s="238">
        <f>Q209*H209</f>
        <v>0.12198095519999999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88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1118</v>
      </c>
    </row>
    <row r="210" s="13" customFormat="1">
      <c r="A210" s="13"/>
      <c r="B210" s="242"/>
      <c r="C210" s="243"/>
      <c r="D210" s="244" t="s">
        <v>183</v>
      </c>
      <c r="E210" s="245" t="s">
        <v>1</v>
      </c>
      <c r="F210" s="246" t="s">
        <v>284</v>
      </c>
      <c r="G210" s="243"/>
      <c r="H210" s="245" t="s">
        <v>1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2" t="s">
        <v>183</v>
      </c>
      <c r="AU210" s="252" t="s">
        <v>88</v>
      </c>
      <c r="AV210" s="13" t="s">
        <v>86</v>
      </c>
      <c r="AW210" s="13" t="s">
        <v>34</v>
      </c>
      <c r="AX210" s="13" t="s">
        <v>79</v>
      </c>
      <c r="AY210" s="252" t="s">
        <v>174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1119</v>
      </c>
      <c r="G211" s="254"/>
      <c r="H211" s="257">
        <v>209.81999999999999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37.8" customHeight="1">
      <c r="A212" s="39"/>
      <c r="B212" s="40"/>
      <c r="C212" s="229" t="s">
        <v>289</v>
      </c>
      <c r="D212" s="229" t="s">
        <v>176</v>
      </c>
      <c r="E212" s="230" t="s">
        <v>312</v>
      </c>
      <c r="F212" s="231" t="s">
        <v>313</v>
      </c>
      <c r="G212" s="232" t="s">
        <v>179</v>
      </c>
      <c r="H212" s="233">
        <v>115.69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0.0006154</v>
      </c>
      <c r="R212" s="238">
        <f>Q212*H212</f>
        <v>0.071195625999999998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1120</v>
      </c>
    </row>
    <row r="213" s="2" customFormat="1" ht="37.8" customHeight="1">
      <c r="A213" s="39"/>
      <c r="B213" s="40"/>
      <c r="C213" s="229" t="s">
        <v>293</v>
      </c>
      <c r="D213" s="229" t="s">
        <v>176</v>
      </c>
      <c r="E213" s="230" t="s">
        <v>316</v>
      </c>
      <c r="F213" s="231" t="s">
        <v>317</v>
      </c>
      <c r="G213" s="232" t="s">
        <v>179</v>
      </c>
      <c r="H213" s="233">
        <v>209.81999999999999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1121</v>
      </c>
    </row>
    <row r="214" s="2" customFormat="1" ht="37.8" customHeight="1">
      <c r="A214" s="39"/>
      <c r="B214" s="40"/>
      <c r="C214" s="229" t="s">
        <v>297</v>
      </c>
      <c r="D214" s="229" t="s">
        <v>176</v>
      </c>
      <c r="E214" s="230" t="s">
        <v>324</v>
      </c>
      <c r="F214" s="231" t="s">
        <v>325</v>
      </c>
      <c r="G214" s="232" t="s">
        <v>179</v>
      </c>
      <c r="H214" s="233">
        <v>115.69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1122</v>
      </c>
    </row>
    <row r="215" s="2" customFormat="1" ht="62.7" customHeight="1">
      <c r="A215" s="39"/>
      <c r="B215" s="40"/>
      <c r="C215" s="229" t="s">
        <v>302</v>
      </c>
      <c r="D215" s="229" t="s">
        <v>176</v>
      </c>
      <c r="E215" s="230" t="s">
        <v>328</v>
      </c>
      <c r="F215" s="231" t="s">
        <v>329</v>
      </c>
      <c r="G215" s="232" t="s">
        <v>277</v>
      </c>
      <c r="H215" s="233">
        <v>84.640000000000001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1123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331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1124</v>
      </c>
      <c r="G217" s="254"/>
      <c r="H217" s="257">
        <v>84.640000000000001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62.7" customHeight="1">
      <c r="A218" s="39"/>
      <c r="B218" s="40"/>
      <c r="C218" s="229" t="s">
        <v>307</v>
      </c>
      <c r="D218" s="229" t="s">
        <v>176</v>
      </c>
      <c r="E218" s="230" t="s">
        <v>334</v>
      </c>
      <c r="F218" s="231" t="s">
        <v>335</v>
      </c>
      <c r="G218" s="232" t="s">
        <v>277</v>
      </c>
      <c r="H218" s="233">
        <v>52.448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1125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337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1126</v>
      </c>
      <c r="G220" s="254"/>
      <c r="H220" s="257">
        <v>94.768000000000001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1127</v>
      </c>
      <c r="G221" s="254"/>
      <c r="H221" s="257">
        <v>-42.32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5" customFormat="1">
      <c r="A222" s="15"/>
      <c r="B222" s="264"/>
      <c r="C222" s="265"/>
      <c r="D222" s="244" t="s">
        <v>183</v>
      </c>
      <c r="E222" s="266" t="s">
        <v>1</v>
      </c>
      <c r="F222" s="267" t="s">
        <v>201</v>
      </c>
      <c r="G222" s="265"/>
      <c r="H222" s="268">
        <v>52.448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4" t="s">
        <v>183</v>
      </c>
      <c r="AU222" s="274" t="s">
        <v>88</v>
      </c>
      <c r="AV222" s="15" t="s">
        <v>181</v>
      </c>
      <c r="AW222" s="15" t="s">
        <v>34</v>
      </c>
      <c r="AX222" s="15" t="s">
        <v>86</v>
      </c>
      <c r="AY222" s="274" t="s">
        <v>174</v>
      </c>
    </row>
    <row r="223" s="2" customFormat="1" ht="66.75" customHeight="1">
      <c r="A223" s="39"/>
      <c r="B223" s="40"/>
      <c r="C223" s="229" t="s">
        <v>7</v>
      </c>
      <c r="D223" s="229" t="s">
        <v>176</v>
      </c>
      <c r="E223" s="230" t="s">
        <v>341</v>
      </c>
      <c r="F223" s="231" t="s">
        <v>342</v>
      </c>
      <c r="G223" s="232" t="s">
        <v>277</v>
      </c>
      <c r="H223" s="233">
        <v>734.27200000000005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1128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344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1129</v>
      </c>
      <c r="G225" s="254"/>
      <c r="H225" s="257">
        <v>734.27200000000005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62.7" customHeight="1">
      <c r="A226" s="39"/>
      <c r="B226" s="40"/>
      <c r="C226" s="229" t="s">
        <v>315</v>
      </c>
      <c r="D226" s="229" t="s">
        <v>176</v>
      </c>
      <c r="E226" s="230" t="s">
        <v>347</v>
      </c>
      <c r="F226" s="231" t="s">
        <v>348</v>
      </c>
      <c r="G226" s="232" t="s">
        <v>277</v>
      </c>
      <c r="H226" s="233">
        <v>94.768000000000001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1130</v>
      </c>
    </row>
    <row r="227" s="2" customFormat="1" ht="66.75" customHeight="1">
      <c r="A227" s="39"/>
      <c r="B227" s="40"/>
      <c r="C227" s="229" t="s">
        <v>319</v>
      </c>
      <c r="D227" s="229" t="s">
        <v>176</v>
      </c>
      <c r="E227" s="230" t="s">
        <v>351</v>
      </c>
      <c r="F227" s="231" t="s">
        <v>352</v>
      </c>
      <c r="G227" s="232" t="s">
        <v>277</v>
      </c>
      <c r="H227" s="233">
        <v>1326.752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1131</v>
      </c>
    </row>
    <row r="228" s="13" customFormat="1">
      <c r="A228" s="13"/>
      <c r="B228" s="242"/>
      <c r="C228" s="243"/>
      <c r="D228" s="244" t="s">
        <v>183</v>
      </c>
      <c r="E228" s="245" t="s">
        <v>1</v>
      </c>
      <c r="F228" s="246" t="s">
        <v>344</v>
      </c>
      <c r="G228" s="243"/>
      <c r="H228" s="245" t="s">
        <v>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2" t="s">
        <v>183</v>
      </c>
      <c r="AU228" s="252" t="s">
        <v>88</v>
      </c>
      <c r="AV228" s="13" t="s">
        <v>86</v>
      </c>
      <c r="AW228" s="13" t="s">
        <v>34</v>
      </c>
      <c r="AX228" s="13" t="s">
        <v>79</v>
      </c>
      <c r="AY228" s="252" t="s">
        <v>174</v>
      </c>
    </row>
    <row r="229" s="14" customFormat="1">
      <c r="A229" s="14"/>
      <c r="B229" s="253"/>
      <c r="C229" s="254"/>
      <c r="D229" s="244" t="s">
        <v>183</v>
      </c>
      <c r="E229" s="255" t="s">
        <v>1</v>
      </c>
      <c r="F229" s="256" t="s">
        <v>1132</v>
      </c>
      <c r="G229" s="254"/>
      <c r="H229" s="257">
        <v>1326.752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3" t="s">
        <v>183</v>
      </c>
      <c r="AU229" s="263" t="s">
        <v>88</v>
      </c>
      <c r="AV229" s="14" t="s">
        <v>88</v>
      </c>
      <c r="AW229" s="14" t="s">
        <v>34</v>
      </c>
      <c r="AX229" s="14" t="s">
        <v>86</v>
      </c>
      <c r="AY229" s="263" t="s">
        <v>174</v>
      </c>
    </row>
    <row r="230" s="2" customFormat="1" ht="44.25" customHeight="1">
      <c r="A230" s="39"/>
      <c r="B230" s="40"/>
      <c r="C230" s="229" t="s">
        <v>323</v>
      </c>
      <c r="D230" s="229" t="s">
        <v>176</v>
      </c>
      <c r="E230" s="230" t="s">
        <v>1133</v>
      </c>
      <c r="F230" s="231" t="s">
        <v>1134</v>
      </c>
      <c r="G230" s="232" t="s">
        <v>277</v>
      </c>
      <c r="H230" s="233">
        <v>42.32</v>
      </c>
      <c r="I230" s="234"/>
      <c r="J230" s="235">
        <f>ROUND(I230*H230,2)</f>
        <v>0</v>
      </c>
      <c r="K230" s="231" t="s">
        <v>180</v>
      </c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</v>
      </c>
      <c r="R230" s="238">
        <f>Q230*H230</f>
        <v>0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181</v>
      </c>
      <c r="AT230" s="240" t="s">
        <v>176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1135</v>
      </c>
    </row>
    <row r="231" s="2" customFormat="1" ht="44.25" customHeight="1">
      <c r="A231" s="39"/>
      <c r="B231" s="40"/>
      <c r="C231" s="229" t="s">
        <v>327</v>
      </c>
      <c r="D231" s="229" t="s">
        <v>176</v>
      </c>
      <c r="E231" s="230" t="s">
        <v>772</v>
      </c>
      <c r="F231" s="231" t="s">
        <v>773</v>
      </c>
      <c r="G231" s="232" t="s">
        <v>362</v>
      </c>
      <c r="H231" s="233">
        <v>279.70999999999998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1136</v>
      </c>
    </row>
    <row r="232" s="2" customFormat="1">
      <c r="A232" s="39"/>
      <c r="B232" s="40"/>
      <c r="C232" s="41"/>
      <c r="D232" s="244" t="s">
        <v>223</v>
      </c>
      <c r="E232" s="41"/>
      <c r="F232" s="275" t="s">
        <v>364</v>
      </c>
      <c r="G232" s="41"/>
      <c r="H232" s="41"/>
      <c r="I232" s="276"/>
      <c r="J232" s="41"/>
      <c r="K232" s="41"/>
      <c r="L232" s="45"/>
      <c r="M232" s="277"/>
      <c r="N232" s="278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223</v>
      </c>
      <c r="AU232" s="18" t="s">
        <v>88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1137</v>
      </c>
      <c r="G233" s="254"/>
      <c r="H233" s="257">
        <v>279.70999999999998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86</v>
      </c>
      <c r="AY233" s="263" t="s">
        <v>174</v>
      </c>
    </row>
    <row r="234" s="2" customFormat="1" ht="44.25" customHeight="1">
      <c r="A234" s="39"/>
      <c r="B234" s="40"/>
      <c r="C234" s="229" t="s">
        <v>333</v>
      </c>
      <c r="D234" s="229" t="s">
        <v>176</v>
      </c>
      <c r="E234" s="230" t="s">
        <v>367</v>
      </c>
      <c r="F234" s="231" t="s">
        <v>368</v>
      </c>
      <c r="G234" s="232" t="s">
        <v>277</v>
      </c>
      <c r="H234" s="233">
        <v>134.18000000000001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1138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1139</v>
      </c>
      <c r="G235" s="254"/>
      <c r="H235" s="257">
        <v>91.859999999999999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1140</v>
      </c>
      <c r="G236" s="254"/>
      <c r="H236" s="257">
        <v>42.32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5" customFormat="1">
      <c r="A237" s="15"/>
      <c r="B237" s="264"/>
      <c r="C237" s="265"/>
      <c r="D237" s="244" t="s">
        <v>183</v>
      </c>
      <c r="E237" s="266" t="s">
        <v>1</v>
      </c>
      <c r="F237" s="267" t="s">
        <v>201</v>
      </c>
      <c r="G237" s="265"/>
      <c r="H237" s="268">
        <v>134.18000000000001</v>
      </c>
      <c r="I237" s="269"/>
      <c r="J237" s="265"/>
      <c r="K237" s="265"/>
      <c r="L237" s="270"/>
      <c r="M237" s="271"/>
      <c r="N237" s="272"/>
      <c r="O237" s="272"/>
      <c r="P237" s="272"/>
      <c r="Q237" s="272"/>
      <c r="R237" s="272"/>
      <c r="S237" s="272"/>
      <c r="T237" s="27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4" t="s">
        <v>183</v>
      </c>
      <c r="AU237" s="274" t="s">
        <v>88</v>
      </c>
      <c r="AV237" s="15" t="s">
        <v>181</v>
      </c>
      <c r="AW237" s="15" t="s">
        <v>34</v>
      </c>
      <c r="AX237" s="15" t="s">
        <v>86</v>
      </c>
      <c r="AY237" s="274" t="s">
        <v>174</v>
      </c>
    </row>
    <row r="238" s="2" customFormat="1" ht="16.5" customHeight="1">
      <c r="A238" s="39"/>
      <c r="B238" s="40"/>
      <c r="C238" s="279" t="s">
        <v>340</v>
      </c>
      <c r="D238" s="279" t="s">
        <v>298</v>
      </c>
      <c r="E238" s="280" t="s">
        <v>373</v>
      </c>
      <c r="F238" s="281" t="s">
        <v>374</v>
      </c>
      <c r="G238" s="282" t="s">
        <v>362</v>
      </c>
      <c r="H238" s="283">
        <v>183.72</v>
      </c>
      <c r="I238" s="284"/>
      <c r="J238" s="285">
        <f>ROUND(I238*H238,2)</f>
        <v>0</v>
      </c>
      <c r="K238" s="281" t="s">
        <v>180</v>
      </c>
      <c r="L238" s="286"/>
      <c r="M238" s="287" t="s">
        <v>1</v>
      </c>
      <c r="N238" s="288" t="s">
        <v>44</v>
      </c>
      <c r="O238" s="92"/>
      <c r="P238" s="238">
        <f>O238*H238</f>
        <v>0</v>
      </c>
      <c r="Q238" s="238">
        <v>1</v>
      </c>
      <c r="R238" s="238">
        <f>Q238*H238</f>
        <v>183.72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240</v>
      </c>
      <c r="AT238" s="240" t="s">
        <v>298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1141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1142</v>
      </c>
      <c r="G239" s="254"/>
      <c r="H239" s="257">
        <v>183.72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86</v>
      </c>
      <c r="AY239" s="263" t="s">
        <v>174</v>
      </c>
    </row>
    <row r="240" s="2" customFormat="1" ht="66.75" customHeight="1">
      <c r="A240" s="39"/>
      <c r="B240" s="40"/>
      <c r="C240" s="229" t="s">
        <v>346</v>
      </c>
      <c r="D240" s="229" t="s">
        <v>176</v>
      </c>
      <c r="E240" s="230" t="s">
        <v>378</v>
      </c>
      <c r="F240" s="231" t="s">
        <v>379</v>
      </c>
      <c r="G240" s="232" t="s">
        <v>277</v>
      </c>
      <c r="H240" s="233">
        <v>30.010000000000002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1143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1144</v>
      </c>
      <c r="G242" s="254"/>
      <c r="H242" s="257">
        <v>30.010000000000002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86</v>
      </c>
      <c r="AY242" s="263" t="s">
        <v>174</v>
      </c>
    </row>
    <row r="243" s="2" customFormat="1" ht="16.5" customHeight="1">
      <c r="A243" s="39"/>
      <c r="B243" s="40"/>
      <c r="C243" s="279" t="s">
        <v>350</v>
      </c>
      <c r="D243" s="279" t="s">
        <v>298</v>
      </c>
      <c r="E243" s="280" t="s">
        <v>383</v>
      </c>
      <c r="F243" s="281" t="s">
        <v>384</v>
      </c>
      <c r="G243" s="282" t="s">
        <v>362</v>
      </c>
      <c r="H243" s="283">
        <v>60.020000000000003</v>
      </c>
      <c r="I243" s="284"/>
      <c r="J243" s="285">
        <f>ROUND(I243*H243,2)</f>
        <v>0</v>
      </c>
      <c r="K243" s="281" t="s">
        <v>180</v>
      </c>
      <c r="L243" s="286"/>
      <c r="M243" s="287" t="s">
        <v>1</v>
      </c>
      <c r="N243" s="288" t="s">
        <v>44</v>
      </c>
      <c r="O243" s="92"/>
      <c r="P243" s="238">
        <f>O243*H243</f>
        <v>0</v>
      </c>
      <c r="Q243" s="238">
        <v>1</v>
      </c>
      <c r="R243" s="238">
        <f>Q243*H243</f>
        <v>60.020000000000003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240</v>
      </c>
      <c r="AT243" s="240" t="s">
        <v>298</v>
      </c>
      <c r="AU243" s="240" t="s">
        <v>88</v>
      </c>
      <c r="AY243" s="18" t="s">
        <v>174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86</v>
      </c>
      <c r="BK243" s="241">
        <f>ROUND(I243*H243,2)</f>
        <v>0</v>
      </c>
      <c r="BL243" s="18" t="s">
        <v>181</v>
      </c>
      <c r="BM243" s="240" t="s">
        <v>1145</v>
      </c>
    </row>
    <row r="244" s="14" customFormat="1">
      <c r="A244" s="14"/>
      <c r="B244" s="253"/>
      <c r="C244" s="254"/>
      <c r="D244" s="244" t="s">
        <v>183</v>
      </c>
      <c r="E244" s="254"/>
      <c r="F244" s="256" t="s">
        <v>1146</v>
      </c>
      <c r="G244" s="254"/>
      <c r="H244" s="257">
        <v>60.020000000000003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4</v>
      </c>
      <c r="AX244" s="14" t="s">
        <v>86</v>
      </c>
      <c r="AY244" s="263" t="s">
        <v>174</v>
      </c>
    </row>
    <row r="245" s="12" customFormat="1" ht="22.8" customHeight="1">
      <c r="A245" s="12"/>
      <c r="B245" s="213"/>
      <c r="C245" s="214"/>
      <c r="D245" s="215" t="s">
        <v>78</v>
      </c>
      <c r="E245" s="227" t="s">
        <v>88</v>
      </c>
      <c r="F245" s="227" t="s">
        <v>408</v>
      </c>
      <c r="G245" s="214"/>
      <c r="H245" s="214"/>
      <c r="I245" s="217"/>
      <c r="J245" s="228">
        <f>BK245</f>
        <v>0</v>
      </c>
      <c r="K245" s="214"/>
      <c r="L245" s="219"/>
      <c r="M245" s="220"/>
      <c r="N245" s="221"/>
      <c r="O245" s="221"/>
      <c r="P245" s="222">
        <f>SUM(P246:P252)</f>
        <v>0</v>
      </c>
      <c r="Q245" s="221"/>
      <c r="R245" s="222">
        <f>SUM(R246:R252)</f>
        <v>13.788868431999998</v>
      </c>
      <c r="S245" s="221"/>
      <c r="T245" s="223">
        <f>SUM(T246:T252)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4" t="s">
        <v>86</v>
      </c>
      <c r="AT245" s="225" t="s">
        <v>78</v>
      </c>
      <c r="AU245" s="225" t="s">
        <v>86</v>
      </c>
      <c r="AY245" s="224" t="s">
        <v>174</v>
      </c>
      <c r="BK245" s="226">
        <f>SUM(BK246:BK252)</f>
        <v>0</v>
      </c>
    </row>
    <row r="246" s="2" customFormat="1" ht="44.25" customHeight="1">
      <c r="A246" s="39"/>
      <c r="B246" s="40"/>
      <c r="C246" s="229" t="s">
        <v>355</v>
      </c>
      <c r="D246" s="229" t="s">
        <v>176</v>
      </c>
      <c r="E246" s="230" t="s">
        <v>410</v>
      </c>
      <c r="F246" s="231" t="s">
        <v>411</v>
      </c>
      <c r="G246" s="232" t="s">
        <v>277</v>
      </c>
      <c r="H246" s="233">
        <v>8.4369999999999994</v>
      </c>
      <c r="I246" s="234"/>
      <c r="J246" s="235">
        <f>ROUND(I246*H246,2)</f>
        <v>0</v>
      </c>
      <c r="K246" s="231" t="s">
        <v>180</v>
      </c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1.6299999999999999</v>
      </c>
      <c r="R246" s="238">
        <f>Q246*H246</f>
        <v>13.752309999999998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181</v>
      </c>
      <c r="AT246" s="240" t="s">
        <v>176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1147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184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1148</v>
      </c>
      <c r="G248" s="254"/>
      <c r="H248" s="257">
        <v>2.6749999999999998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79</v>
      </c>
      <c r="AY248" s="263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1149</v>
      </c>
      <c r="G249" s="254"/>
      <c r="H249" s="257">
        <v>5.7619999999999996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79</v>
      </c>
      <c r="AY249" s="263" t="s">
        <v>174</v>
      </c>
    </row>
    <row r="250" s="15" customFormat="1">
      <c r="A250" s="15"/>
      <c r="B250" s="264"/>
      <c r="C250" s="265"/>
      <c r="D250" s="244" t="s">
        <v>183</v>
      </c>
      <c r="E250" s="266" t="s">
        <v>1</v>
      </c>
      <c r="F250" s="267" t="s">
        <v>201</v>
      </c>
      <c r="G250" s="265"/>
      <c r="H250" s="268">
        <v>8.4369999999999994</v>
      </c>
      <c r="I250" s="269"/>
      <c r="J250" s="265"/>
      <c r="K250" s="265"/>
      <c r="L250" s="270"/>
      <c r="M250" s="271"/>
      <c r="N250" s="272"/>
      <c r="O250" s="272"/>
      <c r="P250" s="272"/>
      <c r="Q250" s="272"/>
      <c r="R250" s="272"/>
      <c r="S250" s="272"/>
      <c r="T250" s="27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4" t="s">
        <v>183</v>
      </c>
      <c r="AU250" s="274" t="s">
        <v>88</v>
      </c>
      <c r="AV250" s="15" t="s">
        <v>181</v>
      </c>
      <c r="AW250" s="15" t="s">
        <v>34</v>
      </c>
      <c r="AX250" s="15" t="s">
        <v>86</v>
      </c>
      <c r="AY250" s="274" t="s">
        <v>174</v>
      </c>
    </row>
    <row r="251" s="2" customFormat="1" ht="24.15" customHeight="1">
      <c r="A251" s="39"/>
      <c r="B251" s="40"/>
      <c r="C251" s="229" t="s">
        <v>359</v>
      </c>
      <c r="D251" s="229" t="s">
        <v>176</v>
      </c>
      <c r="E251" s="230" t="s">
        <v>416</v>
      </c>
      <c r="F251" s="231" t="s">
        <v>417</v>
      </c>
      <c r="G251" s="232" t="s">
        <v>243</v>
      </c>
      <c r="H251" s="233">
        <v>49.780000000000001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0.00073439999999999996</v>
      </c>
      <c r="R251" s="238">
        <f>Q251*H251</f>
        <v>0.036558432000000002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1150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1151</v>
      </c>
      <c r="G252" s="254"/>
      <c r="H252" s="257">
        <v>49.780000000000001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12" customFormat="1" ht="22.8" customHeight="1">
      <c r="A253" s="12"/>
      <c r="B253" s="213"/>
      <c r="C253" s="214"/>
      <c r="D253" s="215" t="s">
        <v>78</v>
      </c>
      <c r="E253" s="227" t="s">
        <v>95</v>
      </c>
      <c r="F253" s="227" t="s">
        <v>420</v>
      </c>
      <c r="G253" s="214"/>
      <c r="H253" s="214"/>
      <c r="I253" s="217"/>
      <c r="J253" s="228">
        <f>BK253</f>
        <v>0</v>
      </c>
      <c r="K253" s="214"/>
      <c r="L253" s="219"/>
      <c r="M253" s="220"/>
      <c r="N253" s="221"/>
      <c r="O253" s="221"/>
      <c r="P253" s="222">
        <f>P254</f>
        <v>0</v>
      </c>
      <c r="Q253" s="221"/>
      <c r="R253" s="222">
        <f>R254</f>
        <v>0</v>
      </c>
      <c r="S253" s="221"/>
      <c r="T253" s="223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4" t="s">
        <v>86</v>
      </c>
      <c r="AT253" s="225" t="s">
        <v>78</v>
      </c>
      <c r="AU253" s="225" t="s">
        <v>86</v>
      </c>
      <c r="AY253" s="224" t="s">
        <v>174</v>
      </c>
      <c r="BK253" s="226">
        <f>BK254</f>
        <v>0</v>
      </c>
    </row>
    <row r="254" s="2" customFormat="1" ht="24.15" customHeight="1">
      <c r="A254" s="39"/>
      <c r="B254" s="40"/>
      <c r="C254" s="229" t="s">
        <v>366</v>
      </c>
      <c r="D254" s="229" t="s">
        <v>176</v>
      </c>
      <c r="E254" s="230" t="s">
        <v>422</v>
      </c>
      <c r="F254" s="231" t="s">
        <v>423</v>
      </c>
      <c r="G254" s="232" t="s">
        <v>243</v>
      </c>
      <c r="H254" s="233">
        <v>49.780000000000001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1152</v>
      </c>
    </row>
    <row r="255" s="12" customFormat="1" ht="22.8" customHeight="1">
      <c r="A255" s="12"/>
      <c r="B255" s="213"/>
      <c r="C255" s="214"/>
      <c r="D255" s="215" t="s">
        <v>78</v>
      </c>
      <c r="E255" s="227" t="s">
        <v>181</v>
      </c>
      <c r="F255" s="227" t="s">
        <v>425</v>
      </c>
      <c r="G255" s="214"/>
      <c r="H255" s="214"/>
      <c r="I255" s="217"/>
      <c r="J255" s="228">
        <f>BK255</f>
        <v>0</v>
      </c>
      <c r="K255" s="214"/>
      <c r="L255" s="219"/>
      <c r="M255" s="220"/>
      <c r="N255" s="221"/>
      <c r="O255" s="221"/>
      <c r="P255" s="222">
        <f>SUM(P256:P265)</f>
        <v>0</v>
      </c>
      <c r="Q255" s="221"/>
      <c r="R255" s="222">
        <f>SUM(R256:R265)</f>
        <v>0.44925999999999999</v>
      </c>
      <c r="S255" s="221"/>
      <c r="T255" s="223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4" t="s">
        <v>86</v>
      </c>
      <c r="AT255" s="225" t="s">
        <v>78</v>
      </c>
      <c r="AU255" s="225" t="s">
        <v>86</v>
      </c>
      <c r="AY255" s="224" t="s">
        <v>174</v>
      </c>
      <c r="BK255" s="226">
        <f>SUM(BK256:BK265)</f>
        <v>0</v>
      </c>
    </row>
    <row r="256" s="2" customFormat="1" ht="33" customHeight="1">
      <c r="A256" s="39"/>
      <c r="B256" s="40"/>
      <c r="C256" s="229" t="s">
        <v>372</v>
      </c>
      <c r="D256" s="229" t="s">
        <v>176</v>
      </c>
      <c r="E256" s="230" t="s">
        <v>427</v>
      </c>
      <c r="F256" s="231" t="s">
        <v>428</v>
      </c>
      <c r="G256" s="232" t="s">
        <v>277</v>
      </c>
      <c r="H256" s="233">
        <v>5.4100000000000001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1153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284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1154</v>
      </c>
      <c r="G258" s="254"/>
      <c r="H258" s="257">
        <v>5.4100000000000001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24.15" customHeight="1">
      <c r="A259" s="39"/>
      <c r="B259" s="40"/>
      <c r="C259" s="229" t="s">
        <v>377</v>
      </c>
      <c r="D259" s="229" t="s">
        <v>176</v>
      </c>
      <c r="E259" s="230" t="s">
        <v>435</v>
      </c>
      <c r="F259" s="231" t="s">
        <v>436</v>
      </c>
      <c r="G259" s="232" t="s">
        <v>437</v>
      </c>
      <c r="H259" s="233">
        <v>3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0.087419999999999998</v>
      </c>
      <c r="R259" s="238">
        <f>Q259*H259</f>
        <v>0.26225999999999999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1155</v>
      </c>
    </row>
    <row r="260" s="13" customFormat="1">
      <c r="A260" s="13"/>
      <c r="B260" s="242"/>
      <c r="C260" s="243"/>
      <c r="D260" s="244" t="s">
        <v>183</v>
      </c>
      <c r="E260" s="245" t="s">
        <v>1</v>
      </c>
      <c r="F260" s="246" t="s">
        <v>792</v>
      </c>
      <c r="G260" s="243"/>
      <c r="H260" s="245" t="s">
        <v>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183</v>
      </c>
      <c r="AU260" s="252" t="s">
        <v>88</v>
      </c>
      <c r="AV260" s="13" t="s">
        <v>86</v>
      </c>
      <c r="AW260" s="13" t="s">
        <v>34</v>
      </c>
      <c r="AX260" s="13" t="s">
        <v>79</v>
      </c>
      <c r="AY260" s="252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1156</v>
      </c>
      <c r="G261" s="254"/>
      <c r="H261" s="257">
        <v>3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86</v>
      </c>
      <c r="AY261" s="263" t="s">
        <v>174</v>
      </c>
    </row>
    <row r="262" s="2" customFormat="1" ht="24.15" customHeight="1">
      <c r="A262" s="39"/>
      <c r="B262" s="40"/>
      <c r="C262" s="279" t="s">
        <v>382</v>
      </c>
      <c r="D262" s="279" t="s">
        <v>298</v>
      </c>
      <c r="E262" s="280" t="s">
        <v>450</v>
      </c>
      <c r="F262" s="281" t="s">
        <v>451</v>
      </c>
      <c r="G262" s="282" t="s">
        <v>437</v>
      </c>
      <c r="H262" s="283">
        <v>1</v>
      </c>
      <c r="I262" s="284"/>
      <c r="J262" s="285">
        <f>ROUND(I262*H262,2)</f>
        <v>0</v>
      </c>
      <c r="K262" s="281" t="s">
        <v>180</v>
      </c>
      <c r="L262" s="286"/>
      <c r="M262" s="287" t="s">
        <v>1</v>
      </c>
      <c r="N262" s="288" t="s">
        <v>44</v>
      </c>
      <c r="O262" s="92"/>
      <c r="P262" s="238">
        <f>O262*H262</f>
        <v>0</v>
      </c>
      <c r="Q262" s="238">
        <v>0.050999999999999997</v>
      </c>
      <c r="R262" s="238">
        <f>Q262*H262</f>
        <v>0.050999999999999997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240</v>
      </c>
      <c r="AT262" s="240" t="s">
        <v>298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1157</v>
      </c>
    </row>
    <row r="263" s="2" customFormat="1" ht="24.15" customHeight="1">
      <c r="A263" s="39"/>
      <c r="B263" s="40"/>
      <c r="C263" s="279" t="s">
        <v>387</v>
      </c>
      <c r="D263" s="279" t="s">
        <v>298</v>
      </c>
      <c r="E263" s="280" t="s">
        <v>454</v>
      </c>
      <c r="F263" s="281" t="s">
        <v>455</v>
      </c>
      <c r="G263" s="282" t="s">
        <v>437</v>
      </c>
      <c r="H263" s="283">
        <v>2</v>
      </c>
      <c r="I263" s="284"/>
      <c r="J263" s="285">
        <f>ROUND(I263*H263,2)</f>
        <v>0</v>
      </c>
      <c r="K263" s="281" t="s">
        <v>180</v>
      </c>
      <c r="L263" s="286"/>
      <c r="M263" s="287" t="s">
        <v>1</v>
      </c>
      <c r="N263" s="288" t="s">
        <v>44</v>
      </c>
      <c r="O263" s="92"/>
      <c r="P263" s="238">
        <f>O263*H263</f>
        <v>0</v>
      </c>
      <c r="Q263" s="238">
        <v>0.068000000000000005</v>
      </c>
      <c r="R263" s="238">
        <f>Q263*H263</f>
        <v>0.13600000000000001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240</v>
      </c>
      <c r="AT263" s="240" t="s">
        <v>298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1158</v>
      </c>
    </row>
    <row r="264" s="2" customFormat="1" ht="49.05" customHeight="1">
      <c r="A264" s="39"/>
      <c r="B264" s="40"/>
      <c r="C264" s="229" t="s">
        <v>392</v>
      </c>
      <c r="D264" s="229" t="s">
        <v>176</v>
      </c>
      <c r="E264" s="230" t="s">
        <v>466</v>
      </c>
      <c r="F264" s="231" t="s">
        <v>467</v>
      </c>
      <c r="G264" s="232" t="s">
        <v>277</v>
      </c>
      <c r="H264" s="233">
        <v>0.40200000000000002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1159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1160</v>
      </c>
      <c r="G265" s="254"/>
      <c r="H265" s="257">
        <v>0.40200000000000002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12" customFormat="1" ht="22.8" customHeight="1">
      <c r="A266" s="12"/>
      <c r="B266" s="213"/>
      <c r="C266" s="214"/>
      <c r="D266" s="215" t="s">
        <v>78</v>
      </c>
      <c r="E266" s="227" t="s">
        <v>210</v>
      </c>
      <c r="F266" s="227" t="s">
        <v>470</v>
      </c>
      <c r="G266" s="214"/>
      <c r="H266" s="214"/>
      <c r="I266" s="217"/>
      <c r="J266" s="228">
        <f>BK266</f>
        <v>0</v>
      </c>
      <c r="K266" s="214"/>
      <c r="L266" s="219"/>
      <c r="M266" s="220"/>
      <c r="N266" s="221"/>
      <c r="O266" s="221"/>
      <c r="P266" s="222">
        <f>SUM(P267:P343)</f>
        <v>0</v>
      </c>
      <c r="Q266" s="221"/>
      <c r="R266" s="222">
        <f>SUM(R267:R343)</f>
        <v>0</v>
      </c>
      <c r="S266" s="221"/>
      <c r="T266" s="223">
        <f>SUM(T267:T343)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4" t="s">
        <v>86</v>
      </c>
      <c r="AT266" s="225" t="s">
        <v>78</v>
      </c>
      <c r="AU266" s="225" t="s">
        <v>86</v>
      </c>
      <c r="AY266" s="224" t="s">
        <v>174</v>
      </c>
      <c r="BK266" s="226">
        <f>SUM(BK267:BK343)</f>
        <v>0</v>
      </c>
    </row>
    <row r="267" s="2" customFormat="1" ht="37.8" customHeight="1">
      <c r="A267" s="39"/>
      <c r="B267" s="40"/>
      <c r="C267" s="229" t="s">
        <v>397</v>
      </c>
      <c r="D267" s="229" t="s">
        <v>176</v>
      </c>
      <c r="E267" s="230" t="s">
        <v>472</v>
      </c>
      <c r="F267" s="231" t="s">
        <v>473</v>
      </c>
      <c r="G267" s="232" t="s">
        <v>179</v>
      </c>
      <c r="H267" s="233">
        <v>7.032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1161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184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185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1087</v>
      </c>
      <c r="G270" s="254"/>
      <c r="H270" s="257">
        <v>7.032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37.8" customHeight="1">
      <c r="A271" s="39"/>
      <c r="B271" s="40"/>
      <c r="C271" s="229" t="s">
        <v>402</v>
      </c>
      <c r="D271" s="229" t="s">
        <v>176</v>
      </c>
      <c r="E271" s="230" t="s">
        <v>1162</v>
      </c>
      <c r="F271" s="231" t="s">
        <v>1163</v>
      </c>
      <c r="G271" s="232" t="s">
        <v>179</v>
      </c>
      <c r="H271" s="233">
        <v>40.212000000000003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1164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185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1092</v>
      </c>
      <c r="G274" s="254"/>
      <c r="H274" s="257">
        <v>1.8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79</v>
      </c>
      <c r="AY274" s="263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1093</v>
      </c>
      <c r="G275" s="254"/>
      <c r="H275" s="257">
        <v>38.411999999999999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79</v>
      </c>
      <c r="AY275" s="263" t="s">
        <v>174</v>
      </c>
    </row>
    <row r="276" s="15" customFormat="1">
      <c r="A276" s="15"/>
      <c r="B276" s="264"/>
      <c r="C276" s="265"/>
      <c r="D276" s="244" t="s">
        <v>183</v>
      </c>
      <c r="E276" s="266" t="s">
        <v>1</v>
      </c>
      <c r="F276" s="267" t="s">
        <v>201</v>
      </c>
      <c r="G276" s="265"/>
      <c r="H276" s="268">
        <v>40.212000000000003</v>
      </c>
      <c r="I276" s="269"/>
      <c r="J276" s="265"/>
      <c r="K276" s="265"/>
      <c r="L276" s="270"/>
      <c r="M276" s="271"/>
      <c r="N276" s="272"/>
      <c r="O276" s="272"/>
      <c r="P276" s="272"/>
      <c r="Q276" s="272"/>
      <c r="R276" s="272"/>
      <c r="S276" s="272"/>
      <c r="T276" s="27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4" t="s">
        <v>183</v>
      </c>
      <c r="AU276" s="274" t="s">
        <v>88</v>
      </c>
      <c r="AV276" s="15" t="s">
        <v>181</v>
      </c>
      <c r="AW276" s="15" t="s">
        <v>34</v>
      </c>
      <c r="AX276" s="15" t="s">
        <v>86</v>
      </c>
      <c r="AY276" s="274" t="s">
        <v>174</v>
      </c>
    </row>
    <row r="277" s="2" customFormat="1" ht="33" customHeight="1">
      <c r="A277" s="39"/>
      <c r="B277" s="40"/>
      <c r="C277" s="229" t="s">
        <v>409</v>
      </c>
      <c r="D277" s="229" t="s">
        <v>176</v>
      </c>
      <c r="E277" s="230" t="s">
        <v>1165</v>
      </c>
      <c r="F277" s="231" t="s">
        <v>1166</v>
      </c>
      <c r="G277" s="232" t="s">
        <v>179</v>
      </c>
      <c r="H277" s="233">
        <v>40.212000000000003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1167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184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3" customFormat="1">
      <c r="A279" s="13"/>
      <c r="B279" s="242"/>
      <c r="C279" s="243"/>
      <c r="D279" s="244" t="s">
        <v>183</v>
      </c>
      <c r="E279" s="245" t="s">
        <v>1</v>
      </c>
      <c r="F279" s="246" t="s">
        <v>185</v>
      </c>
      <c r="G279" s="243"/>
      <c r="H279" s="245" t="s">
        <v>1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2" t="s">
        <v>183</v>
      </c>
      <c r="AU279" s="252" t="s">
        <v>88</v>
      </c>
      <c r="AV279" s="13" t="s">
        <v>86</v>
      </c>
      <c r="AW279" s="13" t="s">
        <v>34</v>
      </c>
      <c r="AX279" s="13" t="s">
        <v>79</v>
      </c>
      <c r="AY279" s="252" t="s">
        <v>174</v>
      </c>
    </row>
    <row r="280" s="14" customFormat="1">
      <c r="A280" s="14"/>
      <c r="B280" s="253"/>
      <c r="C280" s="254"/>
      <c r="D280" s="244" t="s">
        <v>183</v>
      </c>
      <c r="E280" s="255" t="s">
        <v>1</v>
      </c>
      <c r="F280" s="256" t="s">
        <v>1092</v>
      </c>
      <c r="G280" s="254"/>
      <c r="H280" s="257">
        <v>1.8</v>
      </c>
      <c r="I280" s="258"/>
      <c r="J280" s="254"/>
      <c r="K280" s="254"/>
      <c r="L280" s="259"/>
      <c r="M280" s="260"/>
      <c r="N280" s="261"/>
      <c r="O280" s="261"/>
      <c r="P280" s="261"/>
      <c r="Q280" s="261"/>
      <c r="R280" s="261"/>
      <c r="S280" s="261"/>
      <c r="T280" s="26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3" t="s">
        <v>183</v>
      </c>
      <c r="AU280" s="263" t="s">
        <v>88</v>
      </c>
      <c r="AV280" s="14" t="s">
        <v>88</v>
      </c>
      <c r="AW280" s="14" t="s">
        <v>34</v>
      </c>
      <c r="AX280" s="14" t="s">
        <v>79</v>
      </c>
      <c r="AY280" s="263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1093</v>
      </c>
      <c r="G281" s="254"/>
      <c r="H281" s="257">
        <v>38.411999999999999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79</v>
      </c>
      <c r="AY281" s="263" t="s">
        <v>174</v>
      </c>
    </row>
    <row r="282" s="15" customFormat="1">
      <c r="A282" s="15"/>
      <c r="B282" s="264"/>
      <c r="C282" s="265"/>
      <c r="D282" s="244" t="s">
        <v>183</v>
      </c>
      <c r="E282" s="266" t="s">
        <v>1</v>
      </c>
      <c r="F282" s="267" t="s">
        <v>201</v>
      </c>
      <c r="G282" s="265"/>
      <c r="H282" s="268">
        <v>40.212000000000003</v>
      </c>
      <c r="I282" s="269"/>
      <c r="J282" s="265"/>
      <c r="K282" s="265"/>
      <c r="L282" s="270"/>
      <c r="M282" s="271"/>
      <c r="N282" s="272"/>
      <c r="O282" s="272"/>
      <c r="P282" s="272"/>
      <c r="Q282" s="272"/>
      <c r="R282" s="272"/>
      <c r="S282" s="272"/>
      <c r="T282" s="27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4" t="s">
        <v>183</v>
      </c>
      <c r="AU282" s="274" t="s">
        <v>88</v>
      </c>
      <c r="AV282" s="15" t="s">
        <v>181</v>
      </c>
      <c r="AW282" s="15" t="s">
        <v>34</v>
      </c>
      <c r="AX282" s="15" t="s">
        <v>86</v>
      </c>
      <c r="AY282" s="274" t="s">
        <v>174</v>
      </c>
    </row>
    <row r="283" s="2" customFormat="1" ht="33" customHeight="1">
      <c r="A283" s="39"/>
      <c r="B283" s="40"/>
      <c r="C283" s="229" t="s">
        <v>415</v>
      </c>
      <c r="D283" s="229" t="s">
        <v>176</v>
      </c>
      <c r="E283" s="230" t="s">
        <v>476</v>
      </c>
      <c r="F283" s="231" t="s">
        <v>477</v>
      </c>
      <c r="G283" s="232" t="s">
        <v>179</v>
      </c>
      <c r="H283" s="233">
        <v>9.0120000000000005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1168</v>
      </c>
    </row>
    <row r="284" s="14" customFormat="1">
      <c r="A284" s="14"/>
      <c r="B284" s="253"/>
      <c r="C284" s="254"/>
      <c r="D284" s="244" t="s">
        <v>183</v>
      </c>
      <c r="E284" s="255" t="s">
        <v>1</v>
      </c>
      <c r="F284" s="256" t="s">
        <v>1088</v>
      </c>
      <c r="G284" s="254"/>
      <c r="H284" s="257">
        <v>9.0120000000000005</v>
      </c>
      <c r="I284" s="258"/>
      <c r="J284" s="254"/>
      <c r="K284" s="254"/>
      <c r="L284" s="259"/>
      <c r="M284" s="260"/>
      <c r="N284" s="261"/>
      <c r="O284" s="261"/>
      <c r="P284" s="261"/>
      <c r="Q284" s="261"/>
      <c r="R284" s="261"/>
      <c r="S284" s="261"/>
      <c r="T284" s="26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3" t="s">
        <v>183</v>
      </c>
      <c r="AU284" s="263" t="s">
        <v>88</v>
      </c>
      <c r="AV284" s="14" t="s">
        <v>88</v>
      </c>
      <c r="AW284" s="14" t="s">
        <v>34</v>
      </c>
      <c r="AX284" s="14" t="s">
        <v>86</v>
      </c>
      <c r="AY284" s="263" t="s">
        <v>174</v>
      </c>
    </row>
    <row r="285" s="2" customFormat="1" ht="33" customHeight="1">
      <c r="A285" s="39"/>
      <c r="B285" s="40"/>
      <c r="C285" s="229" t="s">
        <v>421</v>
      </c>
      <c r="D285" s="229" t="s">
        <v>176</v>
      </c>
      <c r="E285" s="230" t="s">
        <v>802</v>
      </c>
      <c r="F285" s="231" t="s">
        <v>803</v>
      </c>
      <c r="G285" s="232" t="s">
        <v>179</v>
      </c>
      <c r="H285" s="233">
        <v>9.0120000000000005</v>
      </c>
      <c r="I285" s="234"/>
      <c r="J285" s="235">
        <f>ROUND(I285*H285,2)</f>
        <v>0</v>
      </c>
      <c r="K285" s="231" t="s">
        <v>180</v>
      </c>
      <c r="L285" s="45"/>
      <c r="M285" s="236" t="s">
        <v>1</v>
      </c>
      <c r="N285" s="237" t="s">
        <v>44</v>
      </c>
      <c r="O285" s="92"/>
      <c r="P285" s="238">
        <f>O285*H285</f>
        <v>0</v>
      </c>
      <c r="Q285" s="238">
        <v>0</v>
      </c>
      <c r="R285" s="238">
        <f>Q285*H285</f>
        <v>0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181</v>
      </c>
      <c r="AT285" s="240" t="s">
        <v>176</v>
      </c>
      <c r="AU285" s="240" t="s">
        <v>88</v>
      </c>
      <c r="AY285" s="18" t="s">
        <v>174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86</v>
      </c>
      <c r="BK285" s="241">
        <f>ROUND(I285*H285,2)</f>
        <v>0</v>
      </c>
      <c r="BL285" s="18" t="s">
        <v>181</v>
      </c>
      <c r="BM285" s="240" t="s">
        <v>1169</v>
      </c>
    </row>
    <row r="286" s="13" customFormat="1">
      <c r="A286" s="13"/>
      <c r="B286" s="242"/>
      <c r="C286" s="243"/>
      <c r="D286" s="244" t="s">
        <v>183</v>
      </c>
      <c r="E286" s="245" t="s">
        <v>1</v>
      </c>
      <c r="F286" s="246" t="s">
        <v>184</v>
      </c>
      <c r="G286" s="243"/>
      <c r="H286" s="245" t="s">
        <v>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183</v>
      </c>
      <c r="AU286" s="252" t="s">
        <v>88</v>
      </c>
      <c r="AV286" s="13" t="s">
        <v>86</v>
      </c>
      <c r="AW286" s="13" t="s">
        <v>34</v>
      </c>
      <c r="AX286" s="13" t="s">
        <v>79</v>
      </c>
      <c r="AY286" s="252" t="s">
        <v>174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185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483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1088</v>
      </c>
      <c r="G289" s="254"/>
      <c r="H289" s="257">
        <v>9.0120000000000005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3" customHeight="1">
      <c r="A290" s="39"/>
      <c r="B290" s="40"/>
      <c r="C290" s="229" t="s">
        <v>426</v>
      </c>
      <c r="D290" s="229" t="s">
        <v>176</v>
      </c>
      <c r="E290" s="230" t="s">
        <v>480</v>
      </c>
      <c r="F290" s="231" t="s">
        <v>481</v>
      </c>
      <c r="G290" s="232" t="s">
        <v>179</v>
      </c>
      <c r="H290" s="233">
        <v>7.032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1170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483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184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185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1087</v>
      </c>
      <c r="G294" s="254"/>
      <c r="H294" s="257">
        <v>7.032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86</v>
      </c>
      <c r="AY294" s="263" t="s">
        <v>174</v>
      </c>
    </row>
    <row r="295" s="2" customFormat="1" ht="49.05" customHeight="1">
      <c r="A295" s="39"/>
      <c r="B295" s="40"/>
      <c r="C295" s="229" t="s">
        <v>430</v>
      </c>
      <c r="D295" s="229" t="s">
        <v>176</v>
      </c>
      <c r="E295" s="230" t="s">
        <v>806</v>
      </c>
      <c r="F295" s="231" t="s">
        <v>807</v>
      </c>
      <c r="G295" s="232" t="s">
        <v>179</v>
      </c>
      <c r="H295" s="233">
        <v>16.521999999999998</v>
      </c>
      <c r="I295" s="234"/>
      <c r="J295" s="235">
        <f>ROUND(I295*H295,2)</f>
        <v>0</v>
      </c>
      <c r="K295" s="231" t="s">
        <v>180</v>
      </c>
      <c r="L295" s="45"/>
      <c r="M295" s="236" t="s">
        <v>1</v>
      </c>
      <c r="N295" s="237" t="s">
        <v>44</v>
      </c>
      <c r="O295" s="92"/>
      <c r="P295" s="238">
        <f>O295*H295</f>
        <v>0</v>
      </c>
      <c r="Q295" s="238">
        <v>0</v>
      </c>
      <c r="R295" s="238">
        <f>Q295*H295</f>
        <v>0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181</v>
      </c>
      <c r="AT295" s="240" t="s">
        <v>176</v>
      </c>
      <c r="AU295" s="240" t="s">
        <v>88</v>
      </c>
      <c r="AY295" s="18" t="s">
        <v>174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86</v>
      </c>
      <c r="BK295" s="241">
        <f>ROUND(I295*H295,2)</f>
        <v>0</v>
      </c>
      <c r="BL295" s="18" t="s">
        <v>181</v>
      </c>
      <c r="BM295" s="240" t="s">
        <v>1171</v>
      </c>
    </row>
    <row r="296" s="13" customFormat="1">
      <c r="A296" s="13"/>
      <c r="B296" s="242"/>
      <c r="C296" s="243"/>
      <c r="D296" s="244" t="s">
        <v>183</v>
      </c>
      <c r="E296" s="245" t="s">
        <v>1</v>
      </c>
      <c r="F296" s="246" t="s">
        <v>184</v>
      </c>
      <c r="G296" s="243"/>
      <c r="H296" s="245" t="s">
        <v>1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183</v>
      </c>
      <c r="AU296" s="252" t="s">
        <v>88</v>
      </c>
      <c r="AV296" s="13" t="s">
        <v>86</v>
      </c>
      <c r="AW296" s="13" t="s">
        <v>34</v>
      </c>
      <c r="AX296" s="13" t="s">
        <v>79</v>
      </c>
      <c r="AY296" s="252" t="s">
        <v>174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185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4" customFormat="1">
      <c r="A298" s="14"/>
      <c r="B298" s="253"/>
      <c r="C298" s="254"/>
      <c r="D298" s="244" t="s">
        <v>183</v>
      </c>
      <c r="E298" s="255" t="s">
        <v>1</v>
      </c>
      <c r="F298" s="256" t="s">
        <v>1105</v>
      </c>
      <c r="G298" s="254"/>
      <c r="H298" s="257">
        <v>16.521999999999998</v>
      </c>
      <c r="I298" s="258"/>
      <c r="J298" s="254"/>
      <c r="K298" s="254"/>
      <c r="L298" s="259"/>
      <c r="M298" s="260"/>
      <c r="N298" s="261"/>
      <c r="O298" s="261"/>
      <c r="P298" s="261"/>
      <c r="Q298" s="261"/>
      <c r="R298" s="261"/>
      <c r="S298" s="261"/>
      <c r="T298" s="26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3" t="s">
        <v>183</v>
      </c>
      <c r="AU298" s="263" t="s">
        <v>88</v>
      </c>
      <c r="AV298" s="14" t="s">
        <v>88</v>
      </c>
      <c r="AW298" s="14" t="s">
        <v>34</v>
      </c>
      <c r="AX298" s="14" t="s">
        <v>86</v>
      </c>
      <c r="AY298" s="263" t="s">
        <v>174</v>
      </c>
    </row>
    <row r="299" s="2" customFormat="1" ht="49.05" customHeight="1">
      <c r="A299" s="39"/>
      <c r="B299" s="40"/>
      <c r="C299" s="229" t="s">
        <v>434</v>
      </c>
      <c r="D299" s="229" t="s">
        <v>176</v>
      </c>
      <c r="E299" s="230" t="s">
        <v>485</v>
      </c>
      <c r="F299" s="231" t="s">
        <v>486</v>
      </c>
      <c r="G299" s="232" t="s">
        <v>179</v>
      </c>
      <c r="H299" s="233">
        <v>11.720000000000001</v>
      </c>
      <c r="I299" s="234"/>
      <c r="J299" s="235">
        <f>ROUND(I299*H299,2)</f>
        <v>0</v>
      </c>
      <c r="K299" s="231" t="s">
        <v>180</v>
      </c>
      <c r="L299" s="45"/>
      <c r="M299" s="236" t="s">
        <v>1</v>
      </c>
      <c r="N299" s="237" t="s">
        <v>44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181</v>
      </c>
      <c r="AT299" s="240" t="s">
        <v>176</v>
      </c>
      <c r="AU299" s="240" t="s">
        <v>88</v>
      </c>
      <c r="AY299" s="18" t="s">
        <v>174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86</v>
      </c>
      <c r="BK299" s="241">
        <f>ROUND(I299*H299,2)</f>
        <v>0</v>
      </c>
      <c r="BL299" s="18" t="s">
        <v>181</v>
      </c>
      <c r="BM299" s="240" t="s">
        <v>1172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184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185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1098</v>
      </c>
      <c r="G302" s="254"/>
      <c r="H302" s="257">
        <v>11.720000000000001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86</v>
      </c>
      <c r="AY302" s="263" t="s">
        <v>174</v>
      </c>
    </row>
    <row r="303" s="2" customFormat="1" ht="37.8" customHeight="1">
      <c r="A303" s="39"/>
      <c r="B303" s="40"/>
      <c r="C303" s="229" t="s">
        <v>441</v>
      </c>
      <c r="D303" s="229" t="s">
        <v>176</v>
      </c>
      <c r="E303" s="230" t="s">
        <v>810</v>
      </c>
      <c r="F303" s="231" t="s">
        <v>811</v>
      </c>
      <c r="G303" s="232" t="s">
        <v>179</v>
      </c>
      <c r="H303" s="233">
        <v>9.0120000000000005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1173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184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185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4" customFormat="1">
      <c r="A306" s="14"/>
      <c r="B306" s="253"/>
      <c r="C306" s="254"/>
      <c r="D306" s="244" t="s">
        <v>183</v>
      </c>
      <c r="E306" s="255" t="s">
        <v>1</v>
      </c>
      <c r="F306" s="256" t="s">
        <v>1088</v>
      </c>
      <c r="G306" s="254"/>
      <c r="H306" s="257">
        <v>9.0120000000000005</v>
      </c>
      <c r="I306" s="258"/>
      <c r="J306" s="254"/>
      <c r="K306" s="254"/>
      <c r="L306" s="259"/>
      <c r="M306" s="260"/>
      <c r="N306" s="261"/>
      <c r="O306" s="261"/>
      <c r="P306" s="261"/>
      <c r="Q306" s="261"/>
      <c r="R306" s="261"/>
      <c r="S306" s="261"/>
      <c r="T306" s="26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3" t="s">
        <v>183</v>
      </c>
      <c r="AU306" s="263" t="s">
        <v>88</v>
      </c>
      <c r="AV306" s="14" t="s">
        <v>88</v>
      </c>
      <c r="AW306" s="14" t="s">
        <v>34</v>
      </c>
      <c r="AX306" s="14" t="s">
        <v>86</v>
      </c>
      <c r="AY306" s="263" t="s">
        <v>174</v>
      </c>
    </row>
    <row r="307" s="2" customFormat="1" ht="37.8" customHeight="1">
      <c r="A307" s="39"/>
      <c r="B307" s="40"/>
      <c r="C307" s="229" t="s">
        <v>445</v>
      </c>
      <c r="D307" s="229" t="s">
        <v>176</v>
      </c>
      <c r="E307" s="230" t="s">
        <v>489</v>
      </c>
      <c r="F307" s="231" t="s">
        <v>490</v>
      </c>
      <c r="G307" s="232" t="s">
        <v>179</v>
      </c>
      <c r="H307" s="233">
        <v>9.3759999999999994</v>
      </c>
      <c r="I307" s="234"/>
      <c r="J307" s="235">
        <f>ROUND(I307*H307,2)</f>
        <v>0</v>
      </c>
      <c r="K307" s="231" t="s">
        <v>180</v>
      </c>
      <c r="L307" s="45"/>
      <c r="M307" s="236" t="s">
        <v>1</v>
      </c>
      <c r="N307" s="237" t="s">
        <v>44</v>
      </c>
      <c r="O307" s="92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181</v>
      </c>
      <c r="AT307" s="240" t="s">
        <v>176</v>
      </c>
      <c r="AU307" s="240" t="s">
        <v>88</v>
      </c>
      <c r="AY307" s="18" t="s">
        <v>174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86</v>
      </c>
      <c r="BK307" s="241">
        <f>ROUND(I307*H307,2)</f>
        <v>0</v>
      </c>
      <c r="BL307" s="18" t="s">
        <v>181</v>
      </c>
      <c r="BM307" s="240" t="s">
        <v>1174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1095</v>
      </c>
      <c r="G310" s="254"/>
      <c r="H310" s="257">
        <v>9.3759999999999994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24.15" customHeight="1">
      <c r="A311" s="39"/>
      <c r="B311" s="40"/>
      <c r="C311" s="229" t="s">
        <v>449</v>
      </c>
      <c r="D311" s="229" t="s">
        <v>176</v>
      </c>
      <c r="E311" s="230" t="s">
        <v>493</v>
      </c>
      <c r="F311" s="231" t="s">
        <v>494</v>
      </c>
      <c r="G311" s="232" t="s">
        <v>179</v>
      </c>
      <c r="H311" s="233">
        <v>28.242000000000001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1175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184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185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1098</v>
      </c>
      <c r="G314" s="254"/>
      <c r="H314" s="257">
        <v>11.720000000000001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79</v>
      </c>
      <c r="AY314" s="263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1105</v>
      </c>
      <c r="G315" s="254"/>
      <c r="H315" s="257">
        <v>16.521999999999998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5" customFormat="1">
      <c r="A316" s="15"/>
      <c r="B316" s="264"/>
      <c r="C316" s="265"/>
      <c r="D316" s="244" t="s">
        <v>183</v>
      </c>
      <c r="E316" s="266" t="s">
        <v>1</v>
      </c>
      <c r="F316" s="267" t="s">
        <v>201</v>
      </c>
      <c r="G316" s="265"/>
      <c r="H316" s="268">
        <v>28.242000000000001</v>
      </c>
      <c r="I316" s="269"/>
      <c r="J316" s="265"/>
      <c r="K316" s="265"/>
      <c r="L316" s="270"/>
      <c r="M316" s="271"/>
      <c r="N316" s="272"/>
      <c r="O316" s="272"/>
      <c r="P316" s="272"/>
      <c r="Q316" s="272"/>
      <c r="R316" s="272"/>
      <c r="S316" s="272"/>
      <c r="T316" s="273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4" t="s">
        <v>183</v>
      </c>
      <c r="AU316" s="274" t="s">
        <v>88</v>
      </c>
      <c r="AV316" s="15" t="s">
        <v>181</v>
      </c>
      <c r="AW316" s="15" t="s">
        <v>34</v>
      </c>
      <c r="AX316" s="15" t="s">
        <v>86</v>
      </c>
      <c r="AY316" s="274" t="s">
        <v>174</v>
      </c>
    </row>
    <row r="317" s="2" customFormat="1" ht="24.15" customHeight="1">
      <c r="A317" s="39"/>
      <c r="B317" s="40"/>
      <c r="C317" s="229" t="s">
        <v>453</v>
      </c>
      <c r="D317" s="229" t="s">
        <v>176</v>
      </c>
      <c r="E317" s="230" t="s">
        <v>497</v>
      </c>
      <c r="F317" s="231" t="s">
        <v>498</v>
      </c>
      <c r="G317" s="232" t="s">
        <v>179</v>
      </c>
      <c r="H317" s="233">
        <v>20.216999999999999</v>
      </c>
      <c r="I317" s="234"/>
      <c r="J317" s="235">
        <f>ROUND(I317*H317,2)</f>
        <v>0</v>
      </c>
      <c r="K317" s="231" t="s">
        <v>180</v>
      </c>
      <c r="L317" s="45"/>
      <c r="M317" s="236" t="s">
        <v>1</v>
      </c>
      <c r="N317" s="237" t="s">
        <v>44</v>
      </c>
      <c r="O317" s="92"/>
      <c r="P317" s="238">
        <f>O317*H317</f>
        <v>0</v>
      </c>
      <c r="Q317" s="238">
        <v>0</v>
      </c>
      <c r="R317" s="238">
        <f>Q317*H317</f>
        <v>0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181</v>
      </c>
      <c r="AT317" s="240" t="s">
        <v>176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1176</v>
      </c>
    </row>
    <row r="318" s="13" customFormat="1">
      <c r="A318" s="13"/>
      <c r="B318" s="242"/>
      <c r="C318" s="243"/>
      <c r="D318" s="244" t="s">
        <v>183</v>
      </c>
      <c r="E318" s="245" t="s">
        <v>1</v>
      </c>
      <c r="F318" s="246" t="s">
        <v>184</v>
      </c>
      <c r="G318" s="243"/>
      <c r="H318" s="245" t="s">
        <v>1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2" t="s">
        <v>183</v>
      </c>
      <c r="AU318" s="252" t="s">
        <v>88</v>
      </c>
      <c r="AV318" s="13" t="s">
        <v>86</v>
      </c>
      <c r="AW318" s="13" t="s">
        <v>34</v>
      </c>
      <c r="AX318" s="13" t="s">
        <v>79</v>
      </c>
      <c r="AY318" s="252" t="s">
        <v>174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185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1102</v>
      </c>
      <c r="G320" s="254"/>
      <c r="H320" s="257">
        <v>20.216999999999999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24.15" customHeight="1">
      <c r="A321" s="39"/>
      <c r="B321" s="40"/>
      <c r="C321" s="229" t="s">
        <v>457</v>
      </c>
      <c r="D321" s="229" t="s">
        <v>176</v>
      </c>
      <c r="E321" s="230" t="s">
        <v>501</v>
      </c>
      <c r="F321" s="231" t="s">
        <v>502</v>
      </c>
      <c r="G321" s="232" t="s">
        <v>179</v>
      </c>
      <c r="H321" s="233">
        <v>34.341000000000001</v>
      </c>
      <c r="I321" s="234"/>
      <c r="J321" s="235">
        <f>ROUND(I321*H321,2)</f>
        <v>0</v>
      </c>
      <c r="K321" s="231" t="s">
        <v>1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1177</v>
      </c>
    </row>
    <row r="322" s="13" customFormat="1">
      <c r="A322" s="13"/>
      <c r="B322" s="242"/>
      <c r="C322" s="243"/>
      <c r="D322" s="244" t="s">
        <v>183</v>
      </c>
      <c r="E322" s="245" t="s">
        <v>1</v>
      </c>
      <c r="F322" s="246" t="s">
        <v>184</v>
      </c>
      <c r="G322" s="243"/>
      <c r="H322" s="245" t="s">
        <v>1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2" t="s">
        <v>183</v>
      </c>
      <c r="AU322" s="252" t="s">
        <v>88</v>
      </c>
      <c r="AV322" s="13" t="s">
        <v>86</v>
      </c>
      <c r="AW322" s="13" t="s">
        <v>34</v>
      </c>
      <c r="AX322" s="13" t="s">
        <v>79</v>
      </c>
      <c r="AY322" s="252" t="s">
        <v>174</v>
      </c>
    </row>
    <row r="323" s="13" customFormat="1">
      <c r="A323" s="13"/>
      <c r="B323" s="242"/>
      <c r="C323" s="243"/>
      <c r="D323" s="244" t="s">
        <v>183</v>
      </c>
      <c r="E323" s="245" t="s">
        <v>1</v>
      </c>
      <c r="F323" s="246" t="s">
        <v>185</v>
      </c>
      <c r="G323" s="243"/>
      <c r="H323" s="245" t="s">
        <v>1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2" t="s">
        <v>183</v>
      </c>
      <c r="AU323" s="252" t="s">
        <v>88</v>
      </c>
      <c r="AV323" s="13" t="s">
        <v>86</v>
      </c>
      <c r="AW323" s="13" t="s">
        <v>34</v>
      </c>
      <c r="AX323" s="13" t="s">
        <v>79</v>
      </c>
      <c r="AY323" s="252" t="s">
        <v>174</v>
      </c>
    </row>
    <row r="324" s="14" customFormat="1">
      <c r="A324" s="14"/>
      <c r="B324" s="253"/>
      <c r="C324" s="254"/>
      <c r="D324" s="244" t="s">
        <v>183</v>
      </c>
      <c r="E324" s="255" t="s">
        <v>1</v>
      </c>
      <c r="F324" s="256" t="s">
        <v>1104</v>
      </c>
      <c r="G324" s="254"/>
      <c r="H324" s="257">
        <v>14.064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3" t="s">
        <v>183</v>
      </c>
      <c r="AU324" s="263" t="s">
        <v>88</v>
      </c>
      <c r="AV324" s="14" t="s">
        <v>88</v>
      </c>
      <c r="AW324" s="14" t="s">
        <v>34</v>
      </c>
      <c r="AX324" s="14" t="s">
        <v>79</v>
      </c>
      <c r="AY324" s="263" t="s">
        <v>174</v>
      </c>
    </row>
    <row r="325" s="14" customFormat="1">
      <c r="A325" s="14"/>
      <c r="B325" s="253"/>
      <c r="C325" s="254"/>
      <c r="D325" s="244" t="s">
        <v>183</v>
      </c>
      <c r="E325" s="255" t="s">
        <v>1</v>
      </c>
      <c r="F325" s="256" t="s">
        <v>1178</v>
      </c>
      <c r="G325" s="254"/>
      <c r="H325" s="257">
        <v>20.277000000000001</v>
      </c>
      <c r="I325" s="258"/>
      <c r="J325" s="254"/>
      <c r="K325" s="254"/>
      <c r="L325" s="259"/>
      <c r="M325" s="260"/>
      <c r="N325" s="261"/>
      <c r="O325" s="261"/>
      <c r="P325" s="261"/>
      <c r="Q325" s="261"/>
      <c r="R325" s="261"/>
      <c r="S325" s="261"/>
      <c r="T325" s="26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3" t="s">
        <v>183</v>
      </c>
      <c r="AU325" s="263" t="s">
        <v>88</v>
      </c>
      <c r="AV325" s="14" t="s">
        <v>88</v>
      </c>
      <c r="AW325" s="14" t="s">
        <v>34</v>
      </c>
      <c r="AX325" s="14" t="s">
        <v>79</v>
      </c>
      <c r="AY325" s="263" t="s">
        <v>174</v>
      </c>
    </row>
    <row r="326" s="15" customFormat="1">
      <c r="A326" s="15"/>
      <c r="B326" s="264"/>
      <c r="C326" s="265"/>
      <c r="D326" s="244" t="s">
        <v>183</v>
      </c>
      <c r="E326" s="266" t="s">
        <v>1</v>
      </c>
      <c r="F326" s="267" t="s">
        <v>201</v>
      </c>
      <c r="G326" s="265"/>
      <c r="H326" s="268">
        <v>34.341000000000001</v>
      </c>
      <c r="I326" s="269"/>
      <c r="J326" s="265"/>
      <c r="K326" s="265"/>
      <c r="L326" s="270"/>
      <c r="M326" s="271"/>
      <c r="N326" s="272"/>
      <c r="O326" s="272"/>
      <c r="P326" s="272"/>
      <c r="Q326" s="272"/>
      <c r="R326" s="272"/>
      <c r="S326" s="272"/>
      <c r="T326" s="273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4" t="s">
        <v>183</v>
      </c>
      <c r="AU326" s="274" t="s">
        <v>88</v>
      </c>
      <c r="AV326" s="15" t="s">
        <v>181</v>
      </c>
      <c r="AW326" s="15" t="s">
        <v>34</v>
      </c>
      <c r="AX326" s="15" t="s">
        <v>86</v>
      </c>
      <c r="AY326" s="274" t="s">
        <v>174</v>
      </c>
    </row>
    <row r="327" s="2" customFormat="1" ht="49.05" customHeight="1">
      <c r="A327" s="39"/>
      <c r="B327" s="40"/>
      <c r="C327" s="229" t="s">
        <v>461</v>
      </c>
      <c r="D327" s="229" t="s">
        <v>176</v>
      </c>
      <c r="E327" s="230" t="s">
        <v>818</v>
      </c>
      <c r="F327" s="231" t="s">
        <v>819</v>
      </c>
      <c r="G327" s="232" t="s">
        <v>179</v>
      </c>
      <c r="H327" s="233">
        <v>20.277000000000001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</v>
      </c>
      <c r="R327" s="238">
        <f>Q327*H327</f>
        <v>0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1179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184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3" customFormat="1">
      <c r="A329" s="13"/>
      <c r="B329" s="242"/>
      <c r="C329" s="243"/>
      <c r="D329" s="244" t="s">
        <v>183</v>
      </c>
      <c r="E329" s="245" t="s">
        <v>1</v>
      </c>
      <c r="F329" s="246" t="s">
        <v>185</v>
      </c>
      <c r="G329" s="243"/>
      <c r="H329" s="245" t="s">
        <v>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2" t="s">
        <v>183</v>
      </c>
      <c r="AU329" s="252" t="s">
        <v>88</v>
      </c>
      <c r="AV329" s="13" t="s">
        <v>86</v>
      </c>
      <c r="AW329" s="13" t="s">
        <v>34</v>
      </c>
      <c r="AX329" s="13" t="s">
        <v>79</v>
      </c>
      <c r="AY329" s="252" t="s">
        <v>174</v>
      </c>
    </row>
    <row r="330" s="14" customFormat="1">
      <c r="A330" s="14"/>
      <c r="B330" s="253"/>
      <c r="C330" s="254"/>
      <c r="D330" s="244" t="s">
        <v>183</v>
      </c>
      <c r="E330" s="255" t="s">
        <v>1</v>
      </c>
      <c r="F330" s="256" t="s">
        <v>1178</v>
      </c>
      <c r="G330" s="254"/>
      <c r="H330" s="257">
        <v>20.277000000000001</v>
      </c>
      <c r="I330" s="258"/>
      <c r="J330" s="254"/>
      <c r="K330" s="254"/>
      <c r="L330" s="259"/>
      <c r="M330" s="260"/>
      <c r="N330" s="261"/>
      <c r="O330" s="261"/>
      <c r="P330" s="261"/>
      <c r="Q330" s="261"/>
      <c r="R330" s="261"/>
      <c r="S330" s="261"/>
      <c r="T330" s="26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3" t="s">
        <v>183</v>
      </c>
      <c r="AU330" s="263" t="s">
        <v>88</v>
      </c>
      <c r="AV330" s="14" t="s">
        <v>88</v>
      </c>
      <c r="AW330" s="14" t="s">
        <v>34</v>
      </c>
      <c r="AX330" s="14" t="s">
        <v>86</v>
      </c>
      <c r="AY330" s="263" t="s">
        <v>174</v>
      </c>
    </row>
    <row r="331" s="2" customFormat="1" ht="49.05" customHeight="1">
      <c r="A331" s="39"/>
      <c r="B331" s="40"/>
      <c r="C331" s="229" t="s">
        <v>465</v>
      </c>
      <c r="D331" s="229" t="s">
        <v>176</v>
      </c>
      <c r="E331" s="230" t="s">
        <v>505</v>
      </c>
      <c r="F331" s="231" t="s">
        <v>506</v>
      </c>
      <c r="G331" s="232" t="s">
        <v>179</v>
      </c>
      <c r="H331" s="233">
        <v>20.216999999999999</v>
      </c>
      <c r="I331" s="234"/>
      <c r="J331" s="235">
        <f>ROUND(I331*H331,2)</f>
        <v>0</v>
      </c>
      <c r="K331" s="231" t="s">
        <v>180</v>
      </c>
      <c r="L331" s="45"/>
      <c r="M331" s="236" t="s">
        <v>1</v>
      </c>
      <c r="N331" s="237" t="s">
        <v>44</v>
      </c>
      <c r="O331" s="92"/>
      <c r="P331" s="238">
        <f>O331*H331</f>
        <v>0</v>
      </c>
      <c r="Q331" s="238">
        <v>0</v>
      </c>
      <c r="R331" s="238">
        <f>Q331*H331</f>
        <v>0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181</v>
      </c>
      <c r="AT331" s="240" t="s">
        <v>176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1180</v>
      </c>
    </row>
    <row r="332" s="13" customFormat="1">
      <c r="A332" s="13"/>
      <c r="B332" s="242"/>
      <c r="C332" s="243"/>
      <c r="D332" s="244" t="s">
        <v>183</v>
      </c>
      <c r="E332" s="245" t="s">
        <v>1</v>
      </c>
      <c r="F332" s="246" t="s">
        <v>184</v>
      </c>
      <c r="G332" s="243"/>
      <c r="H332" s="245" t="s">
        <v>1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2" t="s">
        <v>183</v>
      </c>
      <c r="AU332" s="252" t="s">
        <v>88</v>
      </c>
      <c r="AV332" s="13" t="s">
        <v>86</v>
      </c>
      <c r="AW332" s="13" t="s">
        <v>34</v>
      </c>
      <c r="AX332" s="13" t="s">
        <v>79</v>
      </c>
      <c r="AY332" s="252" t="s">
        <v>174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185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1102</v>
      </c>
      <c r="G334" s="254"/>
      <c r="H334" s="257">
        <v>20.216999999999999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44.25" customHeight="1">
      <c r="A335" s="39"/>
      <c r="B335" s="40"/>
      <c r="C335" s="229" t="s">
        <v>471</v>
      </c>
      <c r="D335" s="229" t="s">
        <v>176</v>
      </c>
      <c r="E335" s="230" t="s">
        <v>509</v>
      </c>
      <c r="F335" s="231" t="s">
        <v>510</v>
      </c>
      <c r="G335" s="232" t="s">
        <v>179</v>
      </c>
      <c r="H335" s="233">
        <v>7.032</v>
      </c>
      <c r="I335" s="234"/>
      <c r="J335" s="235">
        <f>ROUND(I335*H335,2)</f>
        <v>0</v>
      </c>
      <c r="K335" s="231" t="s">
        <v>180</v>
      </c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181</v>
      </c>
      <c r="AT335" s="240" t="s">
        <v>176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1181</v>
      </c>
    </row>
    <row r="336" s="13" customFormat="1">
      <c r="A336" s="13"/>
      <c r="B336" s="242"/>
      <c r="C336" s="243"/>
      <c r="D336" s="244" t="s">
        <v>183</v>
      </c>
      <c r="E336" s="245" t="s">
        <v>1</v>
      </c>
      <c r="F336" s="246" t="s">
        <v>512</v>
      </c>
      <c r="G336" s="243"/>
      <c r="H336" s="245" t="s">
        <v>1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2" t="s">
        <v>183</v>
      </c>
      <c r="AU336" s="252" t="s">
        <v>88</v>
      </c>
      <c r="AV336" s="13" t="s">
        <v>86</v>
      </c>
      <c r="AW336" s="13" t="s">
        <v>34</v>
      </c>
      <c r="AX336" s="13" t="s">
        <v>79</v>
      </c>
      <c r="AY336" s="252" t="s">
        <v>174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184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3" customFormat="1">
      <c r="A338" s="13"/>
      <c r="B338" s="242"/>
      <c r="C338" s="243"/>
      <c r="D338" s="244" t="s">
        <v>183</v>
      </c>
      <c r="E338" s="245" t="s">
        <v>1</v>
      </c>
      <c r="F338" s="246" t="s">
        <v>185</v>
      </c>
      <c r="G338" s="243"/>
      <c r="H338" s="245" t="s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2" t="s">
        <v>183</v>
      </c>
      <c r="AU338" s="252" t="s">
        <v>88</v>
      </c>
      <c r="AV338" s="13" t="s">
        <v>86</v>
      </c>
      <c r="AW338" s="13" t="s">
        <v>34</v>
      </c>
      <c r="AX338" s="13" t="s">
        <v>79</v>
      </c>
      <c r="AY338" s="252" t="s">
        <v>174</v>
      </c>
    </row>
    <row r="339" s="14" customFormat="1">
      <c r="A339" s="14"/>
      <c r="B339" s="253"/>
      <c r="C339" s="254"/>
      <c r="D339" s="244" t="s">
        <v>183</v>
      </c>
      <c r="E339" s="255" t="s">
        <v>1</v>
      </c>
      <c r="F339" s="256" t="s">
        <v>1087</v>
      </c>
      <c r="G339" s="254"/>
      <c r="H339" s="257">
        <v>7.032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3" t="s">
        <v>183</v>
      </c>
      <c r="AU339" s="263" t="s">
        <v>88</v>
      </c>
      <c r="AV339" s="14" t="s">
        <v>88</v>
      </c>
      <c r="AW339" s="14" t="s">
        <v>34</v>
      </c>
      <c r="AX339" s="14" t="s">
        <v>86</v>
      </c>
      <c r="AY339" s="263" t="s">
        <v>174</v>
      </c>
    </row>
    <row r="340" s="2" customFormat="1" ht="44.25" customHeight="1">
      <c r="A340" s="39"/>
      <c r="B340" s="40"/>
      <c r="C340" s="229" t="s">
        <v>475</v>
      </c>
      <c r="D340" s="229" t="s">
        <v>176</v>
      </c>
      <c r="E340" s="230" t="s">
        <v>514</v>
      </c>
      <c r="F340" s="231" t="s">
        <v>515</v>
      </c>
      <c r="G340" s="232" t="s">
        <v>179</v>
      </c>
      <c r="H340" s="233">
        <v>14.064</v>
      </c>
      <c r="I340" s="234"/>
      <c r="J340" s="235">
        <f>ROUND(I340*H340,2)</f>
        <v>0</v>
      </c>
      <c r="K340" s="231" t="s">
        <v>180</v>
      </c>
      <c r="L340" s="45"/>
      <c r="M340" s="236" t="s">
        <v>1</v>
      </c>
      <c r="N340" s="237" t="s">
        <v>44</v>
      </c>
      <c r="O340" s="92"/>
      <c r="P340" s="238">
        <f>O340*H340</f>
        <v>0</v>
      </c>
      <c r="Q340" s="238">
        <v>0</v>
      </c>
      <c r="R340" s="238">
        <f>Q340*H340</f>
        <v>0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181</v>
      </c>
      <c r="AT340" s="240" t="s">
        <v>176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1182</v>
      </c>
    </row>
    <row r="341" s="13" customFormat="1">
      <c r="A341" s="13"/>
      <c r="B341" s="242"/>
      <c r="C341" s="243"/>
      <c r="D341" s="244" t="s">
        <v>183</v>
      </c>
      <c r="E341" s="245" t="s">
        <v>1</v>
      </c>
      <c r="F341" s="246" t="s">
        <v>184</v>
      </c>
      <c r="G341" s="243"/>
      <c r="H341" s="245" t="s">
        <v>1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2" t="s">
        <v>183</v>
      </c>
      <c r="AU341" s="252" t="s">
        <v>88</v>
      </c>
      <c r="AV341" s="13" t="s">
        <v>86</v>
      </c>
      <c r="AW341" s="13" t="s">
        <v>34</v>
      </c>
      <c r="AX341" s="13" t="s">
        <v>79</v>
      </c>
      <c r="AY341" s="252" t="s">
        <v>174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185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1183</v>
      </c>
      <c r="G343" s="254"/>
      <c r="H343" s="257">
        <v>14.064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12" customFormat="1" ht="22.8" customHeight="1">
      <c r="A344" s="12"/>
      <c r="B344" s="213"/>
      <c r="C344" s="214"/>
      <c r="D344" s="215" t="s">
        <v>78</v>
      </c>
      <c r="E344" s="227" t="s">
        <v>240</v>
      </c>
      <c r="F344" s="227" t="s">
        <v>526</v>
      </c>
      <c r="G344" s="214"/>
      <c r="H344" s="214"/>
      <c r="I344" s="217"/>
      <c r="J344" s="228">
        <f>BK344</f>
        <v>0</v>
      </c>
      <c r="K344" s="214"/>
      <c r="L344" s="219"/>
      <c r="M344" s="220"/>
      <c r="N344" s="221"/>
      <c r="O344" s="221"/>
      <c r="P344" s="222">
        <f>SUM(P345:P371)</f>
        <v>0</v>
      </c>
      <c r="Q344" s="221"/>
      <c r="R344" s="222">
        <f>SUM(R345:R371)</f>
        <v>8.4961559999999992</v>
      </c>
      <c r="S344" s="221"/>
      <c r="T344" s="223">
        <f>SUM(T345:T371)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4" t="s">
        <v>86</v>
      </c>
      <c r="AT344" s="225" t="s">
        <v>78</v>
      </c>
      <c r="AU344" s="225" t="s">
        <v>86</v>
      </c>
      <c r="AY344" s="224" t="s">
        <v>174</v>
      </c>
      <c r="BK344" s="226">
        <f>SUM(BK345:BK371)</f>
        <v>0</v>
      </c>
    </row>
    <row r="345" s="2" customFormat="1" ht="24.15" customHeight="1">
      <c r="A345" s="39"/>
      <c r="B345" s="40"/>
      <c r="C345" s="229" t="s">
        <v>479</v>
      </c>
      <c r="D345" s="229" t="s">
        <v>176</v>
      </c>
      <c r="E345" s="230" t="s">
        <v>528</v>
      </c>
      <c r="F345" s="231" t="s">
        <v>529</v>
      </c>
      <c r="G345" s="232" t="s">
        <v>243</v>
      </c>
      <c r="H345" s="233">
        <v>49.780000000000001</v>
      </c>
      <c r="I345" s="234"/>
      <c r="J345" s="235">
        <f>ROUND(I345*H345,2)</f>
        <v>0</v>
      </c>
      <c r="K345" s="231" t="s">
        <v>180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2.0000000000000002E-05</v>
      </c>
      <c r="R345" s="238">
        <f>Q345*H345</f>
        <v>0.00099560000000000013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1184</v>
      </c>
    </row>
    <row r="346" s="2" customFormat="1" ht="24.15" customHeight="1">
      <c r="A346" s="39"/>
      <c r="B346" s="40"/>
      <c r="C346" s="279" t="s">
        <v>484</v>
      </c>
      <c r="D346" s="279" t="s">
        <v>298</v>
      </c>
      <c r="E346" s="280" t="s">
        <v>532</v>
      </c>
      <c r="F346" s="281" t="s">
        <v>533</v>
      </c>
      <c r="G346" s="282" t="s">
        <v>243</v>
      </c>
      <c r="H346" s="283">
        <v>49.780000000000001</v>
      </c>
      <c r="I346" s="284"/>
      <c r="J346" s="285">
        <f>ROUND(I346*H346,2)</f>
        <v>0</v>
      </c>
      <c r="K346" s="281" t="s">
        <v>180</v>
      </c>
      <c r="L346" s="286"/>
      <c r="M346" s="287" t="s">
        <v>1</v>
      </c>
      <c r="N346" s="288" t="s">
        <v>44</v>
      </c>
      <c r="O346" s="92"/>
      <c r="P346" s="238">
        <f>O346*H346</f>
        <v>0</v>
      </c>
      <c r="Q346" s="238">
        <v>0.017000000000000001</v>
      </c>
      <c r="R346" s="238">
        <f>Q346*H346</f>
        <v>0.84626000000000012</v>
      </c>
      <c r="S346" s="238">
        <v>0</v>
      </c>
      <c r="T346" s="23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0" t="s">
        <v>240</v>
      </c>
      <c r="AT346" s="240" t="s">
        <v>298</v>
      </c>
      <c r="AU346" s="240" t="s">
        <v>88</v>
      </c>
      <c r="AY346" s="18" t="s">
        <v>174</v>
      </c>
      <c r="BE346" s="241">
        <f>IF(N346="základní",J346,0)</f>
        <v>0</v>
      </c>
      <c r="BF346" s="241">
        <f>IF(N346="snížená",J346,0)</f>
        <v>0</v>
      </c>
      <c r="BG346" s="241">
        <f>IF(N346="zákl. přenesená",J346,0)</f>
        <v>0</v>
      </c>
      <c r="BH346" s="241">
        <f>IF(N346="sníž. přenesená",J346,0)</f>
        <v>0</v>
      </c>
      <c r="BI346" s="241">
        <f>IF(N346="nulová",J346,0)</f>
        <v>0</v>
      </c>
      <c r="BJ346" s="18" t="s">
        <v>86</v>
      </c>
      <c r="BK346" s="241">
        <f>ROUND(I346*H346,2)</f>
        <v>0</v>
      </c>
      <c r="BL346" s="18" t="s">
        <v>181</v>
      </c>
      <c r="BM346" s="240" t="s">
        <v>1185</v>
      </c>
    </row>
    <row r="347" s="2" customFormat="1" ht="44.25" customHeight="1">
      <c r="A347" s="39"/>
      <c r="B347" s="40"/>
      <c r="C347" s="229" t="s">
        <v>488</v>
      </c>
      <c r="D347" s="229" t="s">
        <v>176</v>
      </c>
      <c r="E347" s="230" t="s">
        <v>536</v>
      </c>
      <c r="F347" s="231" t="s">
        <v>537</v>
      </c>
      <c r="G347" s="232" t="s">
        <v>437</v>
      </c>
      <c r="H347" s="233">
        <v>2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1186</v>
      </c>
    </row>
    <row r="348" s="2" customFormat="1" ht="16.5" customHeight="1">
      <c r="A348" s="39"/>
      <c r="B348" s="40"/>
      <c r="C348" s="279" t="s">
        <v>492</v>
      </c>
      <c r="D348" s="279" t="s">
        <v>298</v>
      </c>
      <c r="E348" s="280" t="s">
        <v>540</v>
      </c>
      <c r="F348" s="281" t="s">
        <v>541</v>
      </c>
      <c r="G348" s="282" t="s">
        <v>437</v>
      </c>
      <c r="H348" s="283">
        <v>2</v>
      </c>
      <c r="I348" s="284"/>
      <c r="J348" s="285">
        <f>ROUND(I348*H348,2)</f>
        <v>0</v>
      </c>
      <c r="K348" s="281" t="s">
        <v>180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5.0000000000000002E-05</v>
      </c>
      <c r="R348" s="238">
        <f>Q348*H348</f>
        <v>0.00010000000000000001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1187</v>
      </c>
    </row>
    <row r="349" s="2" customFormat="1" ht="37.8" customHeight="1">
      <c r="A349" s="39"/>
      <c r="B349" s="40"/>
      <c r="C349" s="229" t="s">
        <v>496</v>
      </c>
      <c r="D349" s="229" t="s">
        <v>176</v>
      </c>
      <c r="E349" s="230" t="s">
        <v>552</v>
      </c>
      <c r="F349" s="231" t="s">
        <v>553</v>
      </c>
      <c r="G349" s="232" t="s">
        <v>437</v>
      </c>
      <c r="H349" s="233">
        <v>2</v>
      </c>
      <c r="I349" s="234"/>
      <c r="J349" s="235">
        <f>ROUND(I349*H349,2)</f>
        <v>0</v>
      </c>
      <c r="K349" s="231" t="s">
        <v>180</v>
      </c>
      <c r="L349" s="45"/>
      <c r="M349" s="236" t="s">
        <v>1</v>
      </c>
      <c r="N349" s="237" t="s">
        <v>44</v>
      </c>
      <c r="O349" s="92"/>
      <c r="P349" s="238">
        <f>O349*H349</f>
        <v>0</v>
      </c>
      <c r="Q349" s="238">
        <v>0</v>
      </c>
      <c r="R349" s="238">
        <f>Q349*H349</f>
        <v>0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181</v>
      </c>
      <c r="AT349" s="240" t="s">
        <v>176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1188</v>
      </c>
    </row>
    <row r="350" s="2" customFormat="1" ht="16.5" customHeight="1">
      <c r="A350" s="39"/>
      <c r="B350" s="40"/>
      <c r="C350" s="279" t="s">
        <v>500</v>
      </c>
      <c r="D350" s="279" t="s">
        <v>298</v>
      </c>
      <c r="E350" s="280" t="s">
        <v>556</v>
      </c>
      <c r="F350" s="281" t="s">
        <v>557</v>
      </c>
      <c r="G350" s="282" t="s">
        <v>437</v>
      </c>
      <c r="H350" s="283">
        <v>2</v>
      </c>
      <c r="I350" s="284"/>
      <c r="J350" s="285">
        <f>ROUND(I350*H350,2)</f>
        <v>0</v>
      </c>
      <c r="K350" s="281" t="s">
        <v>180</v>
      </c>
      <c r="L350" s="286"/>
      <c r="M350" s="287" t="s">
        <v>1</v>
      </c>
      <c r="N350" s="288" t="s">
        <v>44</v>
      </c>
      <c r="O350" s="92"/>
      <c r="P350" s="238">
        <f>O350*H350</f>
        <v>0</v>
      </c>
      <c r="Q350" s="238">
        <v>0.0086999999999999994</v>
      </c>
      <c r="R350" s="238">
        <f>Q350*H350</f>
        <v>0.017399999999999999</v>
      </c>
      <c r="S350" s="238">
        <v>0</v>
      </c>
      <c r="T350" s="23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0" t="s">
        <v>240</v>
      </c>
      <c r="AT350" s="240" t="s">
        <v>298</v>
      </c>
      <c r="AU350" s="240" t="s">
        <v>88</v>
      </c>
      <c r="AY350" s="18" t="s">
        <v>174</v>
      </c>
      <c r="BE350" s="241">
        <f>IF(N350="základní",J350,0)</f>
        <v>0</v>
      </c>
      <c r="BF350" s="241">
        <f>IF(N350="snížená",J350,0)</f>
        <v>0</v>
      </c>
      <c r="BG350" s="241">
        <f>IF(N350="zákl. přenesená",J350,0)</f>
        <v>0</v>
      </c>
      <c r="BH350" s="241">
        <f>IF(N350="sníž. přenesená",J350,0)</f>
        <v>0</v>
      </c>
      <c r="BI350" s="241">
        <f>IF(N350="nulová",J350,0)</f>
        <v>0</v>
      </c>
      <c r="BJ350" s="18" t="s">
        <v>86</v>
      </c>
      <c r="BK350" s="241">
        <f>ROUND(I350*H350,2)</f>
        <v>0</v>
      </c>
      <c r="BL350" s="18" t="s">
        <v>181</v>
      </c>
      <c r="BM350" s="240" t="s">
        <v>1189</v>
      </c>
    </row>
    <row r="351" s="2" customFormat="1" ht="24.15" customHeight="1">
      <c r="A351" s="39"/>
      <c r="B351" s="40"/>
      <c r="C351" s="229" t="s">
        <v>504</v>
      </c>
      <c r="D351" s="229" t="s">
        <v>176</v>
      </c>
      <c r="E351" s="230" t="s">
        <v>564</v>
      </c>
      <c r="F351" s="231" t="s">
        <v>565</v>
      </c>
      <c r="G351" s="232" t="s">
        <v>566</v>
      </c>
      <c r="H351" s="233">
        <v>2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0.0003102</v>
      </c>
      <c r="R351" s="238">
        <f>Q351*H351</f>
        <v>0.00062040000000000001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1190</v>
      </c>
    </row>
    <row r="352" s="2" customFormat="1" ht="24.15" customHeight="1">
      <c r="A352" s="39"/>
      <c r="B352" s="40"/>
      <c r="C352" s="229" t="s">
        <v>508</v>
      </c>
      <c r="D352" s="229" t="s">
        <v>176</v>
      </c>
      <c r="E352" s="230" t="s">
        <v>569</v>
      </c>
      <c r="F352" s="231" t="s">
        <v>570</v>
      </c>
      <c r="G352" s="232" t="s">
        <v>437</v>
      </c>
      <c r="H352" s="233">
        <v>4</v>
      </c>
      <c r="I352" s="234"/>
      <c r="J352" s="235">
        <f>ROUND(I352*H352,2)</f>
        <v>0</v>
      </c>
      <c r="K352" s="231" t="s">
        <v>180</v>
      </c>
      <c r="L352" s="45"/>
      <c r="M352" s="236" t="s">
        <v>1</v>
      </c>
      <c r="N352" s="237" t="s">
        <v>44</v>
      </c>
      <c r="O352" s="92"/>
      <c r="P352" s="238">
        <f>O352*H352</f>
        <v>0</v>
      </c>
      <c r="Q352" s="238">
        <v>0.010186000000000001</v>
      </c>
      <c r="R352" s="238">
        <f>Q352*H352</f>
        <v>0.040744000000000002</v>
      </c>
      <c r="S352" s="238">
        <v>0</v>
      </c>
      <c r="T352" s="23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0" t="s">
        <v>181</v>
      </c>
      <c r="AT352" s="240" t="s">
        <v>176</v>
      </c>
      <c r="AU352" s="240" t="s">
        <v>88</v>
      </c>
      <c r="AY352" s="18" t="s">
        <v>174</v>
      </c>
      <c r="BE352" s="241">
        <f>IF(N352="základní",J352,0)</f>
        <v>0</v>
      </c>
      <c r="BF352" s="241">
        <f>IF(N352="snížená",J352,0)</f>
        <v>0</v>
      </c>
      <c r="BG352" s="241">
        <f>IF(N352="zákl. přenesená",J352,0)</f>
        <v>0</v>
      </c>
      <c r="BH352" s="241">
        <f>IF(N352="sníž. přenesená",J352,0)</f>
        <v>0</v>
      </c>
      <c r="BI352" s="241">
        <f>IF(N352="nulová",J352,0)</f>
        <v>0</v>
      </c>
      <c r="BJ352" s="18" t="s">
        <v>86</v>
      </c>
      <c r="BK352" s="241">
        <f>ROUND(I352*H352,2)</f>
        <v>0</v>
      </c>
      <c r="BL352" s="18" t="s">
        <v>181</v>
      </c>
      <c r="BM352" s="240" t="s">
        <v>1191</v>
      </c>
    </row>
    <row r="353" s="13" customFormat="1">
      <c r="A353" s="13"/>
      <c r="B353" s="242"/>
      <c r="C353" s="243"/>
      <c r="D353" s="244" t="s">
        <v>183</v>
      </c>
      <c r="E353" s="245" t="s">
        <v>1</v>
      </c>
      <c r="F353" s="246" t="s">
        <v>792</v>
      </c>
      <c r="G353" s="243"/>
      <c r="H353" s="245" t="s">
        <v>1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2" t="s">
        <v>183</v>
      </c>
      <c r="AU353" s="252" t="s">
        <v>88</v>
      </c>
      <c r="AV353" s="13" t="s">
        <v>86</v>
      </c>
      <c r="AW353" s="13" t="s">
        <v>34</v>
      </c>
      <c r="AX353" s="13" t="s">
        <v>79</v>
      </c>
      <c r="AY353" s="252" t="s">
        <v>174</v>
      </c>
    </row>
    <row r="354" s="14" customFormat="1">
      <c r="A354" s="14"/>
      <c r="B354" s="253"/>
      <c r="C354" s="254"/>
      <c r="D354" s="244" t="s">
        <v>183</v>
      </c>
      <c r="E354" s="255" t="s">
        <v>1</v>
      </c>
      <c r="F354" s="256" t="s">
        <v>1192</v>
      </c>
      <c r="G354" s="254"/>
      <c r="H354" s="257">
        <v>4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3" t="s">
        <v>183</v>
      </c>
      <c r="AU354" s="263" t="s">
        <v>88</v>
      </c>
      <c r="AV354" s="14" t="s">
        <v>88</v>
      </c>
      <c r="AW354" s="14" t="s">
        <v>34</v>
      </c>
      <c r="AX354" s="14" t="s">
        <v>86</v>
      </c>
      <c r="AY354" s="263" t="s">
        <v>174</v>
      </c>
    </row>
    <row r="355" s="2" customFormat="1" ht="21.75" customHeight="1">
      <c r="A355" s="39"/>
      <c r="B355" s="40"/>
      <c r="C355" s="279" t="s">
        <v>513</v>
      </c>
      <c r="D355" s="279" t="s">
        <v>298</v>
      </c>
      <c r="E355" s="280" t="s">
        <v>575</v>
      </c>
      <c r="F355" s="281" t="s">
        <v>576</v>
      </c>
      <c r="G355" s="282" t="s">
        <v>437</v>
      </c>
      <c r="H355" s="283">
        <v>1</v>
      </c>
      <c r="I355" s="284"/>
      <c r="J355" s="285">
        <f>ROUND(I355*H355,2)</f>
        <v>0</v>
      </c>
      <c r="K355" s="281" t="s">
        <v>180</v>
      </c>
      <c r="L355" s="286"/>
      <c r="M355" s="287" t="s">
        <v>1</v>
      </c>
      <c r="N355" s="288" t="s">
        <v>44</v>
      </c>
      <c r="O355" s="92"/>
      <c r="P355" s="238">
        <f>O355*H355</f>
        <v>0</v>
      </c>
      <c r="Q355" s="238">
        <v>0.254</v>
      </c>
      <c r="R355" s="238">
        <f>Q355*H355</f>
        <v>0.254</v>
      </c>
      <c r="S355" s="238">
        <v>0</v>
      </c>
      <c r="T355" s="23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0" t="s">
        <v>240</v>
      </c>
      <c r="AT355" s="240" t="s">
        <v>298</v>
      </c>
      <c r="AU355" s="240" t="s">
        <v>88</v>
      </c>
      <c r="AY355" s="18" t="s">
        <v>174</v>
      </c>
      <c r="BE355" s="241">
        <f>IF(N355="základní",J355,0)</f>
        <v>0</v>
      </c>
      <c r="BF355" s="241">
        <f>IF(N355="snížená",J355,0)</f>
        <v>0</v>
      </c>
      <c r="BG355" s="241">
        <f>IF(N355="zákl. přenesená",J355,0)</f>
        <v>0</v>
      </c>
      <c r="BH355" s="241">
        <f>IF(N355="sníž. přenesená",J355,0)</f>
        <v>0</v>
      </c>
      <c r="BI355" s="241">
        <f>IF(N355="nulová",J355,0)</f>
        <v>0</v>
      </c>
      <c r="BJ355" s="18" t="s">
        <v>86</v>
      </c>
      <c r="BK355" s="241">
        <f>ROUND(I355*H355,2)</f>
        <v>0</v>
      </c>
      <c r="BL355" s="18" t="s">
        <v>181</v>
      </c>
      <c r="BM355" s="240" t="s">
        <v>1193</v>
      </c>
    </row>
    <row r="356" s="2" customFormat="1" ht="21.75" customHeight="1">
      <c r="A356" s="39"/>
      <c r="B356" s="40"/>
      <c r="C356" s="279" t="s">
        <v>517</v>
      </c>
      <c r="D356" s="279" t="s">
        <v>298</v>
      </c>
      <c r="E356" s="280" t="s">
        <v>579</v>
      </c>
      <c r="F356" s="281" t="s">
        <v>580</v>
      </c>
      <c r="G356" s="282" t="s">
        <v>437</v>
      </c>
      <c r="H356" s="283">
        <v>1</v>
      </c>
      <c r="I356" s="284"/>
      <c r="J356" s="285">
        <f>ROUND(I356*H356,2)</f>
        <v>0</v>
      </c>
      <c r="K356" s="281" t="s">
        <v>180</v>
      </c>
      <c r="L356" s="286"/>
      <c r="M356" s="287" t="s">
        <v>1</v>
      </c>
      <c r="N356" s="288" t="s">
        <v>44</v>
      </c>
      <c r="O356" s="92"/>
      <c r="P356" s="238">
        <f>O356*H356</f>
        <v>0</v>
      </c>
      <c r="Q356" s="238">
        <v>0.50600000000000001</v>
      </c>
      <c r="R356" s="238">
        <f>Q356*H356</f>
        <v>0.50600000000000001</v>
      </c>
      <c r="S356" s="238">
        <v>0</v>
      </c>
      <c r="T356" s="23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0" t="s">
        <v>240</v>
      </c>
      <c r="AT356" s="240" t="s">
        <v>298</v>
      </c>
      <c r="AU356" s="240" t="s">
        <v>88</v>
      </c>
      <c r="AY356" s="18" t="s">
        <v>174</v>
      </c>
      <c r="BE356" s="241">
        <f>IF(N356="základní",J356,0)</f>
        <v>0</v>
      </c>
      <c r="BF356" s="241">
        <f>IF(N356="snížená",J356,0)</f>
        <v>0</v>
      </c>
      <c r="BG356" s="241">
        <f>IF(N356="zákl. přenesená",J356,0)</f>
        <v>0</v>
      </c>
      <c r="BH356" s="241">
        <f>IF(N356="sníž. přenesená",J356,0)</f>
        <v>0</v>
      </c>
      <c r="BI356" s="241">
        <f>IF(N356="nulová",J356,0)</f>
        <v>0</v>
      </c>
      <c r="BJ356" s="18" t="s">
        <v>86</v>
      </c>
      <c r="BK356" s="241">
        <f>ROUND(I356*H356,2)</f>
        <v>0</v>
      </c>
      <c r="BL356" s="18" t="s">
        <v>181</v>
      </c>
      <c r="BM356" s="240" t="s">
        <v>1194</v>
      </c>
    </row>
    <row r="357" s="2" customFormat="1" ht="21.75" customHeight="1">
      <c r="A357" s="39"/>
      <c r="B357" s="40"/>
      <c r="C357" s="279" t="s">
        <v>521</v>
      </c>
      <c r="D357" s="279" t="s">
        <v>298</v>
      </c>
      <c r="E357" s="280" t="s">
        <v>583</v>
      </c>
      <c r="F357" s="281" t="s">
        <v>584</v>
      </c>
      <c r="G357" s="282" t="s">
        <v>437</v>
      </c>
      <c r="H357" s="283">
        <v>2</v>
      </c>
      <c r="I357" s="284"/>
      <c r="J357" s="285">
        <f>ROUND(I357*H357,2)</f>
        <v>0</v>
      </c>
      <c r="K357" s="281" t="s">
        <v>180</v>
      </c>
      <c r="L357" s="286"/>
      <c r="M357" s="287" t="s">
        <v>1</v>
      </c>
      <c r="N357" s="288" t="s">
        <v>44</v>
      </c>
      <c r="O357" s="92"/>
      <c r="P357" s="238">
        <f>O357*H357</f>
        <v>0</v>
      </c>
      <c r="Q357" s="238">
        <v>1.0129999999999999</v>
      </c>
      <c r="R357" s="238">
        <f>Q357*H357</f>
        <v>2.0259999999999998</v>
      </c>
      <c r="S357" s="238">
        <v>0</v>
      </c>
      <c r="T357" s="23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0" t="s">
        <v>240</v>
      </c>
      <c r="AT357" s="240" t="s">
        <v>298</v>
      </c>
      <c r="AU357" s="240" t="s">
        <v>88</v>
      </c>
      <c r="AY357" s="18" t="s">
        <v>174</v>
      </c>
      <c r="BE357" s="241">
        <f>IF(N357="základní",J357,0)</f>
        <v>0</v>
      </c>
      <c r="BF357" s="241">
        <f>IF(N357="snížená",J357,0)</f>
        <v>0</v>
      </c>
      <c r="BG357" s="241">
        <f>IF(N357="zákl. přenesená",J357,0)</f>
        <v>0</v>
      </c>
      <c r="BH357" s="241">
        <f>IF(N357="sníž. přenesená",J357,0)</f>
        <v>0</v>
      </c>
      <c r="BI357" s="241">
        <f>IF(N357="nulová",J357,0)</f>
        <v>0</v>
      </c>
      <c r="BJ357" s="18" t="s">
        <v>86</v>
      </c>
      <c r="BK357" s="241">
        <f>ROUND(I357*H357,2)</f>
        <v>0</v>
      </c>
      <c r="BL357" s="18" t="s">
        <v>181</v>
      </c>
      <c r="BM357" s="240" t="s">
        <v>1195</v>
      </c>
    </row>
    <row r="358" s="2" customFormat="1" ht="24.15" customHeight="1">
      <c r="A358" s="39"/>
      <c r="B358" s="40"/>
      <c r="C358" s="229" t="s">
        <v>527</v>
      </c>
      <c r="D358" s="229" t="s">
        <v>176</v>
      </c>
      <c r="E358" s="230" t="s">
        <v>587</v>
      </c>
      <c r="F358" s="231" t="s">
        <v>588</v>
      </c>
      <c r="G358" s="232" t="s">
        <v>437</v>
      </c>
      <c r="H358" s="233">
        <v>2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0.01248</v>
      </c>
      <c r="R358" s="238">
        <f>Q358*H358</f>
        <v>0.02496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1196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572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88</v>
      </c>
      <c r="G360" s="254"/>
      <c r="H360" s="257">
        <v>2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86</v>
      </c>
      <c r="AY360" s="263" t="s">
        <v>174</v>
      </c>
    </row>
    <row r="361" s="2" customFormat="1" ht="24.15" customHeight="1">
      <c r="A361" s="39"/>
      <c r="B361" s="40"/>
      <c r="C361" s="279" t="s">
        <v>531</v>
      </c>
      <c r="D361" s="279" t="s">
        <v>298</v>
      </c>
      <c r="E361" s="280" t="s">
        <v>591</v>
      </c>
      <c r="F361" s="281" t="s">
        <v>592</v>
      </c>
      <c r="G361" s="282" t="s">
        <v>437</v>
      </c>
      <c r="H361" s="283">
        <v>2</v>
      </c>
      <c r="I361" s="284"/>
      <c r="J361" s="285">
        <f>ROUND(I361*H361,2)</f>
        <v>0</v>
      </c>
      <c r="K361" s="281" t="s">
        <v>180</v>
      </c>
      <c r="L361" s="286"/>
      <c r="M361" s="287" t="s">
        <v>1</v>
      </c>
      <c r="N361" s="288" t="s">
        <v>44</v>
      </c>
      <c r="O361" s="92"/>
      <c r="P361" s="238">
        <f>O361*H361</f>
        <v>0</v>
      </c>
      <c r="Q361" s="238">
        <v>0.58499999999999996</v>
      </c>
      <c r="R361" s="238">
        <f>Q361*H361</f>
        <v>1.1699999999999999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240</v>
      </c>
      <c r="AT361" s="240" t="s">
        <v>298</v>
      </c>
      <c r="AU361" s="240" t="s">
        <v>88</v>
      </c>
      <c r="AY361" s="18" t="s">
        <v>174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86</v>
      </c>
      <c r="BK361" s="241">
        <f>ROUND(I361*H361,2)</f>
        <v>0</v>
      </c>
      <c r="BL361" s="18" t="s">
        <v>181</v>
      </c>
      <c r="BM361" s="240" t="s">
        <v>1197</v>
      </c>
    </row>
    <row r="362" s="2" customFormat="1" ht="24.15" customHeight="1">
      <c r="A362" s="39"/>
      <c r="B362" s="40"/>
      <c r="C362" s="229" t="s">
        <v>535</v>
      </c>
      <c r="D362" s="229" t="s">
        <v>176</v>
      </c>
      <c r="E362" s="230" t="s">
        <v>595</v>
      </c>
      <c r="F362" s="231" t="s">
        <v>596</v>
      </c>
      <c r="G362" s="232" t="s">
        <v>437</v>
      </c>
      <c r="H362" s="233">
        <v>2</v>
      </c>
      <c r="I362" s="234"/>
      <c r="J362" s="235">
        <f>ROUND(I362*H362,2)</f>
        <v>0</v>
      </c>
      <c r="K362" s="231" t="s">
        <v>180</v>
      </c>
      <c r="L362" s="45"/>
      <c r="M362" s="236" t="s">
        <v>1</v>
      </c>
      <c r="N362" s="237" t="s">
        <v>44</v>
      </c>
      <c r="O362" s="92"/>
      <c r="P362" s="238">
        <f>O362*H362</f>
        <v>0</v>
      </c>
      <c r="Q362" s="238">
        <v>0.028538000000000001</v>
      </c>
      <c r="R362" s="238">
        <f>Q362*H362</f>
        <v>0.057076000000000002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181</v>
      </c>
      <c r="AT362" s="240" t="s">
        <v>176</v>
      </c>
      <c r="AU362" s="240" t="s">
        <v>88</v>
      </c>
      <c r="AY362" s="18" t="s">
        <v>174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86</v>
      </c>
      <c r="BK362" s="241">
        <f>ROUND(I362*H362,2)</f>
        <v>0</v>
      </c>
      <c r="BL362" s="18" t="s">
        <v>181</v>
      </c>
      <c r="BM362" s="240" t="s">
        <v>1198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572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4" customFormat="1">
      <c r="A364" s="14"/>
      <c r="B364" s="253"/>
      <c r="C364" s="254"/>
      <c r="D364" s="244" t="s">
        <v>183</v>
      </c>
      <c r="E364" s="255" t="s">
        <v>1</v>
      </c>
      <c r="F364" s="256" t="s">
        <v>88</v>
      </c>
      <c r="G364" s="254"/>
      <c r="H364" s="257">
        <v>2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3" t="s">
        <v>183</v>
      </c>
      <c r="AU364" s="263" t="s">
        <v>88</v>
      </c>
      <c r="AV364" s="14" t="s">
        <v>88</v>
      </c>
      <c r="AW364" s="14" t="s">
        <v>34</v>
      </c>
      <c r="AX364" s="14" t="s">
        <v>86</v>
      </c>
      <c r="AY364" s="263" t="s">
        <v>174</v>
      </c>
    </row>
    <row r="365" s="2" customFormat="1" ht="21.75" customHeight="1">
      <c r="A365" s="39"/>
      <c r="B365" s="40"/>
      <c r="C365" s="279" t="s">
        <v>539</v>
      </c>
      <c r="D365" s="279" t="s">
        <v>298</v>
      </c>
      <c r="E365" s="280" t="s">
        <v>599</v>
      </c>
      <c r="F365" s="281" t="s">
        <v>600</v>
      </c>
      <c r="G365" s="282" t="s">
        <v>437</v>
      </c>
      <c r="H365" s="283">
        <v>2</v>
      </c>
      <c r="I365" s="284"/>
      <c r="J365" s="285">
        <f>ROUND(I365*H365,2)</f>
        <v>0</v>
      </c>
      <c r="K365" s="281" t="s">
        <v>180</v>
      </c>
      <c r="L365" s="286"/>
      <c r="M365" s="287" t="s">
        <v>1</v>
      </c>
      <c r="N365" s="288" t="s">
        <v>44</v>
      </c>
      <c r="O365" s="92"/>
      <c r="P365" s="238">
        <f>O365*H365</f>
        <v>0</v>
      </c>
      <c r="Q365" s="238">
        <v>1.6000000000000001</v>
      </c>
      <c r="R365" s="238">
        <f>Q365*H365</f>
        <v>3.2000000000000002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240</v>
      </c>
      <c r="AT365" s="240" t="s">
        <v>298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1199</v>
      </c>
    </row>
    <row r="366" s="2" customFormat="1" ht="24.15" customHeight="1">
      <c r="A366" s="39"/>
      <c r="B366" s="40"/>
      <c r="C366" s="279" t="s">
        <v>543</v>
      </c>
      <c r="D366" s="279" t="s">
        <v>298</v>
      </c>
      <c r="E366" s="280" t="s">
        <v>603</v>
      </c>
      <c r="F366" s="281" t="s">
        <v>604</v>
      </c>
      <c r="G366" s="282" t="s">
        <v>437</v>
      </c>
      <c r="H366" s="283">
        <v>6</v>
      </c>
      <c r="I366" s="284"/>
      <c r="J366" s="285">
        <f>ROUND(I366*H366,2)</f>
        <v>0</v>
      </c>
      <c r="K366" s="281" t="s">
        <v>180</v>
      </c>
      <c r="L366" s="286"/>
      <c r="M366" s="287" t="s">
        <v>1</v>
      </c>
      <c r="N366" s="288" t="s">
        <v>44</v>
      </c>
      <c r="O366" s="92"/>
      <c r="P366" s="238">
        <f>O366*H366</f>
        <v>0</v>
      </c>
      <c r="Q366" s="238">
        <v>0.002</v>
      </c>
      <c r="R366" s="238">
        <f>Q366*H366</f>
        <v>0.012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240</v>
      </c>
      <c r="AT366" s="240" t="s">
        <v>298</v>
      </c>
      <c r="AU366" s="240" t="s">
        <v>88</v>
      </c>
      <c r="AY366" s="18" t="s">
        <v>174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86</v>
      </c>
      <c r="BK366" s="241">
        <f>ROUND(I366*H366,2)</f>
        <v>0</v>
      </c>
      <c r="BL366" s="18" t="s">
        <v>181</v>
      </c>
      <c r="BM366" s="240" t="s">
        <v>1200</v>
      </c>
    </row>
    <row r="367" s="2" customFormat="1" ht="37.8" customHeight="1">
      <c r="A367" s="39"/>
      <c r="B367" s="40"/>
      <c r="C367" s="229" t="s">
        <v>547</v>
      </c>
      <c r="D367" s="229" t="s">
        <v>176</v>
      </c>
      <c r="E367" s="230" t="s">
        <v>613</v>
      </c>
      <c r="F367" s="231" t="s">
        <v>614</v>
      </c>
      <c r="G367" s="232" t="s">
        <v>437</v>
      </c>
      <c r="H367" s="233">
        <v>2</v>
      </c>
      <c r="I367" s="234"/>
      <c r="J367" s="235">
        <f>ROUND(I367*H367,2)</f>
        <v>0</v>
      </c>
      <c r="K367" s="231" t="s">
        <v>180</v>
      </c>
      <c r="L367" s="45"/>
      <c r="M367" s="236" t="s">
        <v>1</v>
      </c>
      <c r="N367" s="237" t="s">
        <v>44</v>
      </c>
      <c r="O367" s="92"/>
      <c r="P367" s="238">
        <f>O367*H367</f>
        <v>0</v>
      </c>
      <c r="Q367" s="238">
        <v>0.089999999999999997</v>
      </c>
      <c r="R367" s="238">
        <f>Q367*H367</f>
        <v>0.17999999999999999</v>
      </c>
      <c r="S367" s="238">
        <v>0</v>
      </c>
      <c r="T367" s="23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0" t="s">
        <v>181</v>
      </c>
      <c r="AT367" s="240" t="s">
        <v>176</v>
      </c>
      <c r="AU367" s="240" t="s">
        <v>88</v>
      </c>
      <c r="AY367" s="18" t="s">
        <v>174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86</v>
      </c>
      <c r="BK367" s="241">
        <f>ROUND(I367*H367,2)</f>
        <v>0</v>
      </c>
      <c r="BL367" s="18" t="s">
        <v>181</v>
      </c>
      <c r="BM367" s="240" t="s">
        <v>1201</v>
      </c>
    </row>
    <row r="368" s="13" customFormat="1">
      <c r="A368" s="13"/>
      <c r="B368" s="242"/>
      <c r="C368" s="243"/>
      <c r="D368" s="244" t="s">
        <v>183</v>
      </c>
      <c r="E368" s="245" t="s">
        <v>1</v>
      </c>
      <c r="F368" s="246" t="s">
        <v>572</v>
      </c>
      <c r="G368" s="243"/>
      <c r="H368" s="245" t="s">
        <v>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183</v>
      </c>
      <c r="AU368" s="252" t="s">
        <v>88</v>
      </c>
      <c r="AV368" s="13" t="s">
        <v>86</v>
      </c>
      <c r="AW368" s="13" t="s">
        <v>34</v>
      </c>
      <c r="AX368" s="13" t="s">
        <v>79</v>
      </c>
      <c r="AY368" s="252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88</v>
      </c>
      <c r="G369" s="254"/>
      <c r="H369" s="257">
        <v>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86</v>
      </c>
      <c r="AY369" s="263" t="s">
        <v>174</v>
      </c>
    </row>
    <row r="370" s="2" customFormat="1" ht="21.75" customHeight="1">
      <c r="A370" s="39"/>
      <c r="B370" s="40"/>
      <c r="C370" s="279" t="s">
        <v>551</v>
      </c>
      <c r="D370" s="279" t="s">
        <v>298</v>
      </c>
      <c r="E370" s="280" t="s">
        <v>964</v>
      </c>
      <c r="F370" s="281" t="s">
        <v>846</v>
      </c>
      <c r="G370" s="282" t="s">
        <v>437</v>
      </c>
      <c r="H370" s="283">
        <v>1</v>
      </c>
      <c r="I370" s="284"/>
      <c r="J370" s="285">
        <f>ROUND(I370*H370,2)</f>
        <v>0</v>
      </c>
      <c r="K370" s="281" t="s">
        <v>1</v>
      </c>
      <c r="L370" s="286"/>
      <c r="M370" s="287" t="s">
        <v>1</v>
      </c>
      <c r="N370" s="288" t="s">
        <v>44</v>
      </c>
      <c r="O370" s="92"/>
      <c r="P370" s="238">
        <f>O370*H370</f>
        <v>0</v>
      </c>
      <c r="Q370" s="238">
        <v>0.079000000000000001</v>
      </c>
      <c r="R370" s="238">
        <f>Q370*H370</f>
        <v>0.079000000000000001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240</v>
      </c>
      <c r="AT370" s="240" t="s">
        <v>298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1202</v>
      </c>
    </row>
    <row r="371" s="2" customFormat="1" ht="16.5" customHeight="1">
      <c r="A371" s="39"/>
      <c r="B371" s="40"/>
      <c r="C371" s="279" t="s">
        <v>555</v>
      </c>
      <c r="D371" s="279" t="s">
        <v>298</v>
      </c>
      <c r="E371" s="280" t="s">
        <v>966</v>
      </c>
      <c r="F371" s="281" t="s">
        <v>849</v>
      </c>
      <c r="G371" s="282" t="s">
        <v>437</v>
      </c>
      <c r="H371" s="283">
        <v>1</v>
      </c>
      <c r="I371" s="284"/>
      <c r="J371" s="285">
        <f>ROUND(I371*H371,2)</f>
        <v>0</v>
      </c>
      <c r="K371" s="281" t="s">
        <v>1</v>
      </c>
      <c r="L371" s="286"/>
      <c r="M371" s="287" t="s">
        <v>1</v>
      </c>
      <c r="N371" s="288" t="s">
        <v>44</v>
      </c>
      <c r="O371" s="92"/>
      <c r="P371" s="238">
        <f>O371*H371</f>
        <v>0</v>
      </c>
      <c r="Q371" s="238">
        <v>0.081000000000000003</v>
      </c>
      <c r="R371" s="238">
        <f>Q371*H371</f>
        <v>0.081000000000000003</v>
      </c>
      <c r="S371" s="238">
        <v>0</v>
      </c>
      <c r="T371" s="23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0" t="s">
        <v>240</v>
      </c>
      <c r="AT371" s="240" t="s">
        <v>298</v>
      </c>
      <c r="AU371" s="240" t="s">
        <v>88</v>
      </c>
      <c r="AY371" s="18" t="s">
        <v>174</v>
      </c>
      <c r="BE371" s="241">
        <f>IF(N371="základní",J371,0)</f>
        <v>0</v>
      </c>
      <c r="BF371" s="241">
        <f>IF(N371="snížená",J371,0)</f>
        <v>0</v>
      </c>
      <c r="BG371" s="241">
        <f>IF(N371="zákl. přenesená",J371,0)</f>
        <v>0</v>
      </c>
      <c r="BH371" s="241">
        <f>IF(N371="sníž. přenesená",J371,0)</f>
        <v>0</v>
      </c>
      <c r="BI371" s="241">
        <f>IF(N371="nulová",J371,0)</f>
        <v>0</v>
      </c>
      <c r="BJ371" s="18" t="s">
        <v>86</v>
      </c>
      <c r="BK371" s="241">
        <f>ROUND(I371*H371,2)</f>
        <v>0</v>
      </c>
      <c r="BL371" s="18" t="s">
        <v>181</v>
      </c>
      <c r="BM371" s="240" t="s">
        <v>1203</v>
      </c>
    </row>
    <row r="372" s="12" customFormat="1" ht="22.8" customHeight="1">
      <c r="A372" s="12"/>
      <c r="B372" s="213"/>
      <c r="C372" s="214"/>
      <c r="D372" s="215" t="s">
        <v>78</v>
      </c>
      <c r="E372" s="227" t="s">
        <v>246</v>
      </c>
      <c r="F372" s="227" t="s">
        <v>655</v>
      </c>
      <c r="G372" s="214"/>
      <c r="H372" s="214"/>
      <c r="I372" s="217"/>
      <c r="J372" s="228">
        <f>BK372</f>
        <v>0</v>
      </c>
      <c r="K372" s="214"/>
      <c r="L372" s="219"/>
      <c r="M372" s="220"/>
      <c r="N372" s="221"/>
      <c r="O372" s="221"/>
      <c r="P372" s="222">
        <f>SUM(P373:P396)</f>
        <v>0</v>
      </c>
      <c r="Q372" s="221"/>
      <c r="R372" s="222">
        <f>SUM(R373:R396)</f>
        <v>0.0072932795999999999</v>
      </c>
      <c r="S372" s="221"/>
      <c r="T372" s="223">
        <f>SUM(T373:T396)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4" t="s">
        <v>86</v>
      </c>
      <c r="AT372" s="225" t="s">
        <v>78</v>
      </c>
      <c r="AU372" s="225" t="s">
        <v>86</v>
      </c>
      <c r="AY372" s="224" t="s">
        <v>174</v>
      </c>
      <c r="BK372" s="226">
        <f>SUM(BK373:BK396)</f>
        <v>0</v>
      </c>
    </row>
    <row r="373" s="2" customFormat="1" ht="37.8" customHeight="1">
      <c r="A373" s="39"/>
      <c r="B373" s="40"/>
      <c r="C373" s="229" t="s">
        <v>559</v>
      </c>
      <c r="D373" s="229" t="s">
        <v>176</v>
      </c>
      <c r="E373" s="230" t="s">
        <v>663</v>
      </c>
      <c r="F373" s="231" t="s">
        <v>664</v>
      </c>
      <c r="G373" s="232" t="s">
        <v>243</v>
      </c>
      <c r="H373" s="233">
        <v>20.879999999999999</v>
      </c>
      <c r="I373" s="234"/>
      <c r="J373" s="235">
        <f>ROUND(I373*H373,2)</f>
        <v>0</v>
      </c>
      <c r="K373" s="231" t="s">
        <v>180</v>
      </c>
      <c r="L373" s="45"/>
      <c r="M373" s="236" t="s">
        <v>1</v>
      </c>
      <c r="N373" s="237" t="s">
        <v>44</v>
      </c>
      <c r="O373" s="92"/>
      <c r="P373" s="238">
        <f>O373*H373</f>
        <v>0</v>
      </c>
      <c r="Q373" s="238">
        <v>8.0499999999999992E-06</v>
      </c>
      <c r="R373" s="238">
        <f>Q373*H373</f>
        <v>0.00016808399999999999</v>
      </c>
      <c r="S373" s="238">
        <v>0</v>
      </c>
      <c r="T373" s="23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0" t="s">
        <v>181</v>
      </c>
      <c r="AT373" s="240" t="s">
        <v>176</v>
      </c>
      <c r="AU373" s="240" t="s">
        <v>88</v>
      </c>
      <c r="AY373" s="18" t="s">
        <v>174</v>
      </c>
      <c r="BE373" s="241">
        <f>IF(N373="základní",J373,0)</f>
        <v>0</v>
      </c>
      <c r="BF373" s="241">
        <f>IF(N373="snížená",J373,0)</f>
        <v>0</v>
      </c>
      <c r="BG373" s="241">
        <f>IF(N373="zákl. přenesená",J373,0)</f>
        <v>0</v>
      </c>
      <c r="BH373" s="241">
        <f>IF(N373="sníž. přenesená",J373,0)</f>
        <v>0</v>
      </c>
      <c r="BI373" s="241">
        <f>IF(N373="nulová",J373,0)</f>
        <v>0</v>
      </c>
      <c r="BJ373" s="18" t="s">
        <v>86</v>
      </c>
      <c r="BK373" s="241">
        <f>ROUND(I373*H373,2)</f>
        <v>0</v>
      </c>
      <c r="BL373" s="18" t="s">
        <v>181</v>
      </c>
      <c r="BM373" s="240" t="s">
        <v>1204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184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3" customFormat="1">
      <c r="A375" s="13"/>
      <c r="B375" s="242"/>
      <c r="C375" s="243"/>
      <c r="D375" s="244" t="s">
        <v>183</v>
      </c>
      <c r="E375" s="245" t="s">
        <v>1</v>
      </c>
      <c r="F375" s="246" t="s">
        <v>185</v>
      </c>
      <c r="G375" s="243"/>
      <c r="H375" s="245" t="s">
        <v>1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2" t="s">
        <v>183</v>
      </c>
      <c r="AU375" s="252" t="s">
        <v>88</v>
      </c>
      <c r="AV375" s="13" t="s">
        <v>86</v>
      </c>
      <c r="AW375" s="13" t="s">
        <v>34</v>
      </c>
      <c r="AX375" s="13" t="s">
        <v>79</v>
      </c>
      <c r="AY375" s="252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1205</v>
      </c>
      <c r="G376" s="254"/>
      <c r="H376" s="257">
        <v>5.8600000000000003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1206</v>
      </c>
      <c r="G377" s="254"/>
      <c r="H377" s="257">
        <v>15.02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5" customFormat="1">
      <c r="A378" s="15"/>
      <c r="B378" s="264"/>
      <c r="C378" s="265"/>
      <c r="D378" s="244" t="s">
        <v>183</v>
      </c>
      <c r="E378" s="266" t="s">
        <v>1</v>
      </c>
      <c r="F378" s="267" t="s">
        <v>201</v>
      </c>
      <c r="G378" s="265"/>
      <c r="H378" s="268">
        <v>20.879999999999999</v>
      </c>
      <c r="I378" s="269"/>
      <c r="J378" s="265"/>
      <c r="K378" s="265"/>
      <c r="L378" s="270"/>
      <c r="M378" s="271"/>
      <c r="N378" s="272"/>
      <c r="O378" s="272"/>
      <c r="P378" s="272"/>
      <c r="Q378" s="272"/>
      <c r="R378" s="272"/>
      <c r="S378" s="272"/>
      <c r="T378" s="27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4" t="s">
        <v>183</v>
      </c>
      <c r="AU378" s="274" t="s">
        <v>88</v>
      </c>
      <c r="AV378" s="15" t="s">
        <v>181</v>
      </c>
      <c r="AW378" s="15" t="s">
        <v>34</v>
      </c>
      <c r="AX378" s="15" t="s">
        <v>86</v>
      </c>
      <c r="AY378" s="274" t="s">
        <v>174</v>
      </c>
    </row>
    <row r="379" s="2" customFormat="1" ht="55.5" customHeight="1">
      <c r="A379" s="39"/>
      <c r="B379" s="40"/>
      <c r="C379" s="229" t="s">
        <v>563</v>
      </c>
      <c r="D379" s="229" t="s">
        <v>176</v>
      </c>
      <c r="E379" s="230" t="s">
        <v>668</v>
      </c>
      <c r="F379" s="231" t="s">
        <v>669</v>
      </c>
      <c r="G379" s="232" t="s">
        <v>243</v>
      </c>
      <c r="H379" s="233">
        <v>20.879999999999999</v>
      </c>
      <c r="I379" s="234"/>
      <c r="J379" s="235">
        <f>ROUND(I379*H379,2)</f>
        <v>0</v>
      </c>
      <c r="K379" s="231" t="s">
        <v>180</v>
      </c>
      <c r="L379" s="45"/>
      <c r="M379" s="236" t="s">
        <v>1</v>
      </c>
      <c r="N379" s="237" t="s">
        <v>44</v>
      </c>
      <c r="O379" s="92"/>
      <c r="P379" s="238">
        <f>O379*H379</f>
        <v>0</v>
      </c>
      <c r="Q379" s="238">
        <v>0.00033960000000000001</v>
      </c>
      <c r="R379" s="238">
        <f>Q379*H379</f>
        <v>0.0070908480000000003</v>
      </c>
      <c r="S379" s="238">
        <v>0</v>
      </c>
      <c r="T379" s="23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0" t="s">
        <v>181</v>
      </c>
      <c r="AT379" s="240" t="s">
        <v>176</v>
      </c>
      <c r="AU379" s="240" t="s">
        <v>88</v>
      </c>
      <c r="AY379" s="18" t="s">
        <v>174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86</v>
      </c>
      <c r="BK379" s="241">
        <f>ROUND(I379*H379,2)</f>
        <v>0</v>
      </c>
      <c r="BL379" s="18" t="s">
        <v>181</v>
      </c>
      <c r="BM379" s="240" t="s">
        <v>1207</v>
      </c>
    </row>
    <row r="380" s="13" customFormat="1">
      <c r="A380" s="13"/>
      <c r="B380" s="242"/>
      <c r="C380" s="243"/>
      <c r="D380" s="244" t="s">
        <v>183</v>
      </c>
      <c r="E380" s="245" t="s">
        <v>1</v>
      </c>
      <c r="F380" s="246" t="s">
        <v>184</v>
      </c>
      <c r="G380" s="243"/>
      <c r="H380" s="245" t="s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2" t="s">
        <v>183</v>
      </c>
      <c r="AU380" s="252" t="s">
        <v>88</v>
      </c>
      <c r="AV380" s="13" t="s">
        <v>86</v>
      </c>
      <c r="AW380" s="13" t="s">
        <v>34</v>
      </c>
      <c r="AX380" s="13" t="s">
        <v>79</v>
      </c>
      <c r="AY380" s="252" t="s">
        <v>174</v>
      </c>
    </row>
    <row r="381" s="13" customFormat="1">
      <c r="A381" s="13"/>
      <c r="B381" s="242"/>
      <c r="C381" s="243"/>
      <c r="D381" s="244" t="s">
        <v>183</v>
      </c>
      <c r="E381" s="245" t="s">
        <v>1</v>
      </c>
      <c r="F381" s="246" t="s">
        <v>185</v>
      </c>
      <c r="G381" s="243"/>
      <c r="H381" s="245" t="s">
        <v>1</v>
      </c>
      <c r="I381" s="247"/>
      <c r="J381" s="243"/>
      <c r="K381" s="243"/>
      <c r="L381" s="248"/>
      <c r="M381" s="249"/>
      <c r="N381" s="250"/>
      <c r="O381" s="250"/>
      <c r="P381" s="250"/>
      <c r="Q381" s="250"/>
      <c r="R381" s="250"/>
      <c r="S381" s="250"/>
      <c r="T381" s="25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2" t="s">
        <v>183</v>
      </c>
      <c r="AU381" s="252" t="s">
        <v>88</v>
      </c>
      <c r="AV381" s="13" t="s">
        <v>86</v>
      </c>
      <c r="AW381" s="13" t="s">
        <v>34</v>
      </c>
      <c r="AX381" s="13" t="s">
        <v>79</v>
      </c>
      <c r="AY381" s="252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1205</v>
      </c>
      <c r="G382" s="254"/>
      <c r="H382" s="257">
        <v>5.8600000000000003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1206</v>
      </c>
      <c r="G383" s="254"/>
      <c r="H383" s="257">
        <v>15.02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20.879999999999999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568</v>
      </c>
      <c r="D385" s="229" t="s">
        <v>176</v>
      </c>
      <c r="E385" s="230" t="s">
        <v>672</v>
      </c>
      <c r="F385" s="231" t="s">
        <v>673</v>
      </c>
      <c r="G385" s="232" t="s">
        <v>243</v>
      </c>
      <c r="H385" s="233">
        <v>20.879999999999999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1208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184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3" customFormat="1">
      <c r="A387" s="13"/>
      <c r="B387" s="242"/>
      <c r="C387" s="243"/>
      <c r="D387" s="244" t="s">
        <v>183</v>
      </c>
      <c r="E387" s="245" t="s">
        <v>1</v>
      </c>
      <c r="F387" s="246" t="s">
        <v>185</v>
      </c>
      <c r="G387" s="243"/>
      <c r="H387" s="245" t="s">
        <v>1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2" t="s">
        <v>183</v>
      </c>
      <c r="AU387" s="252" t="s">
        <v>88</v>
      </c>
      <c r="AV387" s="13" t="s">
        <v>86</v>
      </c>
      <c r="AW387" s="13" t="s">
        <v>34</v>
      </c>
      <c r="AX387" s="13" t="s">
        <v>79</v>
      </c>
      <c r="AY387" s="252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1205</v>
      </c>
      <c r="G388" s="254"/>
      <c r="H388" s="257">
        <v>5.8600000000000003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1206</v>
      </c>
      <c r="G389" s="254"/>
      <c r="H389" s="257">
        <v>15.02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5" customFormat="1">
      <c r="A390" s="15"/>
      <c r="B390" s="264"/>
      <c r="C390" s="265"/>
      <c r="D390" s="244" t="s">
        <v>183</v>
      </c>
      <c r="E390" s="266" t="s">
        <v>1</v>
      </c>
      <c r="F390" s="267" t="s">
        <v>201</v>
      </c>
      <c r="G390" s="265"/>
      <c r="H390" s="268">
        <v>20.879999999999999</v>
      </c>
      <c r="I390" s="269"/>
      <c r="J390" s="265"/>
      <c r="K390" s="265"/>
      <c r="L390" s="270"/>
      <c r="M390" s="271"/>
      <c r="N390" s="272"/>
      <c r="O390" s="272"/>
      <c r="P390" s="272"/>
      <c r="Q390" s="272"/>
      <c r="R390" s="272"/>
      <c r="S390" s="272"/>
      <c r="T390" s="273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4" t="s">
        <v>183</v>
      </c>
      <c r="AU390" s="274" t="s">
        <v>88</v>
      </c>
      <c r="AV390" s="15" t="s">
        <v>181</v>
      </c>
      <c r="AW390" s="15" t="s">
        <v>34</v>
      </c>
      <c r="AX390" s="15" t="s">
        <v>86</v>
      </c>
      <c r="AY390" s="274" t="s">
        <v>174</v>
      </c>
    </row>
    <row r="391" s="2" customFormat="1" ht="24.15" customHeight="1">
      <c r="A391" s="39"/>
      <c r="B391" s="40"/>
      <c r="C391" s="229" t="s">
        <v>574</v>
      </c>
      <c r="D391" s="229" t="s">
        <v>176</v>
      </c>
      <c r="E391" s="230" t="s">
        <v>676</v>
      </c>
      <c r="F391" s="231" t="s">
        <v>677</v>
      </c>
      <c r="G391" s="232" t="s">
        <v>243</v>
      </c>
      <c r="H391" s="233">
        <v>20.879999999999999</v>
      </c>
      <c r="I391" s="234"/>
      <c r="J391" s="235">
        <f>ROUND(I391*H391,2)</f>
        <v>0</v>
      </c>
      <c r="K391" s="231" t="s">
        <v>180</v>
      </c>
      <c r="L391" s="45"/>
      <c r="M391" s="236" t="s">
        <v>1</v>
      </c>
      <c r="N391" s="237" t="s">
        <v>44</v>
      </c>
      <c r="O391" s="92"/>
      <c r="P391" s="238">
        <f>O391*H391</f>
        <v>0</v>
      </c>
      <c r="Q391" s="238">
        <v>1.6449999999999999E-06</v>
      </c>
      <c r="R391" s="238">
        <f>Q391*H391</f>
        <v>3.4347599999999996E-05</v>
      </c>
      <c r="S391" s="238">
        <v>0</v>
      </c>
      <c r="T391" s="239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40" t="s">
        <v>181</v>
      </c>
      <c r="AT391" s="240" t="s">
        <v>176</v>
      </c>
      <c r="AU391" s="240" t="s">
        <v>88</v>
      </c>
      <c r="AY391" s="18" t="s">
        <v>174</v>
      </c>
      <c r="BE391" s="241">
        <f>IF(N391="základní",J391,0)</f>
        <v>0</v>
      </c>
      <c r="BF391" s="241">
        <f>IF(N391="snížená",J391,0)</f>
        <v>0</v>
      </c>
      <c r="BG391" s="241">
        <f>IF(N391="zákl. přenesená",J391,0)</f>
        <v>0</v>
      </c>
      <c r="BH391" s="241">
        <f>IF(N391="sníž. přenesená",J391,0)</f>
        <v>0</v>
      </c>
      <c r="BI391" s="241">
        <f>IF(N391="nulová",J391,0)</f>
        <v>0</v>
      </c>
      <c r="BJ391" s="18" t="s">
        <v>86</v>
      </c>
      <c r="BK391" s="241">
        <f>ROUND(I391*H391,2)</f>
        <v>0</v>
      </c>
      <c r="BL391" s="18" t="s">
        <v>181</v>
      </c>
      <c r="BM391" s="240" t="s">
        <v>1209</v>
      </c>
    </row>
    <row r="392" s="13" customFormat="1">
      <c r="A392" s="13"/>
      <c r="B392" s="242"/>
      <c r="C392" s="243"/>
      <c r="D392" s="244" t="s">
        <v>183</v>
      </c>
      <c r="E392" s="245" t="s">
        <v>1</v>
      </c>
      <c r="F392" s="246" t="s">
        <v>184</v>
      </c>
      <c r="G392" s="243"/>
      <c r="H392" s="245" t="s">
        <v>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2" t="s">
        <v>183</v>
      </c>
      <c r="AU392" s="252" t="s">
        <v>88</v>
      </c>
      <c r="AV392" s="13" t="s">
        <v>86</v>
      </c>
      <c r="AW392" s="13" t="s">
        <v>34</v>
      </c>
      <c r="AX392" s="13" t="s">
        <v>79</v>
      </c>
      <c r="AY392" s="252" t="s">
        <v>174</v>
      </c>
    </row>
    <row r="393" s="13" customFormat="1">
      <c r="A393" s="13"/>
      <c r="B393" s="242"/>
      <c r="C393" s="243"/>
      <c r="D393" s="244" t="s">
        <v>183</v>
      </c>
      <c r="E393" s="245" t="s">
        <v>1</v>
      </c>
      <c r="F393" s="246" t="s">
        <v>185</v>
      </c>
      <c r="G393" s="243"/>
      <c r="H393" s="245" t="s">
        <v>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2" t="s">
        <v>183</v>
      </c>
      <c r="AU393" s="252" t="s">
        <v>88</v>
      </c>
      <c r="AV393" s="13" t="s">
        <v>86</v>
      </c>
      <c r="AW393" s="13" t="s">
        <v>34</v>
      </c>
      <c r="AX393" s="13" t="s">
        <v>79</v>
      </c>
      <c r="AY393" s="252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1205</v>
      </c>
      <c r="G394" s="254"/>
      <c r="H394" s="257">
        <v>5.8600000000000003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4" customFormat="1">
      <c r="A395" s="14"/>
      <c r="B395" s="253"/>
      <c r="C395" s="254"/>
      <c r="D395" s="244" t="s">
        <v>183</v>
      </c>
      <c r="E395" s="255" t="s">
        <v>1</v>
      </c>
      <c r="F395" s="256" t="s">
        <v>1206</v>
      </c>
      <c r="G395" s="254"/>
      <c r="H395" s="257">
        <v>15.02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3" t="s">
        <v>183</v>
      </c>
      <c r="AU395" s="263" t="s">
        <v>88</v>
      </c>
      <c r="AV395" s="14" t="s">
        <v>88</v>
      </c>
      <c r="AW395" s="14" t="s">
        <v>34</v>
      </c>
      <c r="AX395" s="14" t="s">
        <v>79</v>
      </c>
      <c r="AY395" s="263" t="s">
        <v>174</v>
      </c>
    </row>
    <row r="396" s="15" customFormat="1">
      <c r="A396" s="15"/>
      <c r="B396" s="264"/>
      <c r="C396" s="265"/>
      <c r="D396" s="244" t="s">
        <v>183</v>
      </c>
      <c r="E396" s="266" t="s">
        <v>1</v>
      </c>
      <c r="F396" s="267" t="s">
        <v>201</v>
      </c>
      <c r="G396" s="265"/>
      <c r="H396" s="268">
        <v>20.879999999999999</v>
      </c>
      <c r="I396" s="269"/>
      <c r="J396" s="265"/>
      <c r="K396" s="265"/>
      <c r="L396" s="270"/>
      <c r="M396" s="271"/>
      <c r="N396" s="272"/>
      <c r="O396" s="272"/>
      <c r="P396" s="272"/>
      <c r="Q396" s="272"/>
      <c r="R396" s="272"/>
      <c r="S396" s="272"/>
      <c r="T396" s="273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4" t="s">
        <v>183</v>
      </c>
      <c r="AU396" s="274" t="s">
        <v>88</v>
      </c>
      <c r="AV396" s="15" t="s">
        <v>181</v>
      </c>
      <c r="AW396" s="15" t="s">
        <v>34</v>
      </c>
      <c r="AX396" s="15" t="s">
        <v>86</v>
      </c>
      <c r="AY396" s="274" t="s">
        <v>174</v>
      </c>
    </row>
    <row r="397" s="12" customFormat="1" ht="22.8" customHeight="1">
      <c r="A397" s="12"/>
      <c r="B397" s="213"/>
      <c r="C397" s="214"/>
      <c r="D397" s="215" t="s">
        <v>78</v>
      </c>
      <c r="E397" s="227" t="s">
        <v>690</v>
      </c>
      <c r="F397" s="227" t="s">
        <v>691</v>
      </c>
      <c r="G397" s="214"/>
      <c r="H397" s="214"/>
      <c r="I397" s="217"/>
      <c r="J397" s="228">
        <f>BK397</f>
        <v>0</v>
      </c>
      <c r="K397" s="214"/>
      <c r="L397" s="219"/>
      <c r="M397" s="220"/>
      <c r="N397" s="221"/>
      <c r="O397" s="221"/>
      <c r="P397" s="222">
        <f>SUM(P398:P423)</f>
        <v>0</v>
      </c>
      <c r="Q397" s="221"/>
      <c r="R397" s="222">
        <f>SUM(R398:R423)</f>
        <v>0</v>
      </c>
      <c r="S397" s="221"/>
      <c r="T397" s="223">
        <f>SUM(T398:T423)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24" t="s">
        <v>86</v>
      </c>
      <c r="AT397" s="225" t="s">
        <v>78</v>
      </c>
      <c r="AU397" s="225" t="s">
        <v>86</v>
      </c>
      <c r="AY397" s="224" t="s">
        <v>174</v>
      </c>
      <c r="BK397" s="226">
        <f>SUM(BK398:BK423)</f>
        <v>0</v>
      </c>
    </row>
    <row r="398" s="2" customFormat="1" ht="37.8" customHeight="1">
      <c r="A398" s="39"/>
      <c r="B398" s="40"/>
      <c r="C398" s="229" t="s">
        <v>578</v>
      </c>
      <c r="D398" s="229" t="s">
        <v>176</v>
      </c>
      <c r="E398" s="230" t="s">
        <v>693</v>
      </c>
      <c r="F398" s="231" t="s">
        <v>694</v>
      </c>
      <c r="G398" s="232" t="s">
        <v>362</v>
      </c>
      <c r="H398" s="233">
        <v>74.697000000000003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</v>
      </c>
      <c r="R398" s="238">
        <f>Q398*H398</f>
        <v>0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1210</v>
      </c>
    </row>
    <row r="399" s="14" customFormat="1">
      <c r="A399" s="14"/>
      <c r="B399" s="253"/>
      <c r="C399" s="254"/>
      <c r="D399" s="244" t="s">
        <v>183</v>
      </c>
      <c r="E399" s="255" t="s">
        <v>1</v>
      </c>
      <c r="F399" s="256" t="s">
        <v>1211</v>
      </c>
      <c r="G399" s="254"/>
      <c r="H399" s="257">
        <v>2.3959999999999999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3" t="s">
        <v>183</v>
      </c>
      <c r="AU399" s="263" t="s">
        <v>88</v>
      </c>
      <c r="AV399" s="14" t="s">
        <v>88</v>
      </c>
      <c r="AW399" s="14" t="s">
        <v>34</v>
      </c>
      <c r="AX399" s="14" t="s">
        <v>79</v>
      </c>
      <c r="AY399" s="263" t="s">
        <v>174</v>
      </c>
    </row>
    <row r="400" s="14" customFormat="1">
      <c r="A400" s="14"/>
      <c r="B400" s="253"/>
      <c r="C400" s="254"/>
      <c r="D400" s="244" t="s">
        <v>183</v>
      </c>
      <c r="E400" s="255" t="s">
        <v>1</v>
      </c>
      <c r="F400" s="256" t="s">
        <v>1212</v>
      </c>
      <c r="G400" s="254"/>
      <c r="H400" s="257">
        <v>10.153000000000001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3" t="s">
        <v>183</v>
      </c>
      <c r="AU400" s="263" t="s">
        <v>88</v>
      </c>
      <c r="AV400" s="14" t="s">
        <v>88</v>
      </c>
      <c r="AW400" s="14" t="s">
        <v>34</v>
      </c>
      <c r="AX400" s="14" t="s">
        <v>79</v>
      </c>
      <c r="AY400" s="263" t="s">
        <v>174</v>
      </c>
    </row>
    <row r="401" s="14" customFormat="1">
      <c r="A401" s="14"/>
      <c r="B401" s="253"/>
      <c r="C401" s="254"/>
      <c r="D401" s="244" t="s">
        <v>183</v>
      </c>
      <c r="E401" s="255" t="s">
        <v>1</v>
      </c>
      <c r="F401" s="256" t="s">
        <v>1213</v>
      </c>
      <c r="G401" s="254"/>
      <c r="H401" s="257">
        <v>39.631999999999998</v>
      </c>
      <c r="I401" s="258"/>
      <c r="J401" s="254"/>
      <c r="K401" s="254"/>
      <c r="L401" s="259"/>
      <c r="M401" s="260"/>
      <c r="N401" s="261"/>
      <c r="O401" s="261"/>
      <c r="P401" s="261"/>
      <c r="Q401" s="261"/>
      <c r="R401" s="261"/>
      <c r="S401" s="261"/>
      <c r="T401" s="26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3" t="s">
        <v>183</v>
      </c>
      <c r="AU401" s="263" t="s">
        <v>88</v>
      </c>
      <c r="AV401" s="14" t="s">
        <v>88</v>
      </c>
      <c r="AW401" s="14" t="s">
        <v>34</v>
      </c>
      <c r="AX401" s="14" t="s">
        <v>79</v>
      </c>
      <c r="AY401" s="263" t="s">
        <v>174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1214</v>
      </c>
      <c r="G402" s="254"/>
      <c r="H402" s="257">
        <v>5.8840000000000003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79</v>
      </c>
      <c r="AY402" s="263" t="s">
        <v>174</v>
      </c>
    </row>
    <row r="403" s="14" customFormat="1">
      <c r="A403" s="14"/>
      <c r="B403" s="253"/>
      <c r="C403" s="254"/>
      <c r="D403" s="244" t="s">
        <v>183</v>
      </c>
      <c r="E403" s="255" t="s">
        <v>1</v>
      </c>
      <c r="F403" s="256" t="s">
        <v>1215</v>
      </c>
      <c r="G403" s="254"/>
      <c r="H403" s="257">
        <v>4.125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3" t="s">
        <v>183</v>
      </c>
      <c r="AU403" s="263" t="s">
        <v>88</v>
      </c>
      <c r="AV403" s="14" t="s">
        <v>88</v>
      </c>
      <c r="AW403" s="14" t="s">
        <v>34</v>
      </c>
      <c r="AX403" s="14" t="s">
        <v>79</v>
      </c>
      <c r="AY403" s="263" t="s">
        <v>174</v>
      </c>
    </row>
    <row r="404" s="14" customFormat="1">
      <c r="A404" s="14"/>
      <c r="B404" s="253"/>
      <c r="C404" s="254"/>
      <c r="D404" s="244" t="s">
        <v>183</v>
      </c>
      <c r="E404" s="255" t="s">
        <v>1</v>
      </c>
      <c r="F404" s="256" t="s">
        <v>1216</v>
      </c>
      <c r="G404" s="254"/>
      <c r="H404" s="257">
        <v>2.089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3" t="s">
        <v>183</v>
      </c>
      <c r="AU404" s="263" t="s">
        <v>88</v>
      </c>
      <c r="AV404" s="14" t="s">
        <v>88</v>
      </c>
      <c r="AW404" s="14" t="s">
        <v>34</v>
      </c>
      <c r="AX404" s="14" t="s">
        <v>79</v>
      </c>
      <c r="AY404" s="263" t="s">
        <v>174</v>
      </c>
    </row>
    <row r="405" s="14" customFormat="1">
      <c r="A405" s="14"/>
      <c r="B405" s="253"/>
      <c r="C405" s="254"/>
      <c r="D405" s="244" t="s">
        <v>183</v>
      </c>
      <c r="E405" s="255" t="s">
        <v>1</v>
      </c>
      <c r="F405" s="256" t="s">
        <v>1217</v>
      </c>
      <c r="G405" s="254"/>
      <c r="H405" s="257">
        <v>2.5880000000000001</v>
      </c>
      <c r="I405" s="258"/>
      <c r="J405" s="254"/>
      <c r="K405" s="254"/>
      <c r="L405" s="259"/>
      <c r="M405" s="260"/>
      <c r="N405" s="261"/>
      <c r="O405" s="261"/>
      <c r="P405" s="261"/>
      <c r="Q405" s="261"/>
      <c r="R405" s="261"/>
      <c r="S405" s="261"/>
      <c r="T405" s="26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3" t="s">
        <v>183</v>
      </c>
      <c r="AU405" s="263" t="s">
        <v>88</v>
      </c>
      <c r="AV405" s="14" t="s">
        <v>88</v>
      </c>
      <c r="AW405" s="14" t="s">
        <v>34</v>
      </c>
      <c r="AX405" s="14" t="s">
        <v>79</v>
      </c>
      <c r="AY405" s="263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1218</v>
      </c>
      <c r="G406" s="254"/>
      <c r="H406" s="257">
        <v>7.8300000000000001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79</v>
      </c>
      <c r="AY406" s="263" t="s">
        <v>174</v>
      </c>
    </row>
    <row r="407" s="15" customFormat="1">
      <c r="A407" s="15"/>
      <c r="B407" s="264"/>
      <c r="C407" s="265"/>
      <c r="D407" s="244" t="s">
        <v>183</v>
      </c>
      <c r="E407" s="266" t="s">
        <v>1</v>
      </c>
      <c r="F407" s="267" t="s">
        <v>201</v>
      </c>
      <c r="G407" s="265"/>
      <c r="H407" s="268">
        <v>74.697000000000003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4" t="s">
        <v>183</v>
      </c>
      <c r="AU407" s="274" t="s">
        <v>88</v>
      </c>
      <c r="AV407" s="15" t="s">
        <v>181</v>
      </c>
      <c r="AW407" s="15" t="s">
        <v>34</v>
      </c>
      <c r="AX407" s="15" t="s">
        <v>86</v>
      </c>
      <c r="AY407" s="274" t="s">
        <v>174</v>
      </c>
    </row>
    <row r="408" s="2" customFormat="1" ht="37.8" customHeight="1">
      <c r="A408" s="39"/>
      <c r="B408" s="40"/>
      <c r="C408" s="229" t="s">
        <v>582</v>
      </c>
      <c r="D408" s="229" t="s">
        <v>176</v>
      </c>
      <c r="E408" s="230" t="s">
        <v>703</v>
      </c>
      <c r="F408" s="231" t="s">
        <v>704</v>
      </c>
      <c r="G408" s="232" t="s">
        <v>362</v>
      </c>
      <c r="H408" s="233">
        <v>1718.031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1219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706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4" customFormat="1">
      <c r="A410" s="14"/>
      <c r="B410" s="253"/>
      <c r="C410" s="254"/>
      <c r="D410" s="244" t="s">
        <v>183</v>
      </c>
      <c r="E410" s="255" t="s">
        <v>1</v>
      </c>
      <c r="F410" s="256" t="s">
        <v>1220</v>
      </c>
      <c r="G410" s="254"/>
      <c r="H410" s="257">
        <v>1718.031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3" t="s">
        <v>183</v>
      </c>
      <c r="AU410" s="263" t="s">
        <v>88</v>
      </c>
      <c r="AV410" s="14" t="s">
        <v>88</v>
      </c>
      <c r="AW410" s="14" t="s">
        <v>34</v>
      </c>
      <c r="AX410" s="14" t="s">
        <v>86</v>
      </c>
      <c r="AY410" s="263" t="s">
        <v>174</v>
      </c>
    </row>
    <row r="411" s="2" customFormat="1" ht="44.25" customHeight="1">
      <c r="A411" s="39"/>
      <c r="B411" s="40"/>
      <c r="C411" s="229" t="s">
        <v>586</v>
      </c>
      <c r="D411" s="229" t="s">
        <v>176</v>
      </c>
      <c r="E411" s="230" t="s">
        <v>867</v>
      </c>
      <c r="F411" s="231" t="s">
        <v>868</v>
      </c>
      <c r="G411" s="232" t="s">
        <v>362</v>
      </c>
      <c r="H411" s="233">
        <v>5.8840000000000003</v>
      </c>
      <c r="I411" s="234"/>
      <c r="J411" s="235">
        <f>ROUND(I411*H411,2)</f>
        <v>0</v>
      </c>
      <c r="K411" s="231" t="s">
        <v>180</v>
      </c>
      <c r="L411" s="45"/>
      <c r="M411" s="236" t="s">
        <v>1</v>
      </c>
      <c r="N411" s="237" t="s">
        <v>44</v>
      </c>
      <c r="O411" s="92"/>
      <c r="P411" s="238">
        <f>O411*H411</f>
        <v>0</v>
      </c>
      <c r="Q411" s="238">
        <v>0</v>
      </c>
      <c r="R411" s="238">
        <f>Q411*H411</f>
        <v>0</v>
      </c>
      <c r="S411" s="238">
        <v>0</v>
      </c>
      <c r="T411" s="239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40" t="s">
        <v>181</v>
      </c>
      <c r="AT411" s="240" t="s">
        <v>176</v>
      </c>
      <c r="AU411" s="240" t="s">
        <v>88</v>
      </c>
      <c r="AY411" s="18" t="s">
        <v>174</v>
      </c>
      <c r="BE411" s="241">
        <f>IF(N411="základní",J411,0)</f>
        <v>0</v>
      </c>
      <c r="BF411" s="241">
        <f>IF(N411="snížená",J411,0)</f>
        <v>0</v>
      </c>
      <c r="BG411" s="241">
        <f>IF(N411="zákl. přenesená",J411,0)</f>
        <v>0</v>
      </c>
      <c r="BH411" s="241">
        <f>IF(N411="sníž. přenesená",J411,0)</f>
        <v>0</v>
      </c>
      <c r="BI411" s="241">
        <f>IF(N411="nulová",J411,0)</f>
        <v>0</v>
      </c>
      <c r="BJ411" s="18" t="s">
        <v>86</v>
      </c>
      <c r="BK411" s="241">
        <f>ROUND(I411*H411,2)</f>
        <v>0</v>
      </c>
      <c r="BL411" s="18" t="s">
        <v>181</v>
      </c>
      <c r="BM411" s="240" t="s">
        <v>1221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1214</v>
      </c>
      <c r="G412" s="254"/>
      <c r="H412" s="257">
        <v>5.8840000000000003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86</v>
      </c>
      <c r="AY412" s="263" t="s">
        <v>174</v>
      </c>
    </row>
    <row r="413" s="2" customFormat="1" ht="44.25" customHeight="1">
      <c r="A413" s="39"/>
      <c r="B413" s="40"/>
      <c r="C413" s="229" t="s">
        <v>590</v>
      </c>
      <c r="D413" s="229" t="s">
        <v>176</v>
      </c>
      <c r="E413" s="230" t="s">
        <v>870</v>
      </c>
      <c r="F413" s="231" t="s">
        <v>871</v>
      </c>
      <c r="G413" s="232" t="s">
        <v>362</v>
      </c>
      <c r="H413" s="233">
        <v>16.632000000000001</v>
      </c>
      <c r="I413" s="234"/>
      <c r="J413" s="235">
        <f>ROUND(I413*H413,2)</f>
        <v>0</v>
      </c>
      <c r="K413" s="231" t="s">
        <v>180</v>
      </c>
      <c r="L413" s="45"/>
      <c r="M413" s="236" t="s">
        <v>1</v>
      </c>
      <c r="N413" s="237" t="s">
        <v>44</v>
      </c>
      <c r="O413" s="92"/>
      <c r="P413" s="238">
        <f>O413*H413</f>
        <v>0</v>
      </c>
      <c r="Q413" s="238">
        <v>0</v>
      </c>
      <c r="R413" s="238">
        <f>Q413*H413</f>
        <v>0</v>
      </c>
      <c r="S413" s="238">
        <v>0</v>
      </c>
      <c r="T413" s="23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40" t="s">
        <v>181</v>
      </c>
      <c r="AT413" s="240" t="s">
        <v>176</v>
      </c>
      <c r="AU413" s="240" t="s">
        <v>88</v>
      </c>
      <c r="AY413" s="18" t="s">
        <v>174</v>
      </c>
      <c r="BE413" s="241">
        <f>IF(N413="základní",J413,0)</f>
        <v>0</v>
      </c>
      <c r="BF413" s="241">
        <f>IF(N413="snížená",J413,0)</f>
        <v>0</v>
      </c>
      <c r="BG413" s="241">
        <f>IF(N413="zákl. přenesená",J413,0)</f>
        <v>0</v>
      </c>
      <c r="BH413" s="241">
        <f>IF(N413="sníž. přenesená",J413,0)</f>
        <v>0</v>
      </c>
      <c r="BI413" s="241">
        <f>IF(N413="nulová",J413,0)</f>
        <v>0</v>
      </c>
      <c r="BJ413" s="18" t="s">
        <v>86</v>
      </c>
      <c r="BK413" s="241">
        <f>ROUND(I413*H413,2)</f>
        <v>0</v>
      </c>
      <c r="BL413" s="18" t="s">
        <v>181</v>
      </c>
      <c r="BM413" s="240" t="s">
        <v>1222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1215</v>
      </c>
      <c r="G414" s="254"/>
      <c r="H414" s="257">
        <v>4.125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4" customFormat="1">
      <c r="A415" s="14"/>
      <c r="B415" s="253"/>
      <c r="C415" s="254"/>
      <c r="D415" s="244" t="s">
        <v>183</v>
      </c>
      <c r="E415" s="255" t="s">
        <v>1</v>
      </c>
      <c r="F415" s="256" t="s">
        <v>1216</v>
      </c>
      <c r="G415" s="254"/>
      <c r="H415" s="257">
        <v>2.089</v>
      </c>
      <c r="I415" s="258"/>
      <c r="J415" s="254"/>
      <c r="K415" s="254"/>
      <c r="L415" s="259"/>
      <c r="M415" s="260"/>
      <c r="N415" s="261"/>
      <c r="O415" s="261"/>
      <c r="P415" s="261"/>
      <c r="Q415" s="261"/>
      <c r="R415" s="261"/>
      <c r="S415" s="261"/>
      <c r="T415" s="26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3" t="s">
        <v>183</v>
      </c>
      <c r="AU415" s="263" t="s">
        <v>88</v>
      </c>
      <c r="AV415" s="14" t="s">
        <v>88</v>
      </c>
      <c r="AW415" s="14" t="s">
        <v>34</v>
      </c>
      <c r="AX415" s="14" t="s">
        <v>79</v>
      </c>
      <c r="AY415" s="263" t="s">
        <v>174</v>
      </c>
    </row>
    <row r="416" s="14" customFormat="1">
      <c r="A416" s="14"/>
      <c r="B416" s="253"/>
      <c r="C416" s="254"/>
      <c r="D416" s="244" t="s">
        <v>183</v>
      </c>
      <c r="E416" s="255" t="s">
        <v>1</v>
      </c>
      <c r="F416" s="256" t="s">
        <v>1217</v>
      </c>
      <c r="G416" s="254"/>
      <c r="H416" s="257">
        <v>2.5880000000000001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3" t="s">
        <v>183</v>
      </c>
      <c r="AU416" s="263" t="s">
        <v>88</v>
      </c>
      <c r="AV416" s="14" t="s">
        <v>88</v>
      </c>
      <c r="AW416" s="14" t="s">
        <v>34</v>
      </c>
      <c r="AX416" s="14" t="s">
        <v>79</v>
      </c>
      <c r="AY416" s="263" t="s">
        <v>174</v>
      </c>
    </row>
    <row r="417" s="14" customFormat="1">
      <c r="A417" s="14"/>
      <c r="B417" s="253"/>
      <c r="C417" s="254"/>
      <c r="D417" s="244" t="s">
        <v>183</v>
      </c>
      <c r="E417" s="255" t="s">
        <v>1</v>
      </c>
      <c r="F417" s="256" t="s">
        <v>1218</v>
      </c>
      <c r="G417" s="254"/>
      <c r="H417" s="257">
        <v>7.8300000000000001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3" t="s">
        <v>183</v>
      </c>
      <c r="AU417" s="263" t="s">
        <v>88</v>
      </c>
      <c r="AV417" s="14" t="s">
        <v>88</v>
      </c>
      <c r="AW417" s="14" t="s">
        <v>34</v>
      </c>
      <c r="AX417" s="14" t="s">
        <v>79</v>
      </c>
      <c r="AY417" s="263" t="s">
        <v>174</v>
      </c>
    </row>
    <row r="418" s="15" customFormat="1">
      <c r="A418" s="15"/>
      <c r="B418" s="264"/>
      <c r="C418" s="265"/>
      <c r="D418" s="244" t="s">
        <v>183</v>
      </c>
      <c r="E418" s="266" t="s">
        <v>1</v>
      </c>
      <c r="F418" s="267" t="s">
        <v>201</v>
      </c>
      <c r="G418" s="265"/>
      <c r="H418" s="268">
        <v>16.631999999999998</v>
      </c>
      <c r="I418" s="269"/>
      <c r="J418" s="265"/>
      <c r="K418" s="265"/>
      <c r="L418" s="270"/>
      <c r="M418" s="271"/>
      <c r="N418" s="272"/>
      <c r="O418" s="272"/>
      <c r="P418" s="272"/>
      <c r="Q418" s="272"/>
      <c r="R418" s="272"/>
      <c r="S418" s="272"/>
      <c r="T418" s="27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4" t="s">
        <v>183</v>
      </c>
      <c r="AU418" s="274" t="s">
        <v>88</v>
      </c>
      <c r="AV418" s="15" t="s">
        <v>181</v>
      </c>
      <c r="AW418" s="15" t="s">
        <v>34</v>
      </c>
      <c r="AX418" s="15" t="s">
        <v>86</v>
      </c>
      <c r="AY418" s="274" t="s">
        <v>174</v>
      </c>
    </row>
    <row r="419" s="2" customFormat="1" ht="44.25" customHeight="1">
      <c r="A419" s="39"/>
      <c r="B419" s="40"/>
      <c r="C419" s="229" t="s">
        <v>594</v>
      </c>
      <c r="D419" s="229" t="s">
        <v>176</v>
      </c>
      <c r="E419" s="230" t="s">
        <v>873</v>
      </c>
      <c r="F419" s="231" t="s">
        <v>773</v>
      </c>
      <c r="G419" s="232" t="s">
        <v>362</v>
      </c>
      <c r="H419" s="233">
        <v>52.180999999999997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1223</v>
      </c>
    </row>
    <row r="420" s="14" customFormat="1">
      <c r="A420" s="14"/>
      <c r="B420" s="253"/>
      <c r="C420" s="254"/>
      <c r="D420" s="244" t="s">
        <v>183</v>
      </c>
      <c r="E420" s="255" t="s">
        <v>1</v>
      </c>
      <c r="F420" s="256" t="s">
        <v>1211</v>
      </c>
      <c r="G420" s="254"/>
      <c r="H420" s="257">
        <v>2.3959999999999999</v>
      </c>
      <c r="I420" s="258"/>
      <c r="J420" s="254"/>
      <c r="K420" s="254"/>
      <c r="L420" s="259"/>
      <c r="M420" s="260"/>
      <c r="N420" s="261"/>
      <c r="O420" s="261"/>
      <c r="P420" s="261"/>
      <c r="Q420" s="261"/>
      <c r="R420" s="261"/>
      <c r="S420" s="261"/>
      <c r="T420" s="26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3" t="s">
        <v>183</v>
      </c>
      <c r="AU420" s="263" t="s">
        <v>88</v>
      </c>
      <c r="AV420" s="14" t="s">
        <v>88</v>
      </c>
      <c r="AW420" s="14" t="s">
        <v>34</v>
      </c>
      <c r="AX420" s="14" t="s">
        <v>79</v>
      </c>
      <c r="AY420" s="263" t="s">
        <v>174</v>
      </c>
    </row>
    <row r="421" s="14" customFormat="1">
      <c r="A421" s="14"/>
      <c r="B421" s="253"/>
      <c r="C421" s="254"/>
      <c r="D421" s="244" t="s">
        <v>183</v>
      </c>
      <c r="E421" s="255" t="s">
        <v>1</v>
      </c>
      <c r="F421" s="256" t="s">
        <v>1212</v>
      </c>
      <c r="G421" s="254"/>
      <c r="H421" s="257">
        <v>10.153000000000001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3" t="s">
        <v>183</v>
      </c>
      <c r="AU421" s="263" t="s">
        <v>88</v>
      </c>
      <c r="AV421" s="14" t="s">
        <v>88</v>
      </c>
      <c r="AW421" s="14" t="s">
        <v>34</v>
      </c>
      <c r="AX421" s="14" t="s">
        <v>79</v>
      </c>
      <c r="AY421" s="263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1213</v>
      </c>
      <c r="G422" s="254"/>
      <c r="H422" s="257">
        <v>39.631999999999998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5" customFormat="1">
      <c r="A423" s="15"/>
      <c r="B423" s="264"/>
      <c r="C423" s="265"/>
      <c r="D423" s="244" t="s">
        <v>183</v>
      </c>
      <c r="E423" s="266" t="s">
        <v>1</v>
      </c>
      <c r="F423" s="267" t="s">
        <v>201</v>
      </c>
      <c r="G423" s="265"/>
      <c r="H423" s="268">
        <v>52.180999999999997</v>
      </c>
      <c r="I423" s="269"/>
      <c r="J423" s="265"/>
      <c r="K423" s="265"/>
      <c r="L423" s="270"/>
      <c r="M423" s="271"/>
      <c r="N423" s="272"/>
      <c r="O423" s="272"/>
      <c r="P423" s="272"/>
      <c r="Q423" s="272"/>
      <c r="R423" s="272"/>
      <c r="S423" s="272"/>
      <c r="T423" s="273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4" t="s">
        <v>183</v>
      </c>
      <c r="AU423" s="274" t="s">
        <v>88</v>
      </c>
      <c r="AV423" s="15" t="s">
        <v>181</v>
      </c>
      <c r="AW423" s="15" t="s">
        <v>34</v>
      </c>
      <c r="AX423" s="15" t="s">
        <v>86</v>
      </c>
      <c r="AY423" s="274" t="s">
        <v>174</v>
      </c>
    </row>
    <row r="424" s="12" customFormat="1" ht="22.8" customHeight="1">
      <c r="A424" s="12"/>
      <c r="B424" s="213"/>
      <c r="C424" s="214"/>
      <c r="D424" s="215" t="s">
        <v>78</v>
      </c>
      <c r="E424" s="227" t="s">
        <v>719</v>
      </c>
      <c r="F424" s="227" t="s">
        <v>720</v>
      </c>
      <c r="G424" s="214"/>
      <c r="H424" s="214"/>
      <c r="I424" s="217"/>
      <c r="J424" s="228">
        <f>BK424</f>
        <v>0</v>
      </c>
      <c r="K424" s="214"/>
      <c r="L424" s="219"/>
      <c r="M424" s="220"/>
      <c r="N424" s="221"/>
      <c r="O424" s="221"/>
      <c r="P424" s="222">
        <f>P425</f>
        <v>0</v>
      </c>
      <c r="Q424" s="221"/>
      <c r="R424" s="222">
        <f>R425</f>
        <v>0</v>
      </c>
      <c r="S424" s="221"/>
      <c r="T424" s="223">
        <f>T425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4" t="s">
        <v>86</v>
      </c>
      <c r="AT424" s="225" t="s">
        <v>78</v>
      </c>
      <c r="AU424" s="225" t="s">
        <v>86</v>
      </c>
      <c r="AY424" s="224" t="s">
        <v>174</v>
      </c>
      <c r="BK424" s="226">
        <f>BK425</f>
        <v>0</v>
      </c>
    </row>
    <row r="425" s="2" customFormat="1" ht="49.05" customHeight="1">
      <c r="A425" s="39"/>
      <c r="B425" s="40"/>
      <c r="C425" s="229" t="s">
        <v>598</v>
      </c>
      <c r="D425" s="229" t="s">
        <v>176</v>
      </c>
      <c r="E425" s="230" t="s">
        <v>722</v>
      </c>
      <c r="F425" s="231" t="s">
        <v>723</v>
      </c>
      <c r="G425" s="232" t="s">
        <v>362</v>
      </c>
      <c r="H425" s="233">
        <v>266.68900000000002</v>
      </c>
      <c r="I425" s="234"/>
      <c r="J425" s="235">
        <f>ROUND(I425*H425,2)</f>
        <v>0</v>
      </c>
      <c r="K425" s="231" t="s">
        <v>1</v>
      </c>
      <c r="L425" s="45"/>
      <c r="M425" s="289" t="s">
        <v>1</v>
      </c>
      <c r="N425" s="290" t="s">
        <v>44</v>
      </c>
      <c r="O425" s="291"/>
      <c r="P425" s="292">
        <f>O425*H425</f>
        <v>0</v>
      </c>
      <c r="Q425" s="292">
        <v>0</v>
      </c>
      <c r="R425" s="292">
        <f>Q425*H425</f>
        <v>0</v>
      </c>
      <c r="S425" s="292">
        <v>0</v>
      </c>
      <c r="T425" s="293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0" t="s">
        <v>181</v>
      </c>
      <c r="AT425" s="240" t="s">
        <v>176</v>
      </c>
      <c r="AU425" s="240" t="s">
        <v>88</v>
      </c>
      <c r="AY425" s="18" t="s">
        <v>174</v>
      </c>
      <c r="BE425" s="241">
        <f>IF(N425="základní",J425,0)</f>
        <v>0</v>
      </c>
      <c r="BF425" s="241">
        <f>IF(N425="snížená",J425,0)</f>
        <v>0</v>
      </c>
      <c r="BG425" s="241">
        <f>IF(N425="zákl. přenesená",J425,0)</f>
        <v>0</v>
      </c>
      <c r="BH425" s="241">
        <f>IF(N425="sníž. přenesená",J425,0)</f>
        <v>0</v>
      </c>
      <c r="BI425" s="241">
        <f>IF(N425="nulová",J425,0)</f>
        <v>0</v>
      </c>
      <c r="BJ425" s="18" t="s">
        <v>86</v>
      </c>
      <c r="BK425" s="241">
        <f>ROUND(I425*H425,2)</f>
        <v>0</v>
      </c>
      <c r="BL425" s="18" t="s">
        <v>181</v>
      </c>
      <c r="BM425" s="240" t="s">
        <v>1224</v>
      </c>
    </row>
    <row r="426" s="2" customFormat="1" ht="6.96" customHeight="1">
      <c r="A426" s="39"/>
      <c r="B426" s="67"/>
      <c r="C426" s="68"/>
      <c r="D426" s="68"/>
      <c r="E426" s="68"/>
      <c r="F426" s="68"/>
      <c r="G426" s="68"/>
      <c r="H426" s="68"/>
      <c r="I426" s="68"/>
      <c r="J426" s="68"/>
      <c r="K426" s="68"/>
      <c r="L426" s="45"/>
      <c r="M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</row>
  </sheetData>
  <sheetProtection sheet="1" autoFilter="0" formatColumns="0" formatRows="0" objects="1" scenarios="1" spinCount="100000" saltValue="baJHralzaiw/9/MqVDGCTexTAaQKaHxMbzqDvFB65/Iltln3rsi8sPRQdINoD7AjPvKWqKm5jO7yVttaOUJ2PQ==" hashValue="CZzmJktuCdhDaegzbnV75u81ME/kb5fRE5Dn9xrhxce9eA5PpKUclvfvX3tjGbo5WvKTNAbNwPH5kqfs2721VQ==" algorithmName="SHA-512" password="CC35"/>
  <autoFilter ref="C133:K42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1225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ROUND((SUM(BE134:BE397)),  2)</f>
        <v>0</v>
      </c>
      <c r="G37" s="39"/>
      <c r="H37" s="39"/>
      <c r="I37" s="166">
        <v>0.20999999999999999</v>
      </c>
      <c r="J37" s="165">
        <f>ROUND(((SUM(BE134:BE397))*I37),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ROUND((SUM(BF134:BF397)),  2)</f>
        <v>0</v>
      </c>
      <c r="G38" s="39"/>
      <c r="H38" s="39"/>
      <c r="I38" s="166">
        <v>0.14999999999999999</v>
      </c>
      <c r="J38" s="165">
        <f>ROUND(((SUM(BF134:BF397))*I38),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ROUND((SUM(BG134:BG397)),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ROUND((SUM(BH134:BH397)),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ROUND((SUM(BI134:BI397)),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06 - Stoka A4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J229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J235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J237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J249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J315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J346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J371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J396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06 - Stoka A4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941.88286557668414</v>
      </c>
      <c r="S134" s="105"/>
      <c r="T134" s="211">
        <f>T135</f>
        <v>424.15472699999998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P136+P229+P235+P237+P249+P315+P346+P371+P396</f>
        <v>0</v>
      </c>
      <c r="Q135" s="221"/>
      <c r="R135" s="222">
        <f>R136+R229+R235+R237+R249+R315+R346+R371+R396</f>
        <v>941.88286557668414</v>
      </c>
      <c r="S135" s="221"/>
      <c r="T135" s="223">
        <f>T136+T229+T235+T237+T249+T315+T346+T371+T396</f>
        <v>424.15472699999998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BK136+BK229+BK235+BK237+BK249+BK315+BK346+BK371+BK396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SUM(P137:P228)</f>
        <v>0</v>
      </c>
      <c r="Q136" s="221"/>
      <c r="R136" s="222">
        <f>SUM(R137:R228)</f>
        <v>850.27745360158406</v>
      </c>
      <c r="S136" s="221"/>
      <c r="T136" s="223">
        <f>SUM(T137:T228)</f>
        <v>424.15472699999998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SUM(BK137:BK228)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255.70599999999999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74.15473999999999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1226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1227</v>
      </c>
      <c r="G140" s="254"/>
      <c r="H140" s="257">
        <v>255.70599999999999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271.17200000000003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119.31568000000002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1228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1229</v>
      </c>
      <c r="G144" s="254"/>
      <c r="H144" s="257">
        <v>7.7329999999999997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1229</v>
      </c>
      <c r="G146" s="254"/>
      <c r="H146" s="257">
        <v>7.7329999999999997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1227</v>
      </c>
      <c r="G147" s="254"/>
      <c r="H147" s="257">
        <v>255.70599999999999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271.17200000000003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2.7" customHeight="1">
      <c r="A149" s="39"/>
      <c r="B149" s="40"/>
      <c r="C149" s="229" t="s">
        <v>95</v>
      </c>
      <c r="D149" s="229" t="s">
        <v>176</v>
      </c>
      <c r="E149" s="230" t="s">
        <v>202</v>
      </c>
      <c r="F149" s="231" t="s">
        <v>203</v>
      </c>
      <c r="G149" s="232" t="s">
        <v>179</v>
      </c>
      <c r="H149" s="233">
        <v>266.25099999999998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0.32500000000000001</v>
      </c>
      <c r="T149" s="239">
        <f>S149*H149</f>
        <v>86.531574999999989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1230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1231</v>
      </c>
      <c r="G152" s="254"/>
      <c r="H152" s="257">
        <v>10.545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1232</v>
      </c>
      <c r="G153" s="254"/>
      <c r="H153" s="257">
        <v>255.70599999999999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266.25099999999998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55.5" customHeight="1">
      <c r="A155" s="39"/>
      <c r="B155" s="40"/>
      <c r="C155" s="229" t="s">
        <v>181</v>
      </c>
      <c r="D155" s="229" t="s">
        <v>176</v>
      </c>
      <c r="E155" s="230" t="s">
        <v>211</v>
      </c>
      <c r="F155" s="231" t="s">
        <v>212</v>
      </c>
      <c r="G155" s="232" t="s">
        <v>179</v>
      </c>
      <c r="H155" s="233">
        <v>21.100000000000001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0.22</v>
      </c>
      <c r="T155" s="239">
        <f>S155*H155</f>
        <v>4.6420000000000003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1233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1234</v>
      </c>
      <c r="G158" s="254"/>
      <c r="H158" s="257">
        <v>13.367000000000001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200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1229</v>
      </c>
      <c r="G160" s="254"/>
      <c r="H160" s="257">
        <v>7.7329999999999997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21.100000000000001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44.25" customHeight="1">
      <c r="A162" s="39"/>
      <c r="B162" s="40"/>
      <c r="C162" s="229" t="s">
        <v>210</v>
      </c>
      <c r="D162" s="229" t="s">
        <v>176</v>
      </c>
      <c r="E162" s="230" t="s">
        <v>735</v>
      </c>
      <c r="F162" s="231" t="s">
        <v>736</v>
      </c>
      <c r="G162" s="232" t="s">
        <v>179</v>
      </c>
      <c r="H162" s="233">
        <v>604.39599999999996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1.0000000000000001E-05</v>
      </c>
      <c r="R162" s="238">
        <f>Q162*H162</f>
        <v>0.0060439600000000001</v>
      </c>
      <c r="S162" s="238">
        <v>0.091999999999999998</v>
      </c>
      <c r="T162" s="239">
        <f>S162*H162</f>
        <v>55.604431999999996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1235</v>
      </c>
    </row>
    <row r="163" s="2" customFormat="1">
      <c r="A163" s="39"/>
      <c r="B163" s="40"/>
      <c r="C163" s="41"/>
      <c r="D163" s="244" t="s">
        <v>223</v>
      </c>
      <c r="E163" s="41"/>
      <c r="F163" s="275" t="s">
        <v>738</v>
      </c>
      <c r="G163" s="41"/>
      <c r="H163" s="41"/>
      <c r="I163" s="276"/>
      <c r="J163" s="41"/>
      <c r="K163" s="41"/>
      <c r="L163" s="45"/>
      <c r="M163" s="277"/>
      <c r="N163" s="27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223</v>
      </c>
      <c r="AU163" s="18" t="s">
        <v>88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184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1236</v>
      </c>
      <c r="G166" s="254"/>
      <c r="H166" s="257">
        <v>604.39599999999996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86</v>
      </c>
      <c r="AY166" s="263" t="s">
        <v>174</v>
      </c>
    </row>
    <row r="167" s="2" customFormat="1" ht="44.25" customHeight="1">
      <c r="A167" s="39"/>
      <c r="B167" s="40"/>
      <c r="C167" s="229" t="s">
        <v>219</v>
      </c>
      <c r="D167" s="229" t="s">
        <v>176</v>
      </c>
      <c r="E167" s="230" t="s">
        <v>220</v>
      </c>
      <c r="F167" s="231" t="s">
        <v>221</v>
      </c>
      <c r="G167" s="232" t="s">
        <v>179</v>
      </c>
      <c r="H167" s="233">
        <v>23.550999999999998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1.0000000000000001E-05</v>
      </c>
      <c r="R167" s="238">
        <f>Q167*H167</f>
        <v>0.00023551</v>
      </c>
      <c r="S167" s="238">
        <v>0.11500000000000001</v>
      </c>
      <c r="T167" s="239">
        <f>S167*H167</f>
        <v>2.7083650000000001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1237</v>
      </c>
    </row>
    <row r="168" s="2" customFormat="1">
      <c r="A168" s="39"/>
      <c r="B168" s="40"/>
      <c r="C168" s="41"/>
      <c r="D168" s="244" t="s">
        <v>223</v>
      </c>
      <c r="E168" s="41"/>
      <c r="F168" s="275" t="s">
        <v>224</v>
      </c>
      <c r="G168" s="41"/>
      <c r="H168" s="41"/>
      <c r="I168" s="276"/>
      <c r="J168" s="41"/>
      <c r="K168" s="41"/>
      <c r="L168" s="45"/>
      <c r="M168" s="277"/>
      <c r="N168" s="27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223</v>
      </c>
      <c r="AU168" s="18" t="s">
        <v>88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184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185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1238</v>
      </c>
      <c r="G171" s="254"/>
      <c r="H171" s="257">
        <v>23.550999999999998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86</v>
      </c>
      <c r="AY171" s="263" t="s">
        <v>174</v>
      </c>
    </row>
    <row r="172" s="2" customFormat="1" ht="44.25" customHeight="1">
      <c r="A172" s="39"/>
      <c r="B172" s="40"/>
      <c r="C172" s="229" t="s">
        <v>230</v>
      </c>
      <c r="D172" s="229" t="s">
        <v>176</v>
      </c>
      <c r="E172" s="230" t="s">
        <v>231</v>
      </c>
      <c r="F172" s="231" t="s">
        <v>232</v>
      </c>
      <c r="G172" s="232" t="s">
        <v>179</v>
      </c>
      <c r="H172" s="233">
        <v>504.33499999999998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2.0000000000000002E-05</v>
      </c>
      <c r="R172" s="238">
        <f>Q172*H172</f>
        <v>0.010086700000000001</v>
      </c>
      <c r="S172" s="238">
        <v>0.161</v>
      </c>
      <c r="T172" s="239">
        <f>S172*H172</f>
        <v>81.197935000000001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1239</v>
      </c>
    </row>
    <row r="173" s="2" customFormat="1">
      <c r="A173" s="39"/>
      <c r="B173" s="40"/>
      <c r="C173" s="41"/>
      <c r="D173" s="244" t="s">
        <v>223</v>
      </c>
      <c r="E173" s="41"/>
      <c r="F173" s="275" t="s">
        <v>234</v>
      </c>
      <c r="G173" s="41"/>
      <c r="H173" s="41"/>
      <c r="I173" s="276"/>
      <c r="J173" s="41"/>
      <c r="K173" s="41"/>
      <c r="L173" s="45"/>
      <c r="M173" s="277"/>
      <c r="N173" s="27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223</v>
      </c>
      <c r="AU173" s="18" t="s">
        <v>88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184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185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1240</v>
      </c>
      <c r="G176" s="254"/>
      <c r="H176" s="257">
        <v>16.169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1241</v>
      </c>
      <c r="G177" s="254"/>
      <c r="H177" s="257">
        <v>488.166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5" customFormat="1">
      <c r="A178" s="15"/>
      <c r="B178" s="264"/>
      <c r="C178" s="265"/>
      <c r="D178" s="244" t="s">
        <v>183</v>
      </c>
      <c r="E178" s="266" t="s">
        <v>1</v>
      </c>
      <c r="F178" s="267" t="s">
        <v>201</v>
      </c>
      <c r="G178" s="265"/>
      <c r="H178" s="268">
        <v>504.33499999999998</v>
      </c>
      <c r="I178" s="269"/>
      <c r="J178" s="265"/>
      <c r="K178" s="265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183</v>
      </c>
      <c r="AU178" s="274" t="s">
        <v>88</v>
      </c>
      <c r="AV178" s="15" t="s">
        <v>181</v>
      </c>
      <c r="AW178" s="15" t="s">
        <v>34</v>
      </c>
      <c r="AX178" s="15" t="s">
        <v>86</v>
      </c>
      <c r="AY178" s="274" t="s">
        <v>174</v>
      </c>
    </row>
    <row r="179" s="2" customFormat="1" ht="24.15" customHeight="1">
      <c r="A179" s="39"/>
      <c r="B179" s="40"/>
      <c r="C179" s="229" t="s">
        <v>240</v>
      </c>
      <c r="D179" s="229" t="s">
        <v>176</v>
      </c>
      <c r="E179" s="230" t="s">
        <v>247</v>
      </c>
      <c r="F179" s="231" t="s">
        <v>248</v>
      </c>
      <c r="G179" s="232" t="s">
        <v>249</v>
      </c>
      <c r="H179" s="233">
        <v>574.77599999999995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3.2634E-05</v>
      </c>
      <c r="R179" s="238">
        <f>Q179*H179</f>
        <v>0.018757239983999998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1242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1243</v>
      </c>
      <c r="G180" s="254"/>
      <c r="H180" s="257">
        <v>574.77599999999995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246</v>
      </c>
      <c r="D181" s="229" t="s">
        <v>176</v>
      </c>
      <c r="E181" s="230" t="s">
        <v>253</v>
      </c>
      <c r="F181" s="231" t="s">
        <v>254</v>
      </c>
      <c r="G181" s="232" t="s">
        <v>255</v>
      </c>
      <c r="H181" s="233">
        <v>23.949000000000002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1244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1245</v>
      </c>
      <c r="G182" s="254"/>
      <c r="H182" s="257">
        <v>23.949000000000002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90" customHeight="1">
      <c r="A183" s="39"/>
      <c r="B183" s="40"/>
      <c r="C183" s="229" t="s">
        <v>252</v>
      </c>
      <c r="D183" s="229" t="s">
        <v>176</v>
      </c>
      <c r="E183" s="230" t="s">
        <v>259</v>
      </c>
      <c r="F183" s="231" t="s">
        <v>260</v>
      </c>
      <c r="G183" s="232" t="s">
        <v>243</v>
      </c>
      <c r="H183" s="233">
        <v>7.7000000000000002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0.0086767000000000007</v>
      </c>
      <c r="R183" s="238">
        <f>Q183*H183</f>
        <v>0.066810590000000003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1246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1247</v>
      </c>
      <c r="G184" s="254"/>
      <c r="H184" s="257">
        <v>7.7000000000000002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90" customHeight="1">
      <c r="A185" s="39"/>
      <c r="B185" s="40"/>
      <c r="C185" s="229" t="s">
        <v>258</v>
      </c>
      <c r="D185" s="229" t="s">
        <v>176</v>
      </c>
      <c r="E185" s="230" t="s">
        <v>265</v>
      </c>
      <c r="F185" s="231" t="s">
        <v>266</v>
      </c>
      <c r="G185" s="232" t="s">
        <v>243</v>
      </c>
      <c r="H185" s="233">
        <v>2.2000000000000002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0.036904300000000001</v>
      </c>
      <c r="R185" s="238">
        <f>Q185*H185</f>
        <v>0.081189460000000005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1248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892</v>
      </c>
      <c r="G186" s="254"/>
      <c r="H186" s="257">
        <v>2.2000000000000002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264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22.571999999999999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1249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1250</v>
      </c>
      <c r="G188" s="254"/>
      <c r="H188" s="257">
        <v>22.571999999999999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269</v>
      </c>
      <c r="D189" s="229" t="s">
        <v>176</v>
      </c>
      <c r="E189" s="230" t="s">
        <v>281</v>
      </c>
      <c r="F189" s="231" t="s">
        <v>282</v>
      </c>
      <c r="G189" s="232" t="s">
        <v>277</v>
      </c>
      <c r="H189" s="233">
        <v>264.82799999999997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1251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1252</v>
      </c>
      <c r="G193" s="254"/>
      <c r="H193" s="257">
        <v>245.06999999999999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1253</v>
      </c>
      <c r="G194" s="254"/>
      <c r="H194" s="257">
        <v>19.757999999999999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264.82799999999997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274</v>
      </c>
      <c r="D196" s="229" t="s">
        <v>176</v>
      </c>
      <c r="E196" s="230" t="s">
        <v>290</v>
      </c>
      <c r="F196" s="231" t="s">
        <v>291</v>
      </c>
      <c r="G196" s="232" t="s">
        <v>277</v>
      </c>
      <c r="H196" s="233">
        <v>264.82799999999997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1254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1252</v>
      </c>
      <c r="G200" s="254"/>
      <c r="H200" s="257">
        <v>245.06999999999999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1253</v>
      </c>
      <c r="G201" s="254"/>
      <c r="H201" s="257">
        <v>19.757999999999999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264.82799999999997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8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1022.31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0.59433014159999986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1255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284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1256</v>
      </c>
      <c r="G205" s="254"/>
      <c r="H205" s="257">
        <v>1022.31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289</v>
      </c>
      <c r="D206" s="229" t="s">
        <v>176</v>
      </c>
      <c r="E206" s="230" t="s">
        <v>316</v>
      </c>
      <c r="F206" s="231" t="s">
        <v>317</v>
      </c>
      <c r="G206" s="232" t="s">
        <v>179</v>
      </c>
      <c r="H206" s="233">
        <v>1022.31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1257</v>
      </c>
    </row>
    <row r="207" s="2" customFormat="1" ht="62.7" customHeight="1">
      <c r="A207" s="39"/>
      <c r="B207" s="40"/>
      <c r="C207" s="229" t="s">
        <v>293</v>
      </c>
      <c r="D207" s="229" t="s">
        <v>176</v>
      </c>
      <c r="E207" s="230" t="s">
        <v>334</v>
      </c>
      <c r="F207" s="231" t="s">
        <v>335</v>
      </c>
      <c r="G207" s="232" t="s">
        <v>277</v>
      </c>
      <c r="H207" s="233">
        <v>264.82799999999997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1258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337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1259</v>
      </c>
      <c r="G209" s="254"/>
      <c r="H209" s="257">
        <v>264.82799999999997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66.75" customHeight="1">
      <c r="A210" s="39"/>
      <c r="B210" s="40"/>
      <c r="C210" s="229" t="s">
        <v>297</v>
      </c>
      <c r="D210" s="229" t="s">
        <v>176</v>
      </c>
      <c r="E210" s="230" t="s">
        <v>341</v>
      </c>
      <c r="F210" s="231" t="s">
        <v>342</v>
      </c>
      <c r="G210" s="232" t="s">
        <v>277</v>
      </c>
      <c r="H210" s="233">
        <v>3707.5920000000001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1260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344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1261</v>
      </c>
      <c r="G212" s="254"/>
      <c r="H212" s="257">
        <v>3707.5920000000001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62.7" customHeight="1">
      <c r="A213" s="39"/>
      <c r="B213" s="40"/>
      <c r="C213" s="229" t="s">
        <v>302</v>
      </c>
      <c r="D213" s="229" t="s">
        <v>176</v>
      </c>
      <c r="E213" s="230" t="s">
        <v>347</v>
      </c>
      <c r="F213" s="231" t="s">
        <v>348</v>
      </c>
      <c r="G213" s="232" t="s">
        <v>277</v>
      </c>
      <c r="H213" s="233">
        <v>264.82799999999997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1262</v>
      </c>
    </row>
    <row r="214" s="2" customFormat="1" ht="66.75" customHeight="1">
      <c r="A214" s="39"/>
      <c r="B214" s="40"/>
      <c r="C214" s="229" t="s">
        <v>307</v>
      </c>
      <c r="D214" s="229" t="s">
        <v>176</v>
      </c>
      <c r="E214" s="230" t="s">
        <v>351</v>
      </c>
      <c r="F214" s="231" t="s">
        <v>352</v>
      </c>
      <c r="G214" s="232" t="s">
        <v>277</v>
      </c>
      <c r="H214" s="233">
        <v>3707.5920000000001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1263</v>
      </c>
    </row>
    <row r="215" s="13" customFormat="1">
      <c r="A215" s="13"/>
      <c r="B215" s="242"/>
      <c r="C215" s="243"/>
      <c r="D215" s="244" t="s">
        <v>183</v>
      </c>
      <c r="E215" s="245" t="s">
        <v>1</v>
      </c>
      <c r="F215" s="246" t="s">
        <v>344</v>
      </c>
      <c r="G215" s="243"/>
      <c r="H215" s="245" t="s">
        <v>1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183</v>
      </c>
      <c r="AU215" s="252" t="s">
        <v>88</v>
      </c>
      <c r="AV215" s="13" t="s">
        <v>86</v>
      </c>
      <c r="AW215" s="13" t="s">
        <v>34</v>
      </c>
      <c r="AX215" s="13" t="s">
        <v>79</v>
      </c>
      <c r="AY215" s="252" t="s">
        <v>174</v>
      </c>
    </row>
    <row r="216" s="14" customFormat="1">
      <c r="A216" s="14"/>
      <c r="B216" s="253"/>
      <c r="C216" s="254"/>
      <c r="D216" s="244" t="s">
        <v>183</v>
      </c>
      <c r="E216" s="255" t="s">
        <v>1</v>
      </c>
      <c r="F216" s="256" t="s">
        <v>1261</v>
      </c>
      <c r="G216" s="254"/>
      <c r="H216" s="257">
        <v>3707.5920000000001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3" t="s">
        <v>183</v>
      </c>
      <c r="AU216" s="263" t="s">
        <v>88</v>
      </c>
      <c r="AV216" s="14" t="s">
        <v>88</v>
      </c>
      <c r="AW216" s="14" t="s">
        <v>34</v>
      </c>
      <c r="AX216" s="14" t="s">
        <v>86</v>
      </c>
      <c r="AY216" s="263" t="s">
        <v>174</v>
      </c>
    </row>
    <row r="217" s="2" customFormat="1" ht="44.25" customHeight="1">
      <c r="A217" s="39"/>
      <c r="B217" s="40"/>
      <c r="C217" s="229" t="s">
        <v>7</v>
      </c>
      <c r="D217" s="229" t="s">
        <v>176</v>
      </c>
      <c r="E217" s="230" t="s">
        <v>772</v>
      </c>
      <c r="F217" s="231" t="s">
        <v>773</v>
      </c>
      <c r="G217" s="232" t="s">
        <v>362</v>
      </c>
      <c r="H217" s="233">
        <v>1006.346</v>
      </c>
      <c r="I217" s="234"/>
      <c r="J217" s="235">
        <f>ROUND(I217*H217,2)</f>
        <v>0</v>
      </c>
      <c r="K217" s="231" t="s">
        <v>180</v>
      </c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181</v>
      </c>
      <c r="AT217" s="240" t="s">
        <v>176</v>
      </c>
      <c r="AU217" s="240" t="s">
        <v>88</v>
      </c>
      <c r="AY217" s="18" t="s">
        <v>174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86</v>
      </c>
      <c r="BK217" s="241">
        <f>ROUND(I217*H217,2)</f>
        <v>0</v>
      </c>
      <c r="BL217" s="18" t="s">
        <v>181</v>
      </c>
      <c r="BM217" s="240" t="s">
        <v>1264</v>
      </c>
    </row>
    <row r="218" s="2" customFormat="1">
      <c r="A218" s="39"/>
      <c r="B218" s="40"/>
      <c r="C218" s="41"/>
      <c r="D218" s="244" t="s">
        <v>223</v>
      </c>
      <c r="E218" s="41"/>
      <c r="F218" s="275" t="s">
        <v>364</v>
      </c>
      <c r="G218" s="41"/>
      <c r="H218" s="41"/>
      <c r="I218" s="276"/>
      <c r="J218" s="41"/>
      <c r="K218" s="41"/>
      <c r="L218" s="45"/>
      <c r="M218" s="277"/>
      <c r="N218" s="278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223</v>
      </c>
      <c r="AU218" s="18" t="s">
        <v>88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1265</v>
      </c>
      <c r="G219" s="254"/>
      <c r="H219" s="257">
        <v>1006.346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86</v>
      </c>
      <c r="AY219" s="263" t="s">
        <v>174</v>
      </c>
    </row>
    <row r="220" s="2" customFormat="1" ht="44.25" customHeight="1">
      <c r="A220" s="39"/>
      <c r="B220" s="40"/>
      <c r="C220" s="229" t="s">
        <v>315</v>
      </c>
      <c r="D220" s="229" t="s">
        <v>176</v>
      </c>
      <c r="E220" s="230" t="s">
        <v>367</v>
      </c>
      <c r="F220" s="231" t="s">
        <v>368</v>
      </c>
      <c r="G220" s="232" t="s">
        <v>277</v>
      </c>
      <c r="H220" s="233">
        <v>284.17000000000002</v>
      </c>
      <c r="I220" s="234"/>
      <c r="J220" s="235">
        <f>ROUND(I220*H220,2)</f>
        <v>0</v>
      </c>
      <c r="K220" s="231" t="s">
        <v>180</v>
      </c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181</v>
      </c>
      <c r="AT220" s="240" t="s">
        <v>176</v>
      </c>
      <c r="AU220" s="240" t="s">
        <v>88</v>
      </c>
      <c r="AY220" s="18" t="s">
        <v>174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86</v>
      </c>
      <c r="BK220" s="241">
        <f>ROUND(I220*H220,2)</f>
        <v>0</v>
      </c>
      <c r="BL220" s="18" t="s">
        <v>181</v>
      </c>
      <c r="BM220" s="240" t="s">
        <v>1266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1267</v>
      </c>
      <c r="G221" s="254"/>
      <c r="H221" s="257">
        <v>284.17000000000002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16.5" customHeight="1">
      <c r="A222" s="39"/>
      <c r="B222" s="40"/>
      <c r="C222" s="279" t="s">
        <v>319</v>
      </c>
      <c r="D222" s="279" t="s">
        <v>298</v>
      </c>
      <c r="E222" s="280" t="s">
        <v>373</v>
      </c>
      <c r="F222" s="281" t="s">
        <v>374</v>
      </c>
      <c r="G222" s="282" t="s">
        <v>362</v>
      </c>
      <c r="H222" s="283">
        <v>568.34000000000003</v>
      </c>
      <c r="I222" s="284"/>
      <c r="J222" s="285">
        <f>ROUND(I222*H222,2)</f>
        <v>0</v>
      </c>
      <c r="K222" s="281" t="s">
        <v>180</v>
      </c>
      <c r="L222" s="286"/>
      <c r="M222" s="287" t="s">
        <v>1</v>
      </c>
      <c r="N222" s="288" t="s">
        <v>44</v>
      </c>
      <c r="O222" s="92"/>
      <c r="P222" s="238">
        <f>O222*H222</f>
        <v>0</v>
      </c>
      <c r="Q222" s="238">
        <v>1</v>
      </c>
      <c r="R222" s="238">
        <f>Q222*H222</f>
        <v>568.34000000000003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240</v>
      </c>
      <c r="AT222" s="240" t="s">
        <v>298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1268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1269</v>
      </c>
      <c r="G223" s="254"/>
      <c r="H223" s="257">
        <v>568.34000000000003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66.75" customHeight="1">
      <c r="A224" s="39"/>
      <c r="B224" s="40"/>
      <c r="C224" s="229" t="s">
        <v>323</v>
      </c>
      <c r="D224" s="229" t="s">
        <v>176</v>
      </c>
      <c r="E224" s="230" t="s">
        <v>378</v>
      </c>
      <c r="F224" s="231" t="s">
        <v>379</v>
      </c>
      <c r="G224" s="232" t="s">
        <v>277</v>
      </c>
      <c r="H224" s="233">
        <v>140.58000000000001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1270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284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1271</v>
      </c>
      <c r="G226" s="254"/>
      <c r="H226" s="257">
        <v>140.58000000000001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16.5" customHeight="1">
      <c r="A227" s="39"/>
      <c r="B227" s="40"/>
      <c r="C227" s="279" t="s">
        <v>327</v>
      </c>
      <c r="D227" s="279" t="s">
        <v>298</v>
      </c>
      <c r="E227" s="280" t="s">
        <v>383</v>
      </c>
      <c r="F227" s="281" t="s">
        <v>384</v>
      </c>
      <c r="G227" s="282" t="s">
        <v>362</v>
      </c>
      <c r="H227" s="283">
        <v>281.16000000000003</v>
      </c>
      <c r="I227" s="284"/>
      <c r="J227" s="285">
        <f>ROUND(I227*H227,2)</f>
        <v>0</v>
      </c>
      <c r="K227" s="281" t="s">
        <v>180</v>
      </c>
      <c r="L227" s="286"/>
      <c r="M227" s="287" t="s">
        <v>1</v>
      </c>
      <c r="N227" s="288" t="s">
        <v>44</v>
      </c>
      <c r="O227" s="92"/>
      <c r="P227" s="238">
        <f>O227*H227</f>
        <v>0</v>
      </c>
      <c r="Q227" s="238">
        <v>1</v>
      </c>
      <c r="R227" s="238">
        <f>Q227*H227</f>
        <v>281.16000000000003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240</v>
      </c>
      <c r="AT227" s="240" t="s">
        <v>298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1272</v>
      </c>
    </row>
    <row r="228" s="14" customFormat="1">
      <c r="A228" s="14"/>
      <c r="B228" s="253"/>
      <c r="C228" s="254"/>
      <c r="D228" s="244" t="s">
        <v>183</v>
      </c>
      <c r="E228" s="254"/>
      <c r="F228" s="256" t="s">
        <v>1273</v>
      </c>
      <c r="G228" s="254"/>
      <c r="H228" s="257">
        <v>281.16000000000003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4</v>
      </c>
      <c r="AX228" s="14" t="s">
        <v>86</v>
      </c>
      <c r="AY228" s="263" t="s">
        <v>174</v>
      </c>
    </row>
    <row r="229" s="12" customFormat="1" ht="22.8" customHeight="1">
      <c r="A229" s="12"/>
      <c r="B229" s="213"/>
      <c r="C229" s="214"/>
      <c r="D229" s="215" t="s">
        <v>78</v>
      </c>
      <c r="E229" s="227" t="s">
        <v>88</v>
      </c>
      <c r="F229" s="227" t="s">
        <v>408</v>
      </c>
      <c r="G229" s="214"/>
      <c r="H229" s="214"/>
      <c r="I229" s="217"/>
      <c r="J229" s="228">
        <f>BK229</f>
        <v>0</v>
      </c>
      <c r="K229" s="214"/>
      <c r="L229" s="219"/>
      <c r="M229" s="220"/>
      <c r="N229" s="221"/>
      <c r="O229" s="221"/>
      <c r="P229" s="222">
        <f>SUM(P230:P234)</f>
        <v>0</v>
      </c>
      <c r="Q229" s="221"/>
      <c r="R229" s="222">
        <f>SUM(R230:R234)</f>
        <v>64.586961455999997</v>
      </c>
      <c r="S229" s="221"/>
      <c r="T229" s="223">
        <f>SUM(T230:T234)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4" t="s">
        <v>86</v>
      </c>
      <c r="AT229" s="225" t="s">
        <v>78</v>
      </c>
      <c r="AU229" s="225" t="s">
        <v>86</v>
      </c>
      <c r="AY229" s="224" t="s">
        <v>174</v>
      </c>
      <c r="BK229" s="226">
        <f>SUM(BK230:BK234)</f>
        <v>0</v>
      </c>
    </row>
    <row r="230" s="2" customFormat="1" ht="44.25" customHeight="1">
      <c r="A230" s="39"/>
      <c r="B230" s="40"/>
      <c r="C230" s="229" t="s">
        <v>333</v>
      </c>
      <c r="D230" s="229" t="s">
        <v>176</v>
      </c>
      <c r="E230" s="230" t="s">
        <v>410</v>
      </c>
      <c r="F230" s="231" t="s">
        <v>411</v>
      </c>
      <c r="G230" s="232" t="s">
        <v>277</v>
      </c>
      <c r="H230" s="233">
        <v>39.515999999999998</v>
      </c>
      <c r="I230" s="234"/>
      <c r="J230" s="235">
        <f>ROUND(I230*H230,2)</f>
        <v>0</v>
      </c>
      <c r="K230" s="231" t="s">
        <v>180</v>
      </c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1.6299999999999999</v>
      </c>
      <c r="R230" s="238">
        <f>Q230*H230</f>
        <v>64.411079999999998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181</v>
      </c>
      <c r="AT230" s="240" t="s">
        <v>176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1274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184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1275</v>
      </c>
      <c r="G232" s="254"/>
      <c r="H232" s="257">
        <v>39.515999999999998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2" customFormat="1" ht="24.15" customHeight="1">
      <c r="A233" s="39"/>
      <c r="B233" s="40"/>
      <c r="C233" s="229" t="s">
        <v>340</v>
      </c>
      <c r="D233" s="229" t="s">
        <v>176</v>
      </c>
      <c r="E233" s="230" t="s">
        <v>416</v>
      </c>
      <c r="F233" s="231" t="s">
        <v>417</v>
      </c>
      <c r="G233" s="232" t="s">
        <v>243</v>
      </c>
      <c r="H233" s="233">
        <v>239.49000000000001</v>
      </c>
      <c r="I233" s="234"/>
      <c r="J233" s="235">
        <f>ROUND(I233*H233,2)</f>
        <v>0</v>
      </c>
      <c r="K233" s="231" t="s">
        <v>180</v>
      </c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0.00073439999999999996</v>
      </c>
      <c r="R233" s="238">
        <f>Q233*H233</f>
        <v>0.17588145599999999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181</v>
      </c>
      <c r="AT233" s="240" t="s">
        <v>176</v>
      </c>
      <c r="AU233" s="240" t="s">
        <v>88</v>
      </c>
      <c r="AY233" s="18" t="s">
        <v>174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86</v>
      </c>
      <c r="BK233" s="241">
        <f>ROUND(I233*H233,2)</f>
        <v>0</v>
      </c>
      <c r="BL233" s="18" t="s">
        <v>181</v>
      </c>
      <c r="BM233" s="240" t="s">
        <v>1276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1277</v>
      </c>
      <c r="G234" s="254"/>
      <c r="H234" s="257">
        <v>239.49000000000001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12" customFormat="1" ht="22.8" customHeight="1">
      <c r="A235" s="12"/>
      <c r="B235" s="213"/>
      <c r="C235" s="214"/>
      <c r="D235" s="215" t="s">
        <v>78</v>
      </c>
      <c r="E235" s="227" t="s">
        <v>95</v>
      </c>
      <c r="F235" s="227" t="s">
        <v>420</v>
      </c>
      <c r="G235" s="214"/>
      <c r="H235" s="214"/>
      <c r="I235" s="217"/>
      <c r="J235" s="228">
        <f>BK235</f>
        <v>0</v>
      </c>
      <c r="K235" s="214"/>
      <c r="L235" s="219"/>
      <c r="M235" s="220"/>
      <c r="N235" s="221"/>
      <c r="O235" s="221"/>
      <c r="P235" s="222">
        <f>P236</f>
        <v>0</v>
      </c>
      <c r="Q235" s="221"/>
      <c r="R235" s="222">
        <f>R236</f>
        <v>0</v>
      </c>
      <c r="S235" s="221"/>
      <c r="T235" s="223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4" t="s">
        <v>86</v>
      </c>
      <c r="AT235" s="225" t="s">
        <v>78</v>
      </c>
      <c r="AU235" s="225" t="s">
        <v>86</v>
      </c>
      <c r="AY235" s="224" t="s">
        <v>174</v>
      </c>
      <c r="BK235" s="226">
        <f>BK236</f>
        <v>0</v>
      </c>
    </row>
    <row r="236" s="2" customFormat="1" ht="24.15" customHeight="1">
      <c r="A236" s="39"/>
      <c r="B236" s="40"/>
      <c r="C236" s="229" t="s">
        <v>346</v>
      </c>
      <c r="D236" s="229" t="s">
        <v>176</v>
      </c>
      <c r="E236" s="230" t="s">
        <v>422</v>
      </c>
      <c r="F236" s="231" t="s">
        <v>423</v>
      </c>
      <c r="G236" s="232" t="s">
        <v>243</v>
      </c>
      <c r="H236" s="233">
        <v>239.49000000000001</v>
      </c>
      <c r="I236" s="234"/>
      <c r="J236" s="235">
        <f>ROUND(I236*H236,2)</f>
        <v>0</v>
      </c>
      <c r="K236" s="231" t="s">
        <v>180</v>
      </c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181</v>
      </c>
      <c r="AT236" s="240" t="s">
        <v>176</v>
      </c>
      <c r="AU236" s="240" t="s">
        <v>88</v>
      </c>
      <c r="AY236" s="18" t="s">
        <v>174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86</v>
      </c>
      <c r="BK236" s="241">
        <f>ROUND(I236*H236,2)</f>
        <v>0</v>
      </c>
      <c r="BL236" s="18" t="s">
        <v>181</v>
      </c>
      <c r="BM236" s="240" t="s">
        <v>1278</v>
      </c>
    </row>
    <row r="237" s="12" customFormat="1" ht="22.8" customHeight="1">
      <c r="A237" s="12"/>
      <c r="B237" s="213"/>
      <c r="C237" s="214"/>
      <c r="D237" s="215" t="s">
        <v>78</v>
      </c>
      <c r="E237" s="227" t="s">
        <v>181</v>
      </c>
      <c r="F237" s="227" t="s">
        <v>425</v>
      </c>
      <c r="G237" s="214"/>
      <c r="H237" s="214"/>
      <c r="I237" s="217"/>
      <c r="J237" s="228">
        <f>BK237</f>
        <v>0</v>
      </c>
      <c r="K237" s="214"/>
      <c r="L237" s="219"/>
      <c r="M237" s="220"/>
      <c r="N237" s="221"/>
      <c r="O237" s="221"/>
      <c r="P237" s="222">
        <f>SUM(P238:P248)</f>
        <v>0</v>
      </c>
      <c r="Q237" s="221"/>
      <c r="R237" s="222">
        <f>SUM(R238:R248)</f>
        <v>2.0178799999999999</v>
      </c>
      <c r="S237" s="221"/>
      <c r="T237" s="223">
        <f>SUM(T238:T248)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4" t="s">
        <v>86</v>
      </c>
      <c r="AT237" s="225" t="s">
        <v>78</v>
      </c>
      <c r="AU237" s="225" t="s">
        <v>86</v>
      </c>
      <c r="AY237" s="224" t="s">
        <v>174</v>
      </c>
      <c r="BK237" s="226">
        <f>SUM(BK238:BK248)</f>
        <v>0</v>
      </c>
    </row>
    <row r="238" s="2" customFormat="1" ht="33" customHeight="1">
      <c r="A238" s="39"/>
      <c r="B238" s="40"/>
      <c r="C238" s="229" t="s">
        <v>350</v>
      </c>
      <c r="D238" s="229" t="s">
        <v>176</v>
      </c>
      <c r="E238" s="230" t="s">
        <v>427</v>
      </c>
      <c r="F238" s="231" t="s">
        <v>428</v>
      </c>
      <c r="G238" s="232" t="s">
        <v>277</v>
      </c>
      <c r="H238" s="233">
        <v>25.460000000000001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1279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284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1280</v>
      </c>
      <c r="G240" s="254"/>
      <c r="H240" s="257">
        <v>25.460000000000001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86</v>
      </c>
      <c r="AY240" s="263" t="s">
        <v>174</v>
      </c>
    </row>
    <row r="241" s="2" customFormat="1" ht="24.15" customHeight="1">
      <c r="A241" s="39"/>
      <c r="B241" s="40"/>
      <c r="C241" s="229" t="s">
        <v>355</v>
      </c>
      <c r="D241" s="229" t="s">
        <v>176</v>
      </c>
      <c r="E241" s="230" t="s">
        <v>435</v>
      </c>
      <c r="F241" s="231" t="s">
        <v>436</v>
      </c>
      <c r="G241" s="232" t="s">
        <v>437</v>
      </c>
      <c r="H241" s="233">
        <v>14</v>
      </c>
      <c r="I241" s="234"/>
      <c r="J241" s="235">
        <f>ROUND(I241*H241,2)</f>
        <v>0</v>
      </c>
      <c r="K241" s="231" t="s">
        <v>180</v>
      </c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0.087419999999999998</v>
      </c>
      <c r="R241" s="238">
        <f>Q241*H241</f>
        <v>1.2238799999999999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181</v>
      </c>
      <c r="AT241" s="240" t="s">
        <v>176</v>
      </c>
      <c r="AU241" s="240" t="s">
        <v>88</v>
      </c>
      <c r="AY241" s="18" t="s">
        <v>174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86</v>
      </c>
      <c r="BK241" s="241">
        <f>ROUND(I241*H241,2)</f>
        <v>0</v>
      </c>
      <c r="BL241" s="18" t="s">
        <v>181</v>
      </c>
      <c r="BM241" s="240" t="s">
        <v>1281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792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1282</v>
      </c>
      <c r="G243" s="254"/>
      <c r="H243" s="257">
        <v>14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2" customFormat="1" ht="24.15" customHeight="1">
      <c r="A244" s="39"/>
      <c r="B244" s="40"/>
      <c r="C244" s="279" t="s">
        <v>359</v>
      </c>
      <c r="D244" s="279" t="s">
        <v>298</v>
      </c>
      <c r="E244" s="280" t="s">
        <v>446</v>
      </c>
      <c r="F244" s="281" t="s">
        <v>447</v>
      </c>
      <c r="G244" s="282" t="s">
        <v>437</v>
      </c>
      <c r="H244" s="283">
        <v>2</v>
      </c>
      <c r="I244" s="284"/>
      <c r="J244" s="285">
        <f>ROUND(I244*H244,2)</f>
        <v>0</v>
      </c>
      <c r="K244" s="281" t="s">
        <v>180</v>
      </c>
      <c r="L244" s="286"/>
      <c r="M244" s="287" t="s">
        <v>1</v>
      </c>
      <c r="N244" s="288" t="s">
        <v>44</v>
      </c>
      <c r="O244" s="92"/>
      <c r="P244" s="238">
        <f>O244*H244</f>
        <v>0</v>
      </c>
      <c r="Q244" s="238">
        <v>0.040000000000000001</v>
      </c>
      <c r="R244" s="238">
        <f>Q244*H244</f>
        <v>0.080000000000000002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240</v>
      </c>
      <c r="AT244" s="240" t="s">
        <v>298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1283</v>
      </c>
    </row>
    <row r="245" s="2" customFormat="1" ht="24.15" customHeight="1">
      <c r="A245" s="39"/>
      <c r="B245" s="40"/>
      <c r="C245" s="279" t="s">
        <v>366</v>
      </c>
      <c r="D245" s="279" t="s">
        <v>298</v>
      </c>
      <c r="E245" s="280" t="s">
        <v>450</v>
      </c>
      <c r="F245" s="281" t="s">
        <v>451</v>
      </c>
      <c r="G245" s="282" t="s">
        <v>437</v>
      </c>
      <c r="H245" s="283">
        <v>6</v>
      </c>
      <c r="I245" s="284"/>
      <c r="J245" s="285">
        <f>ROUND(I245*H245,2)</f>
        <v>0</v>
      </c>
      <c r="K245" s="281" t="s">
        <v>180</v>
      </c>
      <c r="L245" s="286"/>
      <c r="M245" s="287" t="s">
        <v>1</v>
      </c>
      <c r="N245" s="288" t="s">
        <v>44</v>
      </c>
      <c r="O245" s="92"/>
      <c r="P245" s="238">
        <f>O245*H245</f>
        <v>0</v>
      </c>
      <c r="Q245" s="238">
        <v>0.050999999999999997</v>
      </c>
      <c r="R245" s="238">
        <f>Q245*H245</f>
        <v>0.30599999999999999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240</v>
      </c>
      <c r="AT245" s="240" t="s">
        <v>298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1284</v>
      </c>
    </row>
    <row r="246" s="2" customFormat="1" ht="24.15" customHeight="1">
      <c r="A246" s="39"/>
      <c r="B246" s="40"/>
      <c r="C246" s="279" t="s">
        <v>372</v>
      </c>
      <c r="D246" s="279" t="s">
        <v>298</v>
      </c>
      <c r="E246" s="280" t="s">
        <v>454</v>
      </c>
      <c r="F246" s="281" t="s">
        <v>455</v>
      </c>
      <c r="G246" s="282" t="s">
        <v>437</v>
      </c>
      <c r="H246" s="283">
        <v>6</v>
      </c>
      <c r="I246" s="284"/>
      <c r="J246" s="285">
        <f>ROUND(I246*H246,2)</f>
        <v>0</v>
      </c>
      <c r="K246" s="281" t="s">
        <v>180</v>
      </c>
      <c r="L246" s="286"/>
      <c r="M246" s="287" t="s">
        <v>1</v>
      </c>
      <c r="N246" s="288" t="s">
        <v>44</v>
      </c>
      <c r="O246" s="92"/>
      <c r="P246" s="238">
        <f>O246*H246</f>
        <v>0</v>
      </c>
      <c r="Q246" s="238">
        <v>0.068000000000000005</v>
      </c>
      <c r="R246" s="238">
        <f>Q246*H246</f>
        <v>0.40800000000000003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240</v>
      </c>
      <c r="AT246" s="240" t="s">
        <v>298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1285</v>
      </c>
    </row>
    <row r="247" s="2" customFormat="1" ht="49.05" customHeight="1">
      <c r="A247" s="39"/>
      <c r="B247" s="40"/>
      <c r="C247" s="229" t="s">
        <v>377</v>
      </c>
      <c r="D247" s="229" t="s">
        <v>176</v>
      </c>
      <c r="E247" s="230" t="s">
        <v>466</v>
      </c>
      <c r="F247" s="231" t="s">
        <v>467</v>
      </c>
      <c r="G247" s="232" t="s">
        <v>277</v>
      </c>
      <c r="H247" s="233">
        <v>1.407</v>
      </c>
      <c r="I247" s="234"/>
      <c r="J247" s="235">
        <f>ROUND(I247*H247,2)</f>
        <v>0</v>
      </c>
      <c r="K247" s="231" t="s">
        <v>180</v>
      </c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181</v>
      </c>
      <c r="AT247" s="240" t="s">
        <v>176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1286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1287</v>
      </c>
      <c r="G248" s="254"/>
      <c r="H248" s="257">
        <v>1.407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86</v>
      </c>
      <c r="AY248" s="263" t="s">
        <v>174</v>
      </c>
    </row>
    <row r="249" s="12" customFormat="1" ht="22.8" customHeight="1">
      <c r="A249" s="12"/>
      <c r="B249" s="213"/>
      <c r="C249" s="214"/>
      <c r="D249" s="215" t="s">
        <v>78</v>
      </c>
      <c r="E249" s="227" t="s">
        <v>210</v>
      </c>
      <c r="F249" s="227" t="s">
        <v>470</v>
      </c>
      <c r="G249" s="214"/>
      <c r="H249" s="214"/>
      <c r="I249" s="217"/>
      <c r="J249" s="228">
        <f>BK249</f>
        <v>0</v>
      </c>
      <c r="K249" s="214"/>
      <c r="L249" s="219"/>
      <c r="M249" s="220"/>
      <c r="N249" s="221"/>
      <c r="O249" s="221"/>
      <c r="P249" s="222">
        <f>SUM(P250:P314)</f>
        <v>0</v>
      </c>
      <c r="Q249" s="221"/>
      <c r="R249" s="222">
        <f>SUM(R250:R314)</f>
        <v>0</v>
      </c>
      <c r="S249" s="221"/>
      <c r="T249" s="223">
        <f>SUM(T250:T314)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4" t="s">
        <v>86</v>
      </c>
      <c r="AT249" s="225" t="s">
        <v>78</v>
      </c>
      <c r="AU249" s="225" t="s">
        <v>86</v>
      </c>
      <c r="AY249" s="224" t="s">
        <v>174</v>
      </c>
      <c r="BK249" s="226">
        <f>SUM(BK250:BK314)</f>
        <v>0</v>
      </c>
    </row>
    <row r="250" s="2" customFormat="1" ht="37.8" customHeight="1">
      <c r="A250" s="39"/>
      <c r="B250" s="40"/>
      <c r="C250" s="229" t="s">
        <v>382</v>
      </c>
      <c r="D250" s="229" t="s">
        <v>176</v>
      </c>
      <c r="E250" s="230" t="s">
        <v>472</v>
      </c>
      <c r="F250" s="231" t="s">
        <v>473</v>
      </c>
      <c r="G250" s="232" t="s">
        <v>179</v>
      </c>
      <c r="H250" s="233">
        <v>7.7329999999999997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1288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184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185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1229</v>
      </c>
      <c r="G253" s="254"/>
      <c r="H253" s="257">
        <v>7.7329999999999997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2" customFormat="1" ht="33" customHeight="1">
      <c r="A254" s="39"/>
      <c r="B254" s="40"/>
      <c r="C254" s="229" t="s">
        <v>387</v>
      </c>
      <c r="D254" s="229" t="s">
        <v>176</v>
      </c>
      <c r="E254" s="230" t="s">
        <v>476</v>
      </c>
      <c r="F254" s="231" t="s">
        <v>477</v>
      </c>
      <c r="G254" s="232" t="s">
        <v>179</v>
      </c>
      <c r="H254" s="233">
        <v>255.70599999999999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1289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1227</v>
      </c>
      <c r="G255" s="254"/>
      <c r="H255" s="257">
        <v>255.70599999999999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86</v>
      </c>
      <c r="AY255" s="263" t="s">
        <v>174</v>
      </c>
    </row>
    <row r="256" s="2" customFormat="1" ht="33" customHeight="1">
      <c r="A256" s="39"/>
      <c r="B256" s="40"/>
      <c r="C256" s="229" t="s">
        <v>392</v>
      </c>
      <c r="D256" s="229" t="s">
        <v>176</v>
      </c>
      <c r="E256" s="230" t="s">
        <v>802</v>
      </c>
      <c r="F256" s="231" t="s">
        <v>803</v>
      </c>
      <c r="G256" s="232" t="s">
        <v>179</v>
      </c>
      <c r="H256" s="233">
        <v>255.70599999999999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1290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184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185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3" customFormat="1">
      <c r="A259" s="13"/>
      <c r="B259" s="242"/>
      <c r="C259" s="243"/>
      <c r="D259" s="244" t="s">
        <v>183</v>
      </c>
      <c r="E259" s="245" t="s">
        <v>1</v>
      </c>
      <c r="F259" s="246" t="s">
        <v>483</v>
      </c>
      <c r="G259" s="243"/>
      <c r="H259" s="245" t="s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2" t="s">
        <v>183</v>
      </c>
      <c r="AU259" s="252" t="s">
        <v>88</v>
      </c>
      <c r="AV259" s="13" t="s">
        <v>86</v>
      </c>
      <c r="AW259" s="13" t="s">
        <v>34</v>
      </c>
      <c r="AX259" s="13" t="s">
        <v>79</v>
      </c>
      <c r="AY259" s="252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1227</v>
      </c>
      <c r="G260" s="254"/>
      <c r="H260" s="257">
        <v>255.70599999999999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2" customFormat="1" ht="33" customHeight="1">
      <c r="A261" s="39"/>
      <c r="B261" s="40"/>
      <c r="C261" s="229" t="s">
        <v>397</v>
      </c>
      <c r="D261" s="229" t="s">
        <v>176</v>
      </c>
      <c r="E261" s="230" t="s">
        <v>480</v>
      </c>
      <c r="F261" s="231" t="s">
        <v>481</v>
      </c>
      <c r="G261" s="232" t="s">
        <v>179</v>
      </c>
      <c r="H261" s="233">
        <v>7.7329999999999997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1291</v>
      </c>
    </row>
    <row r="262" s="13" customFormat="1">
      <c r="A262" s="13"/>
      <c r="B262" s="242"/>
      <c r="C262" s="243"/>
      <c r="D262" s="244" t="s">
        <v>183</v>
      </c>
      <c r="E262" s="245" t="s">
        <v>1</v>
      </c>
      <c r="F262" s="246" t="s">
        <v>483</v>
      </c>
      <c r="G262" s="243"/>
      <c r="H262" s="245" t="s">
        <v>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183</v>
      </c>
      <c r="AU262" s="252" t="s">
        <v>88</v>
      </c>
      <c r="AV262" s="13" t="s">
        <v>86</v>
      </c>
      <c r="AW262" s="13" t="s">
        <v>34</v>
      </c>
      <c r="AX262" s="13" t="s">
        <v>79</v>
      </c>
      <c r="AY262" s="252" t="s">
        <v>174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184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3" customFormat="1">
      <c r="A264" s="13"/>
      <c r="B264" s="242"/>
      <c r="C264" s="243"/>
      <c r="D264" s="244" t="s">
        <v>183</v>
      </c>
      <c r="E264" s="245" t="s">
        <v>1</v>
      </c>
      <c r="F264" s="246" t="s">
        <v>185</v>
      </c>
      <c r="G264" s="243"/>
      <c r="H264" s="245" t="s">
        <v>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183</v>
      </c>
      <c r="AU264" s="252" t="s">
        <v>88</v>
      </c>
      <c r="AV264" s="13" t="s">
        <v>86</v>
      </c>
      <c r="AW264" s="13" t="s">
        <v>34</v>
      </c>
      <c r="AX264" s="13" t="s">
        <v>79</v>
      </c>
      <c r="AY264" s="252" t="s">
        <v>174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1229</v>
      </c>
      <c r="G265" s="254"/>
      <c r="H265" s="257">
        <v>7.7329999999999997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2" customFormat="1" ht="49.05" customHeight="1">
      <c r="A266" s="39"/>
      <c r="B266" s="40"/>
      <c r="C266" s="229" t="s">
        <v>402</v>
      </c>
      <c r="D266" s="229" t="s">
        <v>176</v>
      </c>
      <c r="E266" s="230" t="s">
        <v>806</v>
      </c>
      <c r="F266" s="231" t="s">
        <v>807</v>
      </c>
      <c r="G266" s="232" t="s">
        <v>179</v>
      </c>
      <c r="H266" s="233">
        <v>488.166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1292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184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185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1241</v>
      </c>
      <c r="G269" s="254"/>
      <c r="H269" s="257">
        <v>488.166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86</v>
      </c>
      <c r="AY269" s="263" t="s">
        <v>174</v>
      </c>
    </row>
    <row r="270" s="2" customFormat="1" ht="49.05" customHeight="1">
      <c r="A270" s="39"/>
      <c r="B270" s="40"/>
      <c r="C270" s="229" t="s">
        <v>409</v>
      </c>
      <c r="D270" s="229" t="s">
        <v>176</v>
      </c>
      <c r="E270" s="230" t="s">
        <v>485</v>
      </c>
      <c r="F270" s="231" t="s">
        <v>486</v>
      </c>
      <c r="G270" s="232" t="s">
        <v>179</v>
      </c>
      <c r="H270" s="233">
        <v>13.356999999999999</v>
      </c>
      <c r="I270" s="234"/>
      <c r="J270" s="235">
        <f>ROUND(I270*H270,2)</f>
        <v>0</v>
      </c>
      <c r="K270" s="231" t="s">
        <v>180</v>
      </c>
      <c r="L270" s="45"/>
      <c r="M270" s="236" t="s">
        <v>1</v>
      </c>
      <c r="N270" s="237" t="s">
        <v>44</v>
      </c>
      <c r="O270" s="92"/>
      <c r="P270" s="238">
        <f>O270*H270</f>
        <v>0</v>
      </c>
      <c r="Q270" s="238">
        <v>0</v>
      </c>
      <c r="R270" s="238">
        <f>Q270*H270</f>
        <v>0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181</v>
      </c>
      <c r="AT270" s="240" t="s">
        <v>176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1293</v>
      </c>
    </row>
    <row r="271" s="13" customFormat="1">
      <c r="A271" s="13"/>
      <c r="B271" s="242"/>
      <c r="C271" s="243"/>
      <c r="D271" s="244" t="s">
        <v>183</v>
      </c>
      <c r="E271" s="245" t="s">
        <v>1</v>
      </c>
      <c r="F271" s="246" t="s">
        <v>184</v>
      </c>
      <c r="G271" s="243"/>
      <c r="H271" s="245" t="s">
        <v>1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2" t="s">
        <v>183</v>
      </c>
      <c r="AU271" s="252" t="s">
        <v>88</v>
      </c>
      <c r="AV271" s="13" t="s">
        <v>86</v>
      </c>
      <c r="AW271" s="13" t="s">
        <v>34</v>
      </c>
      <c r="AX271" s="13" t="s">
        <v>79</v>
      </c>
      <c r="AY271" s="252" t="s">
        <v>174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185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1294</v>
      </c>
      <c r="G273" s="254"/>
      <c r="H273" s="257">
        <v>13.356999999999999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37.8" customHeight="1">
      <c r="A274" s="39"/>
      <c r="B274" s="40"/>
      <c r="C274" s="229" t="s">
        <v>415</v>
      </c>
      <c r="D274" s="229" t="s">
        <v>176</v>
      </c>
      <c r="E274" s="230" t="s">
        <v>810</v>
      </c>
      <c r="F274" s="231" t="s">
        <v>811</v>
      </c>
      <c r="G274" s="232" t="s">
        <v>179</v>
      </c>
      <c r="H274" s="233">
        <v>255.70599999999999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1295</v>
      </c>
    </row>
    <row r="275" s="13" customFormat="1">
      <c r="A275" s="13"/>
      <c r="B275" s="242"/>
      <c r="C275" s="243"/>
      <c r="D275" s="244" t="s">
        <v>183</v>
      </c>
      <c r="E275" s="245" t="s">
        <v>1</v>
      </c>
      <c r="F275" s="246" t="s">
        <v>184</v>
      </c>
      <c r="G275" s="243"/>
      <c r="H275" s="245" t="s">
        <v>1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2" t="s">
        <v>183</v>
      </c>
      <c r="AU275" s="252" t="s">
        <v>88</v>
      </c>
      <c r="AV275" s="13" t="s">
        <v>86</v>
      </c>
      <c r="AW275" s="13" t="s">
        <v>34</v>
      </c>
      <c r="AX275" s="13" t="s">
        <v>79</v>
      </c>
      <c r="AY275" s="252" t="s">
        <v>174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185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1227</v>
      </c>
      <c r="G277" s="254"/>
      <c r="H277" s="257">
        <v>255.70599999999999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86</v>
      </c>
      <c r="AY277" s="263" t="s">
        <v>174</v>
      </c>
    </row>
    <row r="278" s="2" customFormat="1" ht="37.8" customHeight="1">
      <c r="A278" s="39"/>
      <c r="B278" s="40"/>
      <c r="C278" s="229" t="s">
        <v>421</v>
      </c>
      <c r="D278" s="229" t="s">
        <v>176</v>
      </c>
      <c r="E278" s="230" t="s">
        <v>489</v>
      </c>
      <c r="F278" s="231" t="s">
        <v>490</v>
      </c>
      <c r="G278" s="232" t="s">
        <v>179</v>
      </c>
      <c r="H278" s="233">
        <v>10.545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1296</v>
      </c>
    </row>
    <row r="279" s="13" customFormat="1">
      <c r="A279" s="13"/>
      <c r="B279" s="242"/>
      <c r="C279" s="243"/>
      <c r="D279" s="244" t="s">
        <v>183</v>
      </c>
      <c r="E279" s="245" t="s">
        <v>1</v>
      </c>
      <c r="F279" s="246" t="s">
        <v>184</v>
      </c>
      <c r="G279" s="243"/>
      <c r="H279" s="245" t="s">
        <v>1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2" t="s">
        <v>183</v>
      </c>
      <c r="AU279" s="252" t="s">
        <v>88</v>
      </c>
      <c r="AV279" s="13" t="s">
        <v>86</v>
      </c>
      <c r="AW279" s="13" t="s">
        <v>34</v>
      </c>
      <c r="AX279" s="13" t="s">
        <v>79</v>
      </c>
      <c r="AY279" s="252" t="s">
        <v>174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185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1231</v>
      </c>
      <c r="G281" s="254"/>
      <c r="H281" s="257">
        <v>10.545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86</v>
      </c>
      <c r="AY281" s="263" t="s">
        <v>174</v>
      </c>
    </row>
    <row r="282" s="2" customFormat="1" ht="24.15" customHeight="1">
      <c r="A282" s="39"/>
      <c r="B282" s="40"/>
      <c r="C282" s="229" t="s">
        <v>426</v>
      </c>
      <c r="D282" s="229" t="s">
        <v>176</v>
      </c>
      <c r="E282" s="230" t="s">
        <v>493</v>
      </c>
      <c r="F282" s="231" t="s">
        <v>494</v>
      </c>
      <c r="G282" s="232" t="s">
        <v>179</v>
      </c>
      <c r="H282" s="233">
        <v>501.52300000000002</v>
      </c>
      <c r="I282" s="234"/>
      <c r="J282" s="235">
        <f>ROUND(I282*H282,2)</f>
        <v>0</v>
      </c>
      <c r="K282" s="231" t="s">
        <v>180</v>
      </c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181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1297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184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185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1294</v>
      </c>
      <c r="G285" s="254"/>
      <c r="H285" s="257">
        <v>13.356999999999999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79</v>
      </c>
      <c r="AY285" s="263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1241</v>
      </c>
      <c r="G286" s="254"/>
      <c r="H286" s="257">
        <v>488.166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79</v>
      </c>
      <c r="AY286" s="263" t="s">
        <v>174</v>
      </c>
    </row>
    <row r="287" s="15" customFormat="1">
      <c r="A287" s="15"/>
      <c r="B287" s="264"/>
      <c r="C287" s="265"/>
      <c r="D287" s="244" t="s">
        <v>183</v>
      </c>
      <c r="E287" s="266" t="s">
        <v>1</v>
      </c>
      <c r="F287" s="267" t="s">
        <v>201</v>
      </c>
      <c r="G287" s="265"/>
      <c r="H287" s="268">
        <v>501.52300000000002</v>
      </c>
      <c r="I287" s="269"/>
      <c r="J287" s="265"/>
      <c r="K287" s="265"/>
      <c r="L287" s="270"/>
      <c r="M287" s="271"/>
      <c r="N287" s="272"/>
      <c r="O287" s="272"/>
      <c r="P287" s="272"/>
      <c r="Q287" s="272"/>
      <c r="R287" s="272"/>
      <c r="S287" s="272"/>
      <c r="T287" s="273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4" t="s">
        <v>183</v>
      </c>
      <c r="AU287" s="274" t="s">
        <v>88</v>
      </c>
      <c r="AV287" s="15" t="s">
        <v>181</v>
      </c>
      <c r="AW287" s="15" t="s">
        <v>34</v>
      </c>
      <c r="AX287" s="15" t="s">
        <v>86</v>
      </c>
      <c r="AY287" s="274" t="s">
        <v>174</v>
      </c>
    </row>
    <row r="288" s="2" customFormat="1" ht="24.15" customHeight="1">
      <c r="A288" s="39"/>
      <c r="B288" s="40"/>
      <c r="C288" s="229" t="s">
        <v>430</v>
      </c>
      <c r="D288" s="229" t="s">
        <v>176</v>
      </c>
      <c r="E288" s="230" t="s">
        <v>497</v>
      </c>
      <c r="F288" s="231" t="s">
        <v>498</v>
      </c>
      <c r="G288" s="232" t="s">
        <v>179</v>
      </c>
      <c r="H288" s="233">
        <v>23.550999999999998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1298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184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3" customFormat="1">
      <c r="A290" s="13"/>
      <c r="B290" s="242"/>
      <c r="C290" s="243"/>
      <c r="D290" s="244" t="s">
        <v>183</v>
      </c>
      <c r="E290" s="245" t="s">
        <v>1</v>
      </c>
      <c r="F290" s="246" t="s">
        <v>185</v>
      </c>
      <c r="G290" s="243"/>
      <c r="H290" s="245" t="s">
        <v>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183</v>
      </c>
      <c r="AU290" s="252" t="s">
        <v>88</v>
      </c>
      <c r="AV290" s="13" t="s">
        <v>86</v>
      </c>
      <c r="AW290" s="13" t="s">
        <v>34</v>
      </c>
      <c r="AX290" s="13" t="s">
        <v>79</v>
      </c>
      <c r="AY290" s="252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1238</v>
      </c>
      <c r="G291" s="254"/>
      <c r="H291" s="257">
        <v>23.550999999999998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86</v>
      </c>
      <c r="AY291" s="263" t="s">
        <v>174</v>
      </c>
    </row>
    <row r="292" s="2" customFormat="1" ht="24.15" customHeight="1">
      <c r="A292" s="39"/>
      <c r="B292" s="40"/>
      <c r="C292" s="229" t="s">
        <v>434</v>
      </c>
      <c r="D292" s="229" t="s">
        <v>176</v>
      </c>
      <c r="E292" s="230" t="s">
        <v>501</v>
      </c>
      <c r="F292" s="231" t="s">
        <v>502</v>
      </c>
      <c r="G292" s="232" t="s">
        <v>179</v>
      </c>
      <c r="H292" s="233">
        <v>620.56500000000005</v>
      </c>
      <c r="I292" s="234"/>
      <c r="J292" s="235">
        <f>ROUND(I292*H292,2)</f>
        <v>0</v>
      </c>
      <c r="K292" s="231" t="s">
        <v>1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1299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1240</v>
      </c>
      <c r="G295" s="254"/>
      <c r="H295" s="257">
        <v>16.169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1300</v>
      </c>
      <c r="G296" s="254"/>
      <c r="H296" s="257">
        <v>604.39599999999996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5" customFormat="1">
      <c r="A297" s="15"/>
      <c r="B297" s="264"/>
      <c r="C297" s="265"/>
      <c r="D297" s="244" t="s">
        <v>183</v>
      </c>
      <c r="E297" s="266" t="s">
        <v>1</v>
      </c>
      <c r="F297" s="267" t="s">
        <v>201</v>
      </c>
      <c r="G297" s="265"/>
      <c r="H297" s="268">
        <v>620.56500000000005</v>
      </c>
      <c r="I297" s="269"/>
      <c r="J297" s="265"/>
      <c r="K297" s="265"/>
      <c r="L297" s="270"/>
      <c r="M297" s="271"/>
      <c r="N297" s="272"/>
      <c r="O297" s="272"/>
      <c r="P297" s="272"/>
      <c r="Q297" s="272"/>
      <c r="R297" s="272"/>
      <c r="S297" s="272"/>
      <c r="T297" s="27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4" t="s">
        <v>183</v>
      </c>
      <c r="AU297" s="274" t="s">
        <v>88</v>
      </c>
      <c r="AV297" s="15" t="s">
        <v>181</v>
      </c>
      <c r="AW297" s="15" t="s">
        <v>34</v>
      </c>
      <c r="AX297" s="15" t="s">
        <v>86</v>
      </c>
      <c r="AY297" s="274" t="s">
        <v>174</v>
      </c>
    </row>
    <row r="298" s="2" customFormat="1" ht="49.05" customHeight="1">
      <c r="A298" s="39"/>
      <c r="B298" s="40"/>
      <c r="C298" s="229" t="s">
        <v>441</v>
      </c>
      <c r="D298" s="229" t="s">
        <v>176</v>
      </c>
      <c r="E298" s="230" t="s">
        <v>818</v>
      </c>
      <c r="F298" s="231" t="s">
        <v>819</v>
      </c>
      <c r="G298" s="232" t="s">
        <v>179</v>
      </c>
      <c r="H298" s="233">
        <v>604.39599999999996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1301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185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1300</v>
      </c>
      <c r="G301" s="254"/>
      <c r="H301" s="257">
        <v>604.39599999999996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86</v>
      </c>
      <c r="AY301" s="263" t="s">
        <v>174</v>
      </c>
    </row>
    <row r="302" s="2" customFormat="1" ht="49.05" customHeight="1">
      <c r="A302" s="39"/>
      <c r="B302" s="40"/>
      <c r="C302" s="229" t="s">
        <v>445</v>
      </c>
      <c r="D302" s="229" t="s">
        <v>176</v>
      </c>
      <c r="E302" s="230" t="s">
        <v>505</v>
      </c>
      <c r="F302" s="231" t="s">
        <v>506</v>
      </c>
      <c r="G302" s="232" t="s">
        <v>179</v>
      </c>
      <c r="H302" s="233">
        <v>23.550999999999998</v>
      </c>
      <c r="I302" s="234"/>
      <c r="J302" s="235">
        <f>ROUND(I302*H302,2)</f>
        <v>0</v>
      </c>
      <c r="K302" s="231" t="s">
        <v>180</v>
      </c>
      <c r="L302" s="45"/>
      <c r="M302" s="236" t="s">
        <v>1</v>
      </c>
      <c r="N302" s="237" t="s">
        <v>44</v>
      </c>
      <c r="O302" s="92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181</v>
      </c>
      <c r="AT302" s="240" t="s">
        <v>176</v>
      </c>
      <c r="AU302" s="240" t="s">
        <v>88</v>
      </c>
      <c r="AY302" s="18" t="s">
        <v>174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86</v>
      </c>
      <c r="BK302" s="241">
        <f>ROUND(I302*H302,2)</f>
        <v>0</v>
      </c>
      <c r="BL302" s="18" t="s">
        <v>181</v>
      </c>
      <c r="BM302" s="240" t="s">
        <v>1302</v>
      </c>
    </row>
    <row r="303" s="13" customFormat="1">
      <c r="A303" s="13"/>
      <c r="B303" s="242"/>
      <c r="C303" s="243"/>
      <c r="D303" s="244" t="s">
        <v>183</v>
      </c>
      <c r="E303" s="245" t="s">
        <v>1</v>
      </c>
      <c r="F303" s="246" t="s">
        <v>184</v>
      </c>
      <c r="G303" s="243"/>
      <c r="H303" s="245" t="s">
        <v>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2" t="s">
        <v>183</v>
      </c>
      <c r="AU303" s="252" t="s">
        <v>88</v>
      </c>
      <c r="AV303" s="13" t="s">
        <v>86</v>
      </c>
      <c r="AW303" s="13" t="s">
        <v>34</v>
      </c>
      <c r="AX303" s="13" t="s">
        <v>79</v>
      </c>
      <c r="AY303" s="252" t="s">
        <v>174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185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4" customFormat="1">
      <c r="A305" s="14"/>
      <c r="B305" s="253"/>
      <c r="C305" s="254"/>
      <c r="D305" s="244" t="s">
        <v>183</v>
      </c>
      <c r="E305" s="255" t="s">
        <v>1</v>
      </c>
      <c r="F305" s="256" t="s">
        <v>1238</v>
      </c>
      <c r="G305" s="254"/>
      <c r="H305" s="257">
        <v>23.550999999999998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3" t="s">
        <v>183</v>
      </c>
      <c r="AU305" s="263" t="s">
        <v>88</v>
      </c>
      <c r="AV305" s="14" t="s">
        <v>88</v>
      </c>
      <c r="AW305" s="14" t="s">
        <v>34</v>
      </c>
      <c r="AX305" s="14" t="s">
        <v>86</v>
      </c>
      <c r="AY305" s="263" t="s">
        <v>174</v>
      </c>
    </row>
    <row r="306" s="2" customFormat="1" ht="44.25" customHeight="1">
      <c r="A306" s="39"/>
      <c r="B306" s="40"/>
      <c r="C306" s="229" t="s">
        <v>449</v>
      </c>
      <c r="D306" s="229" t="s">
        <v>176</v>
      </c>
      <c r="E306" s="230" t="s">
        <v>509</v>
      </c>
      <c r="F306" s="231" t="s">
        <v>510</v>
      </c>
      <c r="G306" s="232" t="s">
        <v>179</v>
      </c>
      <c r="H306" s="233">
        <v>7.7329999999999997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1303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512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1229</v>
      </c>
      <c r="G310" s="254"/>
      <c r="H310" s="257">
        <v>7.7329999999999997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453</v>
      </c>
      <c r="D311" s="229" t="s">
        <v>176</v>
      </c>
      <c r="E311" s="230" t="s">
        <v>514</v>
      </c>
      <c r="F311" s="231" t="s">
        <v>515</v>
      </c>
      <c r="G311" s="232" t="s">
        <v>179</v>
      </c>
      <c r="H311" s="233">
        <v>16.169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1304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184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185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1305</v>
      </c>
      <c r="G314" s="254"/>
      <c r="H314" s="257">
        <v>16.169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86</v>
      </c>
      <c r="AY314" s="263" t="s">
        <v>174</v>
      </c>
    </row>
    <row r="315" s="12" customFormat="1" ht="22.8" customHeight="1">
      <c r="A315" s="12"/>
      <c r="B315" s="213"/>
      <c r="C315" s="214"/>
      <c r="D315" s="215" t="s">
        <v>78</v>
      </c>
      <c r="E315" s="227" t="s">
        <v>240</v>
      </c>
      <c r="F315" s="227" t="s">
        <v>526</v>
      </c>
      <c r="G315" s="214"/>
      <c r="H315" s="214"/>
      <c r="I315" s="217"/>
      <c r="J315" s="228">
        <f>BK315</f>
        <v>0</v>
      </c>
      <c r="K315" s="214"/>
      <c r="L315" s="219"/>
      <c r="M315" s="220"/>
      <c r="N315" s="221"/>
      <c r="O315" s="221"/>
      <c r="P315" s="222">
        <f>SUM(P316:P345)</f>
        <v>0</v>
      </c>
      <c r="Q315" s="221"/>
      <c r="R315" s="222">
        <f>SUM(R316:R345)</f>
        <v>24.8332652</v>
      </c>
      <c r="S315" s="221"/>
      <c r="T315" s="223">
        <f>SUM(T316:T345)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24" t="s">
        <v>86</v>
      </c>
      <c r="AT315" s="225" t="s">
        <v>78</v>
      </c>
      <c r="AU315" s="225" t="s">
        <v>86</v>
      </c>
      <c r="AY315" s="224" t="s">
        <v>174</v>
      </c>
      <c r="BK315" s="226">
        <f>SUM(BK316:BK345)</f>
        <v>0</v>
      </c>
    </row>
    <row r="316" s="2" customFormat="1" ht="24.15" customHeight="1">
      <c r="A316" s="39"/>
      <c r="B316" s="40"/>
      <c r="C316" s="229" t="s">
        <v>457</v>
      </c>
      <c r="D316" s="229" t="s">
        <v>176</v>
      </c>
      <c r="E316" s="230" t="s">
        <v>528</v>
      </c>
      <c r="F316" s="231" t="s">
        <v>529</v>
      </c>
      <c r="G316" s="232" t="s">
        <v>243</v>
      </c>
      <c r="H316" s="233">
        <v>239.49000000000001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2.0000000000000002E-05</v>
      </c>
      <c r="R316" s="238">
        <f>Q316*H316</f>
        <v>0.0047898000000000003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1306</v>
      </c>
    </row>
    <row r="317" s="2" customFormat="1" ht="24.15" customHeight="1">
      <c r="A317" s="39"/>
      <c r="B317" s="40"/>
      <c r="C317" s="279" t="s">
        <v>461</v>
      </c>
      <c r="D317" s="279" t="s">
        <v>298</v>
      </c>
      <c r="E317" s="280" t="s">
        <v>532</v>
      </c>
      <c r="F317" s="281" t="s">
        <v>533</v>
      </c>
      <c r="G317" s="282" t="s">
        <v>243</v>
      </c>
      <c r="H317" s="283">
        <v>239.49000000000001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0.017000000000000001</v>
      </c>
      <c r="R317" s="238">
        <f>Q317*H317</f>
        <v>4.0713300000000006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1307</v>
      </c>
    </row>
    <row r="318" s="2" customFormat="1" ht="44.25" customHeight="1">
      <c r="A318" s="39"/>
      <c r="B318" s="40"/>
      <c r="C318" s="229" t="s">
        <v>465</v>
      </c>
      <c r="D318" s="229" t="s">
        <v>176</v>
      </c>
      <c r="E318" s="230" t="s">
        <v>536</v>
      </c>
      <c r="F318" s="231" t="s">
        <v>537</v>
      </c>
      <c r="G318" s="232" t="s">
        <v>437</v>
      </c>
      <c r="H318" s="233">
        <v>8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1308</v>
      </c>
    </row>
    <row r="319" s="2" customFormat="1" ht="16.5" customHeight="1">
      <c r="A319" s="39"/>
      <c r="B319" s="40"/>
      <c r="C319" s="279" t="s">
        <v>471</v>
      </c>
      <c r="D319" s="279" t="s">
        <v>298</v>
      </c>
      <c r="E319" s="280" t="s">
        <v>540</v>
      </c>
      <c r="F319" s="281" t="s">
        <v>541</v>
      </c>
      <c r="G319" s="282" t="s">
        <v>437</v>
      </c>
      <c r="H319" s="283">
        <v>8</v>
      </c>
      <c r="I319" s="284"/>
      <c r="J319" s="285">
        <f>ROUND(I319*H319,2)</f>
        <v>0</v>
      </c>
      <c r="K319" s="281" t="s">
        <v>180</v>
      </c>
      <c r="L319" s="286"/>
      <c r="M319" s="287" t="s">
        <v>1</v>
      </c>
      <c r="N319" s="288" t="s">
        <v>44</v>
      </c>
      <c r="O319" s="92"/>
      <c r="P319" s="238">
        <f>O319*H319</f>
        <v>0</v>
      </c>
      <c r="Q319" s="238">
        <v>5.0000000000000002E-05</v>
      </c>
      <c r="R319" s="238">
        <f>Q319*H319</f>
        <v>0.00040000000000000002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240</v>
      </c>
      <c r="AT319" s="240" t="s">
        <v>298</v>
      </c>
      <c r="AU319" s="240" t="s">
        <v>88</v>
      </c>
      <c r="AY319" s="18" t="s">
        <v>174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86</v>
      </c>
      <c r="BK319" s="241">
        <f>ROUND(I319*H319,2)</f>
        <v>0</v>
      </c>
      <c r="BL319" s="18" t="s">
        <v>181</v>
      </c>
      <c r="BM319" s="240" t="s">
        <v>1309</v>
      </c>
    </row>
    <row r="320" s="2" customFormat="1" ht="44.25" customHeight="1">
      <c r="A320" s="39"/>
      <c r="B320" s="40"/>
      <c r="C320" s="229" t="s">
        <v>475</v>
      </c>
      <c r="D320" s="229" t="s">
        <v>176</v>
      </c>
      <c r="E320" s="230" t="s">
        <v>544</v>
      </c>
      <c r="F320" s="231" t="s">
        <v>545</v>
      </c>
      <c r="G320" s="232" t="s">
        <v>437</v>
      </c>
      <c r="H320" s="233">
        <v>1</v>
      </c>
      <c r="I320" s="234"/>
      <c r="J320" s="235">
        <f>ROUND(I320*H320,2)</f>
        <v>0</v>
      </c>
      <c r="K320" s="231" t="s">
        <v>180</v>
      </c>
      <c r="L320" s="45"/>
      <c r="M320" s="236" t="s">
        <v>1</v>
      </c>
      <c r="N320" s="237" t="s">
        <v>44</v>
      </c>
      <c r="O320" s="92"/>
      <c r="P320" s="238">
        <f>O320*H320</f>
        <v>0</v>
      </c>
      <c r="Q320" s="238">
        <v>0</v>
      </c>
      <c r="R320" s="238">
        <f>Q320*H320</f>
        <v>0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181</v>
      </c>
      <c r="AT320" s="240" t="s">
        <v>176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1310</v>
      </c>
    </row>
    <row r="321" s="2" customFormat="1" ht="16.5" customHeight="1">
      <c r="A321" s="39"/>
      <c r="B321" s="40"/>
      <c r="C321" s="279" t="s">
        <v>479</v>
      </c>
      <c r="D321" s="279" t="s">
        <v>298</v>
      </c>
      <c r="E321" s="280" t="s">
        <v>548</v>
      </c>
      <c r="F321" s="281" t="s">
        <v>549</v>
      </c>
      <c r="G321" s="282" t="s">
        <v>437</v>
      </c>
      <c r="H321" s="283">
        <v>1</v>
      </c>
      <c r="I321" s="284"/>
      <c r="J321" s="285">
        <f>ROUND(I321*H321,2)</f>
        <v>0</v>
      </c>
      <c r="K321" s="281" t="s">
        <v>180</v>
      </c>
      <c r="L321" s="286"/>
      <c r="M321" s="287" t="s">
        <v>1</v>
      </c>
      <c r="N321" s="288" t="s">
        <v>44</v>
      </c>
      <c r="O321" s="92"/>
      <c r="P321" s="238">
        <f>O321*H321</f>
        <v>0</v>
      </c>
      <c r="Q321" s="238">
        <v>6.0000000000000002E-05</v>
      </c>
      <c r="R321" s="238">
        <f>Q321*H321</f>
        <v>6.0000000000000002E-05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240</v>
      </c>
      <c r="AT321" s="240" t="s">
        <v>298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1311</v>
      </c>
    </row>
    <row r="322" s="2" customFormat="1" ht="37.8" customHeight="1">
      <c r="A322" s="39"/>
      <c r="B322" s="40"/>
      <c r="C322" s="229" t="s">
        <v>484</v>
      </c>
      <c r="D322" s="229" t="s">
        <v>176</v>
      </c>
      <c r="E322" s="230" t="s">
        <v>552</v>
      </c>
      <c r="F322" s="231" t="s">
        <v>553</v>
      </c>
      <c r="G322" s="232" t="s">
        <v>437</v>
      </c>
      <c r="H322" s="233">
        <v>9</v>
      </c>
      <c r="I322" s="234"/>
      <c r="J322" s="235">
        <f>ROUND(I322*H322,2)</f>
        <v>0</v>
      </c>
      <c r="K322" s="231" t="s">
        <v>180</v>
      </c>
      <c r="L322" s="45"/>
      <c r="M322" s="236" t="s">
        <v>1</v>
      </c>
      <c r="N322" s="237" t="s">
        <v>44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181</v>
      </c>
      <c r="AT322" s="240" t="s">
        <v>176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1312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1313</v>
      </c>
      <c r="G323" s="254"/>
      <c r="H323" s="257">
        <v>9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86</v>
      </c>
      <c r="AY323" s="263" t="s">
        <v>174</v>
      </c>
    </row>
    <row r="324" s="2" customFormat="1" ht="16.5" customHeight="1">
      <c r="A324" s="39"/>
      <c r="B324" s="40"/>
      <c r="C324" s="279" t="s">
        <v>488</v>
      </c>
      <c r="D324" s="279" t="s">
        <v>298</v>
      </c>
      <c r="E324" s="280" t="s">
        <v>556</v>
      </c>
      <c r="F324" s="281" t="s">
        <v>557</v>
      </c>
      <c r="G324" s="282" t="s">
        <v>437</v>
      </c>
      <c r="H324" s="283">
        <v>8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0.0086999999999999994</v>
      </c>
      <c r="R324" s="238">
        <f>Q324*H324</f>
        <v>0.069599999999999995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1314</v>
      </c>
    </row>
    <row r="325" s="2" customFormat="1" ht="16.5" customHeight="1">
      <c r="A325" s="39"/>
      <c r="B325" s="40"/>
      <c r="C325" s="279" t="s">
        <v>492</v>
      </c>
      <c r="D325" s="279" t="s">
        <v>298</v>
      </c>
      <c r="E325" s="280" t="s">
        <v>560</v>
      </c>
      <c r="F325" s="281" t="s">
        <v>561</v>
      </c>
      <c r="G325" s="282" t="s">
        <v>437</v>
      </c>
      <c r="H325" s="283">
        <v>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0.0103</v>
      </c>
      <c r="R325" s="238">
        <f>Q325*H325</f>
        <v>0.0103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1315</v>
      </c>
    </row>
    <row r="326" s="2" customFormat="1" ht="24.15" customHeight="1">
      <c r="A326" s="39"/>
      <c r="B326" s="40"/>
      <c r="C326" s="229" t="s">
        <v>496</v>
      </c>
      <c r="D326" s="229" t="s">
        <v>176</v>
      </c>
      <c r="E326" s="230" t="s">
        <v>564</v>
      </c>
      <c r="F326" s="231" t="s">
        <v>565</v>
      </c>
      <c r="G326" s="232" t="s">
        <v>566</v>
      </c>
      <c r="H326" s="233">
        <v>7</v>
      </c>
      <c r="I326" s="234"/>
      <c r="J326" s="235">
        <f>ROUND(I326*H326,2)</f>
        <v>0</v>
      </c>
      <c r="K326" s="231" t="s">
        <v>180</v>
      </c>
      <c r="L326" s="45"/>
      <c r="M326" s="236" t="s">
        <v>1</v>
      </c>
      <c r="N326" s="237" t="s">
        <v>44</v>
      </c>
      <c r="O326" s="92"/>
      <c r="P326" s="238">
        <f>O326*H326</f>
        <v>0</v>
      </c>
      <c r="Q326" s="238">
        <v>0.0003102</v>
      </c>
      <c r="R326" s="238">
        <f>Q326*H326</f>
        <v>0.0021714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181</v>
      </c>
      <c r="AT326" s="240" t="s">
        <v>176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1316</v>
      </c>
    </row>
    <row r="327" s="2" customFormat="1" ht="24.15" customHeight="1">
      <c r="A327" s="39"/>
      <c r="B327" s="40"/>
      <c r="C327" s="229" t="s">
        <v>500</v>
      </c>
      <c r="D327" s="229" t="s">
        <v>176</v>
      </c>
      <c r="E327" s="230" t="s">
        <v>569</v>
      </c>
      <c r="F327" s="231" t="s">
        <v>570</v>
      </c>
      <c r="G327" s="232" t="s">
        <v>437</v>
      </c>
      <c r="H327" s="233">
        <v>8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0.010186000000000001</v>
      </c>
      <c r="R327" s="238">
        <f>Q327*H327</f>
        <v>0.081488000000000005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1317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572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1318</v>
      </c>
      <c r="G329" s="254"/>
      <c r="H329" s="257">
        <v>8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21.75" customHeight="1">
      <c r="A330" s="39"/>
      <c r="B330" s="40"/>
      <c r="C330" s="279" t="s">
        <v>504</v>
      </c>
      <c r="D330" s="279" t="s">
        <v>298</v>
      </c>
      <c r="E330" s="280" t="s">
        <v>575</v>
      </c>
      <c r="F330" s="281" t="s">
        <v>576</v>
      </c>
      <c r="G330" s="282" t="s">
        <v>437</v>
      </c>
      <c r="H330" s="283">
        <v>1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0.254</v>
      </c>
      <c r="R330" s="238">
        <f>Q330*H330</f>
        <v>0.254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1319</v>
      </c>
    </row>
    <row r="331" s="2" customFormat="1" ht="21.75" customHeight="1">
      <c r="A331" s="39"/>
      <c r="B331" s="40"/>
      <c r="C331" s="279" t="s">
        <v>508</v>
      </c>
      <c r="D331" s="279" t="s">
        <v>298</v>
      </c>
      <c r="E331" s="280" t="s">
        <v>579</v>
      </c>
      <c r="F331" s="281" t="s">
        <v>580</v>
      </c>
      <c r="G331" s="282" t="s">
        <v>437</v>
      </c>
      <c r="H331" s="283">
        <v>7</v>
      </c>
      <c r="I331" s="284"/>
      <c r="J331" s="285">
        <f>ROUND(I331*H331,2)</f>
        <v>0</v>
      </c>
      <c r="K331" s="281" t="s">
        <v>180</v>
      </c>
      <c r="L331" s="286"/>
      <c r="M331" s="287" t="s">
        <v>1</v>
      </c>
      <c r="N331" s="288" t="s">
        <v>44</v>
      </c>
      <c r="O331" s="92"/>
      <c r="P331" s="238">
        <f>O331*H331</f>
        <v>0</v>
      </c>
      <c r="Q331" s="238">
        <v>0.50600000000000001</v>
      </c>
      <c r="R331" s="238">
        <f>Q331*H331</f>
        <v>3.5419999999999998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240</v>
      </c>
      <c r="AT331" s="240" t="s">
        <v>298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1320</v>
      </c>
    </row>
    <row r="332" s="2" customFormat="1" ht="24.15" customHeight="1">
      <c r="A332" s="39"/>
      <c r="B332" s="40"/>
      <c r="C332" s="229" t="s">
        <v>513</v>
      </c>
      <c r="D332" s="229" t="s">
        <v>176</v>
      </c>
      <c r="E332" s="230" t="s">
        <v>587</v>
      </c>
      <c r="F332" s="231" t="s">
        <v>588</v>
      </c>
      <c r="G332" s="232" t="s">
        <v>437</v>
      </c>
      <c r="H332" s="233">
        <v>7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0.01248</v>
      </c>
      <c r="R332" s="238">
        <f>Q332*H332</f>
        <v>0.087359999999999993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1321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572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230</v>
      </c>
      <c r="G334" s="254"/>
      <c r="H334" s="257">
        <v>7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24.15" customHeight="1">
      <c r="A335" s="39"/>
      <c r="B335" s="40"/>
      <c r="C335" s="279" t="s">
        <v>517</v>
      </c>
      <c r="D335" s="279" t="s">
        <v>298</v>
      </c>
      <c r="E335" s="280" t="s">
        <v>591</v>
      </c>
      <c r="F335" s="281" t="s">
        <v>592</v>
      </c>
      <c r="G335" s="282" t="s">
        <v>437</v>
      </c>
      <c r="H335" s="283">
        <v>7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0.58499999999999996</v>
      </c>
      <c r="R335" s="238">
        <f>Q335*H335</f>
        <v>4.0949999999999998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1322</v>
      </c>
    </row>
    <row r="336" s="2" customFormat="1" ht="24.15" customHeight="1">
      <c r="A336" s="39"/>
      <c r="B336" s="40"/>
      <c r="C336" s="229" t="s">
        <v>521</v>
      </c>
      <c r="D336" s="229" t="s">
        <v>176</v>
      </c>
      <c r="E336" s="230" t="s">
        <v>595</v>
      </c>
      <c r="F336" s="231" t="s">
        <v>596</v>
      </c>
      <c r="G336" s="232" t="s">
        <v>437</v>
      </c>
      <c r="H336" s="233">
        <v>7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0.028538000000000001</v>
      </c>
      <c r="R336" s="238">
        <f>Q336*H336</f>
        <v>0.199766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1323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572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230</v>
      </c>
      <c r="G338" s="254"/>
      <c r="H338" s="257">
        <v>7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1.75" customHeight="1">
      <c r="A339" s="39"/>
      <c r="B339" s="40"/>
      <c r="C339" s="279" t="s">
        <v>527</v>
      </c>
      <c r="D339" s="279" t="s">
        <v>298</v>
      </c>
      <c r="E339" s="280" t="s">
        <v>599</v>
      </c>
      <c r="F339" s="281" t="s">
        <v>600</v>
      </c>
      <c r="G339" s="282" t="s">
        <v>437</v>
      </c>
      <c r="H339" s="283">
        <v>7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1.6000000000000001</v>
      </c>
      <c r="R339" s="238">
        <f>Q339*H339</f>
        <v>11.200000000000001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1324</v>
      </c>
    </row>
    <row r="340" s="2" customFormat="1" ht="24.15" customHeight="1">
      <c r="A340" s="39"/>
      <c r="B340" s="40"/>
      <c r="C340" s="279" t="s">
        <v>531</v>
      </c>
      <c r="D340" s="279" t="s">
        <v>298</v>
      </c>
      <c r="E340" s="280" t="s">
        <v>603</v>
      </c>
      <c r="F340" s="281" t="s">
        <v>604</v>
      </c>
      <c r="G340" s="282" t="s">
        <v>437</v>
      </c>
      <c r="H340" s="283">
        <v>15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0.002</v>
      </c>
      <c r="R340" s="238">
        <f>Q340*H340</f>
        <v>0.029999999999999999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1325</v>
      </c>
    </row>
    <row r="341" s="2" customFormat="1" ht="37.8" customHeight="1">
      <c r="A341" s="39"/>
      <c r="B341" s="40"/>
      <c r="C341" s="229" t="s">
        <v>535</v>
      </c>
      <c r="D341" s="229" t="s">
        <v>176</v>
      </c>
      <c r="E341" s="230" t="s">
        <v>613</v>
      </c>
      <c r="F341" s="231" t="s">
        <v>614</v>
      </c>
      <c r="G341" s="232" t="s">
        <v>437</v>
      </c>
      <c r="H341" s="233">
        <v>7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0.089999999999999997</v>
      </c>
      <c r="R341" s="238">
        <f>Q341*H341</f>
        <v>0.63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1326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572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230</v>
      </c>
      <c r="G343" s="254"/>
      <c r="H343" s="257">
        <v>7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21.75" customHeight="1">
      <c r="A344" s="39"/>
      <c r="B344" s="40"/>
      <c r="C344" s="279" t="s">
        <v>539</v>
      </c>
      <c r="D344" s="279" t="s">
        <v>298</v>
      </c>
      <c r="E344" s="280" t="s">
        <v>964</v>
      </c>
      <c r="F344" s="281" t="s">
        <v>846</v>
      </c>
      <c r="G344" s="282" t="s">
        <v>437</v>
      </c>
      <c r="H344" s="283">
        <v>6</v>
      </c>
      <c r="I344" s="284"/>
      <c r="J344" s="285">
        <f>ROUND(I344*H344,2)</f>
        <v>0</v>
      </c>
      <c r="K344" s="281" t="s">
        <v>1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0.079000000000000001</v>
      </c>
      <c r="R344" s="238">
        <f>Q344*H344</f>
        <v>0.47399999999999998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1327</v>
      </c>
    </row>
    <row r="345" s="2" customFormat="1" ht="16.5" customHeight="1">
      <c r="A345" s="39"/>
      <c r="B345" s="40"/>
      <c r="C345" s="279" t="s">
        <v>543</v>
      </c>
      <c r="D345" s="279" t="s">
        <v>298</v>
      </c>
      <c r="E345" s="280" t="s">
        <v>966</v>
      </c>
      <c r="F345" s="281" t="s">
        <v>849</v>
      </c>
      <c r="G345" s="282" t="s">
        <v>437</v>
      </c>
      <c r="H345" s="283">
        <v>1</v>
      </c>
      <c r="I345" s="284"/>
      <c r="J345" s="285">
        <f>ROUND(I345*H345,2)</f>
        <v>0</v>
      </c>
      <c r="K345" s="281" t="s">
        <v>1</v>
      </c>
      <c r="L345" s="286"/>
      <c r="M345" s="287" t="s">
        <v>1</v>
      </c>
      <c r="N345" s="288" t="s">
        <v>44</v>
      </c>
      <c r="O345" s="92"/>
      <c r="P345" s="238">
        <f>O345*H345</f>
        <v>0</v>
      </c>
      <c r="Q345" s="238">
        <v>0.081000000000000003</v>
      </c>
      <c r="R345" s="238">
        <f>Q345*H345</f>
        <v>0.081000000000000003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240</v>
      </c>
      <c r="AT345" s="240" t="s">
        <v>298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1328</v>
      </c>
    </row>
    <row r="346" s="12" customFormat="1" ht="22.8" customHeight="1">
      <c r="A346" s="12"/>
      <c r="B346" s="213"/>
      <c r="C346" s="214"/>
      <c r="D346" s="215" t="s">
        <v>78</v>
      </c>
      <c r="E346" s="227" t="s">
        <v>246</v>
      </c>
      <c r="F346" s="227" t="s">
        <v>655</v>
      </c>
      <c r="G346" s="214"/>
      <c r="H346" s="214"/>
      <c r="I346" s="217"/>
      <c r="J346" s="228">
        <f>BK346</f>
        <v>0</v>
      </c>
      <c r="K346" s="214"/>
      <c r="L346" s="219"/>
      <c r="M346" s="220"/>
      <c r="N346" s="221"/>
      <c r="O346" s="221"/>
      <c r="P346" s="222">
        <f>SUM(P347:P370)</f>
        <v>0</v>
      </c>
      <c r="Q346" s="221"/>
      <c r="R346" s="222">
        <f>SUM(R347:R370)</f>
        <v>0.16730531910000002</v>
      </c>
      <c r="S346" s="221"/>
      <c r="T346" s="223">
        <f>SUM(T347:T370)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4" t="s">
        <v>86</v>
      </c>
      <c r="AT346" s="225" t="s">
        <v>78</v>
      </c>
      <c r="AU346" s="225" t="s">
        <v>86</v>
      </c>
      <c r="AY346" s="224" t="s">
        <v>174</v>
      </c>
      <c r="BK346" s="226">
        <f>SUM(BK347:BK370)</f>
        <v>0</v>
      </c>
    </row>
    <row r="347" s="2" customFormat="1" ht="37.8" customHeight="1">
      <c r="A347" s="39"/>
      <c r="B347" s="40"/>
      <c r="C347" s="229" t="s">
        <v>547</v>
      </c>
      <c r="D347" s="229" t="s">
        <v>176</v>
      </c>
      <c r="E347" s="230" t="s">
        <v>663</v>
      </c>
      <c r="F347" s="231" t="s">
        <v>664</v>
      </c>
      <c r="G347" s="232" t="s">
        <v>243</v>
      </c>
      <c r="H347" s="233">
        <v>478.98000000000002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8.0499999999999992E-06</v>
      </c>
      <c r="R347" s="238">
        <f>Q347*H347</f>
        <v>0.0038557889999999997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1329</v>
      </c>
    </row>
    <row r="348" s="13" customFormat="1">
      <c r="A348" s="13"/>
      <c r="B348" s="242"/>
      <c r="C348" s="243"/>
      <c r="D348" s="244" t="s">
        <v>183</v>
      </c>
      <c r="E348" s="245" t="s">
        <v>1</v>
      </c>
      <c r="F348" s="246" t="s">
        <v>184</v>
      </c>
      <c r="G348" s="243"/>
      <c r="H348" s="245" t="s">
        <v>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183</v>
      </c>
      <c r="AU348" s="252" t="s">
        <v>88</v>
      </c>
      <c r="AV348" s="13" t="s">
        <v>86</v>
      </c>
      <c r="AW348" s="13" t="s">
        <v>34</v>
      </c>
      <c r="AX348" s="13" t="s">
        <v>79</v>
      </c>
      <c r="AY348" s="252" t="s">
        <v>174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185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1330</v>
      </c>
      <c r="G350" s="254"/>
      <c r="H350" s="257">
        <v>14.060000000000001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1331</v>
      </c>
      <c r="G351" s="254"/>
      <c r="H351" s="257">
        <v>464.92000000000002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5" customFormat="1">
      <c r="A352" s="15"/>
      <c r="B352" s="264"/>
      <c r="C352" s="265"/>
      <c r="D352" s="244" t="s">
        <v>183</v>
      </c>
      <c r="E352" s="266" t="s">
        <v>1</v>
      </c>
      <c r="F352" s="267" t="s">
        <v>201</v>
      </c>
      <c r="G352" s="265"/>
      <c r="H352" s="268">
        <v>478.98000000000002</v>
      </c>
      <c r="I352" s="269"/>
      <c r="J352" s="265"/>
      <c r="K352" s="265"/>
      <c r="L352" s="270"/>
      <c r="M352" s="271"/>
      <c r="N352" s="272"/>
      <c r="O352" s="272"/>
      <c r="P352" s="272"/>
      <c r="Q352" s="272"/>
      <c r="R352" s="272"/>
      <c r="S352" s="272"/>
      <c r="T352" s="27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4" t="s">
        <v>183</v>
      </c>
      <c r="AU352" s="274" t="s">
        <v>88</v>
      </c>
      <c r="AV352" s="15" t="s">
        <v>181</v>
      </c>
      <c r="AW352" s="15" t="s">
        <v>34</v>
      </c>
      <c r="AX352" s="15" t="s">
        <v>86</v>
      </c>
      <c r="AY352" s="274" t="s">
        <v>174</v>
      </c>
    </row>
    <row r="353" s="2" customFormat="1" ht="55.5" customHeight="1">
      <c r="A353" s="39"/>
      <c r="B353" s="40"/>
      <c r="C353" s="229" t="s">
        <v>551</v>
      </c>
      <c r="D353" s="229" t="s">
        <v>176</v>
      </c>
      <c r="E353" s="230" t="s">
        <v>668</v>
      </c>
      <c r="F353" s="231" t="s">
        <v>669</v>
      </c>
      <c r="G353" s="232" t="s">
        <v>243</v>
      </c>
      <c r="H353" s="233">
        <v>478.98000000000002</v>
      </c>
      <c r="I353" s="234"/>
      <c r="J353" s="235">
        <f>ROUND(I353*H353,2)</f>
        <v>0</v>
      </c>
      <c r="K353" s="231" t="s">
        <v>180</v>
      </c>
      <c r="L353" s="45"/>
      <c r="M353" s="236" t="s">
        <v>1</v>
      </c>
      <c r="N353" s="237" t="s">
        <v>44</v>
      </c>
      <c r="O353" s="92"/>
      <c r="P353" s="238">
        <f>O353*H353</f>
        <v>0</v>
      </c>
      <c r="Q353" s="238">
        <v>0.00033960000000000001</v>
      </c>
      <c r="R353" s="238">
        <f>Q353*H353</f>
        <v>0.16266160800000001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181</v>
      </c>
      <c r="AT353" s="240" t="s">
        <v>176</v>
      </c>
      <c r="AU353" s="240" t="s">
        <v>88</v>
      </c>
      <c r="AY353" s="18" t="s">
        <v>174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86</v>
      </c>
      <c r="BK353" s="241">
        <f>ROUND(I353*H353,2)</f>
        <v>0</v>
      </c>
      <c r="BL353" s="18" t="s">
        <v>181</v>
      </c>
      <c r="BM353" s="240" t="s">
        <v>1332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184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185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1330</v>
      </c>
      <c r="G356" s="254"/>
      <c r="H356" s="257">
        <v>14.060000000000001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1331</v>
      </c>
      <c r="G357" s="254"/>
      <c r="H357" s="257">
        <v>464.92000000000002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79</v>
      </c>
      <c r="AY357" s="263" t="s">
        <v>174</v>
      </c>
    </row>
    <row r="358" s="15" customFormat="1">
      <c r="A358" s="15"/>
      <c r="B358" s="264"/>
      <c r="C358" s="265"/>
      <c r="D358" s="244" t="s">
        <v>183</v>
      </c>
      <c r="E358" s="266" t="s">
        <v>1</v>
      </c>
      <c r="F358" s="267" t="s">
        <v>201</v>
      </c>
      <c r="G358" s="265"/>
      <c r="H358" s="268">
        <v>478.98000000000002</v>
      </c>
      <c r="I358" s="269"/>
      <c r="J358" s="265"/>
      <c r="K358" s="265"/>
      <c r="L358" s="270"/>
      <c r="M358" s="271"/>
      <c r="N358" s="272"/>
      <c r="O358" s="272"/>
      <c r="P358" s="272"/>
      <c r="Q358" s="272"/>
      <c r="R358" s="272"/>
      <c r="S358" s="272"/>
      <c r="T358" s="273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4" t="s">
        <v>183</v>
      </c>
      <c r="AU358" s="274" t="s">
        <v>88</v>
      </c>
      <c r="AV358" s="15" t="s">
        <v>181</v>
      </c>
      <c r="AW358" s="15" t="s">
        <v>34</v>
      </c>
      <c r="AX358" s="15" t="s">
        <v>86</v>
      </c>
      <c r="AY358" s="274" t="s">
        <v>174</v>
      </c>
    </row>
    <row r="359" s="2" customFormat="1" ht="37.8" customHeight="1">
      <c r="A359" s="39"/>
      <c r="B359" s="40"/>
      <c r="C359" s="229" t="s">
        <v>555</v>
      </c>
      <c r="D359" s="229" t="s">
        <v>176</v>
      </c>
      <c r="E359" s="230" t="s">
        <v>672</v>
      </c>
      <c r="F359" s="231" t="s">
        <v>673</v>
      </c>
      <c r="G359" s="232" t="s">
        <v>243</v>
      </c>
      <c r="H359" s="233">
        <v>478.98000000000002</v>
      </c>
      <c r="I359" s="234"/>
      <c r="J359" s="235">
        <f>ROUND(I359*H359,2)</f>
        <v>0</v>
      </c>
      <c r="K359" s="231" t="s">
        <v>180</v>
      </c>
      <c r="L359" s="45"/>
      <c r="M359" s="236" t="s">
        <v>1</v>
      </c>
      <c r="N359" s="237" t="s">
        <v>44</v>
      </c>
      <c r="O359" s="92"/>
      <c r="P359" s="238">
        <f>O359*H359</f>
        <v>0</v>
      </c>
      <c r="Q359" s="238">
        <v>0</v>
      </c>
      <c r="R359" s="238">
        <f>Q359*H359</f>
        <v>0</v>
      </c>
      <c r="S359" s="238">
        <v>0</v>
      </c>
      <c r="T359" s="23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0" t="s">
        <v>181</v>
      </c>
      <c r="AT359" s="240" t="s">
        <v>176</v>
      </c>
      <c r="AU359" s="240" t="s">
        <v>88</v>
      </c>
      <c r="AY359" s="18" t="s">
        <v>174</v>
      </c>
      <c r="BE359" s="241">
        <f>IF(N359="základní",J359,0)</f>
        <v>0</v>
      </c>
      <c r="BF359" s="241">
        <f>IF(N359="snížená",J359,0)</f>
        <v>0</v>
      </c>
      <c r="BG359" s="241">
        <f>IF(N359="zákl. přenesená",J359,0)</f>
        <v>0</v>
      </c>
      <c r="BH359" s="241">
        <f>IF(N359="sníž. přenesená",J359,0)</f>
        <v>0</v>
      </c>
      <c r="BI359" s="241">
        <f>IF(N359="nulová",J359,0)</f>
        <v>0</v>
      </c>
      <c r="BJ359" s="18" t="s">
        <v>86</v>
      </c>
      <c r="BK359" s="241">
        <f>ROUND(I359*H359,2)</f>
        <v>0</v>
      </c>
      <c r="BL359" s="18" t="s">
        <v>181</v>
      </c>
      <c r="BM359" s="240" t="s">
        <v>1333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184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3" customFormat="1">
      <c r="A361" s="13"/>
      <c r="B361" s="242"/>
      <c r="C361" s="243"/>
      <c r="D361" s="244" t="s">
        <v>183</v>
      </c>
      <c r="E361" s="245" t="s">
        <v>1</v>
      </c>
      <c r="F361" s="246" t="s">
        <v>185</v>
      </c>
      <c r="G361" s="243"/>
      <c r="H361" s="245" t="s">
        <v>1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2" t="s">
        <v>183</v>
      </c>
      <c r="AU361" s="252" t="s">
        <v>88</v>
      </c>
      <c r="AV361" s="13" t="s">
        <v>86</v>
      </c>
      <c r="AW361" s="13" t="s">
        <v>34</v>
      </c>
      <c r="AX361" s="13" t="s">
        <v>79</v>
      </c>
      <c r="AY361" s="252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1330</v>
      </c>
      <c r="G362" s="254"/>
      <c r="H362" s="257">
        <v>14.060000000000001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1331</v>
      </c>
      <c r="G363" s="254"/>
      <c r="H363" s="257">
        <v>464.92000000000002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5" customFormat="1">
      <c r="A364" s="15"/>
      <c r="B364" s="264"/>
      <c r="C364" s="265"/>
      <c r="D364" s="244" t="s">
        <v>183</v>
      </c>
      <c r="E364" s="266" t="s">
        <v>1</v>
      </c>
      <c r="F364" s="267" t="s">
        <v>201</v>
      </c>
      <c r="G364" s="265"/>
      <c r="H364" s="268">
        <v>478.98000000000002</v>
      </c>
      <c r="I364" s="269"/>
      <c r="J364" s="265"/>
      <c r="K364" s="265"/>
      <c r="L364" s="270"/>
      <c r="M364" s="271"/>
      <c r="N364" s="272"/>
      <c r="O364" s="272"/>
      <c r="P364" s="272"/>
      <c r="Q364" s="272"/>
      <c r="R364" s="272"/>
      <c r="S364" s="272"/>
      <c r="T364" s="27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4" t="s">
        <v>183</v>
      </c>
      <c r="AU364" s="274" t="s">
        <v>88</v>
      </c>
      <c r="AV364" s="15" t="s">
        <v>181</v>
      </c>
      <c r="AW364" s="15" t="s">
        <v>34</v>
      </c>
      <c r="AX364" s="15" t="s">
        <v>86</v>
      </c>
      <c r="AY364" s="274" t="s">
        <v>174</v>
      </c>
    </row>
    <row r="365" s="2" customFormat="1" ht="24.15" customHeight="1">
      <c r="A365" s="39"/>
      <c r="B365" s="40"/>
      <c r="C365" s="229" t="s">
        <v>559</v>
      </c>
      <c r="D365" s="229" t="s">
        <v>176</v>
      </c>
      <c r="E365" s="230" t="s">
        <v>676</v>
      </c>
      <c r="F365" s="231" t="s">
        <v>677</v>
      </c>
      <c r="G365" s="232" t="s">
        <v>243</v>
      </c>
      <c r="H365" s="233">
        <v>478.98000000000002</v>
      </c>
      <c r="I365" s="234"/>
      <c r="J365" s="235">
        <f>ROUND(I365*H365,2)</f>
        <v>0</v>
      </c>
      <c r="K365" s="231" t="s">
        <v>180</v>
      </c>
      <c r="L365" s="45"/>
      <c r="M365" s="236" t="s">
        <v>1</v>
      </c>
      <c r="N365" s="237" t="s">
        <v>44</v>
      </c>
      <c r="O365" s="92"/>
      <c r="P365" s="238">
        <f>O365*H365</f>
        <v>0</v>
      </c>
      <c r="Q365" s="238">
        <v>1.6449999999999999E-06</v>
      </c>
      <c r="R365" s="238">
        <f>Q365*H365</f>
        <v>0.00078792209999999996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181</v>
      </c>
      <c r="AT365" s="240" t="s">
        <v>176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1334</v>
      </c>
    </row>
    <row r="366" s="13" customFormat="1">
      <c r="A366" s="13"/>
      <c r="B366" s="242"/>
      <c r="C366" s="243"/>
      <c r="D366" s="244" t="s">
        <v>183</v>
      </c>
      <c r="E366" s="245" t="s">
        <v>1</v>
      </c>
      <c r="F366" s="246" t="s">
        <v>184</v>
      </c>
      <c r="G366" s="243"/>
      <c r="H366" s="245" t="s">
        <v>1</v>
      </c>
      <c r="I366" s="247"/>
      <c r="J366" s="243"/>
      <c r="K366" s="243"/>
      <c r="L366" s="248"/>
      <c r="M366" s="249"/>
      <c r="N366" s="250"/>
      <c r="O366" s="250"/>
      <c r="P366" s="250"/>
      <c r="Q366" s="250"/>
      <c r="R366" s="250"/>
      <c r="S366" s="250"/>
      <c r="T366" s="25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2" t="s">
        <v>183</v>
      </c>
      <c r="AU366" s="252" t="s">
        <v>88</v>
      </c>
      <c r="AV366" s="13" t="s">
        <v>86</v>
      </c>
      <c r="AW366" s="13" t="s">
        <v>34</v>
      </c>
      <c r="AX366" s="13" t="s">
        <v>79</v>
      </c>
      <c r="AY366" s="252" t="s">
        <v>174</v>
      </c>
    </row>
    <row r="367" s="13" customFormat="1">
      <c r="A367" s="13"/>
      <c r="B367" s="242"/>
      <c r="C367" s="243"/>
      <c r="D367" s="244" t="s">
        <v>183</v>
      </c>
      <c r="E367" s="245" t="s">
        <v>1</v>
      </c>
      <c r="F367" s="246" t="s">
        <v>185</v>
      </c>
      <c r="G367" s="243"/>
      <c r="H367" s="245" t="s">
        <v>1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2" t="s">
        <v>183</v>
      </c>
      <c r="AU367" s="252" t="s">
        <v>88</v>
      </c>
      <c r="AV367" s="13" t="s">
        <v>86</v>
      </c>
      <c r="AW367" s="13" t="s">
        <v>34</v>
      </c>
      <c r="AX367" s="13" t="s">
        <v>79</v>
      </c>
      <c r="AY367" s="252" t="s">
        <v>174</v>
      </c>
    </row>
    <row r="368" s="14" customFormat="1">
      <c r="A368" s="14"/>
      <c r="B368" s="253"/>
      <c r="C368" s="254"/>
      <c r="D368" s="244" t="s">
        <v>183</v>
      </c>
      <c r="E368" s="255" t="s">
        <v>1</v>
      </c>
      <c r="F368" s="256" t="s">
        <v>1330</v>
      </c>
      <c r="G368" s="254"/>
      <c r="H368" s="257">
        <v>14.060000000000001</v>
      </c>
      <c r="I368" s="258"/>
      <c r="J368" s="254"/>
      <c r="K368" s="254"/>
      <c r="L368" s="259"/>
      <c r="M368" s="260"/>
      <c r="N368" s="261"/>
      <c r="O368" s="261"/>
      <c r="P368" s="261"/>
      <c r="Q368" s="261"/>
      <c r="R368" s="261"/>
      <c r="S368" s="261"/>
      <c r="T368" s="26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3" t="s">
        <v>183</v>
      </c>
      <c r="AU368" s="263" t="s">
        <v>88</v>
      </c>
      <c r="AV368" s="14" t="s">
        <v>88</v>
      </c>
      <c r="AW368" s="14" t="s">
        <v>34</v>
      </c>
      <c r="AX368" s="14" t="s">
        <v>79</v>
      </c>
      <c r="AY368" s="263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1331</v>
      </c>
      <c r="G369" s="254"/>
      <c r="H369" s="257">
        <v>464.92000000000002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79</v>
      </c>
      <c r="AY369" s="263" t="s">
        <v>174</v>
      </c>
    </row>
    <row r="370" s="15" customFormat="1">
      <c r="A370" s="15"/>
      <c r="B370" s="264"/>
      <c r="C370" s="265"/>
      <c r="D370" s="244" t="s">
        <v>183</v>
      </c>
      <c r="E370" s="266" t="s">
        <v>1</v>
      </c>
      <c r="F370" s="267" t="s">
        <v>201</v>
      </c>
      <c r="G370" s="265"/>
      <c r="H370" s="268">
        <v>478.98000000000002</v>
      </c>
      <c r="I370" s="269"/>
      <c r="J370" s="265"/>
      <c r="K370" s="265"/>
      <c r="L370" s="270"/>
      <c r="M370" s="271"/>
      <c r="N370" s="272"/>
      <c r="O370" s="272"/>
      <c r="P370" s="272"/>
      <c r="Q370" s="272"/>
      <c r="R370" s="272"/>
      <c r="S370" s="272"/>
      <c r="T370" s="273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4" t="s">
        <v>183</v>
      </c>
      <c r="AU370" s="274" t="s">
        <v>88</v>
      </c>
      <c r="AV370" s="15" t="s">
        <v>181</v>
      </c>
      <c r="AW370" s="15" t="s">
        <v>34</v>
      </c>
      <c r="AX370" s="15" t="s">
        <v>86</v>
      </c>
      <c r="AY370" s="274" t="s">
        <v>174</v>
      </c>
    </row>
    <row r="371" s="12" customFormat="1" ht="22.8" customHeight="1">
      <c r="A371" s="12"/>
      <c r="B371" s="213"/>
      <c r="C371" s="214"/>
      <c r="D371" s="215" t="s">
        <v>78</v>
      </c>
      <c r="E371" s="227" t="s">
        <v>690</v>
      </c>
      <c r="F371" s="227" t="s">
        <v>691</v>
      </c>
      <c r="G371" s="214"/>
      <c r="H371" s="214"/>
      <c r="I371" s="217"/>
      <c r="J371" s="228">
        <f>BK371</f>
        <v>0</v>
      </c>
      <c r="K371" s="214"/>
      <c r="L371" s="219"/>
      <c r="M371" s="220"/>
      <c r="N371" s="221"/>
      <c r="O371" s="221"/>
      <c r="P371" s="222">
        <f>SUM(P372:P395)</f>
        <v>0</v>
      </c>
      <c r="Q371" s="221"/>
      <c r="R371" s="222">
        <f>SUM(R372:R395)</f>
        <v>0</v>
      </c>
      <c r="S371" s="221"/>
      <c r="T371" s="223">
        <f>SUM(T372:T395)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24" t="s">
        <v>86</v>
      </c>
      <c r="AT371" s="225" t="s">
        <v>78</v>
      </c>
      <c r="AU371" s="225" t="s">
        <v>86</v>
      </c>
      <c r="AY371" s="224" t="s">
        <v>174</v>
      </c>
      <c r="BK371" s="226">
        <f>SUM(BK372:BK395)</f>
        <v>0</v>
      </c>
    </row>
    <row r="372" s="2" customFormat="1" ht="37.8" customHeight="1">
      <c r="A372" s="39"/>
      <c r="B372" s="40"/>
      <c r="C372" s="229" t="s">
        <v>563</v>
      </c>
      <c r="D372" s="229" t="s">
        <v>176</v>
      </c>
      <c r="E372" s="230" t="s">
        <v>693</v>
      </c>
      <c r="F372" s="231" t="s">
        <v>694</v>
      </c>
      <c r="G372" s="232" t="s">
        <v>362</v>
      </c>
      <c r="H372" s="233">
        <v>477.69099999999997</v>
      </c>
      <c r="I372" s="234"/>
      <c r="J372" s="235">
        <f>ROUND(I372*H372,2)</f>
        <v>0</v>
      </c>
      <c r="K372" s="231" t="s">
        <v>180</v>
      </c>
      <c r="L372" s="45"/>
      <c r="M372" s="236" t="s">
        <v>1</v>
      </c>
      <c r="N372" s="237" t="s">
        <v>44</v>
      </c>
      <c r="O372" s="92"/>
      <c r="P372" s="238">
        <f>O372*H372</f>
        <v>0</v>
      </c>
      <c r="Q372" s="238">
        <v>0</v>
      </c>
      <c r="R372" s="238">
        <f>Q372*H372</f>
        <v>0</v>
      </c>
      <c r="S372" s="238">
        <v>0</v>
      </c>
      <c r="T372" s="23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0" t="s">
        <v>181</v>
      </c>
      <c r="AT372" s="240" t="s">
        <v>176</v>
      </c>
      <c r="AU372" s="240" t="s">
        <v>88</v>
      </c>
      <c r="AY372" s="18" t="s">
        <v>174</v>
      </c>
      <c r="BE372" s="241">
        <f>IF(N372="základní",J372,0)</f>
        <v>0</v>
      </c>
      <c r="BF372" s="241">
        <f>IF(N372="snížená",J372,0)</f>
        <v>0</v>
      </c>
      <c r="BG372" s="241">
        <f>IF(N372="zákl. přenesená",J372,0)</f>
        <v>0</v>
      </c>
      <c r="BH372" s="241">
        <f>IF(N372="sníž. přenesená",J372,0)</f>
        <v>0</v>
      </c>
      <c r="BI372" s="241">
        <f>IF(N372="nulová",J372,0)</f>
        <v>0</v>
      </c>
      <c r="BJ372" s="18" t="s">
        <v>86</v>
      </c>
      <c r="BK372" s="241">
        <f>ROUND(I372*H372,2)</f>
        <v>0</v>
      </c>
      <c r="BL372" s="18" t="s">
        <v>181</v>
      </c>
      <c r="BM372" s="240" t="s">
        <v>1335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1336</v>
      </c>
      <c r="G373" s="254"/>
      <c r="H373" s="257">
        <v>74.155000000000001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1337</v>
      </c>
      <c r="G374" s="254"/>
      <c r="H374" s="257">
        <v>119.316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1338</v>
      </c>
      <c r="G375" s="254"/>
      <c r="H375" s="257">
        <v>85.200000000000003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1339</v>
      </c>
      <c r="G376" s="254"/>
      <c r="H376" s="257">
        <v>4.6420000000000003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1340</v>
      </c>
      <c r="G377" s="254"/>
      <c r="H377" s="257">
        <v>62.253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1341</v>
      </c>
      <c r="G378" s="254"/>
      <c r="H378" s="257">
        <v>3.0150000000000001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1342</v>
      </c>
      <c r="G379" s="254"/>
      <c r="H379" s="257">
        <v>129.11000000000001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5" customFormat="1">
      <c r="A380" s="15"/>
      <c r="B380" s="264"/>
      <c r="C380" s="265"/>
      <c r="D380" s="244" t="s">
        <v>183</v>
      </c>
      <c r="E380" s="266" t="s">
        <v>1</v>
      </c>
      <c r="F380" s="267" t="s">
        <v>201</v>
      </c>
      <c r="G380" s="265"/>
      <c r="H380" s="268">
        <v>477.69099999999997</v>
      </c>
      <c r="I380" s="269"/>
      <c r="J380" s="265"/>
      <c r="K380" s="265"/>
      <c r="L380" s="270"/>
      <c r="M380" s="271"/>
      <c r="N380" s="272"/>
      <c r="O380" s="272"/>
      <c r="P380" s="272"/>
      <c r="Q380" s="272"/>
      <c r="R380" s="272"/>
      <c r="S380" s="272"/>
      <c r="T380" s="273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4" t="s">
        <v>183</v>
      </c>
      <c r="AU380" s="274" t="s">
        <v>88</v>
      </c>
      <c r="AV380" s="15" t="s">
        <v>181</v>
      </c>
      <c r="AW380" s="15" t="s">
        <v>34</v>
      </c>
      <c r="AX380" s="15" t="s">
        <v>86</v>
      </c>
      <c r="AY380" s="274" t="s">
        <v>174</v>
      </c>
    </row>
    <row r="381" s="2" customFormat="1" ht="37.8" customHeight="1">
      <c r="A381" s="39"/>
      <c r="B381" s="40"/>
      <c r="C381" s="229" t="s">
        <v>568</v>
      </c>
      <c r="D381" s="229" t="s">
        <v>176</v>
      </c>
      <c r="E381" s="230" t="s">
        <v>703</v>
      </c>
      <c r="F381" s="231" t="s">
        <v>704</v>
      </c>
      <c r="G381" s="232" t="s">
        <v>362</v>
      </c>
      <c r="H381" s="233">
        <v>10986.893</v>
      </c>
      <c r="I381" s="234"/>
      <c r="J381" s="235">
        <f>ROUND(I381*H381,2)</f>
        <v>0</v>
      </c>
      <c r="K381" s="231" t="s">
        <v>180</v>
      </c>
      <c r="L381" s="45"/>
      <c r="M381" s="236" t="s">
        <v>1</v>
      </c>
      <c r="N381" s="237" t="s">
        <v>44</v>
      </c>
      <c r="O381" s="92"/>
      <c r="P381" s="238">
        <f>O381*H381</f>
        <v>0</v>
      </c>
      <c r="Q381" s="238">
        <v>0</v>
      </c>
      <c r="R381" s="238">
        <f>Q381*H381</f>
        <v>0</v>
      </c>
      <c r="S381" s="238">
        <v>0</v>
      </c>
      <c r="T381" s="23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40" t="s">
        <v>181</v>
      </c>
      <c r="AT381" s="240" t="s">
        <v>176</v>
      </c>
      <c r="AU381" s="240" t="s">
        <v>88</v>
      </c>
      <c r="AY381" s="18" t="s">
        <v>174</v>
      </c>
      <c r="BE381" s="241">
        <f>IF(N381="základní",J381,0)</f>
        <v>0</v>
      </c>
      <c r="BF381" s="241">
        <f>IF(N381="snížená",J381,0)</f>
        <v>0</v>
      </c>
      <c r="BG381" s="241">
        <f>IF(N381="zákl. přenesená",J381,0)</f>
        <v>0</v>
      </c>
      <c r="BH381" s="241">
        <f>IF(N381="sníž. přenesená",J381,0)</f>
        <v>0</v>
      </c>
      <c r="BI381" s="241">
        <f>IF(N381="nulová",J381,0)</f>
        <v>0</v>
      </c>
      <c r="BJ381" s="18" t="s">
        <v>86</v>
      </c>
      <c r="BK381" s="241">
        <f>ROUND(I381*H381,2)</f>
        <v>0</v>
      </c>
      <c r="BL381" s="18" t="s">
        <v>181</v>
      </c>
      <c r="BM381" s="240" t="s">
        <v>1343</v>
      </c>
    </row>
    <row r="382" s="13" customFormat="1">
      <c r="A382" s="13"/>
      <c r="B382" s="242"/>
      <c r="C382" s="243"/>
      <c r="D382" s="244" t="s">
        <v>183</v>
      </c>
      <c r="E382" s="245" t="s">
        <v>1</v>
      </c>
      <c r="F382" s="246" t="s">
        <v>706</v>
      </c>
      <c r="G382" s="243"/>
      <c r="H382" s="245" t="s">
        <v>1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2" t="s">
        <v>183</v>
      </c>
      <c r="AU382" s="252" t="s">
        <v>88</v>
      </c>
      <c r="AV382" s="13" t="s">
        <v>86</v>
      </c>
      <c r="AW382" s="13" t="s">
        <v>34</v>
      </c>
      <c r="AX382" s="13" t="s">
        <v>79</v>
      </c>
      <c r="AY382" s="252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1344</v>
      </c>
      <c r="G383" s="254"/>
      <c r="H383" s="257">
        <v>10986.893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86</v>
      </c>
      <c r="AY383" s="263" t="s">
        <v>174</v>
      </c>
    </row>
    <row r="384" s="2" customFormat="1" ht="44.25" customHeight="1">
      <c r="A384" s="39"/>
      <c r="B384" s="40"/>
      <c r="C384" s="229" t="s">
        <v>574</v>
      </c>
      <c r="D384" s="229" t="s">
        <v>176</v>
      </c>
      <c r="E384" s="230" t="s">
        <v>867</v>
      </c>
      <c r="F384" s="231" t="s">
        <v>868</v>
      </c>
      <c r="G384" s="232" t="s">
        <v>362</v>
      </c>
      <c r="H384" s="233">
        <v>85.200000000000003</v>
      </c>
      <c r="I384" s="234"/>
      <c r="J384" s="235">
        <f>ROUND(I384*H384,2)</f>
        <v>0</v>
      </c>
      <c r="K384" s="231" t="s">
        <v>180</v>
      </c>
      <c r="L384" s="45"/>
      <c r="M384" s="236" t="s">
        <v>1</v>
      </c>
      <c r="N384" s="237" t="s">
        <v>44</v>
      </c>
      <c r="O384" s="92"/>
      <c r="P384" s="238">
        <f>O384*H384</f>
        <v>0</v>
      </c>
      <c r="Q384" s="238">
        <v>0</v>
      </c>
      <c r="R384" s="238">
        <f>Q384*H384</f>
        <v>0</v>
      </c>
      <c r="S384" s="238">
        <v>0</v>
      </c>
      <c r="T384" s="23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0" t="s">
        <v>181</v>
      </c>
      <c r="AT384" s="240" t="s">
        <v>176</v>
      </c>
      <c r="AU384" s="240" t="s">
        <v>88</v>
      </c>
      <c r="AY384" s="18" t="s">
        <v>174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86</v>
      </c>
      <c r="BK384" s="241">
        <f>ROUND(I384*H384,2)</f>
        <v>0</v>
      </c>
      <c r="BL384" s="18" t="s">
        <v>181</v>
      </c>
      <c r="BM384" s="240" t="s">
        <v>1345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1338</v>
      </c>
      <c r="G385" s="254"/>
      <c r="H385" s="257">
        <v>85.200000000000003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86</v>
      </c>
      <c r="AY385" s="263" t="s">
        <v>174</v>
      </c>
    </row>
    <row r="386" s="2" customFormat="1" ht="44.25" customHeight="1">
      <c r="A386" s="39"/>
      <c r="B386" s="40"/>
      <c r="C386" s="229" t="s">
        <v>578</v>
      </c>
      <c r="D386" s="229" t="s">
        <v>176</v>
      </c>
      <c r="E386" s="230" t="s">
        <v>870</v>
      </c>
      <c r="F386" s="231" t="s">
        <v>871</v>
      </c>
      <c r="G386" s="232" t="s">
        <v>362</v>
      </c>
      <c r="H386" s="233">
        <v>199.02000000000001</v>
      </c>
      <c r="I386" s="234"/>
      <c r="J386" s="235">
        <f>ROUND(I386*H386,2)</f>
        <v>0</v>
      </c>
      <c r="K386" s="231" t="s">
        <v>180</v>
      </c>
      <c r="L386" s="45"/>
      <c r="M386" s="236" t="s">
        <v>1</v>
      </c>
      <c r="N386" s="237" t="s">
        <v>44</v>
      </c>
      <c r="O386" s="92"/>
      <c r="P386" s="238">
        <f>O386*H386</f>
        <v>0</v>
      </c>
      <c r="Q386" s="238">
        <v>0</v>
      </c>
      <c r="R386" s="238">
        <f>Q386*H386</f>
        <v>0</v>
      </c>
      <c r="S386" s="238">
        <v>0</v>
      </c>
      <c r="T386" s="23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40" t="s">
        <v>181</v>
      </c>
      <c r="AT386" s="240" t="s">
        <v>176</v>
      </c>
      <c r="AU386" s="240" t="s">
        <v>88</v>
      </c>
      <c r="AY386" s="18" t="s">
        <v>174</v>
      </c>
      <c r="BE386" s="241">
        <f>IF(N386="základní",J386,0)</f>
        <v>0</v>
      </c>
      <c r="BF386" s="241">
        <f>IF(N386="snížená",J386,0)</f>
        <v>0</v>
      </c>
      <c r="BG386" s="241">
        <f>IF(N386="zákl. přenesená",J386,0)</f>
        <v>0</v>
      </c>
      <c r="BH386" s="241">
        <f>IF(N386="sníž. přenesená",J386,0)</f>
        <v>0</v>
      </c>
      <c r="BI386" s="241">
        <f>IF(N386="nulová",J386,0)</f>
        <v>0</v>
      </c>
      <c r="BJ386" s="18" t="s">
        <v>86</v>
      </c>
      <c r="BK386" s="241">
        <f>ROUND(I386*H386,2)</f>
        <v>0</v>
      </c>
      <c r="BL386" s="18" t="s">
        <v>181</v>
      </c>
      <c r="BM386" s="240" t="s">
        <v>1346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1339</v>
      </c>
      <c r="G387" s="254"/>
      <c r="H387" s="257">
        <v>4.6420000000000003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79</v>
      </c>
      <c r="AY387" s="263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1340</v>
      </c>
      <c r="G388" s="254"/>
      <c r="H388" s="257">
        <v>62.253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1341</v>
      </c>
      <c r="G389" s="254"/>
      <c r="H389" s="257">
        <v>3.0150000000000001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4" customFormat="1">
      <c r="A390" s="14"/>
      <c r="B390" s="253"/>
      <c r="C390" s="254"/>
      <c r="D390" s="244" t="s">
        <v>183</v>
      </c>
      <c r="E390" s="255" t="s">
        <v>1</v>
      </c>
      <c r="F390" s="256" t="s">
        <v>1342</v>
      </c>
      <c r="G390" s="254"/>
      <c r="H390" s="257">
        <v>129.11000000000001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3" t="s">
        <v>183</v>
      </c>
      <c r="AU390" s="263" t="s">
        <v>88</v>
      </c>
      <c r="AV390" s="14" t="s">
        <v>88</v>
      </c>
      <c r="AW390" s="14" t="s">
        <v>34</v>
      </c>
      <c r="AX390" s="14" t="s">
        <v>79</v>
      </c>
      <c r="AY390" s="263" t="s">
        <v>174</v>
      </c>
    </row>
    <row r="391" s="15" customFormat="1">
      <c r="A391" s="15"/>
      <c r="B391" s="264"/>
      <c r="C391" s="265"/>
      <c r="D391" s="244" t="s">
        <v>183</v>
      </c>
      <c r="E391" s="266" t="s">
        <v>1</v>
      </c>
      <c r="F391" s="267" t="s">
        <v>201</v>
      </c>
      <c r="G391" s="265"/>
      <c r="H391" s="268">
        <v>199.02000000000001</v>
      </c>
      <c r="I391" s="269"/>
      <c r="J391" s="265"/>
      <c r="K391" s="265"/>
      <c r="L391" s="270"/>
      <c r="M391" s="271"/>
      <c r="N391" s="272"/>
      <c r="O391" s="272"/>
      <c r="P391" s="272"/>
      <c r="Q391" s="272"/>
      <c r="R391" s="272"/>
      <c r="S391" s="272"/>
      <c r="T391" s="273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4" t="s">
        <v>183</v>
      </c>
      <c r="AU391" s="274" t="s">
        <v>88</v>
      </c>
      <c r="AV391" s="15" t="s">
        <v>181</v>
      </c>
      <c r="AW391" s="15" t="s">
        <v>34</v>
      </c>
      <c r="AX391" s="15" t="s">
        <v>86</v>
      </c>
      <c r="AY391" s="274" t="s">
        <v>174</v>
      </c>
    </row>
    <row r="392" s="2" customFormat="1" ht="44.25" customHeight="1">
      <c r="A392" s="39"/>
      <c r="B392" s="40"/>
      <c r="C392" s="229" t="s">
        <v>582</v>
      </c>
      <c r="D392" s="229" t="s">
        <v>176</v>
      </c>
      <c r="E392" s="230" t="s">
        <v>873</v>
      </c>
      <c r="F392" s="231" t="s">
        <v>773</v>
      </c>
      <c r="G392" s="232" t="s">
        <v>362</v>
      </c>
      <c r="H392" s="233">
        <v>193.471</v>
      </c>
      <c r="I392" s="234"/>
      <c r="J392" s="235">
        <f>ROUND(I392*H392,2)</f>
        <v>0</v>
      </c>
      <c r="K392" s="231" t="s">
        <v>180</v>
      </c>
      <c r="L392" s="45"/>
      <c r="M392" s="236" t="s">
        <v>1</v>
      </c>
      <c r="N392" s="237" t="s">
        <v>44</v>
      </c>
      <c r="O392" s="92"/>
      <c r="P392" s="238">
        <f>O392*H392</f>
        <v>0</v>
      </c>
      <c r="Q392" s="238">
        <v>0</v>
      </c>
      <c r="R392" s="238">
        <f>Q392*H392</f>
        <v>0</v>
      </c>
      <c r="S392" s="238">
        <v>0</v>
      </c>
      <c r="T392" s="23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40" t="s">
        <v>181</v>
      </c>
      <c r="AT392" s="240" t="s">
        <v>176</v>
      </c>
      <c r="AU392" s="240" t="s">
        <v>88</v>
      </c>
      <c r="AY392" s="18" t="s">
        <v>174</v>
      </c>
      <c r="BE392" s="241">
        <f>IF(N392="základní",J392,0)</f>
        <v>0</v>
      </c>
      <c r="BF392" s="241">
        <f>IF(N392="snížená",J392,0)</f>
        <v>0</v>
      </c>
      <c r="BG392" s="241">
        <f>IF(N392="zákl. přenesená",J392,0)</f>
        <v>0</v>
      </c>
      <c r="BH392" s="241">
        <f>IF(N392="sníž. přenesená",J392,0)</f>
        <v>0</v>
      </c>
      <c r="BI392" s="241">
        <f>IF(N392="nulová",J392,0)</f>
        <v>0</v>
      </c>
      <c r="BJ392" s="18" t="s">
        <v>86</v>
      </c>
      <c r="BK392" s="241">
        <f>ROUND(I392*H392,2)</f>
        <v>0</v>
      </c>
      <c r="BL392" s="18" t="s">
        <v>181</v>
      </c>
      <c r="BM392" s="240" t="s">
        <v>1347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1336</v>
      </c>
      <c r="G393" s="254"/>
      <c r="H393" s="257">
        <v>74.155000000000001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1337</v>
      </c>
      <c r="G394" s="254"/>
      <c r="H394" s="257">
        <v>119.316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193.471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12" customFormat="1" ht="22.8" customHeight="1">
      <c r="A396" s="12"/>
      <c r="B396" s="213"/>
      <c r="C396" s="214"/>
      <c r="D396" s="215" t="s">
        <v>78</v>
      </c>
      <c r="E396" s="227" t="s">
        <v>719</v>
      </c>
      <c r="F396" s="227" t="s">
        <v>720</v>
      </c>
      <c r="G396" s="214"/>
      <c r="H396" s="214"/>
      <c r="I396" s="217"/>
      <c r="J396" s="228">
        <f>BK396</f>
        <v>0</v>
      </c>
      <c r="K396" s="214"/>
      <c r="L396" s="219"/>
      <c r="M396" s="220"/>
      <c r="N396" s="221"/>
      <c r="O396" s="221"/>
      <c r="P396" s="222">
        <f>P397</f>
        <v>0</v>
      </c>
      <c r="Q396" s="221"/>
      <c r="R396" s="222">
        <f>R397</f>
        <v>0</v>
      </c>
      <c r="S396" s="221"/>
      <c r="T396" s="223">
        <f>T397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24" t="s">
        <v>86</v>
      </c>
      <c r="AT396" s="225" t="s">
        <v>78</v>
      </c>
      <c r="AU396" s="225" t="s">
        <v>86</v>
      </c>
      <c r="AY396" s="224" t="s">
        <v>174</v>
      </c>
      <c r="BK396" s="226">
        <f>BK397</f>
        <v>0</v>
      </c>
    </row>
    <row r="397" s="2" customFormat="1" ht="49.05" customHeight="1">
      <c r="A397" s="39"/>
      <c r="B397" s="40"/>
      <c r="C397" s="229" t="s">
        <v>586</v>
      </c>
      <c r="D397" s="229" t="s">
        <v>176</v>
      </c>
      <c r="E397" s="230" t="s">
        <v>722</v>
      </c>
      <c r="F397" s="231" t="s">
        <v>723</v>
      </c>
      <c r="G397" s="232" t="s">
        <v>362</v>
      </c>
      <c r="H397" s="233">
        <v>941.88300000000004</v>
      </c>
      <c r="I397" s="234"/>
      <c r="J397" s="235">
        <f>ROUND(I397*H397,2)</f>
        <v>0</v>
      </c>
      <c r="K397" s="231" t="s">
        <v>1</v>
      </c>
      <c r="L397" s="45"/>
      <c r="M397" s="289" t="s">
        <v>1</v>
      </c>
      <c r="N397" s="290" t="s">
        <v>44</v>
      </c>
      <c r="O397" s="291"/>
      <c r="P397" s="292">
        <f>O397*H397</f>
        <v>0</v>
      </c>
      <c r="Q397" s="292">
        <v>0</v>
      </c>
      <c r="R397" s="292">
        <f>Q397*H397</f>
        <v>0</v>
      </c>
      <c r="S397" s="292">
        <v>0</v>
      </c>
      <c r="T397" s="293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40" t="s">
        <v>181</v>
      </c>
      <c r="AT397" s="240" t="s">
        <v>176</v>
      </c>
      <c r="AU397" s="240" t="s">
        <v>88</v>
      </c>
      <c r="AY397" s="18" t="s">
        <v>174</v>
      </c>
      <c r="BE397" s="241">
        <f>IF(N397="základní",J397,0)</f>
        <v>0</v>
      </c>
      <c r="BF397" s="241">
        <f>IF(N397="snížená",J397,0)</f>
        <v>0</v>
      </c>
      <c r="BG397" s="241">
        <f>IF(N397="zákl. přenesená",J397,0)</f>
        <v>0</v>
      </c>
      <c r="BH397" s="241">
        <f>IF(N397="sníž. přenesená",J397,0)</f>
        <v>0</v>
      </c>
      <c r="BI397" s="241">
        <f>IF(N397="nulová",J397,0)</f>
        <v>0</v>
      </c>
      <c r="BJ397" s="18" t="s">
        <v>86</v>
      </c>
      <c r="BK397" s="241">
        <f>ROUND(I397*H397,2)</f>
        <v>0</v>
      </c>
      <c r="BL397" s="18" t="s">
        <v>181</v>
      </c>
      <c r="BM397" s="240" t="s">
        <v>1348</v>
      </c>
    </row>
    <row r="398" s="2" customFormat="1" ht="6.96" customHeight="1">
      <c r="A398" s="39"/>
      <c r="B398" s="67"/>
      <c r="C398" s="68"/>
      <c r="D398" s="68"/>
      <c r="E398" s="68"/>
      <c r="F398" s="68"/>
      <c r="G398" s="68"/>
      <c r="H398" s="68"/>
      <c r="I398" s="68"/>
      <c r="J398" s="68"/>
      <c r="K398" s="68"/>
      <c r="L398" s="45"/>
      <c r="M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</row>
  </sheetData>
  <sheetProtection sheet="1" autoFilter="0" formatColumns="0" formatRows="0" objects="1" scenarios="1" spinCount="100000" saltValue="zb+D+8U8T72sAj9msuGnV6o8VM6+uqe/nnzpvPCTRlP2/Y/D7LCdfVI2QM7kXqRcV+/TXm1r6sSpmKAgKe86wQ==" hashValue="AaUo5BuxsJS2GOQC/GSPxyLtFefGutyCzMXv3kcsgadBIU8oGiW9YTS7YLkH4R0SMlpZ/2D1rBOOT5oWBM13aw==" algorithmName="SHA-512" password="CC35"/>
  <autoFilter ref="C133:K39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1349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ROUND((SUM(BE134:BE400)),  2)</f>
        <v>0</v>
      </c>
      <c r="G37" s="39"/>
      <c r="H37" s="39"/>
      <c r="I37" s="166">
        <v>0.20999999999999999</v>
      </c>
      <c r="J37" s="165">
        <f>ROUND(((SUM(BE134:BE400))*I37),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ROUND((SUM(BF134:BF400)),  2)</f>
        <v>0</v>
      </c>
      <c r="G38" s="39"/>
      <c r="H38" s="39"/>
      <c r="I38" s="166">
        <v>0.14999999999999999</v>
      </c>
      <c r="J38" s="165">
        <f>ROUND(((SUM(BF134:BF400))*I38),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ROUND((SUM(BG134:BG400)),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ROUND((SUM(BH134:BH400)),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ROUND((SUM(BI134:BI400)),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07 - Stoka B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J244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J250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J252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J264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J315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J350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J376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J399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07 - Stoka B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63.910634146379984</v>
      </c>
      <c r="S134" s="105"/>
      <c r="T134" s="211">
        <f>T135</f>
        <v>14.769376000000001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P136+P244+P250+P252+P264+P315+P350+P376+P399</f>
        <v>0</v>
      </c>
      <c r="Q135" s="221"/>
      <c r="R135" s="222">
        <f>R136+R244+R250+R252+R264+R315+R350+R376+R399</f>
        <v>63.910634146379984</v>
      </c>
      <c r="S135" s="221"/>
      <c r="T135" s="223">
        <f>T136+T244+T250+T252+T264+T315+T350+T376+T399</f>
        <v>14.769376000000001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BK136+BK244+BK250+BK252+BK264+BK315+BK350+BK376+BK399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SUM(P137:P243)</f>
        <v>0</v>
      </c>
      <c r="Q136" s="221"/>
      <c r="R136" s="222">
        <f>SUM(R137:R243)</f>
        <v>48.837071588079993</v>
      </c>
      <c r="S136" s="221"/>
      <c r="T136" s="223">
        <f>SUM(T137:T243)</f>
        <v>14.769376000000001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SUM(BK137:BK243)</f>
        <v>0</v>
      </c>
    </row>
    <row r="137" s="2" customFormat="1" ht="76.35" customHeight="1">
      <c r="A137" s="39"/>
      <c r="B137" s="40"/>
      <c r="C137" s="229" t="s">
        <v>86</v>
      </c>
      <c r="D137" s="229" t="s">
        <v>176</v>
      </c>
      <c r="E137" s="230" t="s">
        <v>177</v>
      </c>
      <c r="F137" s="231" t="s">
        <v>178</v>
      </c>
      <c r="G137" s="232" t="s">
        <v>179</v>
      </c>
      <c r="H137" s="233">
        <v>2.5739999999999998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0.255</v>
      </c>
      <c r="T137" s="239">
        <f>S137*H137</f>
        <v>0.65637000000000001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1350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1351</v>
      </c>
      <c r="G140" s="254"/>
      <c r="H140" s="257">
        <v>2.5739999999999998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2.5739999999999998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0.7464599999999999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1352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1353</v>
      </c>
      <c r="G144" s="254"/>
      <c r="H144" s="257">
        <v>2.5739999999999998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191</v>
      </c>
      <c r="F145" s="231" t="s">
        <v>192</v>
      </c>
      <c r="G145" s="232" t="s">
        <v>179</v>
      </c>
      <c r="H145" s="233">
        <v>9.6140000000000008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0.44</v>
      </c>
      <c r="T145" s="239">
        <f>S145*H145</f>
        <v>4.2301600000000006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1354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184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1355</v>
      </c>
      <c r="G148" s="254"/>
      <c r="H148" s="257">
        <v>4.8070000000000004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3" customFormat="1">
      <c r="A149" s="13"/>
      <c r="B149" s="242"/>
      <c r="C149" s="243"/>
      <c r="D149" s="244" t="s">
        <v>183</v>
      </c>
      <c r="E149" s="245" t="s">
        <v>1</v>
      </c>
      <c r="F149" s="246" t="s">
        <v>200</v>
      </c>
      <c r="G149" s="243"/>
      <c r="H149" s="245" t="s">
        <v>1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2" t="s">
        <v>183</v>
      </c>
      <c r="AU149" s="252" t="s">
        <v>88</v>
      </c>
      <c r="AV149" s="13" t="s">
        <v>86</v>
      </c>
      <c r="AW149" s="13" t="s">
        <v>34</v>
      </c>
      <c r="AX149" s="13" t="s">
        <v>79</v>
      </c>
      <c r="AY149" s="252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1355</v>
      </c>
      <c r="G150" s="254"/>
      <c r="H150" s="257">
        <v>4.8070000000000004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5" customFormat="1">
      <c r="A151" s="15"/>
      <c r="B151" s="264"/>
      <c r="C151" s="265"/>
      <c r="D151" s="244" t="s">
        <v>183</v>
      </c>
      <c r="E151" s="266" t="s">
        <v>1</v>
      </c>
      <c r="F151" s="267" t="s">
        <v>201</v>
      </c>
      <c r="G151" s="265"/>
      <c r="H151" s="268">
        <v>9.6140000000000008</v>
      </c>
      <c r="I151" s="269"/>
      <c r="J151" s="265"/>
      <c r="K151" s="265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183</v>
      </c>
      <c r="AU151" s="274" t="s">
        <v>88</v>
      </c>
      <c r="AV151" s="15" t="s">
        <v>181</v>
      </c>
      <c r="AW151" s="15" t="s">
        <v>34</v>
      </c>
      <c r="AX151" s="15" t="s">
        <v>86</v>
      </c>
      <c r="AY151" s="274" t="s">
        <v>174</v>
      </c>
    </row>
    <row r="152" s="2" customFormat="1" ht="62.7" customHeight="1">
      <c r="A152" s="39"/>
      <c r="B152" s="40"/>
      <c r="C152" s="229" t="s">
        <v>181</v>
      </c>
      <c r="D152" s="229" t="s">
        <v>176</v>
      </c>
      <c r="E152" s="230" t="s">
        <v>202</v>
      </c>
      <c r="F152" s="231" t="s">
        <v>203</v>
      </c>
      <c r="G152" s="232" t="s">
        <v>179</v>
      </c>
      <c r="H152" s="233">
        <v>6.5549999999999997</v>
      </c>
      <c r="I152" s="234"/>
      <c r="J152" s="235">
        <f>ROUND(I152*H152,2)</f>
        <v>0</v>
      </c>
      <c r="K152" s="231" t="s">
        <v>180</v>
      </c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0.32500000000000001</v>
      </c>
      <c r="T152" s="239">
        <f>S152*H152</f>
        <v>2.1303749999999999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181</v>
      </c>
      <c r="AT152" s="240" t="s">
        <v>176</v>
      </c>
      <c r="AU152" s="240" t="s">
        <v>88</v>
      </c>
      <c r="AY152" s="18" t="s">
        <v>174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86</v>
      </c>
      <c r="BK152" s="241">
        <f>ROUND(I152*H152,2)</f>
        <v>0</v>
      </c>
      <c r="BL152" s="18" t="s">
        <v>181</v>
      </c>
      <c r="BM152" s="240" t="s">
        <v>1356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184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185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1357</v>
      </c>
      <c r="G155" s="254"/>
      <c r="H155" s="257">
        <v>6.5549999999999997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86</v>
      </c>
      <c r="AY155" s="263" t="s">
        <v>174</v>
      </c>
    </row>
    <row r="156" s="2" customFormat="1" ht="55.5" customHeight="1">
      <c r="A156" s="39"/>
      <c r="B156" s="40"/>
      <c r="C156" s="229" t="s">
        <v>210</v>
      </c>
      <c r="D156" s="229" t="s">
        <v>176</v>
      </c>
      <c r="E156" s="230" t="s">
        <v>211</v>
      </c>
      <c r="F156" s="231" t="s">
        <v>212</v>
      </c>
      <c r="G156" s="232" t="s">
        <v>179</v>
      </c>
      <c r="H156" s="233">
        <v>13.109999999999999</v>
      </c>
      <c r="I156" s="234"/>
      <c r="J156" s="235">
        <f>ROUND(I156*H156,2)</f>
        <v>0</v>
      </c>
      <c r="K156" s="231" t="s">
        <v>180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0.22</v>
      </c>
      <c r="T156" s="239">
        <f>S156*H156</f>
        <v>2.8841999999999999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88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1358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1359</v>
      </c>
      <c r="G159" s="254"/>
      <c r="H159" s="257">
        <v>8.3030000000000008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200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1355</v>
      </c>
      <c r="G161" s="254"/>
      <c r="H161" s="257">
        <v>4.8070000000000004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5" customFormat="1">
      <c r="A162" s="15"/>
      <c r="B162" s="264"/>
      <c r="C162" s="265"/>
      <c r="D162" s="244" t="s">
        <v>183</v>
      </c>
      <c r="E162" s="266" t="s">
        <v>1</v>
      </c>
      <c r="F162" s="267" t="s">
        <v>201</v>
      </c>
      <c r="G162" s="265"/>
      <c r="H162" s="268">
        <v>13.109999999999999</v>
      </c>
      <c r="I162" s="269"/>
      <c r="J162" s="265"/>
      <c r="K162" s="265"/>
      <c r="L162" s="270"/>
      <c r="M162" s="271"/>
      <c r="N162" s="272"/>
      <c r="O162" s="272"/>
      <c r="P162" s="272"/>
      <c r="Q162" s="272"/>
      <c r="R162" s="272"/>
      <c r="S162" s="272"/>
      <c r="T162" s="27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4" t="s">
        <v>183</v>
      </c>
      <c r="AU162" s="274" t="s">
        <v>88</v>
      </c>
      <c r="AV162" s="15" t="s">
        <v>181</v>
      </c>
      <c r="AW162" s="15" t="s">
        <v>34</v>
      </c>
      <c r="AX162" s="15" t="s">
        <v>86</v>
      </c>
      <c r="AY162" s="274" t="s">
        <v>174</v>
      </c>
    </row>
    <row r="163" s="2" customFormat="1" ht="44.25" customHeight="1">
      <c r="A163" s="39"/>
      <c r="B163" s="40"/>
      <c r="C163" s="229" t="s">
        <v>219</v>
      </c>
      <c r="D163" s="229" t="s">
        <v>176</v>
      </c>
      <c r="E163" s="230" t="s">
        <v>220</v>
      </c>
      <c r="F163" s="231" t="s">
        <v>221</v>
      </c>
      <c r="G163" s="232" t="s">
        <v>179</v>
      </c>
      <c r="H163" s="233">
        <v>14.640000000000001</v>
      </c>
      <c r="I163" s="234"/>
      <c r="J163" s="235">
        <f>ROUND(I163*H163,2)</f>
        <v>0</v>
      </c>
      <c r="K163" s="231" t="s">
        <v>180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1.0000000000000001E-05</v>
      </c>
      <c r="R163" s="238">
        <f>Q163*H163</f>
        <v>0.00014640000000000001</v>
      </c>
      <c r="S163" s="238">
        <v>0.11500000000000001</v>
      </c>
      <c r="T163" s="239">
        <f>S163*H163</f>
        <v>1.6836000000000002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1360</v>
      </c>
    </row>
    <row r="164" s="2" customFormat="1">
      <c r="A164" s="39"/>
      <c r="B164" s="40"/>
      <c r="C164" s="41"/>
      <c r="D164" s="244" t="s">
        <v>223</v>
      </c>
      <c r="E164" s="41"/>
      <c r="F164" s="275" t="s">
        <v>224</v>
      </c>
      <c r="G164" s="41"/>
      <c r="H164" s="41"/>
      <c r="I164" s="276"/>
      <c r="J164" s="41"/>
      <c r="K164" s="41"/>
      <c r="L164" s="45"/>
      <c r="M164" s="277"/>
      <c r="N164" s="27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223</v>
      </c>
      <c r="AU164" s="18" t="s">
        <v>88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185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1361</v>
      </c>
      <c r="G167" s="254"/>
      <c r="H167" s="257">
        <v>14.640000000000001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86</v>
      </c>
      <c r="AY167" s="263" t="s">
        <v>174</v>
      </c>
    </row>
    <row r="168" s="2" customFormat="1" ht="44.25" customHeight="1">
      <c r="A168" s="39"/>
      <c r="B168" s="40"/>
      <c r="C168" s="229" t="s">
        <v>230</v>
      </c>
      <c r="D168" s="229" t="s">
        <v>176</v>
      </c>
      <c r="E168" s="230" t="s">
        <v>231</v>
      </c>
      <c r="F168" s="231" t="s">
        <v>232</v>
      </c>
      <c r="G168" s="232" t="s">
        <v>179</v>
      </c>
      <c r="H168" s="233">
        <v>10.051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2.0000000000000002E-05</v>
      </c>
      <c r="R168" s="238">
        <f>Q168*H168</f>
        <v>0.00020102000000000002</v>
      </c>
      <c r="S168" s="238">
        <v>0.161</v>
      </c>
      <c r="T168" s="239">
        <f>S168*H168</f>
        <v>1.6182110000000001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1362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234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184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185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4" customFormat="1">
      <c r="A172" s="14"/>
      <c r="B172" s="253"/>
      <c r="C172" s="254"/>
      <c r="D172" s="244" t="s">
        <v>183</v>
      </c>
      <c r="E172" s="255" t="s">
        <v>1</v>
      </c>
      <c r="F172" s="256" t="s">
        <v>1363</v>
      </c>
      <c r="G172" s="254"/>
      <c r="H172" s="257">
        <v>10.051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3" t="s">
        <v>183</v>
      </c>
      <c r="AU172" s="263" t="s">
        <v>88</v>
      </c>
      <c r="AV172" s="14" t="s">
        <v>88</v>
      </c>
      <c r="AW172" s="14" t="s">
        <v>34</v>
      </c>
      <c r="AX172" s="14" t="s">
        <v>86</v>
      </c>
      <c r="AY172" s="263" t="s">
        <v>174</v>
      </c>
    </row>
    <row r="173" s="2" customFormat="1" ht="49.05" customHeight="1">
      <c r="A173" s="39"/>
      <c r="B173" s="40"/>
      <c r="C173" s="229" t="s">
        <v>240</v>
      </c>
      <c r="D173" s="229" t="s">
        <v>176</v>
      </c>
      <c r="E173" s="230" t="s">
        <v>241</v>
      </c>
      <c r="F173" s="231" t="s">
        <v>242</v>
      </c>
      <c r="G173" s="232" t="s">
        <v>243</v>
      </c>
      <c r="H173" s="233">
        <v>4</v>
      </c>
      <c r="I173" s="234"/>
      <c r="J173" s="235">
        <f>ROUND(I173*H173,2)</f>
        <v>0</v>
      </c>
      <c r="K173" s="231" t="s">
        <v>180</v>
      </c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0.20499999999999999</v>
      </c>
      <c r="T173" s="239">
        <f>S173*H173</f>
        <v>0.81999999999999995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181</v>
      </c>
      <c r="AT173" s="240" t="s">
        <v>176</v>
      </c>
      <c r="AU173" s="240" t="s">
        <v>88</v>
      </c>
      <c r="AY173" s="18" t="s">
        <v>174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86</v>
      </c>
      <c r="BK173" s="241">
        <f>ROUND(I173*H173,2)</f>
        <v>0</v>
      </c>
      <c r="BL173" s="18" t="s">
        <v>181</v>
      </c>
      <c r="BM173" s="240" t="s">
        <v>1364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245</v>
      </c>
      <c r="G174" s="254"/>
      <c r="H174" s="257">
        <v>4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86</v>
      </c>
      <c r="AY174" s="263" t="s">
        <v>174</v>
      </c>
    </row>
    <row r="175" s="2" customFormat="1" ht="24.15" customHeight="1">
      <c r="A175" s="39"/>
      <c r="B175" s="40"/>
      <c r="C175" s="229" t="s">
        <v>246</v>
      </c>
      <c r="D175" s="229" t="s">
        <v>176</v>
      </c>
      <c r="E175" s="230" t="s">
        <v>247</v>
      </c>
      <c r="F175" s="231" t="s">
        <v>248</v>
      </c>
      <c r="G175" s="232" t="s">
        <v>249</v>
      </c>
      <c r="H175" s="233">
        <v>64.319999999999993</v>
      </c>
      <c r="I175" s="234"/>
      <c r="J175" s="235">
        <f>ROUND(I175*H175,2)</f>
        <v>0</v>
      </c>
      <c r="K175" s="231" t="s">
        <v>180</v>
      </c>
      <c r="L175" s="45"/>
      <c r="M175" s="236" t="s">
        <v>1</v>
      </c>
      <c r="N175" s="237" t="s">
        <v>44</v>
      </c>
      <c r="O175" s="92"/>
      <c r="P175" s="238">
        <f>O175*H175</f>
        <v>0</v>
      </c>
      <c r="Q175" s="238">
        <v>3.2634E-05</v>
      </c>
      <c r="R175" s="238">
        <f>Q175*H175</f>
        <v>0.0020990188799999998</v>
      </c>
      <c r="S175" s="238">
        <v>0</v>
      </c>
      <c r="T175" s="23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0" t="s">
        <v>181</v>
      </c>
      <c r="AT175" s="240" t="s">
        <v>176</v>
      </c>
      <c r="AU175" s="240" t="s">
        <v>88</v>
      </c>
      <c r="AY175" s="18" t="s">
        <v>174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86</v>
      </c>
      <c r="BK175" s="241">
        <f>ROUND(I175*H175,2)</f>
        <v>0</v>
      </c>
      <c r="BL175" s="18" t="s">
        <v>181</v>
      </c>
      <c r="BM175" s="240" t="s">
        <v>1365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1366</v>
      </c>
      <c r="G176" s="254"/>
      <c r="H176" s="257">
        <v>64.319999999999993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86</v>
      </c>
      <c r="AY176" s="263" t="s">
        <v>174</v>
      </c>
    </row>
    <row r="177" s="2" customFormat="1" ht="37.8" customHeight="1">
      <c r="A177" s="39"/>
      <c r="B177" s="40"/>
      <c r="C177" s="229" t="s">
        <v>252</v>
      </c>
      <c r="D177" s="229" t="s">
        <v>176</v>
      </c>
      <c r="E177" s="230" t="s">
        <v>253</v>
      </c>
      <c r="F177" s="231" t="s">
        <v>254</v>
      </c>
      <c r="G177" s="232" t="s">
        <v>255</v>
      </c>
      <c r="H177" s="233">
        <v>2.6800000000000002</v>
      </c>
      <c r="I177" s="234"/>
      <c r="J177" s="235">
        <f>ROUND(I177*H177,2)</f>
        <v>0</v>
      </c>
      <c r="K177" s="231" t="s">
        <v>180</v>
      </c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181</v>
      </c>
      <c r="AT177" s="240" t="s">
        <v>176</v>
      </c>
      <c r="AU177" s="240" t="s">
        <v>88</v>
      </c>
      <c r="AY177" s="18" t="s">
        <v>174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86</v>
      </c>
      <c r="BK177" s="241">
        <f>ROUND(I177*H177,2)</f>
        <v>0</v>
      </c>
      <c r="BL177" s="18" t="s">
        <v>181</v>
      </c>
      <c r="BM177" s="240" t="s">
        <v>1367</v>
      </c>
    </row>
    <row r="178" s="14" customFormat="1">
      <c r="A178" s="14"/>
      <c r="B178" s="253"/>
      <c r="C178" s="254"/>
      <c r="D178" s="244" t="s">
        <v>183</v>
      </c>
      <c r="E178" s="255" t="s">
        <v>1</v>
      </c>
      <c r="F178" s="256" t="s">
        <v>1368</v>
      </c>
      <c r="G178" s="254"/>
      <c r="H178" s="257">
        <v>2.6800000000000002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183</v>
      </c>
      <c r="AU178" s="263" t="s">
        <v>88</v>
      </c>
      <c r="AV178" s="14" t="s">
        <v>88</v>
      </c>
      <c r="AW178" s="14" t="s">
        <v>34</v>
      </c>
      <c r="AX178" s="14" t="s">
        <v>86</v>
      </c>
      <c r="AY178" s="263" t="s">
        <v>174</v>
      </c>
    </row>
    <row r="179" s="2" customFormat="1" ht="90" customHeight="1">
      <c r="A179" s="39"/>
      <c r="B179" s="40"/>
      <c r="C179" s="229" t="s">
        <v>258</v>
      </c>
      <c r="D179" s="229" t="s">
        <v>176</v>
      </c>
      <c r="E179" s="230" t="s">
        <v>259</v>
      </c>
      <c r="F179" s="231" t="s">
        <v>260</v>
      </c>
      <c r="G179" s="232" t="s">
        <v>243</v>
      </c>
      <c r="H179" s="233">
        <v>2.2000000000000002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0.0086767000000000007</v>
      </c>
      <c r="R179" s="238">
        <f>Q179*H179</f>
        <v>0.019088740000000003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1369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892</v>
      </c>
      <c r="G180" s="254"/>
      <c r="H180" s="257">
        <v>2.2000000000000002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90" customHeight="1">
      <c r="A181" s="39"/>
      <c r="B181" s="40"/>
      <c r="C181" s="229" t="s">
        <v>264</v>
      </c>
      <c r="D181" s="229" t="s">
        <v>176</v>
      </c>
      <c r="E181" s="230" t="s">
        <v>265</v>
      </c>
      <c r="F181" s="231" t="s">
        <v>266</v>
      </c>
      <c r="G181" s="232" t="s">
        <v>243</v>
      </c>
      <c r="H181" s="233">
        <v>3.2999999999999998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0.036904300000000001</v>
      </c>
      <c r="R181" s="238">
        <f>Q181*H181</f>
        <v>0.12178419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1370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1371</v>
      </c>
      <c r="G182" s="254"/>
      <c r="H182" s="257">
        <v>3.2999999999999998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24.15" customHeight="1">
      <c r="A183" s="39"/>
      <c r="B183" s="40"/>
      <c r="C183" s="229" t="s">
        <v>269</v>
      </c>
      <c r="D183" s="229" t="s">
        <v>176</v>
      </c>
      <c r="E183" s="230" t="s">
        <v>1372</v>
      </c>
      <c r="F183" s="231" t="s">
        <v>1373</v>
      </c>
      <c r="G183" s="232" t="s">
        <v>179</v>
      </c>
      <c r="H183" s="233">
        <v>22.099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1374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184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185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1375</v>
      </c>
      <c r="G186" s="254"/>
      <c r="H186" s="257">
        <v>22.099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274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13.640000000000001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1376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1377</v>
      </c>
      <c r="G188" s="254"/>
      <c r="H188" s="257">
        <v>13.640000000000001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8</v>
      </c>
      <c r="D189" s="229" t="s">
        <v>176</v>
      </c>
      <c r="E189" s="230" t="s">
        <v>281</v>
      </c>
      <c r="F189" s="231" t="s">
        <v>282</v>
      </c>
      <c r="G189" s="232" t="s">
        <v>277</v>
      </c>
      <c r="H189" s="233">
        <v>39.665999999999997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1378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1379</v>
      </c>
      <c r="G193" s="254"/>
      <c r="H193" s="257">
        <v>37.454999999999998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1380</v>
      </c>
      <c r="G194" s="254"/>
      <c r="H194" s="257">
        <v>2.2109999999999999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39.665999999999997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289</v>
      </c>
      <c r="D196" s="229" t="s">
        <v>176</v>
      </c>
      <c r="E196" s="230" t="s">
        <v>290</v>
      </c>
      <c r="F196" s="231" t="s">
        <v>291</v>
      </c>
      <c r="G196" s="232" t="s">
        <v>277</v>
      </c>
      <c r="H196" s="233">
        <v>39.665999999999997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1381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1379</v>
      </c>
      <c r="G200" s="254"/>
      <c r="H200" s="257">
        <v>37.454999999999998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1380</v>
      </c>
      <c r="G201" s="254"/>
      <c r="H201" s="257">
        <v>2.2109999999999999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39.665999999999997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293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124.72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0.072507219199999987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1382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1383</v>
      </c>
      <c r="G204" s="254"/>
      <c r="H204" s="257">
        <v>124.72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37.8" customHeight="1">
      <c r="A205" s="39"/>
      <c r="B205" s="40"/>
      <c r="C205" s="229" t="s">
        <v>297</v>
      </c>
      <c r="D205" s="229" t="s">
        <v>176</v>
      </c>
      <c r="E205" s="230" t="s">
        <v>316</v>
      </c>
      <c r="F205" s="231" t="s">
        <v>317</v>
      </c>
      <c r="G205" s="232" t="s">
        <v>179</v>
      </c>
      <c r="H205" s="233">
        <v>124.72</v>
      </c>
      <c r="I205" s="234"/>
      <c r="J205" s="235">
        <f>ROUND(I205*H205,2)</f>
        <v>0</v>
      </c>
      <c r="K205" s="231" t="s">
        <v>180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1384</v>
      </c>
    </row>
    <row r="206" s="2" customFormat="1" ht="62.7" customHeight="1">
      <c r="A206" s="39"/>
      <c r="B206" s="40"/>
      <c r="C206" s="229" t="s">
        <v>302</v>
      </c>
      <c r="D206" s="229" t="s">
        <v>176</v>
      </c>
      <c r="E206" s="230" t="s">
        <v>328</v>
      </c>
      <c r="F206" s="231" t="s">
        <v>329</v>
      </c>
      <c r="G206" s="232" t="s">
        <v>277</v>
      </c>
      <c r="H206" s="233">
        <v>79.331999999999994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1385</v>
      </c>
    </row>
    <row r="207" s="13" customFormat="1">
      <c r="A207" s="13"/>
      <c r="B207" s="242"/>
      <c r="C207" s="243"/>
      <c r="D207" s="244" t="s">
        <v>183</v>
      </c>
      <c r="E207" s="245" t="s">
        <v>1</v>
      </c>
      <c r="F207" s="246" t="s">
        <v>331</v>
      </c>
      <c r="G207" s="243"/>
      <c r="H207" s="245" t="s">
        <v>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183</v>
      </c>
      <c r="AU207" s="252" t="s">
        <v>88</v>
      </c>
      <c r="AV207" s="13" t="s">
        <v>86</v>
      </c>
      <c r="AW207" s="13" t="s">
        <v>34</v>
      </c>
      <c r="AX207" s="13" t="s">
        <v>79</v>
      </c>
      <c r="AY207" s="252" t="s">
        <v>174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1386</v>
      </c>
      <c r="G208" s="254"/>
      <c r="H208" s="257">
        <v>79.331999999999994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86</v>
      </c>
      <c r="AY208" s="263" t="s">
        <v>174</v>
      </c>
    </row>
    <row r="209" s="2" customFormat="1" ht="62.7" customHeight="1">
      <c r="A209" s="39"/>
      <c r="B209" s="40"/>
      <c r="C209" s="229" t="s">
        <v>307</v>
      </c>
      <c r="D209" s="229" t="s">
        <v>176</v>
      </c>
      <c r="E209" s="230" t="s">
        <v>1387</v>
      </c>
      <c r="F209" s="231" t="s">
        <v>1388</v>
      </c>
      <c r="G209" s="232" t="s">
        <v>277</v>
      </c>
      <c r="H209" s="233">
        <v>0.28799999999999998</v>
      </c>
      <c r="I209" s="234"/>
      <c r="J209" s="235">
        <f>ROUND(I209*H209,2)</f>
        <v>0</v>
      </c>
      <c r="K209" s="231" t="s">
        <v>180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88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1389</v>
      </c>
    </row>
    <row r="210" s="14" customFormat="1">
      <c r="A210" s="14"/>
      <c r="B210" s="253"/>
      <c r="C210" s="254"/>
      <c r="D210" s="244" t="s">
        <v>183</v>
      </c>
      <c r="E210" s="255" t="s">
        <v>1</v>
      </c>
      <c r="F210" s="256" t="s">
        <v>1390</v>
      </c>
      <c r="G210" s="254"/>
      <c r="H210" s="257">
        <v>0.28799999999999998</v>
      </c>
      <c r="I210" s="258"/>
      <c r="J210" s="254"/>
      <c r="K210" s="254"/>
      <c r="L210" s="259"/>
      <c r="M210" s="260"/>
      <c r="N210" s="261"/>
      <c r="O210" s="261"/>
      <c r="P210" s="261"/>
      <c r="Q210" s="261"/>
      <c r="R210" s="261"/>
      <c r="S210" s="261"/>
      <c r="T210" s="26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3" t="s">
        <v>183</v>
      </c>
      <c r="AU210" s="263" t="s">
        <v>88</v>
      </c>
      <c r="AV210" s="14" t="s">
        <v>88</v>
      </c>
      <c r="AW210" s="14" t="s">
        <v>34</v>
      </c>
      <c r="AX210" s="14" t="s">
        <v>86</v>
      </c>
      <c r="AY210" s="263" t="s">
        <v>174</v>
      </c>
    </row>
    <row r="211" s="2" customFormat="1" ht="62.7" customHeight="1">
      <c r="A211" s="39"/>
      <c r="B211" s="40"/>
      <c r="C211" s="229" t="s">
        <v>7</v>
      </c>
      <c r="D211" s="229" t="s">
        <v>176</v>
      </c>
      <c r="E211" s="230" t="s">
        <v>347</v>
      </c>
      <c r="F211" s="231" t="s">
        <v>348</v>
      </c>
      <c r="G211" s="232" t="s">
        <v>277</v>
      </c>
      <c r="H211" s="233">
        <v>39.521999999999998</v>
      </c>
      <c r="I211" s="234"/>
      <c r="J211" s="235">
        <f>ROUND(I211*H211,2)</f>
        <v>0</v>
      </c>
      <c r="K211" s="231" t="s">
        <v>180</v>
      </c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181</v>
      </c>
      <c r="AT211" s="240" t="s">
        <v>176</v>
      </c>
      <c r="AU211" s="240" t="s">
        <v>88</v>
      </c>
      <c r="AY211" s="18" t="s">
        <v>174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86</v>
      </c>
      <c r="BK211" s="241">
        <f>ROUND(I211*H211,2)</f>
        <v>0</v>
      </c>
      <c r="BL211" s="18" t="s">
        <v>181</v>
      </c>
      <c r="BM211" s="240" t="s">
        <v>1391</v>
      </c>
    </row>
    <row r="212" s="13" customFormat="1">
      <c r="A212" s="13"/>
      <c r="B212" s="242"/>
      <c r="C212" s="243"/>
      <c r="D212" s="244" t="s">
        <v>183</v>
      </c>
      <c r="E212" s="245" t="s">
        <v>1</v>
      </c>
      <c r="F212" s="246" t="s">
        <v>337</v>
      </c>
      <c r="G212" s="243"/>
      <c r="H212" s="245" t="s">
        <v>1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2" t="s">
        <v>183</v>
      </c>
      <c r="AU212" s="252" t="s">
        <v>88</v>
      </c>
      <c r="AV212" s="13" t="s">
        <v>86</v>
      </c>
      <c r="AW212" s="13" t="s">
        <v>34</v>
      </c>
      <c r="AX212" s="13" t="s">
        <v>79</v>
      </c>
      <c r="AY212" s="252" t="s">
        <v>174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1392</v>
      </c>
      <c r="G213" s="254"/>
      <c r="H213" s="257">
        <v>79.331999999999994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79</v>
      </c>
      <c r="AY213" s="263" t="s">
        <v>174</v>
      </c>
    </row>
    <row r="214" s="14" customFormat="1">
      <c r="A214" s="14"/>
      <c r="B214" s="253"/>
      <c r="C214" s="254"/>
      <c r="D214" s="244" t="s">
        <v>183</v>
      </c>
      <c r="E214" s="255" t="s">
        <v>1</v>
      </c>
      <c r="F214" s="256" t="s">
        <v>1393</v>
      </c>
      <c r="G214" s="254"/>
      <c r="H214" s="257">
        <v>-39.810000000000002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3" t="s">
        <v>183</v>
      </c>
      <c r="AU214" s="263" t="s">
        <v>88</v>
      </c>
      <c r="AV214" s="14" t="s">
        <v>88</v>
      </c>
      <c r="AW214" s="14" t="s">
        <v>34</v>
      </c>
      <c r="AX214" s="14" t="s">
        <v>79</v>
      </c>
      <c r="AY214" s="263" t="s">
        <v>174</v>
      </c>
    </row>
    <row r="215" s="15" customFormat="1">
      <c r="A215" s="15"/>
      <c r="B215" s="264"/>
      <c r="C215" s="265"/>
      <c r="D215" s="244" t="s">
        <v>183</v>
      </c>
      <c r="E215" s="266" t="s">
        <v>1</v>
      </c>
      <c r="F215" s="267" t="s">
        <v>201</v>
      </c>
      <c r="G215" s="265"/>
      <c r="H215" s="268">
        <v>39.521999999999998</v>
      </c>
      <c r="I215" s="269"/>
      <c r="J215" s="265"/>
      <c r="K215" s="265"/>
      <c r="L215" s="270"/>
      <c r="M215" s="271"/>
      <c r="N215" s="272"/>
      <c r="O215" s="272"/>
      <c r="P215" s="272"/>
      <c r="Q215" s="272"/>
      <c r="R215" s="272"/>
      <c r="S215" s="272"/>
      <c r="T215" s="27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4" t="s">
        <v>183</v>
      </c>
      <c r="AU215" s="274" t="s">
        <v>88</v>
      </c>
      <c r="AV215" s="15" t="s">
        <v>181</v>
      </c>
      <c r="AW215" s="15" t="s">
        <v>34</v>
      </c>
      <c r="AX215" s="15" t="s">
        <v>86</v>
      </c>
      <c r="AY215" s="274" t="s">
        <v>174</v>
      </c>
    </row>
    <row r="216" s="2" customFormat="1" ht="66.75" customHeight="1">
      <c r="A216" s="39"/>
      <c r="B216" s="40"/>
      <c r="C216" s="229" t="s">
        <v>315</v>
      </c>
      <c r="D216" s="229" t="s">
        <v>176</v>
      </c>
      <c r="E216" s="230" t="s">
        <v>351</v>
      </c>
      <c r="F216" s="231" t="s">
        <v>352</v>
      </c>
      <c r="G216" s="232" t="s">
        <v>277</v>
      </c>
      <c r="H216" s="233">
        <v>553.30799999999999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1394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344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1395</v>
      </c>
      <c r="G218" s="254"/>
      <c r="H218" s="257">
        <v>553.30799999999999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86</v>
      </c>
      <c r="AY218" s="263" t="s">
        <v>174</v>
      </c>
    </row>
    <row r="219" s="2" customFormat="1" ht="44.25" customHeight="1">
      <c r="A219" s="39"/>
      <c r="B219" s="40"/>
      <c r="C219" s="229" t="s">
        <v>319</v>
      </c>
      <c r="D219" s="229" t="s">
        <v>176</v>
      </c>
      <c r="E219" s="230" t="s">
        <v>1133</v>
      </c>
      <c r="F219" s="231" t="s">
        <v>1134</v>
      </c>
      <c r="G219" s="232" t="s">
        <v>277</v>
      </c>
      <c r="H219" s="233">
        <v>39.665999999999997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1396</v>
      </c>
    </row>
    <row r="220" s="2" customFormat="1" ht="44.25" customHeight="1">
      <c r="A220" s="39"/>
      <c r="B220" s="40"/>
      <c r="C220" s="229" t="s">
        <v>323</v>
      </c>
      <c r="D220" s="229" t="s">
        <v>176</v>
      </c>
      <c r="E220" s="230" t="s">
        <v>1397</v>
      </c>
      <c r="F220" s="231" t="s">
        <v>1398</v>
      </c>
      <c r="G220" s="232" t="s">
        <v>277</v>
      </c>
      <c r="H220" s="233">
        <v>0.14399999999999999</v>
      </c>
      <c r="I220" s="234"/>
      <c r="J220" s="235">
        <f>ROUND(I220*H220,2)</f>
        <v>0</v>
      </c>
      <c r="K220" s="231" t="s">
        <v>180</v>
      </c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181</v>
      </c>
      <c r="AT220" s="240" t="s">
        <v>176</v>
      </c>
      <c r="AU220" s="240" t="s">
        <v>88</v>
      </c>
      <c r="AY220" s="18" t="s">
        <v>174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86</v>
      </c>
      <c r="BK220" s="241">
        <f>ROUND(I220*H220,2)</f>
        <v>0</v>
      </c>
      <c r="BL220" s="18" t="s">
        <v>181</v>
      </c>
      <c r="BM220" s="240" t="s">
        <v>1399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1400</v>
      </c>
      <c r="G221" s="254"/>
      <c r="H221" s="257">
        <v>0.14399999999999999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44.25" customHeight="1">
      <c r="A222" s="39"/>
      <c r="B222" s="40"/>
      <c r="C222" s="229" t="s">
        <v>327</v>
      </c>
      <c r="D222" s="229" t="s">
        <v>176</v>
      </c>
      <c r="E222" s="230" t="s">
        <v>772</v>
      </c>
      <c r="F222" s="231" t="s">
        <v>773</v>
      </c>
      <c r="G222" s="232" t="s">
        <v>362</v>
      </c>
      <c r="H222" s="233">
        <v>75.091999999999999</v>
      </c>
      <c r="I222" s="234"/>
      <c r="J222" s="235">
        <f>ROUND(I222*H222,2)</f>
        <v>0</v>
      </c>
      <c r="K222" s="231" t="s">
        <v>180</v>
      </c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181</v>
      </c>
      <c r="AT222" s="240" t="s">
        <v>176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1401</v>
      </c>
    </row>
    <row r="223" s="2" customFormat="1">
      <c r="A223" s="39"/>
      <c r="B223" s="40"/>
      <c r="C223" s="41"/>
      <c r="D223" s="244" t="s">
        <v>223</v>
      </c>
      <c r="E223" s="41"/>
      <c r="F223" s="275" t="s">
        <v>364</v>
      </c>
      <c r="G223" s="41"/>
      <c r="H223" s="41"/>
      <c r="I223" s="276"/>
      <c r="J223" s="41"/>
      <c r="K223" s="41"/>
      <c r="L223" s="45"/>
      <c r="M223" s="277"/>
      <c r="N223" s="278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223</v>
      </c>
      <c r="AU223" s="18" t="s">
        <v>88</v>
      </c>
    </row>
    <row r="224" s="14" customFormat="1">
      <c r="A224" s="14"/>
      <c r="B224" s="253"/>
      <c r="C224" s="254"/>
      <c r="D224" s="244" t="s">
        <v>183</v>
      </c>
      <c r="E224" s="255" t="s">
        <v>1</v>
      </c>
      <c r="F224" s="256" t="s">
        <v>1402</v>
      </c>
      <c r="G224" s="254"/>
      <c r="H224" s="257">
        <v>75.091999999999999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3" t="s">
        <v>183</v>
      </c>
      <c r="AU224" s="263" t="s">
        <v>88</v>
      </c>
      <c r="AV224" s="14" t="s">
        <v>88</v>
      </c>
      <c r="AW224" s="14" t="s">
        <v>34</v>
      </c>
      <c r="AX224" s="14" t="s">
        <v>86</v>
      </c>
      <c r="AY224" s="263" t="s">
        <v>174</v>
      </c>
    </row>
    <row r="225" s="2" customFormat="1" ht="44.25" customHeight="1">
      <c r="A225" s="39"/>
      <c r="B225" s="40"/>
      <c r="C225" s="229" t="s">
        <v>333</v>
      </c>
      <c r="D225" s="229" t="s">
        <v>176</v>
      </c>
      <c r="E225" s="230" t="s">
        <v>367</v>
      </c>
      <c r="F225" s="231" t="s">
        <v>368</v>
      </c>
      <c r="G225" s="232" t="s">
        <v>277</v>
      </c>
      <c r="H225" s="233">
        <v>48.969999999999999</v>
      </c>
      <c r="I225" s="234"/>
      <c r="J225" s="235">
        <f>ROUND(I225*H225,2)</f>
        <v>0</v>
      </c>
      <c r="K225" s="231" t="s">
        <v>180</v>
      </c>
      <c r="L225" s="45"/>
      <c r="M225" s="236" t="s">
        <v>1</v>
      </c>
      <c r="N225" s="237" t="s">
        <v>44</v>
      </c>
      <c r="O225" s="92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181</v>
      </c>
      <c r="AT225" s="240" t="s">
        <v>176</v>
      </c>
      <c r="AU225" s="240" t="s">
        <v>88</v>
      </c>
      <c r="AY225" s="18" t="s">
        <v>174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86</v>
      </c>
      <c r="BK225" s="241">
        <f>ROUND(I225*H225,2)</f>
        <v>0</v>
      </c>
      <c r="BL225" s="18" t="s">
        <v>181</v>
      </c>
      <c r="BM225" s="240" t="s">
        <v>1403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1404</v>
      </c>
      <c r="G226" s="254"/>
      <c r="H226" s="257">
        <v>39.810000000000002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79</v>
      </c>
      <c r="AY226" s="263" t="s">
        <v>174</v>
      </c>
    </row>
    <row r="227" s="14" customFormat="1">
      <c r="A227" s="14"/>
      <c r="B227" s="253"/>
      <c r="C227" s="254"/>
      <c r="D227" s="244" t="s">
        <v>183</v>
      </c>
      <c r="E227" s="255" t="s">
        <v>1</v>
      </c>
      <c r="F227" s="256" t="s">
        <v>1405</v>
      </c>
      <c r="G227" s="254"/>
      <c r="H227" s="257">
        <v>9.1600000000000001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3" t="s">
        <v>183</v>
      </c>
      <c r="AU227" s="263" t="s">
        <v>88</v>
      </c>
      <c r="AV227" s="14" t="s">
        <v>88</v>
      </c>
      <c r="AW227" s="14" t="s">
        <v>34</v>
      </c>
      <c r="AX227" s="14" t="s">
        <v>79</v>
      </c>
      <c r="AY227" s="263" t="s">
        <v>174</v>
      </c>
    </row>
    <row r="228" s="15" customFormat="1">
      <c r="A228" s="15"/>
      <c r="B228" s="264"/>
      <c r="C228" s="265"/>
      <c r="D228" s="244" t="s">
        <v>183</v>
      </c>
      <c r="E228" s="266" t="s">
        <v>1</v>
      </c>
      <c r="F228" s="267" t="s">
        <v>201</v>
      </c>
      <c r="G228" s="265"/>
      <c r="H228" s="268">
        <v>48.969999999999999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183</v>
      </c>
      <c r="AU228" s="274" t="s">
        <v>88</v>
      </c>
      <c r="AV228" s="15" t="s">
        <v>181</v>
      </c>
      <c r="AW228" s="15" t="s">
        <v>34</v>
      </c>
      <c r="AX228" s="15" t="s">
        <v>86</v>
      </c>
      <c r="AY228" s="274" t="s">
        <v>174</v>
      </c>
    </row>
    <row r="229" s="2" customFormat="1" ht="16.5" customHeight="1">
      <c r="A229" s="39"/>
      <c r="B229" s="40"/>
      <c r="C229" s="279" t="s">
        <v>340</v>
      </c>
      <c r="D229" s="279" t="s">
        <v>298</v>
      </c>
      <c r="E229" s="280" t="s">
        <v>373</v>
      </c>
      <c r="F229" s="281" t="s">
        <v>374</v>
      </c>
      <c r="G229" s="282" t="s">
        <v>362</v>
      </c>
      <c r="H229" s="283">
        <v>18.32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1</v>
      </c>
      <c r="R229" s="238">
        <f>Q229*H229</f>
        <v>18.32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1406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1407</v>
      </c>
      <c r="G230" s="254"/>
      <c r="H230" s="257">
        <v>18.32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86</v>
      </c>
      <c r="AY230" s="263" t="s">
        <v>174</v>
      </c>
    </row>
    <row r="231" s="2" customFormat="1" ht="66.75" customHeight="1">
      <c r="A231" s="39"/>
      <c r="B231" s="40"/>
      <c r="C231" s="229" t="s">
        <v>346</v>
      </c>
      <c r="D231" s="229" t="s">
        <v>176</v>
      </c>
      <c r="E231" s="230" t="s">
        <v>378</v>
      </c>
      <c r="F231" s="231" t="s">
        <v>379</v>
      </c>
      <c r="G231" s="232" t="s">
        <v>277</v>
      </c>
      <c r="H231" s="233">
        <v>15.15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1408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1409</v>
      </c>
      <c r="G232" s="254"/>
      <c r="H232" s="257">
        <v>15.15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2" customFormat="1" ht="16.5" customHeight="1">
      <c r="A233" s="39"/>
      <c r="B233" s="40"/>
      <c r="C233" s="279" t="s">
        <v>350</v>
      </c>
      <c r="D233" s="279" t="s">
        <v>298</v>
      </c>
      <c r="E233" s="280" t="s">
        <v>383</v>
      </c>
      <c r="F233" s="281" t="s">
        <v>384</v>
      </c>
      <c r="G233" s="282" t="s">
        <v>362</v>
      </c>
      <c r="H233" s="283">
        <v>30.300000000000001</v>
      </c>
      <c r="I233" s="284"/>
      <c r="J233" s="285">
        <f>ROUND(I233*H233,2)</f>
        <v>0</v>
      </c>
      <c r="K233" s="281" t="s">
        <v>180</v>
      </c>
      <c r="L233" s="286"/>
      <c r="M233" s="287" t="s">
        <v>1</v>
      </c>
      <c r="N233" s="288" t="s">
        <v>44</v>
      </c>
      <c r="O233" s="92"/>
      <c r="P233" s="238">
        <f>O233*H233</f>
        <v>0</v>
      </c>
      <c r="Q233" s="238">
        <v>1</v>
      </c>
      <c r="R233" s="238">
        <f>Q233*H233</f>
        <v>30.300000000000001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240</v>
      </c>
      <c r="AT233" s="240" t="s">
        <v>298</v>
      </c>
      <c r="AU233" s="240" t="s">
        <v>88</v>
      </c>
      <c r="AY233" s="18" t="s">
        <v>174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86</v>
      </c>
      <c r="BK233" s="241">
        <f>ROUND(I233*H233,2)</f>
        <v>0</v>
      </c>
      <c r="BL233" s="18" t="s">
        <v>181</v>
      </c>
      <c r="BM233" s="240" t="s">
        <v>1410</v>
      </c>
    </row>
    <row r="234" s="14" customFormat="1">
      <c r="A234" s="14"/>
      <c r="B234" s="253"/>
      <c r="C234" s="254"/>
      <c r="D234" s="244" t="s">
        <v>183</v>
      </c>
      <c r="E234" s="254"/>
      <c r="F234" s="256" t="s">
        <v>1411</v>
      </c>
      <c r="G234" s="254"/>
      <c r="H234" s="257">
        <v>30.300000000000001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4</v>
      </c>
      <c r="AX234" s="14" t="s">
        <v>86</v>
      </c>
      <c r="AY234" s="263" t="s">
        <v>174</v>
      </c>
    </row>
    <row r="235" s="2" customFormat="1" ht="55.5" customHeight="1">
      <c r="A235" s="39"/>
      <c r="B235" s="40"/>
      <c r="C235" s="229" t="s">
        <v>355</v>
      </c>
      <c r="D235" s="229" t="s">
        <v>176</v>
      </c>
      <c r="E235" s="230" t="s">
        <v>388</v>
      </c>
      <c r="F235" s="231" t="s">
        <v>389</v>
      </c>
      <c r="G235" s="232" t="s">
        <v>179</v>
      </c>
      <c r="H235" s="233">
        <v>40.18</v>
      </c>
      <c r="I235" s="234"/>
      <c r="J235" s="235">
        <f>ROUND(I235*H235,2)</f>
        <v>0</v>
      </c>
      <c r="K235" s="231" t="s">
        <v>180</v>
      </c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181</v>
      </c>
      <c r="AT235" s="240" t="s">
        <v>176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1412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1413</v>
      </c>
      <c r="G236" s="254"/>
      <c r="H236" s="257">
        <v>40.18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86</v>
      </c>
      <c r="AY236" s="263" t="s">
        <v>174</v>
      </c>
    </row>
    <row r="237" s="2" customFormat="1" ht="37.8" customHeight="1">
      <c r="A237" s="39"/>
      <c r="B237" s="40"/>
      <c r="C237" s="229" t="s">
        <v>359</v>
      </c>
      <c r="D237" s="229" t="s">
        <v>176</v>
      </c>
      <c r="E237" s="230" t="s">
        <v>393</v>
      </c>
      <c r="F237" s="231" t="s">
        <v>394</v>
      </c>
      <c r="G237" s="232" t="s">
        <v>179</v>
      </c>
      <c r="H237" s="233">
        <v>22.099</v>
      </c>
      <c r="I237" s="234"/>
      <c r="J237" s="235">
        <f>ROUND(I237*H237,2)</f>
        <v>0</v>
      </c>
      <c r="K237" s="231" t="s">
        <v>180</v>
      </c>
      <c r="L237" s="45"/>
      <c r="M237" s="236" t="s">
        <v>1</v>
      </c>
      <c r="N237" s="237" t="s">
        <v>44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181</v>
      </c>
      <c r="AT237" s="240" t="s">
        <v>176</v>
      </c>
      <c r="AU237" s="240" t="s">
        <v>88</v>
      </c>
      <c r="AY237" s="18" t="s">
        <v>174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86</v>
      </c>
      <c r="BK237" s="241">
        <f>ROUND(I237*H237,2)</f>
        <v>0</v>
      </c>
      <c r="BL237" s="18" t="s">
        <v>181</v>
      </c>
      <c r="BM237" s="240" t="s">
        <v>1414</v>
      </c>
    </row>
    <row r="238" s="13" customFormat="1">
      <c r="A238" s="13"/>
      <c r="B238" s="242"/>
      <c r="C238" s="243"/>
      <c r="D238" s="244" t="s">
        <v>183</v>
      </c>
      <c r="E238" s="245" t="s">
        <v>1</v>
      </c>
      <c r="F238" s="246" t="s">
        <v>396</v>
      </c>
      <c r="G238" s="243"/>
      <c r="H238" s="245" t="s">
        <v>1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2" t="s">
        <v>183</v>
      </c>
      <c r="AU238" s="252" t="s">
        <v>88</v>
      </c>
      <c r="AV238" s="13" t="s">
        <v>86</v>
      </c>
      <c r="AW238" s="13" t="s">
        <v>34</v>
      </c>
      <c r="AX238" s="13" t="s">
        <v>79</v>
      </c>
      <c r="AY238" s="252" t="s">
        <v>174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1375</v>
      </c>
      <c r="G239" s="254"/>
      <c r="H239" s="257">
        <v>22.099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86</v>
      </c>
      <c r="AY239" s="263" t="s">
        <v>174</v>
      </c>
    </row>
    <row r="240" s="2" customFormat="1" ht="37.8" customHeight="1">
      <c r="A240" s="39"/>
      <c r="B240" s="40"/>
      <c r="C240" s="229" t="s">
        <v>366</v>
      </c>
      <c r="D240" s="229" t="s">
        <v>176</v>
      </c>
      <c r="E240" s="230" t="s">
        <v>398</v>
      </c>
      <c r="F240" s="231" t="s">
        <v>399</v>
      </c>
      <c r="G240" s="232" t="s">
        <v>179</v>
      </c>
      <c r="H240" s="233">
        <v>62.270000000000003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1415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1416</v>
      </c>
      <c r="G241" s="254"/>
      <c r="H241" s="257">
        <v>62.270000000000003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86</v>
      </c>
      <c r="AY241" s="263" t="s">
        <v>174</v>
      </c>
    </row>
    <row r="242" s="2" customFormat="1" ht="16.5" customHeight="1">
      <c r="A242" s="39"/>
      <c r="B242" s="40"/>
      <c r="C242" s="279" t="s">
        <v>372</v>
      </c>
      <c r="D242" s="279" t="s">
        <v>298</v>
      </c>
      <c r="E242" s="280" t="s">
        <v>403</v>
      </c>
      <c r="F242" s="281" t="s">
        <v>404</v>
      </c>
      <c r="G242" s="282" t="s">
        <v>405</v>
      </c>
      <c r="H242" s="283">
        <v>1.2450000000000001</v>
      </c>
      <c r="I242" s="284"/>
      <c r="J242" s="285">
        <f>ROUND(I242*H242,2)</f>
        <v>0</v>
      </c>
      <c r="K242" s="281" t="s">
        <v>180</v>
      </c>
      <c r="L242" s="286"/>
      <c r="M242" s="287" t="s">
        <v>1</v>
      </c>
      <c r="N242" s="288" t="s">
        <v>44</v>
      </c>
      <c r="O242" s="92"/>
      <c r="P242" s="238">
        <f>O242*H242</f>
        <v>0</v>
      </c>
      <c r="Q242" s="238">
        <v>0.001</v>
      </c>
      <c r="R242" s="238">
        <f>Q242*H242</f>
        <v>0.0012450000000000002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240</v>
      </c>
      <c r="AT242" s="240" t="s">
        <v>298</v>
      </c>
      <c r="AU242" s="240" t="s">
        <v>88</v>
      </c>
      <c r="AY242" s="18" t="s">
        <v>174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86</v>
      </c>
      <c r="BK242" s="241">
        <f>ROUND(I242*H242,2)</f>
        <v>0</v>
      </c>
      <c r="BL242" s="18" t="s">
        <v>181</v>
      </c>
      <c r="BM242" s="240" t="s">
        <v>1417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1418</v>
      </c>
      <c r="G243" s="254"/>
      <c r="H243" s="257">
        <v>1.2450000000000001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12" customFormat="1" ht="22.8" customHeight="1">
      <c r="A244" s="12"/>
      <c r="B244" s="213"/>
      <c r="C244" s="214"/>
      <c r="D244" s="215" t="s">
        <v>78</v>
      </c>
      <c r="E244" s="227" t="s">
        <v>88</v>
      </c>
      <c r="F244" s="227" t="s">
        <v>408</v>
      </c>
      <c r="G244" s="214"/>
      <c r="H244" s="214"/>
      <c r="I244" s="217"/>
      <c r="J244" s="228">
        <f>BK244</f>
        <v>0</v>
      </c>
      <c r="K244" s="214"/>
      <c r="L244" s="219"/>
      <c r="M244" s="220"/>
      <c r="N244" s="221"/>
      <c r="O244" s="221"/>
      <c r="P244" s="222">
        <f>SUM(P245:P249)</f>
        <v>0</v>
      </c>
      <c r="Q244" s="221"/>
      <c r="R244" s="222">
        <f>SUM(R245:R249)</f>
        <v>7.2275419199999993</v>
      </c>
      <c r="S244" s="221"/>
      <c r="T244" s="223">
        <f>SUM(T245:T249)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4" t="s">
        <v>86</v>
      </c>
      <c r="AT244" s="225" t="s">
        <v>78</v>
      </c>
      <c r="AU244" s="225" t="s">
        <v>86</v>
      </c>
      <c r="AY244" s="224" t="s">
        <v>174</v>
      </c>
      <c r="BK244" s="226">
        <f>SUM(BK245:BK249)</f>
        <v>0</v>
      </c>
    </row>
    <row r="245" s="2" customFormat="1" ht="44.25" customHeight="1">
      <c r="A245" s="39"/>
      <c r="B245" s="40"/>
      <c r="C245" s="229" t="s">
        <v>377</v>
      </c>
      <c r="D245" s="229" t="s">
        <v>176</v>
      </c>
      <c r="E245" s="230" t="s">
        <v>410</v>
      </c>
      <c r="F245" s="231" t="s">
        <v>411</v>
      </c>
      <c r="G245" s="232" t="s">
        <v>277</v>
      </c>
      <c r="H245" s="233">
        <v>4.4219999999999997</v>
      </c>
      <c r="I245" s="234"/>
      <c r="J245" s="235">
        <f>ROUND(I245*H245,2)</f>
        <v>0</v>
      </c>
      <c r="K245" s="231" t="s">
        <v>180</v>
      </c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1.6299999999999999</v>
      </c>
      <c r="R245" s="238">
        <f>Q245*H245</f>
        <v>7.2078599999999993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181</v>
      </c>
      <c r="AT245" s="240" t="s">
        <v>176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1419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184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4" customFormat="1">
      <c r="A247" s="14"/>
      <c r="B247" s="253"/>
      <c r="C247" s="254"/>
      <c r="D247" s="244" t="s">
        <v>183</v>
      </c>
      <c r="E247" s="255" t="s">
        <v>1</v>
      </c>
      <c r="F247" s="256" t="s">
        <v>1420</v>
      </c>
      <c r="G247" s="254"/>
      <c r="H247" s="257">
        <v>4.4219999999999997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3" t="s">
        <v>183</v>
      </c>
      <c r="AU247" s="263" t="s">
        <v>88</v>
      </c>
      <c r="AV247" s="14" t="s">
        <v>88</v>
      </c>
      <c r="AW247" s="14" t="s">
        <v>34</v>
      </c>
      <c r="AX247" s="14" t="s">
        <v>86</v>
      </c>
      <c r="AY247" s="263" t="s">
        <v>174</v>
      </c>
    </row>
    <row r="248" s="2" customFormat="1" ht="24.15" customHeight="1">
      <c r="A248" s="39"/>
      <c r="B248" s="40"/>
      <c r="C248" s="229" t="s">
        <v>382</v>
      </c>
      <c r="D248" s="229" t="s">
        <v>176</v>
      </c>
      <c r="E248" s="230" t="s">
        <v>416</v>
      </c>
      <c r="F248" s="231" t="s">
        <v>417</v>
      </c>
      <c r="G248" s="232" t="s">
        <v>243</v>
      </c>
      <c r="H248" s="233">
        <v>26.800000000000001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0.00073439999999999996</v>
      </c>
      <c r="R248" s="238">
        <f>Q248*H248</f>
        <v>0.019681919999999999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1421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1422</v>
      </c>
      <c r="G249" s="254"/>
      <c r="H249" s="257">
        <v>26.800000000000001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86</v>
      </c>
      <c r="AY249" s="263" t="s">
        <v>174</v>
      </c>
    </row>
    <row r="250" s="12" customFormat="1" ht="22.8" customHeight="1">
      <c r="A250" s="12"/>
      <c r="B250" s="213"/>
      <c r="C250" s="214"/>
      <c r="D250" s="215" t="s">
        <v>78</v>
      </c>
      <c r="E250" s="227" t="s">
        <v>95</v>
      </c>
      <c r="F250" s="227" t="s">
        <v>420</v>
      </c>
      <c r="G250" s="214"/>
      <c r="H250" s="214"/>
      <c r="I250" s="217"/>
      <c r="J250" s="228">
        <f>BK250</f>
        <v>0</v>
      </c>
      <c r="K250" s="214"/>
      <c r="L250" s="219"/>
      <c r="M250" s="220"/>
      <c r="N250" s="221"/>
      <c r="O250" s="221"/>
      <c r="P250" s="222">
        <f>P251</f>
        <v>0</v>
      </c>
      <c r="Q250" s="221"/>
      <c r="R250" s="222">
        <f>R251</f>
        <v>0</v>
      </c>
      <c r="S250" s="221"/>
      <c r="T250" s="223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4" t="s">
        <v>86</v>
      </c>
      <c r="AT250" s="225" t="s">
        <v>78</v>
      </c>
      <c r="AU250" s="225" t="s">
        <v>86</v>
      </c>
      <c r="AY250" s="224" t="s">
        <v>174</v>
      </c>
      <c r="BK250" s="226">
        <f>BK251</f>
        <v>0</v>
      </c>
    </row>
    <row r="251" s="2" customFormat="1" ht="24.15" customHeight="1">
      <c r="A251" s="39"/>
      <c r="B251" s="40"/>
      <c r="C251" s="229" t="s">
        <v>387</v>
      </c>
      <c r="D251" s="229" t="s">
        <v>176</v>
      </c>
      <c r="E251" s="230" t="s">
        <v>422</v>
      </c>
      <c r="F251" s="231" t="s">
        <v>423</v>
      </c>
      <c r="G251" s="232" t="s">
        <v>243</v>
      </c>
      <c r="H251" s="233">
        <v>26.800000000000001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</v>
      </c>
      <c r="R251" s="238">
        <f>Q251*H251</f>
        <v>0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1423</v>
      </c>
    </row>
    <row r="252" s="12" customFormat="1" ht="22.8" customHeight="1">
      <c r="A252" s="12"/>
      <c r="B252" s="213"/>
      <c r="C252" s="214"/>
      <c r="D252" s="215" t="s">
        <v>78</v>
      </c>
      <c r="E252" s="227" t="s">
        <v>181</v>
      </c>
      <c r="F252" s="227" t="s">
        <v>425</v>
      </c>
      <c r="G252" s="214"/>
      <c r="H252" s="214"/>
      <c r="I252" s="217"/>
      <c r="J252" s="228">
        <f>BK252</f>
        <v>0</v>
      </c>
      <c r="K252" s="214"/>
      <c r="L252" s="219"/>
      <c r="M252" s="220"/>
      <c r="N252" s="221"/>
      <c r="O252" s="221"/>
      <c r="P252" s="222">
        <f>SUM(P253:P263)</f>
        <v>0</v>
      </c>
      <c r="Q252" s="221"/>
      <c r="R252" s="222">
        <f>SUM(R253:R263)</f>
        <v>0.54868000000000006</v>
      </c>
      <c r="S252" s="221"/>
      <c r="T252" s="223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4" t="s">
        <v>86</v>
      </c>
      <c r="AT252" s="225" t="s">
        <v>78</v>
      </c>
      <c r="AU252" s="225" t="s">
        <v>86</v>
      </c>
      <c r="AY252" s="224" t="s">
        <v>174</v>
      </c>
      <c r="BK252" s="226">
        <f>SUM(BK253:BK263)</f>
        <v>0</v>
      </c>
    </row>
    <row r="253" s="2" customFormat="1" ht="33" customHeight="1">
      <c r="A253" s="39"/>
      <c r="B253" s="40"/>
      <c r="C253" s="229" t="s">
        <v>392</v>
      </c>
      <c r="D253" s="229" t="s">
        <v>176</v>
      </c>
      <c r="E253" s="230" t="s">
        <v>427</v>
      </c>
      <c r="F253" s="231" t="s">
        <v>428</v>
      </c>
      <c r="G253" s="232" t="s">
        <v>277</v>
      </c>
      <c r="H253" s="233">
        <v>2.7400000000000002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1424</v>
      </c>
    </row>
    <row r="254" s="2" customFormat="1" ht="44.25" customHeight="1">
      <c r="A254" s="39"/>
      <c r="B254" s="40"/>
      <c r="C254" s="229" t="s">
        <v>397</v>
      </c>
      <c r="D254" s="229" t="s">
        <v>176</v>
      </c>
      <c r="E254" s="230" t="s">
        <v>431</v>
      </c>
      <c r="F254" s="231" t="s">
        <v>432</v>
      </c>
      <c r="G254" s="232" t="s">
        <v>179</v>
      </c>
      <c r="H254" s="233">
        <v>2.5739999999999998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1425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1353</v>
      </c>
      <c r="G255" s="254"/>
      <c r="H255" s="257">
        <v>2.5739999999999998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86</v>
      </c>
      <c r="AY255" s="263" t="s">
        <v>174</v>
      </c>
    </row>
    <row r="256" s="2" customFormat="1" ht="24.15" customHeight="1">
      <c r="A256" s="39"/>
      <c r="B256" s="40"/>
      <c r="C256" s="229" t="s">
        <v>402</v>
      </c>
      <c r="D256" s="229" t="s">
        <v>176</v>
      </c>
      <c r="E256" s="230" t="s">
        <v>435</v>
      </c>
      <c r="F256" s="231" t="s">
        <v>436</v>
      </c>
      <c r="G256" s="232" t="s">
        <v>437</v>
      </c>
      <c r="H256" s="233">
        <v>4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0.087419999999999998</v>
      </c>
      <c r="R256" s="238">
        <f>Q256*H256</f>
        <v>0.34967999999999999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1426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792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1427</v>
      </c>
      <c r="G258" s="254"/>
      <c r="H258" s="257">
        <v>4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24.15" customHeight="1">
      <c r="A259" s="39"/>
      <c r="B259" s="40"/>
      <c r="C259" s="279" t="s">
        <v>409</v>
      </c>
      <c r="D259" s="279" t="s">
        <v>298</v>
      </c>
      <c r="E259" s="280" t="s">
        <v>446</v>
      </c>
      <c r="F259" s="281" t="s">
        <v>447</v>
      </c>
      <c r="G259" s="282" t="s">
        <v>437</v>
      </c>
      <c r="H259" s="283">
        <v>2</v>
      </c>
      <c r="I259" s="284"/>
      <c r="J259" s="285">
        <f>ROUND(I259*H259,2)</f>
        <v>0</v>
      </c>
      <c r="K259" s="281" t="s">
        <v>180</v>
      </c>
      <c r="L259" s="286"/>
      <c r="M259" s="287" t="s">
        <v>1</v>
      </c>
      <c r="N259" s="288" t="s">
        <v>44</v>
      </c>
      <c r="O259" s="92"/>
      <c r="P259" s="238">
        <f>O259*H259</f>
        <v>0</v>
      </c>
      <c r="Q259" s="238">
        <v>0.040000000000000001</v>
      </c>
      <c r="R259" s="238">
        <f>Q259*H259</f>
        <v>0.080000000000000002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240</v>
      </c>
      <c r="AT259" s="240" t="s">
        <v>298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1428</v>
      </c>
    </row>
    <row r="260" s="2" customFormat="1" ht="24.15" customHeight="1">
      <c r="A260" s="39"/>
      <c r="B260" s="40"/>
      <c r="C260" s="279" t="s">
        <v>415</v>
      </c>
      <c r="D260" s="279" t="s">
        <v>298</v>
      </c>
      <c r="E260" s="280" t="s">
        <v>450</v>
      </c>
      <c r="F260" s="281" t="s">
        <v>451</v>
      </c>
      <c r="G260" s="282" t="s">
        <v>437</v>
      </c>
      <c r="H260" s="283">
        <v>1</v>
      </c>
      <c r="I260" s="284"/>
      <c r="J260" s="285">
        <f>ROUND(I260*H260,2)</f>
        <v>0</v>
      </c>
      <c r="K260" s="281" t="s">
        <v>180</v>
      </c>
      <c r="L260" s="286"/>
      <c r="M260" s="287" t="s">
        <v>1</v>
      </c>
      <c r="N260" s="288" t="s">
        <v>44</v>
      </c>
      <c r="O260" s="92"/>
      <c r="P260" s="238">
        <f>O260*H260</f>
        <v>0</v>
      </c>
      <c r="Q260" s="238">
        <v>0.050999999999999997</v>
      </c>
      <c r="R260" s="238">
        <f>Q260*H260</f>
        <v>0.050999999999999997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240</v>
      </c>
      <c r="AT260" s="240" t="s">
        <v>298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1429</v>
      </c>
    </row>
    <row r="261" s="2" customFormat="1" ht="24.15" customHeight="1">
      <c r="A261" s="39"/>
      <c r="B261" s="40"/>
      <c r="C261" s="279" t="s">
        <v>421</v>
      </c>
      <c r="D261" s="279" t="s">
        <v>298</v>
      </c>
      <c r="E261" s="280" t="s">
        <v>454</v>
      </c>
      <c r="F261" s="281" t="s">
        <v>455</v>
      </c>
      <c r="G261" s="282" t="s">
        <v>437</v>
      </c>
      <c r="H261" s="283">
        <v>1</v>
      </c>
      <c r="I261" s="284"/>
      <c r="J261" s="285">
        <f>ROUND(I261*H261,2)</f>
        <v>0</v>
      </c>
      <c r="K261" s="281" t="s">
        <v>180</v>
      </c>
      <c r="L261" s="286"/>
      <c r="M261" s="287" t="s">
        <v>1</v>
      </c>
      <c r="N261" s="288" t="s">
        <v>44</v>
      </c>
      <c r="O261" s="92"/>
      <c r="P261" s="238">
        <f>O261*H261</f>
        <v>0</v>
      </c>
      <c r="Q261" s="238">
        <v>0.068000000000000005</v>
      </c>
      <c r="R261" s="238">
        <f>Q261*H261</f>
        <v>0.068000000000000005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240</v>
      </c>
      <c r="AT261" s="240" t="s">
        <v>298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1430</v>
      </c>
    </row>
    <row r="262" s="2" customFormat="1" ht="49.05" customHeight="1">
      <c r="A262" s="39"/>
      <c r="B262" s="40"/>
      <c r="C262" s="229" t="s">
        <v>426</v>
      </c>
      <c r="D262" s="229" t="s">
        <v>176</v>
      </c>
      <c r="E262" s="230" t="s">
        <v>466</v>
      </c>
      <c r="F262" s="231" t="s">
        <v>467</v>
      </c>
      <c r="G262" s="232" t="s">
        <v>277</v>
      </c>
      <c r="H262" s="233">
        <v>0.40200000000000002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1431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1160</v>
      </c>
      <c r="G263" s="254"/>
      <c r="H263" s="257">
        <v>0.40200000000000002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12" customFormat="1" ht="22.8" customHeight="1">
      <c r="A264" s="12"/>
      <c r="B264" s="213"/>
      <c r="C264" s="214"/>
      <c r="D264" s="215" t="s">
        <v>78</v>
      </c>
      <c r="E264" s="227" t="s">
        <v>210</v>
      </c>
      <c r="F264" s="227" t="s">
        <v>470</v>
      </c>
      <c r="G264" s="214"/>
      <c r="H264" s="214"/>
      <c r="I264" s="217"/>
      <c r="J264" s="228">
        <f>BK264</f>
        <v>0</v>
      </c>
      <c r="K264" s="214"/>
      <c r="L264" s="219"/>
      <c r="M264" s="220"/>
      <c r="N264" s="221"/>
      <c r="O264" s="221"/>
      <c r="P264" s="222">
        <f>SUM(P265:P314)</f>
        <v>0</v>
      </c>
      <c r="Q264" s="221"/>
      <c r="R264" s="222">
        <f>SUM(R265:R314)</f>
        <v>0.27480899999999997</v>
      </c>
      <c r="S264" s="221"/>
      <c r="T264" s="223">
        <f>SUM(T265:T314)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4" t="s">
        <v>86</v>
      </c>
      <c r="AT264" s="225" t="s">
        <v>78</v>
      </c>
      <c r="AU264" s="225" t="s">
        <v>86</v>
      </c>
      <c r="AY264" s="224" t="s">
        <v>174</v>
      </c>
      <c r="BK264" s="226">
        <f>SUM(BK265:BK314)</f>
        <v>0</v>
      </c>
    </row>
    <row r="265" s="2" customFormat="1" ht="37.8" customHeight="1">
      <c r="A265" s="39"/>
      <c r="B265" s="40"/>
      <c r="C265" s="229" t="s">
        <v>430</v>
      </c>
      <c r="D265" s="229" t="s">
        <v>176</v>
      </c>
      <c r="E265" s="230" t="s">
        <v>472</v>
      </c>
      <c r="F265" s="231" t="s">
        <v>473</v>
      </c>
      <c r="G265" s="232" t="s">
        <v>179</v>
      </c>
      <c r="H265" s="233">
        <v>4.8070000000000004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1432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184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185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4" customFormat="1">
      <c r="A268" s="14"/>
      <c r="B268" s="253"/>
      <c r="C268" s="254"/>
      <c r="D268" s="244" t="s">
        <v>183</v>
      </c>
      <c r="E268" s="255" t="s">
        <v>1</v>
      </c>
      <c r="F268" s="256" t="s">
        <v>1355</v>
      </c>
      <c r="G268" s="254"/>
      <c r="H268" s="257">
        <v>4.8070000000000004</v>
      </c>
      <c r="I268" s="258"/>
      <c r="J268" s="254"/>
      <c r="K268" s="254"/>
      <c r="L268" s="259"/>
      <c r="M268" s="260"/>
      <c r="N268" s="261"/>
      <c r="O268" s="261"/>
      <c r="P268" s="261"/>
      <c r="Q268" s="261"/>
      <c r="R268" s="261"/>
      <c r="S268" s="261"/>
      <c r="T268" s="26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3" t="s">
        <v>183</v>
      </c>
      <c r="AU268" s="263" t="s">
        <v>88</v>
      </c>
      <c r="AV268" s="14" t="s">
        <v>88</v>
      </c>
      <c r="AW268" s="14" t="s">
        <v>34</v>
      </c>
      <c r="AX268" s="14" t="s">
        <v>86</v>
      </c>
      <c r="AY268" s="263" t="s">
        <v>174</v>
      </c>
    </row>
    <row r="269" s="2" customFormat="1" ht="33" customHeight="1">
      <c r="A269" s="39"/>
      <c r="B269" s="40"/>
      <c r="C269" s="229" t="s">
        <v>434</v>
      </c>
      <c r="D269" s="229" t="s">
        <v>176</v>
      </c>
      <c r="E269" s="230" t="s">
        <v>476</v>
      </c>
      <c r="F269" s="231" t="s">
        <v>477</v>
      </c>
      <c r="G269" s="232" t="s">
        <v>179</v>
      </c>
      <c r="H269" s="233">
        <v>2.5739999999999998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1433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1353</v>
      </c>
      <c r="G270" s="254"/>
      <c r="H270" s="257">
        <v>2.5739999999999998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33" customHeight="1">
      <c r="A271" s="39"/>
      <c r="B271" s="40"/>
      <c r="C271" s="229" t="s">
        <v>441</v>
      </c>
      <c r="D271" s="229" t="s">
        <v>176</v>
      </c>
      <c r="E271" s="230" t="s">
        <v>480</v>
      </c>
      <c r="F271" s="231" t="s">
        <v>481</v>
      </c>
      <c r="G271" s="232" t="s">
        <v>179</v>
      </c>
      <c r="H271" s="233">
        <v>4.8070000000000004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1434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483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184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3" customFormat="1">
      <c r="A274" s="13"/>
      <c r="B274" s="242"/>
      <c r="C274" s="243"/>
      <c r="D274" s="244" t="s">
        <v>183</v>
      </c>
      <c r="E274" s="245" t="s">
        <v>1</v>
      </c>
      <c r="F274" s="246" t="s">
        <v>185</v>
      </c>
      <c r="G274" s="243"/>
      <c r="H274" s="245" t="s">
        <v>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2" t="s">
        <v>183</v>
      </c>
      <c r="AU274" s="252" t="s">
        <v>88</v>
      </c>
      <c r="AV274" s="13" t="s">
        <v>86</v>
      </c>
      <c r="AW274" s="13" t="s">
        <v>34</v>
      </c>
      <c r="AX274" s="13" t="s">
        <v>79</v>
      </c>
      <c r="AY274" s="252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1355</v>
      </c>
      <c r="G275" s="254"/>
      <c r="H275" s="257">
        <v>4.8070000000000004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86</v>
      </c>
      <c r="AY275" s="263" t="s">
        <v>174</v>
      </c>
    </row>
    <row r="276" s="2" customFormat="1" ht="49.05" customHeight="1">
      <c r="A276" s="39"/>
      <c r="B276" s="40"/>
      <c r="C276" s="229" t="s">
        <v>445</v>
      </c>
      <c r="D276" s="229" t="s">
        <v>176</v>
      </c>
      <c r="E276" s="230" t="s">
        <v>485</v>
      </c>
      <c r="F276" s="231" t="s">
        <v>486</v>
      </c>
      <c r="G276" s="232" t="s">
        <v>179</v>
      </c>
      <c r="H276" s="233">
        <v>8.3030000000000008</v>
      </c>
      <c r="I276" s="234"/>
      <c r="J276" s="235">
        <f>ROUND(I276*H276,2)</f>
        <v>0</v>
      </c>
      <c r="K276" s="231" t="s">
        <v>180</v>
      </c>
      <c r="L276" s="45"/>
      <c r="M276" s="236" t="s">
        <v>1</v>
      </c>
      <c r="N276" s="237" t="s">
        <v>44</v>
      </c>
      <c r="O276" s="92"/>
      <c r="P276" s="238">
        <f>O276*H276</f>
        <v>0</v>
      </c>
      <c r="Q276" s="238">
        <v>0</v>
      </c>
      <c r="R276" s="238">
        <f>Q276*H276</f>
        <v>0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181</v>
      </c>
      <c r="AT276" s="240" t="s">
        <v>176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1435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184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185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1359</v>
      </c>
      <c r="G279" s="254"/>
      <c r="H279" s="257">
        <v>8.3030000000000008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37.8" customHeight="1">
      <c r="A280" s="39"/>
      <c r="B280" s="40"/>
      <c r="C280" s="229" t="s">
        <v>449</v>
      </c>
      <c r="D280" s="229" t="s">
        <v>176</v>
      </c>
      <c r="E280" s="230" t="s">
        <v>489</v>
      </c>
      <c r="F280" s="231" t="s">
        <v>490</v>
      </c>
      <c r="G280" s="232" t="s">
        <v>179</v>
      </c>
      <c r="H280" s="233">
        <v>6.5549999999999997</v>
      </c>
      <c r="I280" s="234"/>
      <c r="J280" s="235">
        <f>ROUND(I280*H280,2)</f>
        <v>0</v>
      </c>
      <c r="K280" s="231" t="s">
        <v>180</v>
      </c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181</v>
      </c>
      <c r="AT280" s="240" t="s">
        <v>176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1436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184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3" customFormat="1">
      <c r="A282" s="13"/>
      <c r="B282" s="242"/>
      <c r="C282" s="243"/>
      <c r="D282" s="244" t="s">
        <v>183</v>
      </c>
      <c r="E282" s="245" t="s">
        <v>1</v>
      </c>
      <c r="F282" s="246" t="s">
        <v>185</v>
      </c>
      <c r="G282" s="243"/>
      <c r="H282" s="245" t="s">
        <v>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183</v>
      </c>
      <c r="AU282" s="252" t="s">
        <v>88</v>
      </c>
      <c r="AV282" s="13" t="s">
        <v>86</v>
      </c>
      <c r="AW282" s="13" t="s">
        <v>34</v>
      </c>
      <c r="AX282" s="13" t="s">
        <v>79</v>
      </c>
      <c r="AY282" s="252" t="s">
        <v>174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1357</v>
      </c>
      <c r="G283" s="254"/>
      <c r="H283" s="257">
        <v>6.5549999999999997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24.15" customHeight="1">
      <c r="A284" s="39"/>
      <c r="B284" s="40"/>
      <c r="C284" s="229" t="s">
        <v>453</v>
      </c>
      <c r="D284" s="229" t="s">
        <v>176</v>
      </c>
      <c r="E284" s="230" t="s">
        <v>493</v>
      </c>
      <c r="F284" s="231" t="s">
        <v>494</v>
      </c>
      <c r="G284" s="232" t="s">
        <v>179</v>
      </c>
      <c r="H284" s="233">
        <v>8.3030000000000008</v>
      </c>
      <c r="I284" s="234"/>
      <c r="J284" s="235">
        <f>ROUND(I284*H284,2)</f>
        <v>0</v>
      </c>
      <c r="K284" s="231" t="s">
        <v>180</v>
      </c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181</v>
      </c>
      <c r="AT284" s="240" t="s">
        <v>176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1437</v>
      </c>
    </row>
    <row r="285" s="13" customFormat="1">
      <c r="A285" s="13"/>
      <c r="B285" s="242"/>
      <c r="C285" s="243"/>
      <c r="D285" s="244" t="s">
        <v>183</v>
      </c>
      <c r="E285" s="245" t="s">
        <v>1</v>
      </c>
      <c r="F285" s="246" t="s">
        <v>184</v>
      </c>
      <c r="G285" s="243"/>
      <c r="H285" s="245" t="s">
        <v>1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2" t="s">
        <v>183</v>
      </c>
      <c r="AU285" s="252" t="s">
        <v>88</v>
      </c>
      <c r="AV285" s="13" t="s">
        <v>86</v>
      </c>
      <c r="AW285" s="13" t="s">
        <v>34</v>
      </c>
      <c r="AX285" s="13" t="s">
        <v>79</v>
      </c>
      <c r="AY285" s="252" t="s">
        <v>174</v>
      </c>
    </row>
    <row r="286" s="13" customFormat="1">
      <c r="A286" s="13"/>
      <c r="B286" s="242"/>
      <c r="C286" s="243"/>
      <c r="D286" s="244" t="s">
        <v>183</v>
      </c>
      <c r="E286" s="245" t="s">
        <v>1</v>
      </c>
      <c r="F286" s="246" t="s">
        <v>185</v>
      </c>
      <c r="G286" s="243"/>
      <c r="H286" s="245" t="s">
        <v>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183</v>
      </c>
      <c r="AU286" s="252" t="s">
        <v>88</v>
      </c>
      <c r="AV286" s="13" t="s">
        <v>86</v>
      </c>
      <c r="AW286" s="13" t="s">
        <v>34</v>
      </c>
      <c r="AX286" s="13" t="s">
        <v>79</v>
      </c>
      <c r="AY286" s="252" t="s">
        <v>174</v>
      </c>
    </row>
    <row r="287" s="14" customFormat="1">
      <c r="A287" s="14"/>
      <c r="B287" s="253"/>
      <c r="C287" s="254"/>
      <c r="D287" s="244" t="s">
        <v>183</v>
      </c>
      <c r="E287" s="255" t="s">
        <v>1</v>
      </c>
      <c r="F287" s="256" t="s">
        <v>1359</v>
      </c>
      <c r="G287" s="254"/>
      <c r="H287" s="257">
        <v>8.3030000000000008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34</v>
      </c>
      <c r="AX287" s="14" t="s">
        <v>86</v>
      </c>
      <c r="AY287" s="263" t="s">
        <v>174</v>
      </c>
    </row>
    <row r="288" s="2" customFormat="1" ht="24.15" customHeight="1">
      <c r="A288" s="39"/>
      <c r="B288" s="40"/>
      <c r="C288" s="229" t="s">
        <v>457</v>
      </c>
      <c r="D288" s="229" t="s">
        <v>176</v>
      </c>
      <c r="E288" s="230" t="s">
        <v>497</v>
      </c>
      <c r="F288" s="231" t="s">
        <v>498</v>
      </c>
      <c r="G288" s="232" t="s">
        <v>179</v>
      </c>
      <c r="H288" s="233">
        <v>14.640000000000001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1438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184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3" customFormat="1">
      <c r="A290" s="13"/>
      <c r="B290" s="242"/>
      <c r="C290" s="243"/>
      <c r="D290" s="244" t="s">
        <v>183</v>
      </c>
      <c r="E290" s="245" t="s">
        <v>1</v>
      </c>
      <c r="F290" s="246" t="s">
        <v>185</v>
      </c>
      <c r="G290" s="243"/>
      <c r="H290" s="245" t="s">
        <v>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183</v>
      </c>
      <c r="AU290" s="252" t="s">
        <v>88</v>
      </c>
      <c r="AV290" s="13" t="s">
        <v>86</v>
      </c>
      <c r="AW290" s="13" t="s">
        <v>34</v>
      </c>
      <c r="AX290" s="13" t="s">
        <v>79</v>
      </c>
      <c r="AY290" s="252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1361</v>
      </c>
      <c r="G291" s="254"/>
      <c r="H291" s="257">
        <v>14.640000000000001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86</v>
      </c>
      <c r="AY291" s="263" t="s">
        <v>174</v>
      </c>
    </row>
    <row r="292" s="2" customFormat="1" ht="24.15" customHeight="1">
      <c r="A292" s="39"/>
      <c r="B292" s="40"/>
      <c r="C292" s="229" t="s">
        <v>461</v>
      </c>
      <c r="D292" s="229" t="s">
        <v>176</v>
      </c>
      <c r="E292" s="230" t="s">
        <v>501</v>
      </c>
      <c r="F292" s="231" t="s">
        <v>502</v>
      </c>
      <c r="G292" s="232" t="s">
        <v>179</v>
      </c>
      <c r="H292" s="233">
        <v>10.051</v>
      </c>
      <c r="I292" s="234"/>
      <c r="J292" s="235">
        <f>ROUND(I292*H292,2)</f>
        <v>0</v>
      </c>
      <c r="K292" s="231" t="s">
        <v>1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1439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1363</v>
      </c>
      <c r="G295" s="254"/>
      <c r="H295" s="257">
        <v>10.051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86</v>
      </c>
      <c r="AY295" s="263" t="s">
        <v>174</v>
      </c>
    </row>
    <row r="296" s="2" customFormat="1" ht="49.05" customHeight="1">
      <c r="A296" s="39"/>
      <c r="B296" s="40"/>
      <c r="C296" s="229" t="s">
        <v>465</v>
      </c>
      <c r="D296" s="229" t="s">
        <v>176</v>
      </c>
      <c r="E296" s="230" t="s">
        <v>505</v>
      </c>
      <c r="F296" s="231" t="s">
        <v>506</v>
      </c>
      <c r="G296" s="232" t="s">
        <v>179</v>
      </c>
      <c r="H296" s="233">
        <v>14.640000000000001</v>
      </c>
      <c r="I296" s="234"/>
      <c r="J296" s="235">
        <f>ROUND(I296*H296,2)</f>
        <v>0</v>
      </c>
      <c r="K296" s="231" t="s">
        <v>180</v>
      </c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181</v>
      </c>
      <c r="AT296" s="240" t="s">
        <v>176</v>
      </c>
      <c r="AU296" s="240" t="s">
        <v>88</v>
      </c>
      <c r="AY296" s="18" t="s">
        <v>174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86</v>
      </c>
      <c r="BK296" s="241">
        <f>ROUND(I296*H296,2)</f>
        <v>0</v>
      </c>
      <c r="BL296" s="18" t="s">
        <v>181</v>
      </c>
      <c r="BM296" s="240" t="s">
        <v>1440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184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185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4" customFormat="1">
      <c r="A299" s="14"/>
      <c r="B299" s="253"/>
      <c r="C299" s="254"/>
      <c r="D299" s="244" t="s">
        <v>183</v>
      </c>
      <c r="E299" s="255" t="s">
        <v>1</v>
      </c>
      <c r="F299" s="256" t="s">
        <v>1361</v>
      </c>
      <c r="G299" s="254"/>
      <c r="H299" s="257">
        <v>14.640000000000001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3" t="s">
        <v>183</v>
      </c>
      <c r="AU299" s="263" t="s">
        <v>88</v>
      </c>
      <c r="AV299" s="14" t="s">
        <v>88</v>
      </c>
      <c r="AW299" s="14" t="s">
        <v>34</v>
      </c>
      <c r="AX299" s="14" t="s">
        <v>86</v>
      </c>
      <c r="AY299" s="263" t="s">
        <v>174</v>
      </c>
    </row>
    <row r="300" s="2" customFormat="1" ht="44.25" customHeight="1">
      <c r="A300" s="39"/>
      <c r="B300" s="40"/>
      <c r="C300" s="229" t="s">
        <v>471</v>
      </c>
      <c r="D300" s="229" t="s">
        <v>176</v>
      </c>
      <c r="E300" s="230" t="s">
        <v>509</v>
      </c>
      <c r="F300" s="231" t="s">
        <v>510</v>
      </c>
      <c r="G300" s="232" t="s">
        <v>179</v>
      </c>
      <c r="H300" s="233">
        <v>4.8070000000000004</v>
      </c>
      <c r="I300" s="234"/>
      <c r="J300" s="235">
        <f>ROUND(I300*H300,2)</f>
        <v>0</v>
      </c>
      <c r="K300" s="231" t="s">
        <v>180</v>
      </c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181</v>
      </c>
      <c r="AT300" s="240" t="s">
        <v>176</v>
      </c>
      <c r="AU300" s="240" t="s">
        <v>88</v>
      </c>
      <c r="AY300" s="18" t="s">
        <v>174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86</v>
      </c>
      <c r="BK300" s="241">
        <f>ROUND(I300*H300,2)</f>
        <v>0</v>
      </c>
      <c r="BL300" s="18" t="s">
        <v>181</v>
      </c>
      <c r="BM300" s="240" t="s">
        <v>1441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512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184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3" customFormat="1">
      <c r="A303" s="13"/>
      <c r="B303" s="242"/>
      <c r="C303" s="243"/>
      <c r="D303" s="244" t="s">
        <v>183</v>
      </c>
      <c r="E303" s="245" t="s">
        <v>1</v>
      </c>
      <c r="F303" s="246" t="s">
        <v>185</v>
      </c>
      <c r="G303" s="243"/>
      <c r="H303" s="245" t="s">
        <v>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2" t="s">
        <v>183</v>
      </c>
      <c r="AU303" s="252" t="s">
        <v>88</v>
      </c>
      <c r="AV303" s="13" t="s">
        <v>86</v>
      </c>
      <c r="AW303" s="13" t="s">
        <v>34</v>
      </c>
      <c r="AX303" s="13" t="s">
        <v>79</v>
      </c>
      <c r="AY303" s="252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1355</v>
      </c>
      <c r="G304" s="254"/>
      <c r="H304" s="257">
        <v>4.8070000000000004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86</v>
      </c>
      <c r="AY304" s="263" t="s">
        <v>174</v>
      </c>
    </row>
    <row r="305" s="2" customFormat="1" ht="44.25" customHeight="1">
      <c r="A305" s="39"/>
      <c r="B305" s="40"/>
      <c r="C305" s="229" t="s">
        <v>475</v>
      </c>
      <c r="D305" s="229" t="s">
        <v>176</v>
      </c>
      <c r="E305" s="230" t="s">
        <v>514</v>
      </c>
      <c r="F305" s="231" t="s">
        <v>515</v>
      </c>
      <c r="G305" s="232" t="s">
        <v>179</v>
      </c>
      <c r="H305" s="233">
        <v>10.051</v>
      </c>
      <c r="I305" s="234"/>
      <c r="J305" s="235">
        <f>ROUND(I305*H305,2)</f>
        <v>0</v>
      </c>
      <c r="K305" s="231" t="s">
        <v>180</v>
      </c>
      <c r="L305" s="45"/>
      <c r="M305" s="236" t="s">
        <v>1</v>
      </c>
      <c r="N305" s="237" t="s">
        <v>44</v>
      </c>
      <c r="O305" s="92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181</v>
      </c>
      <c r="AT305" s="240" t="s">
        <v>176</v>
      </c>
      <c r="AU305" s="240" t="s">
        <v>88</v>
      </c>
      <c r="AY305" s="18" t="s">
        <v>174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86</v>
      </c>
      <c r="BK305" s="241">
        <f>ROUND(I305*H305,2)</f>
        <v>0</v>
      </c>
      <c r="BL305" s="18" t="s">
        <v>181</v>
      </c>
      <c r="BM305" s="240" t="s">
        <v>1442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184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185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1363</v>
      </c>
      <c r="G308" s="254"/>
      <c r="H308" s="257">
        <v>10.051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86</v>
      </c>
      <c r="AY308" s="263" t="s">
        <v>174</v>
      </c>
    </row>
    <row r="309" s="2" customFormat="1" ht="66.75" customHeight="1">
      <c r="A309" s="39"/>
      <c r="B309" s="40"/>
      <c r="C309" s="229" t="s">
        <v>479</v>
      </c>
      <c r="D309" s="229" t="s">
        <v>176</v>
      </c>
      <c r="E309" s="230" t="s">
        <v>518</v>
      </c>
      <c r="F309" s="231" t="s">
        <v>519</v>
      </c>
      <c r="G309" s="232" t="s">
        <v>179</v>
      </c>
      <c r="H309" s="233">
        <v>2.5739999999999998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0.10100000000000001</v>
      </c>
      <c r="R309" s="238">
        <f>Q309*H309</f>
        <v>0.25997399999999998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1443</v>
      </c>
    </row>
    <row r="310" s="13" customFormat="1">
      <c r="A310" s="13"/>
      <c r="B310" s="242"/>
      <c r="C310" s="243"/>
      <c r="D310" s="244" t="s">
        <v>183</v>
      </c>
      <c r="E310" s="245" t="s">
        <v>1</v>
      </c>
      <c r="F310" s="246" t="s">
        <v>184</v>
      </c>
      <c r="G310" s="243"/>
      <c r="H310" s="245" t="s">
        <v>1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2" t="s">
        <v>183</v>
      </c>
      <c r="AU310" s="252" t="s">
        <v>88</v>
      </c>
      <c r="AV310" s="13" t="s">
        <v>86</v>
      </c>
      <c r="AW310" s="13" t="s">
        <v>34</v>
      </c>
      <c r="AX310" s="13" t="s">
        <v>79</v>
      </c>
      <c r="AY310" s="252" t="s">
        <v>174</v>
      </c>
    </row>
    <row r="311" s="13" customFormat="1">
      <c r="A311" s="13"/>
      <c r="B311" s="242"/>
      <c r="C311" s="243"/>
      <c r="D311" s="244" t="s">
        <v>183</v>
      </c>
      <c r="E311" s="245" t="s">
        <v>1</v>
      </c>
      <c r="F311" s="246" t="s">
        <v>185</v>
      </c>
      <c r="G311" s="243"/>
      <c r="H311" s="245" t="s">
        <v>1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2" t="s">
        <v>183</v>
      </c>
      <c r="AU311" s="252" t="s">
        <v>88</v>
      </c>
      <c r="AV311" s="13" t="s">
        <v>86</v>
      </c>
      <c r="AW311" s="13" t="s">
        <v>34</v>
      </c>
      <c r="AX311" s="13" t="s">
        <v>79</v>
      </c>
      <c r="AY311" s="252" t="s">
        <v>174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1351</v>
      </c>
      <c r="G312" s="254"/>
      <c r="H312" s="257">
        <v>2.5739999999999998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86</v>
      </c>
      <c r="AY312" s="263" t="s">
        <v>174</v>
      </c>
    </row>
    <row r="313" s="2" customFormat="1" ht="24.15" customHeight="1">
      <c r="A313" s="39"/>
      <c r="B313" s="40"/>
      <c r="C313" s="279" t="s">
        <v>484</v>
      </c>
      <c r="D313" s="279" t="s">
        <v>298</v>
      </c>
      <c r="E313" s="280" t="s">
        <v>522</v>
      </c>
      <c r="F313" s="281" t="s">
        <v>523</v>
      </c>
      <c r="G313" s="282" t="s">
        <v>179</v>
      </c>
      <c r="H313" s="283">
        <v>0.129</v>
      </c>
      <c r="I313" s="284"/>
      <c r="J313" s="285">
        <f>ROUND(I313*H313,2)</f>
        <v>0</v>
      </c>
      <c r="K313" s="281" t="s">
        <v>180</v>
      </c>
      <c r="L313" s="286"/>
      <c r="M313" s="287" t="s">
        <v>1</v>
      </c>
      <c r="N313" s="288" t="s">
        <v>44</v>
      </c>
      <c r="O313" s="92"/>
      <c r="P313" s="238">
        <f>O313*H313</f>
        <v>0</v>
      </c>
      <c r="Q313" s="238">
        <v>0.11500000000000001</v>
      </c>
      <c r="R313" s="238">
        <f>Q313*H313</f>
        <v>0.014835000000000001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240</v>
      </c>
      <c r="AT313" s="240" t="s">
        <v>298</v>
      </c>
      <c r="AU313" s="240" t="s">
        <v>88</v>
      </c>
      <c r="AY313" s="18" t="s">
        <v>174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86</v>
      </c>
      <c r="BK313" s="241">
        <f>ROUND(I313*H313,2)</f>
        <v>0</v>
      </c>
      <c r="BL313" s="18" t="s">
        <v>181</v>
      </c>
      <c r="BM313" s="240" t="s">
        <v>1444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1445</v>
      </c>
      <c r="G314" s="254"/>
      <c r="H314" s="257">
        <v>0.129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86</v>
      </c>
      <c r="AY314" s="263" t="s">
        <v>174</v>
      </c>
    </row>
    <row r="315" s="12" customFormat="1" ht="22.8" customHeight="1">
      <c r="A315" s="12"/>
      <c r="B315" s="213"/>
      <c r="C315" s="214"/>
      <c r="D315" s="215" t="s">
        <v>78</v>
      </c>
      <c r="E315" s="227" t="s">
        <v>240</v>
      </c>
      <c r="F315" s="227" t="s">
        <v>526</v>
      </c>
      <c r="G315" s="214"/>
      <c r="H315" s="214"/>
      <c r="I315" s="217"/>
      <c r="J315" s="228">
        <f>BK315</f>
        <v>0</v>
      </c>
      <c r="K315" s="214"/>
      <c r="L315" s="219"/>
      <c r="M315" s="220"/>
      <c r="N315" s="221"/>
      <c r="O315" s="221"/>
      <c r="P315" s="222">
        <f>SUM(P316:P349)</f>
        <v>0</v>
      </c>
      <c r="Q315" s="221"/>
      <c r="R315" s="222">
        <f>SUM(R316:R349)</f>
        <v>6.5014804000000002</v>
      </c>
      <c r="S315" s="221"/>
      <c r="T315" s="223">
        <f>SUM(T316:T349)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24" t="s">
        <v>86</v>
      </c>
      <c r="AT315" s="225" t="s">
        <v>78</v>
      </c>
      <c r="AU315" s="225" t="s">
        <v>86</v>
      </c>
      <c r="AY315" s="224" t="s">
        <v>174</v>
      </c>
      <c r="BK315" s="226">
        <f>SUM(BK316:BK349)</f>
        <v>0</v>
      </c>
    </row>
    <row r="316" s="2" customFormat="1" ht="24.15" customHeight="1">
      <c r="A316" s="39"/>
      <c r="B316" s="40"/>
      <c r="C316" s="229" t="s">
        <v>488</v>
      </c>
      <c r="D316" s="229" t="s">
        <v>176</v>
      </c>
      <c r="E316" s="230" t="s">
        <v>528</v>
      </c>
      <c r="F316" s="231" t="s">
        <v>529</v>
      </c>
      <c r="G316" s="232" t="s">
        <v>243</v>
      </c>
      <c r="H316" s="233">
        <v>26.800000000000001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2.0000000000000002E-05</v>
      </c>
      <c r="R316" s="238">
        <f>Q316*H316</f>
        <v>0.00053600000000000002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1446</v>
      </c>
    </row>
    <row r="317" s="2" customFormat="1" ht="24.15" customHeight="1">
      <c r="A317" s="39"/>
      <c r="B317" s="40"/>
      <c r="C317" s="279" t="s">
        <v>492</v>
      </c>
      <c r="D317" s="279" t="s">
        <v>298</v>
      </c>
      <c r="E317" s="280" t="s">
        <v>532</v>
      </c>
      <c r="F317" s="281" t="s">
        <v>533</v>
      </c>
      <c r="G317" s="282" t="s">
        <v>243</v>
      </c>
      <c r="H317" s="283">
        <v>26.800000000000001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0.017000000000000001</v>
      </c>
      <c r="R317" s="238">
        <f>Q317*H317</f>
        <v>0.45560000000000006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1447</v>
      </c>
    </row>
    <row r="318" s="2" customFormat="1" ht="44.25" customHeight="1">
      <c r="A318" s="39"/>
      <c r="B318" s="40"/>
      <c r="C318" s="229" t="s">
        <v>496</v>
      </c>
      <c r="D318" s="229" t="s">
        <v>176</v>
      </c>
      <c r="E318" s="230" t="s">
        <v>536</v>
      </c>
      <c r="F318" s="231" t="s">
        <v>537</v>
      </c>
      <c r="G318" s="232" t="s">
        <v>437</v>
      </c>
      <c r="H318" s="233">
        <v>1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1448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86</v>
      </c>
      <c r="G319" s="254"/>
      <c r="H319" s="257">
        <v>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86</v>
      </c>
      <c r="AY319" s="263" t="s">
        <v>174</v>
      </c>
    </row>
    <row r="320" s="2" customFormat="1" ht="16.5" customHeight="1">
      <c r="A320" s="39"/>
      <c r="B320" s="40"/>
      <c r="C320" s="279" t="s">
        <v>500</v>
      </c>
      <c r="D320" s="279" t="s">
        <v>298</v>
      </c>
      <c r="E320" s="280" t="s">
        <v>540</v>
      </c>
      <c r="F320" s="281" t="s">
        <v>541</v>
      </c>
      <c r="G320" s="282" t="s">
        <v>437</v>
      </c>
      <c r="H320" s="283">
        <v>1</v>
      </c>
      <c r="I320" s="284"/>
      <c r="J320" s="285">
        <f>ROUND(I320*H320,2)</f>
        <v>0</v>
      </c>
      <c r="K320" s="281" t="s">
        <v>180</v>
      </c>
      <c r="L320" s="286"/>
      <c r="M320" s="287" t="s">
        <v>1</v>
      </c>
      <c r="N320" s="288" t="s">
        <v>44</v>
      </c>
      <c r="O320" s="92"/>
      <c r="P320" s="238">
        <f>O320*H320</f>
        <v>0</v>
      </c>
      <c r="Q320" s="238">
        <v>5.0000000000000002E-05</v>
      </c>
      <c r="R320" s="238">
        <f>Q320*H320</f>
        <v>5.0000000000000002E-05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240</v>
      </c>
      <c r="AT320" s="240" t="s">
        <v>298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1449</v>
      </c>
    </row>
    <row r="321" s="2" customFormat="1" ht="44.25" customHeight="1">
      <c r="A321" s="39"/>
      <c r="B321" s="40"/>
      <c r="C321" s="229" t="s">
        <v>504</v>
      </c>
      <c r="D321" s="229" t="s">
        <v>176</v>
      </c>
      <c r="E321" s="230" t="s">
        <v>544</v>
      </c>
      <c r="F321" s="231" t="s">
        <v>545</v>
      </c>
      <c r="G321" s="232" t="s">
        <v>437</v>
      </c>
      <c r="H321" s="233">
        <v>1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1450</v>
      </c>
    </row>
    <row r="322" s="2" customFormat="1" ht="16.5" customHeight="1">
      <c r="A322" s="39"/>
      <c r="B322" s="40"/>
      <c r="C322" s="279" t="s">
        <v>508</v>
      </c>
      <c r="D322" s="279" t="s">
        <v>298</v>
      </c>
      <c r="E322" s="280" t="s">
        <v>548</v>
      </c>
      <c r="F322" s="281" t="s">
        <v>549</v>
      </c>
      <c r="G322" s="282" t="s">
        <v>437</v>
      </c>
      <c r="H322" s="283">
        <v>1</v>
      </c>
      <c r="I322" s="284"/>
      <c r="J322" s="285">
        <f>ROUND(I322*H322,2)</f>
        <v>0</v>
      </c>
      <c r="K322" s="281" t="s">
        <v>180</v>
      </c>
      <c r="L322" s="286"/>
      <c r="M322" s="287" t="s">
        <v>1</v>
      </c>
      <c r="N322" s="288" t="s">
        <v>44</v>
      </c>
      <c r="O322" s="92"/>
      <c r="P322" s="238">
        <f>O322*H322</f>
        <v>0</v>
      </c>
      <c r="Q322" s="238">
        <v>6.0000000000000002E-05</v>
      </c>
      <c r="R322" s="238">
        <f>Q322*H322</f>
        <v>6.0000000000000002E-05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240</v>
      </c>
      <c r="AT322" s="240" t="s">
        <v>298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1451</v>
      </c>
    </row>
    <row r="323" s="2" customFormat="1" ht="37.8" customHeight="1">
      <c r="A323" s="39"/>
      <c r="B323" s="40"/>
      <c r="C323" s="229" t="s">
        <v>513</v>
      </c>
      <c r="D323" s="229" t="s">
        <v>176</v>
      </c>
      <c r="E323" s="230" t="s">
        <v>552</v>
      </c>
      <c r="F323" s="231" t="s">
        <v>553</v>
      </c>
      <c r="G323" s="232" t="s">
        <v>437</v>
      </c>
      <c r="H323" s="233">
        <v>2</v>
      </c>
      <c r="I323" s="234"/>
      <c r="J323" s="235">
        <f>ROUND(I323*H323,2)</f>
        <v>0</v>
      </c>
      <c r="K323" s="231" t="s">
        <v>180</v>
      </c>
      <c r="L323" s="45"/>
      <c r="M323" s="236" t="s">
        <v>1</v>
      </c>
      <c r="N323" s="237" t="s">
        <v>44</v>
      </c>
      <c r="O323" s="92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0" t="s">
        <v>181</v>
      </c>
      <c r="AT323" s="240" t="s">
        <v>176</v>
      </c>
      <c r="AU323" s="240" t="s">
        <v>88</v>
      </c>
      <c r="AY323" s="18" t="s">
        <v>174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86</v>
      </c>
      <c r="BK323" s="241">
        <f>ROUND(I323*H323,2)</f>
        <v>0</v>
      </c>
      <c r="BL323" s="18" t="s">
        <v>181</v>
      </c>
      <c r="BM323" s="240" t="s">
        <v>1452</v>
      </c>
    </row>
    <row r="324" s="2" customFormat="1" ht="16.5" customHeight="1">
      <c r="A324" s="39"/>
      <c r="B324" s="40"/>
      <c r="C324" s="279" t="s">
        <v>517</v>
      </c>
      <c r="D324" s="279" t="s">
        <v>298</v>
      </c>
      <c r="E324" s="280" t="s">
        <v>556</v>
      </c>
      <c r="F324" s="281" t="s">
        <v>557</v>
      </c>
      <c r="G324" s="282" t="s">
        <v>437</v>
      </c>
      <c r="H324" s="283">
        <v>1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0.0086999999999999994</v>
      </c>
      <c r="R324" s="238">
        <f>Q324*H324</f>
        <v>0.0086999999999999994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1453</v>
      </c>
    </row>
    <row r="325" s="2" customFormat="1" ht="16.5" customHeight="1">
      <c r="A325" s="39"/>
      <c r="B325" s="40"/>
      <c r="C325" s="279" t="s">
        <v>521</v>
      </c>
      <c r="D325" s="279" t="s">
        <v>298</v>
      </c>
      <c r="E325" s="280" t="s">
        <v>560</v>
      </c>
      <c r="F325" s="281" t="s">
        <v>561</v>
      </c>
      <c r="G325" s="282" t="s">
        <v>437</v>
      </c>
      <c r="H325" s="283">
        <v>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0.0103</v>
      </c>
      <c r="R325" s="238">
        <f>Q325*H325</f>
        <v>0.0103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1454</v>
      </c>
    </row>
    <row r="326" s="2" customFormat="1" ht="24.15" customHeight="1">
      <c r="A326" s="39"/>
      <c r="B326" s="40"/>
      <c r="C326" s="229" t="s">
        <v>527</v>
      </c>
      <c r="D326" s="229" t="s">
        <v>176</v>
      </c>
      <c r="E326" s="230" t="s">
        <v>564</v>
      </c>
      <c r="F326" s="231" t="s">
        <v>565</v>
      </c>
      <c r="G326" s="232" t="s">
        <v>566</v>
      </c>
      <c r="H326" s="233">
        <v>2</v>
      </c>
      <c r="I326" s="234"/>
      <c r="J326" s="235">
        <f>ROUND(I326*H326,2)</f>
        <v>0</v>
      </c>
      <c r="K326" s="231" t="s">
        <v>180</v>
      </c>
      <c r="L326" s="45"/>
      <c r="M326" s="236" t="s">
        <v>1</v>
      </c>
      <c r="N326" s="237" t="s">
        <v>44</v>
      </c>
      <c r="O326" s="92"/>
      <c r="P326" s="238">
        <f>O326*H326</f>
        <v>0</v>
      </c>
      <c r="Q326" s="238">
        <v>0.0003102</v>
      </c>
      <c r="R326" s="238">
        <f>Q326*H326</f>
        <v>0.00062040000000000001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181</v>
      </c>
      <c r="AT326" s="240" t="s">
        <v>176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1455</v>
      </c>
    </row>
    <row r="327" s="2" customFormat="1" ht="24.15" customHeight="1">
      <c r="A327" s="39"/>
      <c r="B327" s="40"/>
      <c r="C327" s="229" t="s">
        <v>531</v>
      </c>
      <c r="D327" s="229" t="s">
        <v>176</v>
      </c>
      <c r="E327" s="230" t="s">
        <v>569</v>
      </c>
      <c r="F327" s="231" t="s">
        <v>570</v>
      </c>
      <c r="G327" s="232" t="s">
        <v>437</v>
      </c>
      <c r="H327" s="233">
        <v>3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0.010186000000000001</v>
      </c>
      <c r="R327" s="238">
        <f>Q327*H327</f>
        <v>0.030558000000000002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1456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572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1156</v>
      </c>
      <c r="G329" s="254"/>
      <c r="H329" s="257">
        <v>3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21.75" customHeight="1">
      <c r="A330" s="39"/>
      <c r="B330" s="40"/>
      <c r="C330" s="279" t="s">
        <v>535</v>
      </c>
      <c r="D330" s="279" t="s">
        <v>298</v>
      </c>
      <c r="E330" s="280" t="s">
        <v>575</v>
      </c>
      <c r="F330" s="281" t="s">
        <v>576</v>
      </c>
      <c r="G330" s="282" t="s">
        <v>437</v>
      </c>
      <c r="H330" s="283">
        <v>1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0.254</v>
      </c>
      <c r="R330" s="238">
        <f>Q330*H330</f>
        <v>0.254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1457</v>
      </c>
    </row>
    <row r="331" s="2" customFormat="1" ht="21.75" customHeight="1">
      <c r="A331" s="39"/>
      <c r="B331" s="40"/>
      <c r="C331" s="279" t="s">
        <v>539</v>
      </c>
      <c r="D331" s="279" t="s">
        <v>298</v>
      </c>
      <c r="E331" s="280" t="s">
        <v>579</v>
      </c>
      <c r="F331" s="281" t="s">
        <v>580</v>
      </c>
      <c r="G331" s="282" t="s">
        <v>437</v>
      </c>
      <c r="H331" s="283">
        <v>2</v>
      </c>
      <c r="I331" s="284"/>
      <c r="J331" s="285">
        <f>ROUND(I331*H331,2)</f>
        <v>0</v>
      </c>
      <c r="K331" s="281" t="s">
        <v>180</v>
      </c>
      <c r="L331" s="286"/>
      <c r="M331" s="287" t="s">
        <v>1</v>
      </c>
      <c r="N331" s="288" t="s">
        <v>44</v>
      </c>
      <c r="O331" s="92"/>
      <c r="P331" s="238">
        <f>O331*H331</f>
        <v>0</v>
      </c>
      <c r="Q331" s="238">
        <v>0.50600000000000001</v>
      </c>
      <c r="R331" s="238">
        <f>Q331*H331</f>
        <v>1.012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240</v>
      </c>
      <c r="AT331" s="240" t="s">
        <v>298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1458</v>
      </c>
    </row>
    <row r="332" s="2" customFormat="1" ht="24.15" customHeight="1">
      <c r="A332" s="39"/>
      <c r="B332" s="40"/>
      <c r="C332" s="229" t="s">
        <v>543</v>
      </c>
      <c r="D332" s="229" t="s">
        <v>176</v>
      </c>
      <c r="E332" s="230" t="s">
        <v>587</v>
      </c>
      <c r="F332" s="231" t="s">
        <v>588</v>
      </c>
      <c r="G332" s="232" t="s">
        <v>437</v>
      </c>
      <c r="H332" s="233">
        <v>2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0.01248</v>
      </c>
      <c r="R332" s="238">
        <f>Q332*H332</f>
        <v>0.02496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1459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572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88</v>
      </c>
      <c r="G334" s="254"/>
      <c r="H334" s="257">
        <v>2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24.15" customHeight="1">
      <c r="A335" s="39"/>
      <c r="B335" s="40"/>
      <c r="C335" s="279" t="s">
        <v>547</v>
      </c>
      <c r="D335" s="279" t="s">
        <v>298</v>
      </c>
      <c r="E335" s="280" t="s">
        <v>591</v>
      </c>
      <c r="F335" s="281" t="s">
        <v>592</v>
      </c>
      <c r="G335" s="282" t="s">
        <v>437</v>
      </c>
      <c r="H335" s="283">
        <v>2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0.58499999999999996</v>
      </c>
      <c r="R335" s="238">
        <f>Q335*H335</f>
        <v>1.1699999999999999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1460</v>
      </c>
    </row>
    <row r="336" s="2" customFormat="1" ht="24.15" customHeight="1">
      <c r="A336" s="39"/>
      <c r="B336" s="40"/>
      <c r="C336" s="229" t="s">
        <v>551</v>
      </c>
      <c r="D336" s="229" t="s">
        <v>176</v>
      </c>
      <c r="E336" s="230" t="s">
        <v>595</v>
      </c>
      <c r="F336" s="231" t="s">
        <v>596</v>
      </c>
      <c r="G336" s="232" t="s">
        <v>437</v>
      </c>
      <c r="H336" s="233">
        <v>2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0.028538000000000001</v>
      </c>
      <c r="R336" s="238">
        <f>Q336*H336</f>
        <v>0.057076000000000002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1461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572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88</v>
      </c>
      <c r="G338" s="254"/>
      <c r="H338" s="257">
        <v>2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1.75" customHeight="1">
      <c r="A339" s="39"/>
      <c r="B339" s="40"/>
      <c r="C339" s="279" t="s">
        <v>555</v>
      </c>
      <c r="D339" s="279" t="s">
        <v>298</v>
      </c>
      <c r="E339" s="280" t="s">
        <v>599</v>
      </c>
      <c r="F339" s="281" t="s">
        <v>600</v>
      </c>
      <c r="G339" s="282" t="s">
        <v>437</v>
      </c>
      <c r="H339" s="283">
        <v>2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1.6000000000000001</v>
      </c>
      <c r="R339" s="238">
        <f>Q339*H339</f>
        <v>3.2000000000000002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1462</v>
      </c>
    </row>
    <row r="340" s="2" customFormat="1" ht="24.15" customHeight="1">
      <c r="A340" s="39"/>
      <c r="B340" s="40"/>
      <c r="C340" s="279" t="s">
        <v>559</v>
      </c>
      <c r="D340" s="279" t="s">
        <v>298</v>
      </c>
      <c r="E340" s="280" t="s">
        <v>603</v>
      </c>
      <c r="F340" s="281" t="s">
        <v>604</v>
      </c>
      <c r="G340" s="282" t="s">
        <v>437</v>
      </c>
      <c r="H340" s="283">
        <v>5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0.002</v>
      </c>
      <c r="R340" s="238">
        <f>Q340*H340</f>
        <v>0.01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1463</v>
      </c>
    </row>
    <row r="341" s="2" customFormat="1" ht="37.8" customHeight="1">
      <c r="A341" s="39"/>
      <c r="B341" s="40"/>
      <c r="C341" s="229" t="s">
        <v>563</v>
      </c>
      <c r="D341" s="229" t="s">
        <v>176</v>
      </c>
      <c r="E341" s="230" t="s">
        <v>613</v>
      </c>
      <c r="F341" s="231" t="s">
        <v>614</v>
      </c>
      <c r="G341" s="232" t="s">
        <v>437</v>
      </c>
      <c r="H341" s="233">
        <v>1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0.089999999999999997</v>
      </c>
      <c r="R341" s="238">
        <f>Q341*H341</f>
        <v>0.089999999999999997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1464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572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86</v>
      </c>
      <c r="G343" s="254"/>
      <c r="H343" s="257">
        <v>1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21.75" customHeight="1">
      <c r="A344" s="39"/>
      <c r="B344" s="40"/>
      <c r="C344" s="279" t="s">
        <v>568</v>
      </c>
      <c r="D344" s="279" t="s">
        <v>298</v>
      </c>
      <c r="E344" s="280" t="s">
        <v>964</v>
      </c>
      <c r="F344" s="281" t="s">
        <v>846</v>
      </c>
      <c r="G344" s="282" t="s">
        <v>437</v>
      </c>
      <c r="H344" s="283">
        <v>1</v>
      </c>
      <c r="I344" s="284"/>
      <c r="J344" s="285">
        <f>ROUND(I344*H344,2)</f>
        <v>0</v>
      </c>
      <c r="K344" s="281" t="s">
        <v>1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0.079000000000000001</v>
      </c>
      <c r="R344" s="238">
        <f>Q344*H344</f>
        <v>0.079000000000000001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1465</v>
      </c>
    </row>
    <row r="345" s="2" customFormat="1" ht="37.8" customHeight="1">
      <c r="A345" s="39"/>
      <c r="B345" s="40"/>
      <c r="C345" s="229" t="s">
        <v>574</v>
      </c>
      <c r="D345" s="229" t="s">
        <v>176</v>
      </c>
      <c r="E345" s="230" t="s">
        <v>631</v>
      </c>
      <c r="F345" s="231" t="s">
        <v>632</v>
      </c>
      <c r="G345" s="232" t="s">
        <v>437</v>
      </c>
      <c r="H345" s="233">
        <v>1</v>
      </c>
      <c r="I345" s="234"/>
      <c r="J345" s="235">
        <f>ROUND(I345*H345,2)</f>
        <v>0</v>
      </c>
      <c r="K345" s="231" t="s">
        <v>1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0.0070200000000000002</v>
      </c>
      <c r="R345" s="238">
        <f>Q345*H345</f>
        <v>0.0070200000000000002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1466</v>
      </c>
    </row>
    <row r="346" s="13" customFormat="1">
      <c r="A346" s="13"/>
      <c r="B346" s="242"/>
      <c r="C346" s="243"/>
      <c r="D346" s="244" t="s">
        <v>183</v>
      </c>
      <c r="E346" s="245" t="s">
        <v>1</v>
      </c>
      <c r="F346" s="246" t="s">
        <v>572</v>
      </c>
      <c r="G346" s="243"/>
      <c r="H346" s="245" t="s">
        <v>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2" t="s">
        <v>183</v>
      </c>
      <c r="AU346" s="252" t="s">
        <v>88</v>
      </c>
      <c r="AV346" s="13" t="s">
        <v>86</v>
      </c>
      <c r="AW346" s="13" t="s">
        <v>34</v>
      </c>
      <c r="AX346" s="13" t="s">
        <v>79</v>
      </c>
      <c r="AY346" s="252" t="s">
        <v>174</v>
      </c>
    </row>
    <row r="347" s="14" customFormat="1">
      <c r="A347" s="14"/>
      <c r="B347" s="253"/>
      <c r="C347" s="254"/>
      <c r="D347" s="244" t="s">
        <v>183</v>
      </c>
      <c r="E347" s="255" t="s">
        <v>1</v>
      </c>
      <c r="F347" s="256" t="s">
        <v>86</v>
      </c>
      <c r="G347" s="254"/>
      <c r="H347" s="257">
        <v>1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3" t="s">
        <v>183</v>
      </c>
      <c r="AU347" s="263" t="s">
        <v>88</v>
      </c>
      <c r="AV347" s="14" t="s">
        <v>88</v>
      </c>
      <c r="AW347" s="14" t="s">
        <v>34</v>
      </c>
      <c r="AX347" s="14" t="s">
        <v>86</v>
      </c>
      <c r="AY347" s="263" t="s">
        <v>174</v>
      </c>
    </row>
    <row r="348" s="2" customFormat="1" ht="24.15" customHeight="1">
      <c r="A348" s="39"/>
      <c r="B348" s="40"/>
      <c r="C348" s="279" t="s">
        <v>578</v>
      </c>
      <c r="D348" s="279" t="s">
        <v>298</v>
      </c>
      <c r="E348" s="280" t="s">
        <v>640</v>
      </c>
      <c r="F348" s="281" t="s">
        <v>641</v>
      </c>
      <c r="G348" s="282" t="s">
        <v>437</v>
      </c>
      <c r="H348" s="283">
        <v>1</v>
      </c>
      <c r="I348" s="284"/>
      <c r="J348" s="285">
        <f>ROUND(I348*H348,2)</f>
        <v>0</v>
      </c>
      <c r="K348" s="281" t="s">
        <v>1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0.081000000000000003</v>
      </c>
      <c r="R348" s="238">
        <f>Q348*H348</f>
        <v>0.081000000000000003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1467</v>
      </c>
    </row>
    <row r="349" s="2" customFormat="1" ht="16.5" customHeight="1">
      <c r="A349" s="39"/>
      <c r="B349" s="40"/>
      <c r="C349" s="279" t="s">
        <v>582</v>
      </c>
      <c r="D349" s="279" t="s">
        <v>298</v>
      </c>
      <c r="E349" s="280" t="s">
        <v>644</v>
      </c>
      <c r="F349" s="281" t="s">
        <v>645</v>
      </c>
      <c r="G349" s="282" t="s">
        <v>437</v>
      </c>
      <c r="H349" s="283">
        <v>1</v>
      </c>
      <c r="I349" s="284"/>
      <c r="J349" s="285">
        <f>ROUND(I349*H349,2)</f>
        <v>0</v>
      </c>
      <c r="K349" s="281" t="s">
        <v>1</v>
      </c>
      <c r="L349" s="286"/>
      <c r="M349" s="287" t="s">
        <v>1</v>
      </c>
      <c r="N349" s="288" t="s">
        <v>44</v>
      </c>
      <c r="O349" s="92"/>
      <c r="P349" s="238">
        <f>O349*H349</f>
        <v>0</v>
      </c>
      <c r="Q349" s="238">
        <v>0.01</v>
      </c>
      <c r="R349" s="238">
        <f>Q349*H349</f>
        <v>0.01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240</v>
      </c>
      <c r="AT349" s="240" t="s">
        <v>298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1468</v>
      </c>
    </row>
    <row r="350" s="12" customFormat="1" ht="22.8" customHeight="1">
      <c r="A350" s="12"/>
      <c r="B350" s="213"/>
      <c r="C350" s="214"/>
      <c r="D350" s="215" t="s">
        <v>78</v>
      </c>
      <c r="E350" s="227" t="s">
        <v>246</v>
      </c>
      <c r="F350" s="227" t="s">
        <v>655</v>
      </c>
      <c r="G350" s="214"/>
      <c r="H350" s="214"/>
      <c r="I350" s="217"/>
      <c r="J350" s="228">
        <f>BK350</f>
        <v>0</v>
      </c>
      <c r="K350" s="214"/>
      <c r="L350" s="219"/>
      <c r="M350" s="220"/>
      <c r="N350" s="221"/>
      <c r="O350" s="221"/>
      <c r="P350" s="222">
        <f>SUM(P351:P375)</f>
        <v>0</v>
      </c>
      <c r="Q350" s="221"/>
      <c r="R350" s="222">
        <f>SUM(R351:R375)</f>
        <v>0.5210512383</v>
      </c>
      <c r="S350" s="221"/>
      <c r="T350" s="223">
        <f>SUM(T351:T375)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4" t="s">
        <v>86</v>
      </c>
      <c r="AT350" s="225" t="s">
        <v>78</v>
      </c>
      <c r="AU350" s="225" t="s">
        <v>86</v>
      </c>
      <c r="AY350" s="224" t="s">
        <v>174</v>
      </c>
      <c r="BK350" s="226">
        <f>SUM(BK351:BK375)</f>
        <v>0</v>
      </c>
    </row>
    <row r="351" s="2" customFormat="1" ht="49.05" customHeight="1">
      <c r="A351" s="39"/>
      <c r="B351" s="40"/>
      <c r="C351" s="229" t="s">
        <v>586</v>
      </c>
      <c r="D351" s="229" t="s">
        <v>176</v>
      </c>
      <c r="E351" s="230" t="s">
        <v>657</v>
      </c>
      <c r="F351" s="231" t="s">
        <v>658</v>
      </c>
      <c r="G351" s="232" t="s">
        <v>243</v>
      </c>
      <c r="H351" s="233">
        <v>4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0.12949959999999999</v>
      </c>
      <c r="R351" s="238">
        <f>Q351*H351</f>
        <v>0.51799839999999997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1469</v>
      </c>
    </row>
    <row r="352" s="13" customFormat="1">
      <c r="A352" s="13"/>
      <c r="B352" s="242"/>
      <c r="C352" s="243"/>
      <c r="D352" s="244" t="s">
        <v>183</v>
      </c>
      <c r="E352" s="245" t="s">
        <v>1</v>
      </c>
      <c r="F352" s="246" t="s">
        <v>660</v>
      </c>
      <c r="G352" s="243"/>
      <c r="H352" s="245" t="s">
        <v>1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183</v>
      </c>
      <c r="AU352" s="252" t="s">
        <v>88</v>
      </c>
      <c r="AV352" s="13" t="s">
        <v>86</v>
      </c>
      <c r="AW352" s="13" t="s">
        <v>34</v>
      </c>
      <c r="AX352" s="13" t="s">
        <v>79</v>
      </c>
      <c r="AY352" s="252" t="s">
        <v>174</v>
      </c>
    </row>
    <row r="353" s="14" customFormat="1">
      <c r="A353" s="14"/>
      <c r="B353" s="253"/>
      <c r="C353" s="254"/>
      <c r="D353" s="244" t="s">
        <v>183</v>
      </c>
      <c r="E353" s="255" t="s">
        <v>1</v>
      </c>
      <c r="F353" s="256" t="s">
        <v>661</v>
      </c>
      <c r="G353" s="254"/>
      <c r="H353" s="257">
        <v>4</v>
      </c>
      <c r="I353" s="258"/>
      <c r="J353" s="254"/>
      <c r="K353" s="254"/>
      <c r="L353" s="259"/>
      <c r="M353" s="260"/>
      <c r="N353" s="261"/>
      <c r="O353" s="261"/>
      <c r="P353" s="261"/>
      <c r="Q353" s="261"/>
      <c r="R353" s="261"/>
      <c r="S353" s="261"/>
      <c r="T353" s="26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3" t="s">
        <v>183</v>
      </c>
      <c r="AU353" s="263" t="s">
        <v>88</v>
      </c>
      <c r="AV353" s="14" t="s">
        <v>88</v>
      </c>
      <c r="AW353" s="14" t="s">
        <v>34</v>
      </c>
      <c r="AX353" s="14" t="s">
        <v>86</v>
      </c>
      <c r="AY353" s="263" t="s">
        <v>174</v>
      </c>
    </row>
    <row r="354" s="2" customFormat="1" ht="37.8" customHeight="1">
      <c r="A354" s="39"/>
      <c r="B354" s="40"/>
      <c r="C354" s="229" t="s">
        <v>590</v>
      </c>
      <c r="D354" s="229" t="s">
        <v>176</v>
      </c>
      <c r="E354" s="230" t="s">
        <v>663</v>
      </c>
      <c r="F354" s="231" t="s">
        <v>664</v>
      </c>
      <c r="G354" s="232" t="s">
        <v>243</v>
      </c>
      <c r="H354" s="233">
        <v>8.7400000000000002</v>
      </c>
      <c r="I354" s="234"/>
      <c r="J354" s="235">
        <f>ROUND(I354*H354,2)</f>
        <v>0</v>
      </c>
      <c r="K354" s="231" t="s">
        <v>180</v>
      </c>
      <c r="L354" s="45"/>
      <c r="M354" s="236" t="s">
        <v>1</v>
      </c>
      <c r="N354" s="237" t="s">
        <v>44</v>
      </c>
      <c r="O354" s="92"/>
      <c r="P354" s="238">
        <f>O354*H354</f>
        <v>0</v>
      </c>
      <c r="Q354" s="238">
        <v>8.0499999999999992E-06</v>
      </c>
      <c r="R354" s="238">
        <f>Q354*H354</f>
        <v>7.0356999999999991E-05</v>
      </c>
      <c r="S354" s="238">
        <v>0</v>
      </c>
      <c r="T354" s="23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0" t="s">
        <v>181</v>
      </c>
      <c r="AT354" s="240" t="s">
        <v>176</v>
      </c>
      <c r="AU354" s="240" t="s">
        <v>88</v>
      </c>
      <c r="AY354" s="18" t="s">
        <v>174</v>
      </c>
      <c r="BE354" s="241">
        <f>IF(N354="základní",J354,0)</f>
        <v>0</v>
      </c>
      <c r="BF354" s="241">
        <f>IF(N354="snížená",J354,0)</f>
        <v>0</v>
      </c>
      <c r="BG354" s="241">
        <f>IF(N354="zákl. přenesená",J354,0)</f>
        <v>0</v>
      </c>
      <c r="BH354" s="241">
        <f>IF(N354="sníž. přenesená",J354,0)</f>
        <v>0</v>
      </c>
      <c r="BI354" s="241">
        <f>IF(N354="nulová",J354,0)</f>
        <v>0</v>
      </c>
      <c r="BJ354" s="18" t="s">
        <v>86</v>
      </c>
      <c r="BK354" s="241">
        <f>ROUND(I354*H354,2)</f>
        <v>0</v>
      </c>
      <c r="BL354" s="18" t="s">
        <v>181</v>
      </c>
      <c r="BM354" s="240" t="s">
        <v>1470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184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3" customFormat="1">
      <c r="A356" s="13"/>
      <c r="B356" s="242"/>
      <c r="C356" s="243"/>
      <c r="D356" s="244" t="s">
        <v>183</v>
      </c>
      <c r="E356" s="245" t="s">
        <v>1</v>
      </c>
      <c r="F356" s="246" t="s">
        <v>185</v>
      </c>
      <c r="G356" s="243"/>
      <c r="H356" s="245" t="s">
        <v>1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2" t="s">
        <v>183</v>
      </c>
      <c r="AU356" s="252" t="s">
        <v>88</v>
      </c>
      <c r="AV356" s="13" t="s">
        <v>86</v>
      </c>
      <c r="AW356" s="13" t="s">
        <v>34</v>
      </c>
      <c r="AX356" s="13" t="s">
        <v>79</v>
      </c>
      <c r="AY356" s="252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1471</v>
      </c>
      <c r="G357" s="254"/>
      <c r="H357" s="257">
        <v>8.7400000000000002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86</v>
      </c>
      <c r="AY357" s="263" t="s">
        <v>174</v>
      </c>
    </row>
    <row r="358" s="2" customFormat="1" ht="55.5" customHeight="1">
      <c r="A358" s="39"/>
      <c r="B358" s="40"/>
      <c r="C358" s="229" t="s">
        <v>594</v>
      </c>
      <c r="D358" s="229" t="s">
        <v>176</v>
      </c>
      <c r="E358" s="230" t="s">
        <v>668</v>
      </c>
      <c r="F358" s="231" t="s">
        <v>669</v>
      </c>
      <c r="G358" s="232" t="s">
        <v>243</v>
      </c>
      <c r="H358" s="233">
        <v>8.7400000000000002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0.00033960000000000001</v>
      </c>
      <c r="R358" s="238">
        <f>Q358*H358</f>
        <v>0.0029681040000000001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1472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184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185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1471</v>
      </c>
      <c r="G361" s="254"/>
      <c r="H361" s="257">
        <v>8.7400000000000002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86</v>
      </c>
      <c r="AY361" s="263" t="s">
        <v>174</v>
      </c>
    </row>
    <row r="362" s="2" customFormat="1" ht="37.8" customHeight="1">
      <c r="A362" s="39"/>
      <c r="B362" s="40"/>
      <c r="C362" s="229" t="s">
        <v>598</v>
      </c>
      <c r="D362" s="229" t="s">
        <v>176</v>
      </c>
      <c r="E362" s="230" t="s">
        <v>672</v>
      </c>
      <c r="F362" s="231" t="s">
        <v>673</v>
      </c>
      <c r="G362" s="232" t="s">
        <v>243</v>
      </c>
      <c r="H362" s="233">
        <v>8.7400000000000002</v>
      </c>
      <c r="I362" s="234"/>
      <c r="J362" s="235">
        <f>ROUND(I362*H362,2)</f>
        <v>0</v>
      </c>
      <c r="K362" s="231" t="s">
        <v>180</v>
      </c>
      <c r="L362" s="45"/>
      <c r="M362" s="236" t="s">
        <v>1</v>
      </c>
      <c r="N362" s="237" t="s">
        <v>44</v>
      </c>
      <c r="O362" s="92"/>
      <c r="P362" s="238">
        <f>O362*H362</f>
        <v>0</v>
      </c>
      <c r="Q362" s="238">
        <v>0</v>
      </c>
      <c r="R362" s="238">
        <f>Q362*H362</f>
        <v>0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181</v>
      </c>
      <c r="AT362" s="240" t="s">
        <v>176</v>
      </c>
      <c r="AU362" s="240" t="s">
        <v>88</v>
      </c>
      <c r="AY362" s="18" t="s">
        <v>174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86</v>
      </c>
      <c r="BK362" s="241">
        <f>ROUND(I362*H362,2)</f>
        <v>0</v>
      </c>
      <c r="BL362" s="18" t="s">
        <v>181</v>
      </c>
      <c r="BM362" s="240" t="s">
        <v>1473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184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185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1471</v>
      </c>
      <c r="G365" s="254"/>
      <c r="H365" s="257">
        <v>8.7400000000000002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86</v>
      </c>
      <c r="AY365" s="263" t="s">
        <v>174</v>
      </c>
    </row>
    <row r="366" s="2" customFormat="1" ht="24.15" customHeight="1">
      <c r="A366" s="39"/>
      <c r="B366" s="40"/>
      <c r="C366" s="229" t="s">
        <v>602</v>
      </c>
      <c r="D366" s="229" t="s">
        <v>176</v>
      </c>
      <c r="E366" s="230" t="s">
        <v>676</v>
      </c>
      <c r="F366" s="231" t="s">
        <v>677</v>
      </c>
      <c r="G366" s="232" t="s">
        <v>243</v>
      </c>
      <c r="H366" s="233">
        <v>8.7400000000000002</v>
      </c>
      <c r="I366" s="234"/>
      <c r="J366" s="235">
        <f>ROUND(I366*H366,2)</f>
        <v>0</v>
      </c>
      <c r="K366" s="231" t="s">
        <v>180</v>
      </c>
      <c r="L366" s="45"/>
      <c r="M366" s="236" t="s">
        <v>1</v>
      </c>
      <c r="N366" s="237" t="s">
        <v>44</v>
      </c>
      <c r="O366" s="92"/>
      <c r="P366" s="238">
        <f>O366*H366</f>
        <v>0</v>
      </c>
      <c r="Q366" s="238">
        <v>1.6449999999999999E-06</v>
      </c>
      <c r="R366" s="238">
        <f>Q366*H366</f>
        <v>1.43773E-05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181</v>
      </c>
      <c r="AT366" s="240" t="s">
        <v>176</v>
      </c>
      <c r="AU366" s="240" t="s">
        <v>88</v>
      </c>
      <c r="AY366" s="18" t="s">
        <v>174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86</v>
      </c>
      <c r="BK366" s="241">
        <f>ROUND(I366*H366,2)</f>
        <v>0</v>
      </c>
      <c r="BL366" s="18" t="s">
        <v>181</v>
      </c>
      <c r="BM366" s="240" t="s">
        <v>1474</v>
      </c>
    </row>
    <row r="367" s="13" customFormat="1">
      <c r="A367" s="13"/>
      <c r="B367" s="242"/>
      <c r="C367" s="243"/>
      <c r="D367" s="244" t="s">
        <v>183</v>
      </c>
      <c r="E367" s="245" t="s">
        <v>1</v>
      </c>
      <c r="F367" s="246" t="s">
        <v>184</v>
      </c>
      <c r="G367" s="243"/>
      <c r="H367" s="245" t="s">
        <v>1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2" t="s">
        <v>183</v>
      </c>
      <c r="AU367" s="252" t="s">
        <v>88</v>
      </c>
      <c r="AV367" s="13" t="s">
        <v>86</v>
      </c>
      <c r="AW367" s="13" t="s">
        <v>34</v>
      </c>
      <c r="AX367" s="13" t="s">
        <v>79</v>
      </c>
      <c r="AY367" s="252" t="s">
        <v>174</v>
      </c>
    </row>
    <row r="368" s="13" customFormat="1">
      <c r="A368" s="13"/>
      <c r="B368" s="242"/>
      <c r="C368" s="243"/>
      <c r="D368" s="244" t="s">
        <v>183</v>
      </c>
      <c r="E368" s="245" t="s">
        <v>1</v>
      </c>
      <c r="F368" s="246" t="s">
        <v>185</v>
      </c>
      <c r="G368" s="243"/>
      <c r="H368" s="245" t="s">
        <v>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183</v>
      </c>
      <c r="AU368" s="252" t="s">
        <v>88</v>
      </c>
      <c r="AV368" s="13" t="s">
        <v>86</v>
      </c>
      <c r="AW368" s="13" t="s">
        <v>34</v>
      </c>
      <c r="AX368" s="13" t="s">
        <v>79</v>
      </c>
      <c r="AY368" s="252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1471</v>
      </c>
      <c r="G369" s="254"/>
      <c r="H369" s="257">
        <v>8.7400000000000002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86</v>
      </c>
      <c r="AY369" s="263" t="s">
        <v>174</v>
      </c>
    </row>
    <row r="370" s="2" customFormat="1" ht="66.75" customHeight="1">
      <c r="A370" s="39"/>
      <c r="B370" s="40"/>
      <c r="C370" s="229" t="s">
        <v>606</v>
      </c>
      <c r="D370" s="229" t="s">
        <v>176</v>
      </c>
      <c r="E370" s="230" t="s">
        <v>680</v>
      </c>
      <c r="F370" s="231" t="s">
        <v>681</v>
      </c>
      <c r="G370" s="232" t="s">
        <v>243</v>
      </c>
      <c r="H370" s="233">
        <v>4</v>
      </c>
      <c r="I370" s="234"/>
      <c r="J370" s="235">
        <f>ROUND(I370*H370,2)</f>
        <v>0</v>
      </c>
      <c r="K370" s="231" t="s">
        <v>180</v>
      </c>
      <c r="L370" s="45"/>
      <c r="M370" s="236" t="s">
        <v>1</v>
      </c>
      <c r="N370" s="237" t="s">
        <v>44</v>
      </c>
      <c r="O370" s="92"/>
      <c r="P370" s="238">
        <f>O370*H370</f>
        <v>0</v>
      </c>
      <c r="Q370" s="238">
        <v>0</v>
      </c>
      <c r="R370" s="238">
        <f>Q370*H370</f>
        <v>0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181</v>
      </c>
      <c r="AT370" s="240" t="s">
        <v>176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1475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683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661</v>
      </c>
      <c r="G372" s="254"/>
      <c r="H372" s="257">
        <v>4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86</v>
      </c>
      <c r="AY372" s="263" t="s">
        <v>174</v>
      </c>
    </row>
    <row r="373" s="2" customFormat="1" ht="66.75" customHeight="1">
      <c r="A373" s="39"/>
      <c r="B373" s="40"/>
      <c r="C373" s="229" t="s">
        <v>612</v>
      </c>
      <c r="D373" s="229" t="s">
        <v>176</v>
      </c>
      <c r="E373" s="230" t="s">
        <v>685</v>
      </c>
      <c r="F373" s="231" t="s">
        <v>686</v>
      </c>
      <c r="G373" s="232" t="s">
        <v>179</v>
      </c>
      <c r="H373" s="233">
        <v>2.4449999999999998</v>
      </c>
      <c r="I373" s="234"/>
      <c r="J373" s="235">
        <f>ROUND(I373*H373,2)</f>
        <v>0</v>
      </c>
      <c r="K373" s="231" t="s">
        <v>180</v>
      </c>
      <c r="L373" s="45"/>
      <c r="M373" s="236" t="s">
        <v>1</v>
      </c>
      <c r="N373" s="237" t="s">
        <v>44</v>
      </c>
      <c r="O373" s="92"/>
      <c r="P373" s="238">
        <f>O373*H373</f>
        <v>0</v>
      </c>
      <c r="Q373" s="238">
        <v>0</v>
      </c>
      <c r="R373" s="238">
        <f>Q373*H373</f>
        <v>0</v>
      </c>
      <c r="S373" s="238">
        <v>0</v>
      </c>
      <c r="T373" s="23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0" t="s">
        <v>181</v>
      </c>
      <c r="AT373" s="240" t="s">
        <v>176</v>
      </c>
      <c r="AU373" s="240" t="s">
        <v>88</v>
      </c>
      <c r="AY373" s="18" t="s">
        <v>174</v>
      </c>
      <c r="BE373" s="241">
        <f>IF(N373="základní",J373,0)</f>
        <v>0</v>
      </c>
      <c r="BF373" s="241">
        <f>IF(N373="snížená",J373,0)</f>
        <v>0</v>
      </c>
      <c r="BG373" s="241">
        <f>IF(N373="zákl. přenesená",J373,0)</f>
        <v>0</v>
      </c>
      <c r="BH373" s="241">
        <f>IF(N373="sníž. přenesená",J373,0)</f>
        <v>0</v>
      </c>
      <c r="BI373" s="241">
        <f>IF(N373="nulová",J373,0)</f>
        <v>0</v>
      </c>
      <c r="BJ373" s="18" t="s">
        <v>86</v>
      </c>
      <c r="BK373" s="241">
        <f>ROUND(I373*H373,2)</f>
        <v>0</v>
      </c>
      <c r="BL373" s="18" t="s">
        <v>181</v>
      </c>
      <c r="BM373" s="240" t="s">
        <v>1476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688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1477</v>
      </c>
      <c r="G375" s="254"/>
      <c r="H375" s="257">
        <v>2.4449999999999998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86</v>
      </c>
      <c r="AY375" s="263" t="s">
        <v>174</v>
      </c>
    </row>
    <row r="376" s="12" customFormat="1" ht="22.8" customHeight="1">
      <c r="A376" s="12"/>
      <c r="B376" s="213"/>
      <c r="C376" s="214"/>
      <c r="D376" s="215" t="s">
        <v>78</v>
      </c>
      <c r="E376" s="227" t="s">
        <v>690</v>
      </c>
      <c r="F376" s="227" t="s">
        <v>691</v>
      </c>
      <c r="G376" s="214"/>
      <c r="H376" s="214"/>
      <c r="I376" s="217"/>
      <c r="J376" s="228">
        <f>BK376</f>
        <v>0</v>
      </c>
      <c r="K376" s="214"/>
      <c r="L376" s="219"/>
      <c r="M376" s="220"/>
      <c r="N376" s="221"/>
      <c r="O376" s="221"/>
      <c r="P376" s="222">
        <f>SUM(P377:P398)</f>
        <v>0</v>
      </c>
      <c r="Q376" s="221"/>
      <c r="R376" s="222">
        <f>SUM(R377:R398)</f>
        <v>0</v>
      </c>
      <c r="S376" s="221"/>
      <c r="T376" s="223">
        <f>SUM(T377:T398)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24" t="s">
        <v>86</v>
      </c>
      <c r="AT376" s="225" t="s">
        <v>78</v>
      </c>
      <c r="AU376" s="225" t="s">
        <v>86</v>
      </c>
      <c r="AY376" s="224" t="s">
        <v>174</v>
      </c>
      <c r="BK376" s="226">
        <f>SUM(BK377:BK398)</f>
        <v>0</v>
      </c>
    </row>
    <row r="377" s="2" customFormat="1" ht="37.8" customHeight="1">
      <c r="A377" s="39"/>
      <c r="B377" s="40"/>
      <c r="C377" s="229" t="s">
        <v>617</v>
      </c>
      <c r="D377" s="229" t="s">
        <v>176</v>
      </c>
      <c r="E377" s="230" t="s">
        <v>693</v>
      </c>
      <c r="F377" s="231" t="s">
        <v>694</v>
      </c>
      <c r="G377" s="232" t="s">
        <v>362</v>
      </c>
      <c r="H377" s="233">
        <v>14.404999999999999</v>
      </c>
      <c r="I377" s="234"/>
      <c r="J377" s="235">
        <f>ROUND(I377*H377,2)</f>
        <v>0</v>
      </c>
      <c r="K377" s="231" t="s">
        <v>180</v>
      </c>
      <c r="L377" s="45"/>
      <c r="M377" s="236" t="s">
        <v>1</v>
      </c>
      <c r="N377" s="237" t="s">
        <v>44</v>
      </c>
      <c r="O377" s="92"/>
      <c r="P377" s="238">
        <f>O377*H377</f>
        <v>0</v>
      </c>
      <c r="Q377" s="238">
        <v>0</v>
      </c>
      <c r="R377" s="238">
        <f>Q377*H377</f>
        <v>0</v>
      </c>
      <c r="S377" s="238">
        <v>0</v>
      </c>
      <c r="T377" s="23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0" t="s">
        <v>181</v>
      </c>
      <c r="AT377" s="240" t="s">
        <v>176</v>
      </c>
      <c r="AU377" s="240" t="s">
        <v>88</v>
      </c>
      <c r="AY377" s="18" t="s">
        <v>174</v>
      </c>
      <c r="BE377" s="241">
        <f>IF(N377="základní",J377,0)</f>
        <v>0</v>
      </c>
      <c r="BF377" s="241">
        <f>IF(N377="snížená",J377,0)</f>
        <v>0</v>
      </c>
      <c r="BG377" s="241">
        <f>IF(N377="zákl. přenesená",J377,0)</f>
        <v>0</v>
      </c>
      <c r="BH377" s="241">
        <f>IF(N377="sníž. přenesená",J377,0)</f>
        <v>0</v>
      </c>
      <c r="BI377" s="241">
        <f>IF(N377="nulová",J377,0)</f>
        <v>0</v>
      </c>
      <c r="BJ377" s="18" t="s">
        <v>86</v>
      </c>
      <c r="BK377" s="241">
        <f>ROUND(I377*H377,2)</f>
        <v>0</v>
      </c>
      <c r="BL377" s="18" t="s">
        <v>181</v>
      </c>
      <c r="BM377" s="240" t="s">
        <v>1478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1479</v>
      </c>
      <c r="G378" s="254"/>
      <c r="H378" s="257">
        <v>0.746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1480</v>
      </c>
      <c r="G379" s="254"/>
      <c r="H379" s="257">
        <v>4.2300000000000004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1481</v>
      </c>
      <c r="G380" s="254"/>
      <c r="H380" s="257">
        <v>2.0979999999999999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1482</v>
      </c>
      <c r="G381" s="254"/>
      <c r="H381" s="257">
        <v>2.8839999999999999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1483</v>
      </c>
      <c r="G382" s="254"/>
      <c r="H382" s="257">
        <v>1.8740000000000001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1484</v>
      </c>
      <c r="G383" s="254"/>
      <c r="H383" s="257">
        <v>2.573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14.404999999999999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621</v>
      </c>
      <c r="D385" s="229" t="s">
        <v>176</v>
      </c>
      <c r="E385" s="230" t="s">
        <v>703</v>
      </c>
      <c r="F385" s="231" t="s">
        <v>704</v>
      </c>
      <c r="G385" s="232" t="s">
        <v>362</v>
      </c>
      <c r="H385" s="233">
        <v>331.315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1485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706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1486</v>
      </c>
      <c r="G387" s="254"/>
      <c r="H387" s="257">
        <v>331.315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86</v>
      </c>
      <c r="AY387" s="263" t="s">
        <v>174</v>
      </c>
    </row>
    <row r="388" s="2" customFormat="1" ht="44.25" customHeight="1">
      <c r="A388" s="39"/>
      <c r="B388" s="40"/>
      <c r="C388" s="229" t="s">
        <v>626</v>
      </c>
      <c r="D388" s="229" t="s">
        <v>176</v>
      </c>
      <c r="E388" s="230" t="s">
        <v>867</v>
      </c>
      <c r="F388" s="231" t="s">
        <v>868</v>
      </c>
      <c r="G388" s="232" t="s">
        <v>362</v>
      </c>
      <c r="H388" s="233">
        <v>2.0979999999999999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1487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1481</v>
      </c>
      <c r="G389" s="254"/>
      <c r="H389" s="257">
        <v>2.0979999999999999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86</v>
      </c>
      <c r="AY389" s="263" t="s">
        <v>174</v>
      </c>
    </row>
    <row r="390" s="2" customFormat="1" ht="44.25" customHeight="1">
      <c r="A390" s="39"/>
      <c r="B390" s="40"/>
      <c r="C390" s="229" t="s">
        <v>630</v>
      </c>
      <c r="D390" s="229" t="s">
        <v>176</v>
      </c>
      <c r="E390" s="230" t="s">
        <v>870</v>
      </c>
      <c r="F390" s="231" t="s">
        <v>871</v>
      </c>
      <c r="G390" s="232" t="s">
        <v>362</v>
      </c>
      <c r="H390" s="233">
        <v>7.3310000000000004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1488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1482</v>
      </c>
      <c r="G391" s="254"/>
      <c r="H391" s="257">
        <v>2.8839999999999999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1483</v>
      </c>
      <c r="G392" s="254"/>
      <c r="H392" s="257">
        <v>1.8740000000000001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1484</v>
      </c>
      <c r="G393" s="254"/>
      <c r="H393" s="257">
        <v>2.573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5" customFormat="1">
      <c r="A394" s="15"/>
      <c r="B394" s="264"/>
      <c r="C394" s="265"/>
      <c r="D394" s="244" t="s">
        <v>183</v>
      </c>
      <c r="E394" s="266" t="s">
        <v>1</v>
      </c>
      <c r="F394" s="267" t="s">
        <v>201</v>
      </c>
      <c r="G394" s="265"/>
      <c r="H394" s="268">
        <v>7.3309999999999995</v>
      </c>
      <c r="I394" s="269"/>
      <c r="J394" s="265"/>
      <c r="K394" s="265"/>
      <c r="L394" s="270"/>
      <c r="M394" s="271"/>
      <c r="N394" s="272"/>
      <c r="O394" s="272"/>
      <c r="P394" s="272"/>
      <c r="Q394" s="272"/>
      <c r="R394" s="272"/>
      <c r="S394" s="272"/>
      <c r="T394" s="27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4" t="s">
        <v>183</v>
      </c>
      <c r="AU394" s="274" t="s">
        <v>88</v>
      </c>
      <c r="AV394" s="15" t="s">
        <v>181</v>
      </c>
      <c r="AW394" s="15" t="s">
        <v>34</v>
      </c>
      <c r="AX394" s="15" t="s">
        <v>86</v>
      </c>
      <c r="AY394" s="274" t="s">
        <v>174</v>
      </c>
    </row>
    <row r="395" s="2" customFormat="1" ht="44.25" customHeight="1">
      <c r="A395" s="39"/>
      <c r="B395" s="40"/>
      <c r="C395" s="229" t="s">
        <v>635</v>
      </c>
      <c r="D395" s="229" t="s">
        <v>176</v>
      </c>
      <c r="E395" s="230" t="s">
        <v>873</v>
      </c>
      <c r="F395" s="231" t="s">
        <v>773</v>
      </c>
      <c r="G395" s="232" t="s">
        <v>362</v>
      </c>
      <c r="H395" s="233">
        <v>4.976</v>
      </c>
      <c r="I395" s="234"/>
      <c r="J395" s="235">
        <f>ROUND(I395*H395,2)</f>
        <v>0</v>
      </c>
      <c r="K395" s="231" t="s">
        <v>180</v>
      </c>
      <c r="L395" s="45"/>
      <c r="M395" s="236" t="s">
        <v>1</v>
      </c>
      <c r="N395" s="237" t="s">
        <v>44</v>
      </c>
      <c r="O395" s="92"/>
      <c r="P395" s="238">
        <f>O395*H395</f>
        <v>0</v>
      </c>
      <c r="Q395" s="238">
        <v>0</v>
      </c>
      <c r="R395" s="238">
        <f>Q395*H395</f>
        <v>0</v>
      </c>
      <c r="S395" s="238">
        <v>0</v>
      </c>
      <c r="T395" s="23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0" t="s">
        <v>181</v>
      </c>
      <c r="AT395" s="240" t="s">
        <v>176</v>
      </c>
      <c r="AU395" s="240" t="s">
        <v>88</v>
      </c>
      <c r="AY395" s="18" t="s">
        <v>174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86</v>
      </c>
      <c r="BK395" s="241">
        <f>ROUND(I395*H395,2)</f>
        <v>0</v>
      </c>
      <c r="BL395" s="18" t="s">
        <v>181</v>
      </c>
      <c r="BM395" s="240" t="s">
        <v>1489</v>
      </c>
    </row>
    <row r="396" s="14" customFormat="1">
      <c r="A396" s="14"/>
      <c r="B396" s="253"/>
      <c r="C396" s="254"/>
      <c r="D396" s="244" t="s">
        <v>183</v>
      </c>
      <c r="E396" s="255" t="s">
        <v>1</v>
      </c>
      <c r="F396" s="256" t="s">
        <v>1479</v>
      </c>
      <c r="G396" s="254"/>
      <c r="H396" s="257">
        <v>0.746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3" t="s">
        <v>183</v>
      </c>
      <c r="AU396" s="263" t="s">
        <v>88</v>
      </c>
      <c r="AV396" s="14" t="s">
        <v>88</v>
      </c>
      <c r="AW396" s="14" t="s">
        <v>34</v>
      </c>
      <c r="AX396" s="14" t="s">
        <v>79</v>
      </c>
      <c r="AY396" s="263" t="s">
        <v>174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1480</v>
      </c>
      <c r="G397" s="254"/>
      <c r="H397" s="257">
        <v>4.2300000000000004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79</v>
      </c>
      <c r="AY397" s="263" t="s">
        <v>174</v>
      </c>
    </row>
    <row r="398" s="15" customFormat="1">
      <c r="A398" s="15"/>
      <c r="B398" s="264"/>
      <c r="C398" s="265"/>
      <c r="D398" s="244" t="s">
        <v>183</v>
      </c>
      <c r="E398" s="266" t="s">
        <v>1</v>
      </c>
      <c r="F398" s="267" t="s">
        <v>201</v>
      </c>
      <c r="G398" s="265"/>
      <c r="H398" s="268">
        <v>4.9760000000000009</v>
      </c>
      <c r="I398" s="269"/>
      <c r="J398" s="265"/>
      <c r="K398" s="265"/>
      <c r="L398" s="270"/>
      <c r="M398" s="271"/>
      <c r="N398" s="272"/>
      <c r="O398" s="272"/>
      <c r="P398" s="272"/>
      <c r="Q398" s="272"/>
      <c r="R398" s="272"/>
      <c r="S398" s="272"/>
      <c r="T398" s="273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4" t="s">
        <v>183</v>
      </c>
      <c r="AU398" s="274" t="s">
        <v>88</v>
      </c>
      <c r="AV398" s="15" t="s">
        <v>181</v>
      </c>
      <c r="AW398" s="15" t="s">
        <v>34</v>
      </c>
      <c r="AX398" s="15" t="s">
        <v>86</v>
      </c>
      <c r="AY398" s="274" t="s">
        <v>174</v>
      </c>
    </row>
    <row r="399" s="12" customFormat="1" ht="22.8" customHeight="1">
      <c r="A399" s="12"/>
      <c r="B399" s="213"/>
      <c r="C399" s="214"/>
      <c r="D399" s="215" t="s">
        <v>78</v>
      </c>
      <c r="E399" s="227" t="s">
        <v>719</v>
      </c>
      <c r="F399" s="227" t="s">
        <v>720</v>
      </c>
      <c r="G399" s="214"/>
      <c r="H399" s="214"/>
      <c r="I399" s="217"/>
      <c r="J399" s="228">
        <f>BK399</f>
        <v>0</v>
      </c>
      <c r="K399" s="214"/>
      <c r="L399" s="219"/>
      <c r="M399" s="220"/>
      <c r="N399" s="221"/>
      <c r="O399" s="221"/>
      <c r="P399" s="222">
        <f>P400</f>
        <v>0</v>
      </c>
      <c r="Q399" s="221"/>
      <c r="R399" s="222">
        <f>R400</f>
        <v>0</v>
      </c>
      <c r="S399" s="221"/>
      <c r="T399" s="223">
        <f>T400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4" t="s">
        <v>86</v>
      </c>
      <c r="AT399" s="225" t="s">
        <v>78</v>
      </c>
      <c r="AU399" s="225" t="s">
        <v>86</v>
      </c>
      <c r="AY399" s="224" t="s">
        <v>174</v>
      </c>
      <c r="BK399" s="226">
        <f>BK400</f>
        <v>0</v>
      </c>
    </row>
    <row r="400" s="2" customFormat="1" ht="49.05" customHeight="1">
      <c r="A400" s="39"/>
      <c r="B400" s="40"/>
      <c r="C400" s="229" t="s">
        <v>639</v>
      </c>
      <c r="D400" s="229" t="s">
        <v>176</v>
      </c>
      <c r="E400" s="230" t="s">
        <v>722</v>
      </c>
      <c r="F400" s="231" t="s">
        <v>723</v>
      </c>
      <c r="G400" s="232" t="s">
        <v>362</v>
      </c>
      <c r="H400" s="233">
        <v>63.911000000000001</v>
      </c>
      <c r="I400" s="234"/>
      <c r="J400" s="235">
        <f>ROUND(I400*H400,2)</f>
        <v>0</v>
      </c>
      <c r="K400" s="231" t="s">
        <v>1</v>
      </c>
      <c r="L400" s="45"/>
      <c r="M400" s="289" t="s">
        <v>1</v>
      </c>
      <c r="N400" s="290" t="s">
        <v>44</v>
      </c>
      <c r="O400" s="291"/>
      <c r="P400" s="292">
        <f>O400*H400</f>
        <v>0</v>
      </c>
      <c r="Q400" s="292">
        <v>0</v>
      </c>
      <c r="R400" s="292">
        <f>Q400*H400</f>
        <v>0</v>
      </c>
      <c r="S400" s="292">
        <v>0</v>
      </c>
      <c r="T400" s="29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181</v>
      </c>
      <c r="AT400" s="240" t="s">
        <v>176</v>
      </c>
      <c r="AU400" s="240" t="s">
        <v>88</v>
      </c>
      <c r="AY400" s="18" t="s">
        <v>174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86</v>
      </c>
      <c r="BK400" s="241">
        <f>ROUND(I400*H400,2)</f>
        <v>0</v>
      </c>
      <c r="BL400" s="18" t="s">
        <v>181</v>
      </c>
      <c r="BM400" s="240" t="s">
        <v>1490</v>
      </c>
    </row>
    <row r="401" s="2" customFormat="1" ht="6.96" customHeight="1">
      <c r="A401" s="39"/>
      <c r="B401" s="67"/>
      <c r="C401" s="68"/>
      <c r="D401" s="68"/>
      <c r="E401" s="68"/>
      <c r="F401" s="68"/>
      <c r="G401" s="68"/>
      <c r="H401" s="68"/>
      <c r="I401" s="68"/>
      <c r="J401" s="68"/>
      <c r="K401" s="68"/>
      <c r="L401" s="45"/>
      <c r="M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</row>
  </sheetData>
  <sheetProtection sheet="1" autoFilter="0" formatColumns="0" formatRows="0" objects="1" scenarios="1" spinCount="100000" saltValue="dOz6bLiOQIW4+bSmTt8MCMJoCmtRt+zab2bhHosW1H5BRDLIJkqykDnSLg0U8oM1XXMjfF69FuRDG1BPP/vgvg==" hashValue="xiZ5OWdJXXp3WB0nopAtqI5gn2Ev0UQkxfoWCDUNgPsCy1DyvwqJ75vfMK7ebmIs04QJIRJ+XgSFn/rfTP8ljw==" algorithmName="SHA-512" password="CC35"/>
  <autoFilter ref="C133:K40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1491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ROUND((SUM(BE132:BE673)),  2)</f>
        <v>0</v>
      </c>
      <c r="G35" s="39"/>
      <c r="H35" s="39"/>
      <c r="I35" s="166">
        <v>0.20999999999999999</v>
      </c>
      <c r="J35" s="165">
        <f>ROUND(((SUM(BE132:BE673))*I35),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ROUND((SUM(BF132:BF673)),  2)</f>
        <v>0</v>
      </c>
      <c r="G36" s="39"/>
      <c r="H36" s="39"/>
      <c r="I36" s="166">
        <v>0.14999999999999999</v>
      </c>
      <c r="J36" s="165">
        <f>ROUND(((SUM(BF132:BF673))*I36),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ROUND((SUM(BG132:BG673)),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ROUND((SUM(BH132:BH673)),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ROUND((SUM(BI132:BI673)),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02 - Výtlak odpadních vod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J133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J134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J369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153</v>
      </c>
      <c r="E102" s="199"/>
      <c r="F102" s="199"/>
      <c r="G102" s="199"/>
      <c r="H102" s="199"/>
      <c r="I102" s="199"/>
      <c r="J102" s="200">
        <f>J387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154</v>
      </c>
      <c r="E103" s="199"/>
      <c r="F103" s="199"/>
      <c r="G103" s="199"/>
      <c r="H103" s="199"/>
      <c r="I103" s="199"/>
      <c r="J103" s="200">
        <f>J407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J511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J582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157</v>
      </c>
      <c r="E106" s="199"/>
      <c r="F106" s="199"/>
      <c r="G106" s="199"/>
      <c r="H106" s="199"/>
      <c r="I106" s="199"/>
      <c r="J106" s="200">
        <f>J636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158</v>
      </c>
      <c r="E107" s="199"/>
      <c r="F107" s="199"/>
      <c r="G107" s="199"/>
      <c r="H107" s="199"/>
      <c r="I107" s="199"/>
      <c r="J107" s="200">
        <f>J659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1"/>
      <c r="C108" s="192"/>
      <c r="D108" s="193" t="s">
        <v>1492</v>
      </c>
      <c r="E108" s="194"/>
      <c r="F108" s="194"/>
      <c r="G108" s="194"/>
      <c r="H108" s="194"/>
      <c r="I108" s="194"/>
      <c r="J108" s="195">
        <f>J661</f>
        <v>0</v>
      </c>
      <c r="K108" s="192"/>
      <c r="L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7"/>
      <c r="C109" s="133"/>
      <c r="D109" s="198" t="s">
        <v>1493</v>
      </c>
      <c r="E109" s="199"/>
      <c r="F109" s="199"/>
      <c r="G109" s="199"/>
      <c r="H109" s="199"/>
      <c r="I109" s="199"/>
      <c r="J109" s="200">
        <f>J662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1494</v>
      </c>
      <c r="E110" s="199"/>
      <c r="F110" s="199"/>
      <c r="G110" s="199"/>
      <c r="H110" s="199"/>
      <c r="I110" s="199"/>
      <c r="J110" s="200">
        <f>J668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5" t="s">
        <v>139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140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SO 02 - Výtlak odpadních vod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>Nepolisy</v>
      </c>
      <c r="G126" s="41"/>
      <c r="H126" s="41"/>
      <c r="I126" s="33" t="s">
        <v>22</v>
      </c>
      <c r="J126" s="80" t="str">
        <f>IF(J14="","",J14)</f>
        <v>12. 12. 2024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E17</f>
        <v>Obec Nepolisy, Nepolisy 75, 503 63 Nepolisy</v>
      </c>
      <c r="G128" s="41"/>
      <c r="H128" s="41"/>
      <c r="I128" s="33" t="s">
        <v>30</v>
      </c>
      <c r="J128" s="37" t="str">
        <f>E23</f>
        <v>Multiaqua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35</v>
      </c>
      <c r="J129" s="37" t="str">
        <f>E26</f>
        <v>Roman Bárta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160</v>
      </c>
      <c r="D131" s="205" t="s">
        <v>64</v>
      </c>
      <c r="E131" s="205" t="s">
        <v>60</v>
      </c>
      <c r="F131" s="205" t="s">
        <v>61</v>
      </c>
      <c r="G131" s="205" t="s">
        <v>161</v>
      </c>
      <c r="H131" s="205" t="s">
        <v>162</v>
      </c>
      <c r="I131" s="205" t="s">
        <v>163</v>
      </c>
      <c r="J131" s="205" t="s">
        <v>146</v>
      </c>
      <c r="K131" s="206" t="s">
        <v>164</v>
      </c>
      <c r="L131" s="207"/>
      <c r="M131" s="101" t="s">
        <v>1</v>
      </c>
      <c r="N131" s="102" t="s">
        <v>43</v>
      </c>
      <c r="O131" s="102" t="s">
        <v>165</v>
      </c>
      <c r="P131" s="102" t="s">
        <v>166</v>
      </c>
      <c r="Q131" s="102" t="s">
        <v>167</v>
      </c>
      <c r="R131" s="102" t="s">
        <v>168</v>
      </c>
      <c r="S131" s="102" t="s">
        <v>169</v>
      </c>
      <c r="T131" s="103" t="s">
        <v>170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171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P133+P661</f>
        <v>0</v>
      </c>
      <c r="Q132" s="105"/>
      <c r="R132" s="210">
        <f>R133+R661</f>
        <v>1239.2357610079841</v>
      </c>
      <c r="S132" s="105"/>
      <c r="T132" s="211">
        <f>T133+T661</f>
        <v>724.33412099999998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78</v>
      </c>
      <c r="AU132" s="18" t="s">
        <v>148</v>
      </c>
      <c r="BK132" s="212">
        <f>BK133+BK661</f>
        <v>0</v>
      </c>
    </row>
    <row r="133" s="12" customFormat="1" ht="25.92" customHeight="1">
      <c r="A133" s="12"/>
      <c r="B133" s="213"/>
      <c r="C133" s="214"/>
      <c r="D133" s="215" t="s">
        <v>78</v>
      </c>
      <c r="E133" s="216" t="s">
        <v>172</v>
      </c>
      <c r="F133" s="216" t="s">
        <v>173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P134+P369+P387+P407+P511+P582+P636+P659</f>
        <v>0</v>
      </c>
      <c r="Q133" s="221"/>
      <c r="R133" s="222">
        <f>R134+R369+R387+R407+R511+R582+R636+R659</f>
        <v>1239.2186660079842</v>
      </c>
      <c r="S133" s="221"/>
      <c r="T133" s="223">
        <f>T134+T369+T387+T407+T511+T582+T636+T659</f>
        <v>724.33412099999998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86</v>
      </c>
      <c r="AT133" s="225" t="s">
        <v>78</v>
      </c>
      <c r="AU133" s="225" t="s">
        <v>79</v>
      </c>
      <c r="AY133" s="224" t="s">
        <v>174</v>
      </c>
      <c r="BK133" s="226">
        <f>BK134+BK369+BK387+BK407+BK511+BK582+BK636+BK659</f>
        <v>0</v>
      </c>
    </row>
    <row r="134" s="12" customFormat="1" ht="22.8" customHeight="1">
      <c r="A134" s="12"/>
      <c r="B134" s="213"/>
      <c r="C134" s="214"/>
      <c r="D134" s="215" t="s">
        <v>78</v>
      </c>
      <c r="E134" s="227" t="s">
        <v>86</v>
      </c>
      <c r="F134" s="227" t="s">
        <v>175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SUM(P135:P368)</f>
        <v>0</v>
      </c>
      <c r="Q134" s="221"/>
      <c r="R134" s="222">
        <f>SUM(R135:R368)</f>
        <v>1096.0267849415841</v>
      </c>
      <c r="S134" s="221"/>
      <c r="T134" s="223">
        <f>SUM(T135:T368)</f>
        <v>724.20772099999999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86</v>
      </c>
      <c r="AY134" s="224" t="s">
        <v>174</v>
      </c>
      <c r="BK134" s="226">
        <f>SUM(BK135:BK368)</f>
        <v>0</v>
      </c>
    </row>
    <row r="135" s="2" customFormat="1" ht="76.35" customHeight="1">
      <c r="A135" s="39"/>
      <c r="B135" s="40"/>
      <c r="C135" s="229" t="s">
        <v>86</v>
      </c>
      <c r="D135" s="229" t="s">
        <v>176</v>
      </c>
      <c r="E135" s="230" t="s">
        <v>177</v>
      </c>
      <c r="F135" s="231" t="s">
        <v>178</v>
      </c>
      <c r="G135" s="232" t="s">
        <v>179</v>
      </c>
      <c r="H135" s="233">
        <v>1.3799999999999999</v>
      </c>
      <c r="I135" s="234"/>
      <c r="J135" s="235">
        <f>ROUND(I135*H135,2)</f>
        <v>0</v>
      </c>
      <c r="K135" s="231" t="s">
        <v>180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0.255</v>
      </c>
      <c r="T135" s="239">
        <f>S135*H135</f>
        <v>0.35189999999999999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88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1495</v>
      </c>
    </row>
    <row r="136" s="13" customFormat="1">
      <c r="A136" s="13"/>
      <c r="B136" s="242"/>
      <c r="C136" s="243"/>
      <c r="D136" s="244" t="s">
        <v>183</v>
      </c>
      <c r="E136" s="245" t="s">
        <v>1</v>
      </c>
      <c r="F136" s="246" t="s">
        <v>1496</v>
      </c>
      <c r="G136" s="243"/>
      <c r="H136" s="245" t="s">
        <v>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2" t="s">
        <v>183</v>
      </c>
      <c r="AU136" s="252" t="s">
        <v>88</v>
      </c>
      <c r="AV136" s="13" t="s">
        <v>86</v>
      </c>
      <c r="AW136" s="13" t="s">
        <v>34</v>
      </c>
      <c r="AX136" s="13" t="s">
        <v>79</v>
      </c>
      <c r="AY136" s="252" t="s">
        <v>174</v>
      </c>
    </row>
    <row r="137" s="13" customFormat="1">
      <c r="A137" s="13"/>
      <c r="B137" s="242"/>
      <c r="C137" s="243"/>
      <c r="D137" s="244" t="s">
        <v>183</v>
      </c>
      <c r="E137" s="245" t="s">
        <v>1</v>
      </c>
      <c r="F137" s="246" t="s">
        <v>185</v>
      </c>
      <c r="G137" s="243"/>
      <c r="H137" s="245" t="s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2" t="s">
        <v>183</v>
      </c>
      <c r="AU137" s="252" t="s">
        <v>88</v>
      </c>
      <c r="AV137" s="13" t="s">
        <v>86</v>
      </c>
      <c r="AW137" s="13" t="s">
        <v>34</v>
      </c>
      <c r="AX137" s="13" t="s">
        <v>79</v>
      </c>
      <c r="AY137" s="252" t="s">
        <v>174</v>
      </c>
    </row>
    <row r="138" s="14" customFormat="1">
      <c r="A138" s="14"/>
      <c r="B138" s="253"/>
      <c r="C138" s="254"/>
      <c r="D138" s="244" t="s">
        <v>183</v>
      </c>
      <c r="E138" s="255" t="s">
        <v>1</v>
      </c>
      <c r="F138" s="256" t="s">
        <v>1497</v>
      </c>
      <c r="G138" s="254"/>
      <c r="H138" s="257">
        <v>1.3799999999999999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3" t="s">
        <v>183</v>
      </c>
      <c r="AU138" s="263" t="s">
        <v>88</v>
      </c>
      <c r="AV138" s="14" t="s">
        <v>88</v>
      </c>
      <c r="AW138" s="14" t="s">
        <v>34</v>
      </c>
      <c r="AX138" s="14" t="s">
        <v>86</v>
      </c>
      <c r="AY138" s="263" t="s">
        <v>174</v>
      </c>
    </row>
    <row r="139" s="2" customFormat="1" ht="78" customHeight="1">
      <c r="A139" s="39"/>
      <c r="B139" s="40"/>
      <c r="C139" s="229" t="s">
        <v>88</v>
      </c>
      <c r="D139" s="229" t="s">
        <v>176</v>
      </c>
      <c r="E139" s="230" t="s">
        <v>1498</v>
      </c>
      <c r="F139" s="231" t="s">
        <v>1499</v>
      </c>
      <c r="G139" s="232" t="s">
        <v>179</v>
      </c>
      <c r="H139" s="233">
        <v>13.08</v>
      </c>
      <c r="I139" s="234"/>
      <c r="J139" s="235">
        <f>ROUND(I139*H139,2)</f>
        <v>0</v>
      </c>
      <c r="K139" s="231" t="s">
        <v>180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0.42499999999999999</v>
      </c>
      <c r="T139" s="239">
        <f>S139*H139</f>
        <v>5.5590000000000002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88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1500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1501</v>
      </c>
      <c r="G140" s="254"/>
      <c r="H140" s="257">
        <v>13.08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95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1.3799999999999999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0.40019999999999994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1502</v>
      </c>
    </row>
    <row r="142" s="14" customFormat="1">
      <c r="A142" s="14"/>
      <c r="B142" s="253"/>
      <c r="C142" s="254"/>
      <c r="D142" s="244" t="s">
        <v>183</v>
      </c>
      <c r="E142" s="255" t="s">
        <v>1</v>
      </c>
      <c r="F142" s="256" t="s">
        <v>1503</v>
      </c>
      <c r="G142" s="254"/>
      <c r="H142" s="257">
        <v>1.3799999999999999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3" t="s">
        <v>183</v>
      </c>
      <c r="AU142" s="263" t="s">
        <v>88</v>
      </c>
      <c r="AV142" s="14" t="s">
        <v>88</v>
      </c>
      <c r="AW142" s="14" t="s">
        <v>34</v>
      </c>
      <c r="AX142" s="14" t="s">
        <v>86</v>
      </c>
      <c r="AY142" s="263" t="s">
        <v>174</v>
      </c>
    </row>
    <row r="143" s="2" customFormat="1" ht="66.75" customHeight="1">
      <c r="A143" s="39"/>
      <c r="B143" s="40"/>
      <c r="C143" s="229" t="s">
        <v>181</v>
      </c>
      <c r="D143" s="229" t="s">
        <v>176</v>
      </c>
      <c r="E143" s="230" t="s">
        <v>191</v>
      </c>
      <c r="F143" s="231" t="s">
        <v>192</v>
      </c>
      <c r="G143" s="232" t="s">
        <v>179</v>
      </c>
      <c r="H143" s="233">
        <v>669.65999999999997</v>
      </c>
      <c r="I143" s="234"/>
      <c r="J143" s="235">
        <f>ROUND(I143*H143,2)</f>
        <v>0</v>
      </c>
      <c r="K143" s="231" t="s">
        <v>180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0.44</v>
      </c>
      <c r="T143" s="239">
        <f>S143*H143</f>
        <v>294.65039999999999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88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1504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1496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185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1505</v>
      </c>
      <c r="G146" s="254"/>
      <c r="H146" s="257">
        <v>322.26999999999998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1506</v>
      </c>
      <c r="G147" s="254"/>
      <c r="H147" s="257">
        <v>3.5600000000000001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197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198</v>
      </c>
      <c r="G149" s="254"/>
      <c r="H149" s="257">
        <v>6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199</v>
      </c>
      <c r="G150" s="254"/>
      <c r="H150" s="257">
        <v>3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200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1505</v>
      </c>
      <c r="G152" s="254"/>
      <c r="H152" s="257">
        <v>322.26999999999998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1506</v>
      </c>
      <c r="G153" s="254"/>
      <c r="H153" s="257">
        <v>3.5600000000000001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197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198</v>
      </c>
      <c r="G155" s="254"/>
      <c r="H155" s="257">
        <v>6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79</v>
      </c>
      <c r="AY155" s="263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199</v>
      </c>
      <c r="G156" s="254"/>
      <c r="H156" s="257">
        <v>3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5" customFormat="1">
      <c r="A157" s="15"/>
      <c r="B157" s="264"/>
      <c r="C157" s="265"/>
      <c r="D157" s="244" t="s">
        <v>183</v>
      </c>
      <c r="E157" s="266" t="s">
        <v>1</v>
      </c>
      <c r="F157" s="267" t="s">
        <v>201</v>
      </c>
      <c r="G157" s="265"/>
      <c r="H157" s="268">
        <v>669.65999999999997</v>
      </c>
      <c r="I157" s="269"/>
      <c r="J157" s="265"/>
      <c r="K157" s="265"/>
      <c r="L157" s="270"/>
      <c r="M157" s="271"/>
      <c r="N157" s="272"/>
      <c r="O157" s="272"/>
      <c r="P157" s="272"/>
      <c r="Q157" s="272"/>
      <c r="R157" s="272"/>
      <c r="S157" s="272"/>
      <c r="T157" s="27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4" t="s">
        <v>183</v>
      </c>
      <c r="AU157" s="274" t="s">
        <v>88</v>
      </c>
      <c r="AV157" s="15" t="s">
        <v>181</v>
      </c>
      <c r="AW157" s="15" t="s">
        <v>34</v>
      </c>
      <c r="AX157" s="15" t="s">
        <v>86</v>
      </c>
      <c r="AY157" s="274" t="s">
        <v>174</v>
      </c>
    </row>
    <row r="158" s="2" customFormat="1" ht="62.7" customHeight="1">
      <c r="A158" s="39"/>
      <c r="B158" s="40"/>
      <c r="C158" s="229" t="s">
        <v>210</v>
      </c>
      <c r="D158" s="229" t="s">
        <v>176</v>
      </c>
      <c r="E158" s="230" t="s">
        <v>202</v>
      </c>
      <c r="F158" s="231" t="s">
        <v>203</v>
      </c>
      <c r="G158" s="232" t="s">
        <v>179</v>
      </c>
      <c r="H158" s="233">
        <v>372.20100000000002</v>
      </c>
      <c r="I158" s="234"/>
      <c r="J158" s="235">
        <f>ROUND(I158*H158,2)</f>
        <v>0</v>
      </c>
      <c r="K158" s="231" t="s">
        <v>180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0.32500000000000001</v>
      </c>
      <c r="T158" s="239">
        <f>S158*H158</f>
        <v>120.96532500000001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88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1507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1496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185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1508</v>
      </c>
      <c r="G161" s="254"/>
      <c r="H161" s="257">
        <v>354.49700000000001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4" customFormat="1">
      <c r="A162" s="14"/>
      <c r="B162" s="253"/>
      <c r="C162" s="254"/>
      <c r="D162" s="244" t="s">
        <v>183</v>
      </c>
      <c r="E162" s="255" t="s">
        <v>1</v>
      </c>
      <c r="F162" s="256" t="s">
        <v>1509</v>
      </c>
      <c r="G162" s="254"/>
      <c r="H162" s="257">
        <v>4.984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3" t="s">
        <v>183</v>
      </c>
      <c r="AU162" s="263" t="s">
        <v>88</v>
      </c>
      <c r="AV162" s="14" t="s">
        <v>88</v>
      </c>
      <c r="AW162" s="14" t="s">
        <v>34</v>
      </c>
      <c r="AX162" s="14" t="s">
        <v>79</v>
      </c>
      <c r="AY162" s="263" t="s">
        <v>174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197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208</v>
      </c>
      <c r="G164" s="254"/>
      <c r="H164" s="257">
        <v>8.1600000000000001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79</v>
      </c>
      <c r="AY164" s="263" t="s">
        <v>174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209</v>
      </c>
      <c r="G165" s="254"/>
      <c r="H165" s="257">
        <v>4.5599999999999996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79</v>
      </c>
      <c r="AY165" s="263" t="s">
        <v>174</v>
      </c>
    </row>
    <row r="166" s="15" customFormat="1">
      <c r="A166" s="15"/>
      <c r="B166" s="264"/>
      <c r="C166" s="265"/>
      <c r="D166" s="244" t="s">
        <v>183</v>
      </c>
      <c r="E166" s="266" t="s">
        <v>1</v>
      </c>
      <c r="F166" s="267" t="s">
        <v>201</v>
      </c>
      <c r="G166" s="265"/>
      <c r="H166" s="268">
        <v>372.20100000000002</v>
      </c>
      <c r="I166" s="269"/>
      <c r="J166" s="265"/>
      <c r="K166" s="265"/>
      <c r="L166" s="270"/>
      <c r="M166" s="271"/>
      <c r="N166" s="272"/>
      <c r="O166" s="272"/>
      <c r="P166" s="272"/>
      <c r="Q166" s="272"/>
      <c r="R166" s="272"/>
      <c r="S166" s="272"/>
      <c r="T166" s="27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4" t="s">
        <v>183</v>
      </c>
      <c r="AU166" s="274" t="s">
        <v>88</v>
      </c>
      <c r="AV166" s="15" t="s">
        <v>181</v>
      </c>
      <c r="AW166" s="15" t="s">
        <v>34</v>
      </c>
      <c r="AX166" s="15" t="s">
        <v>86</v>
      </c>
      <c r="AY166" s="274" t="s">
        <v>174</v>
      </c>
    </row>
    <row r="167" s="2" customFormat="1" ht="55.5" customHeight="1">
      <c r="A167" s="39"/>
      <c r="B167" s="40"/>
      <c r="C167" s="229" t="s">
        <v>219</v>
      </c>
      <c r="D167" s="229" t="s">
        <v>176</v>
      </c>
      <c r="E167" s="230" t="s">
        <v>211</v>
      </c>
      <c r="F167" s="231" t="s">
        <v>212</v>
      </c>
      <c r="G167" s="232" t="s">
        <v>179</v>
      </c>
      <c r="H167" s="233">
        <v>786.93700000000001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0.22</v>
      </c>
      <c r="T167" s="239">
        <f>S167*H167</f>
        <v>173.12613999999999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1510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1496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185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1511</v>
      </c>
      <c r="G170" s="254"/>
      <c r="H170" s="257">
        <v>428.61900000000003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1512</v>
      </c>
      <c r="G171" s="254"/>
      <c r="H171" s="257">
        <v>6.4080000000000004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79</v>
      </c>
      <c r="AY171" s="263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197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4" customFormat="1">
      <c r="A173" s="14"/>
      <c r="B173" s="253"/>
      <c r="C173" s="254"/>
      <c r="D173" s="244" t="s">
        <v>183</v>
      </c>
      <c r="E173" s="255" t="s">
        <v>1</v>
      </c>
      <c r="F173" s="256" t="s">
        <v>217</v>
      </c>
      <c r="G173" s="254"/>
      <c r="H173" s="257">
        <v>10.640000000000001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3" t="s">
        <v>183</v>
      </c>
      <c r="AU173" s="263" t="s">
        <v>88</v>
      </c>
      <c r="AV173" s="14" t="s">
        <v>88</v>
      </c>
      <c r="AW173" s="14" t="s">
        <v>34</v>
      </c>
      <c r="AX173" s="14" t="s">
        <v>79</v>
      </c>
      <c r="AY173" s="263" t="s">
        <v>174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218</v>
      </c>
      <c r="G174" s="254"/>
      <c r="H174" s="257">
        <v>6.4400000000000004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79</v>
      </c>
      <c r="AY174" s="263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200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1505</v>
      </c>
      <c r="G176" s="254"/>
      <c r="H176" s="257">
        <v>322.26999999999998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1506</v>
      </c>
      <c r="G177" s="254"/>
      <c r="H177" s="257">
        <v>3.5600000000000001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4" customFormat="1">
      <c r="A179" s="14"/>
      <c r="B179" s="253"/>
      <c r="C179" s="254"/>
      <c r="D179" s="244" t="s">
        <v>183</v>
      </c>
      <c r="E179" s="255" t="s">
        <v>1</v>
      </c>
      <c r="F179" s="256" t="s">
        <v>198</v>
      </c>
      <c r="G179" s="254"/>
      <c r="H179" s="257">
        <v>6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3" t="s">
        <v>183</v>
      </c>
      <c r="AU179" s="263" t="s">
        <v>88</v>
      </c>
      <c r="AV179" s="14" t="s">
        <v>88</v>
      </c>
      <c r="AW179" s="14" t="s">
        <v>34</v>
      </c>
      <c r="AX179" s="14" t="s">
        <v>79</v>
      </c>
      <c r="AY179" s="263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199</v>
      </c>
      <c r="G180" s="254"/>
      <c r="H180" s="257">
        <v>3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79</v>
      </c>
      <c r="AY180" s="263" t="s">
        <v>174</v>
      </c>
    </row>
    <row r="181" s="15" customFormat="1">
      <c r="A181" s="15"/>
      <c r="B181" s="264"/>
      <c r="C181" s="265"/>
      <c r="D181" s="244" t="s">
        <v>183</v>
      </c>
      <c r="E181" s="266" t="s">
        <v>1</v>
      </c>
      <c r="F181" s="267" t="s">
        <v>201</v>
      </c>
      <c r="G181" s="265"/>
      <c r="H181" s="268">
        <v>786.93700000000001</v>
      </c>
      <c r="I181" s="269"/>
      <c r="J181" s="265"/>
      <c r="K181" s="265"/>
      <c r="L181" s="270"/>
      <c r="M181" s="271"/>
      <c r="N181" s="272"/>
      <c r="O181" s="272"/>
      <c r="P181" s="272"/>
      <c r="Q181" s="272"/>
      <c r="R181" s="272"/>
      <c r="S181" s="272"/>
      <c r="T181" s="27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4" t="s">
        <v>183</v>
      </c>
      <c r="AU181" s="274" t="s">
        <v>88</v>
      </c>
      <c r="AV181" s="15" t="s">
        <v>181</v>
      </c>
      <c r="AW181" s="15" t="s">
        <v>34</v>
      </c>
      <c r="AX181" s="15" t="s">
        <v>86</v>
      </c>
      <c r="AY181" s="274" t="s">
        <v>174</v>
      </c>
    </row>
    <row r="182" s="2" customFormat="1" ht="44.25" customHeight="1">
      <c r="A182" s="39"/>
      <c r="B182" s="40"/>
      <c r="C182" s="229" t="s">
        <v>230</v>
      </c>
      <c r="D182" s="229" t="s">
        <v>176</v>
      </c>
      <c r="E182" s="230" t="s">
        <v>220</v>
      </c>
      <c r="F182" s="231" t="s">
        <v>221</v>
      </c>
      <c r="G182" s="232" t="s">
        <v>179</v>
      </c>
      <c r="H182" s="233">
        <v>474.01100000000002</v>
      </c>
      <c r="I182" s="234"/>
      <c r="J182" s="235">
        <f>ROUND(I182*H182,2)</f>
        <v>0</v>
      </c>
      <c r="K182" s="231" t="s">
        <v>180</v>
      </c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1.0000000000000001E-05</v>
      </c>
      <c r="R182" s="238">
        <f>Q182*H182</f>
        <v>0.0047401100000000005</v>
      </c>
      <c r="S182" s="238">
        <v>0.11500000000000001</v>
      </c>
      <c r="T182" s="239">
        <f>S182*H182</f>
        <v>54.511265000000002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181</v>
      </c>
      <c r="AT182" s="240" t="s">
        <v>176</v>
      </c>
      <c r="AU182" s="240" t="s">
        <v>88</v>
      </c>
      <c r="AY182" s="18" t="s">
        <v>174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86</v>
      </c>
      <c r="BK182" s="241">
        <f>ROUND(I182*H182,2)</f>
        <v>0</v>
      </c>
      <c r="BL182" s="18" t="s">
        <v>181</v>
      </c>
      <c r="BM182" s="240" t="s">
        <v>1513</v>
      </c>
    </row>
    <row r="183" s="2" customFormat="1">
      <c r="A183" s="39"/>
      <c r="B183" s="40"/>
      <c r="C183" s="41"/>
      <c r="D183" s="244" t="s">
        <v>223</v>
      </c>
      <c r="E183" s="41"/>
      <c r="F183" s="275" t="s">
        <v>224</v>
      </c>
      <c r="G183" s="41"/>
      <c r="H183" s="41"/>
      <c r="I183" s="276"/>
      <c r="J183" s="41"/>
      <c r="K183" s="41"/>
      <c r="L183" s="45"/>
      <c r="M183" s="277"/>
      <c r="N183" s="27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223</v>
      </c>
      <c r="AU183" s="18" t="s">
        <v>88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1496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185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1511</v>
      </c>
      <c r="G186" s="254"/>
      <c r="H186" s="257">
        <v>428.61900000000003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79</v>
      </c>
      <c r="AY186" s="263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1514</v>
      </c>
      <c r="G187" s="254"/>
      <c r="H187" s="257">
        <v>11.392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79</v>
      </c>
      <c r="AY187" s="263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197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88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4" customFormat="1">
      <c r="A189" s="14"/>
      <c r="B189" s="253"/>
      <c r="C189" s="254"/>
      <c r="D189" s="244" t="s">
        <v>183</v>
      </c>
      <c r="E189" s="255" t="s">
        <v>1</v>
      </c>
      <c r="F189" s="256" t="s">
        <v>1515</v>
      </c>
      <c r="G189" s="254"/>
      <c r="H189" s="257">
        <v>20</v>
      </c>
      <c r="I189" s="258"/>
      <c r="J189" s="254"/>
      <c r="K189" s="254"/>
      <c r="L189" s="259"/>
      <c r="M189" s="260"/>
      <c r="N189" s="261"/>
      <c r="O189" s="261"/>
      <c r="P189" s="261"/>
      <c r="Q189" s="261"/>
      <c r="R189" s="261"/>
      <c r="S189" s="261"/>
      <c r="T189" s="26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3" t="s">
        <v>183</v>
      </c>
      <c r="AU189" s="263" t="s">
        <v>88</v>
      </c>
      <c r="AV189" s="14" t="s">
        <v>88</v>
      </c>
      <c r="AW189" s="14" t="s">
        <v>34</v>
      </c>
      <c r="AX189" s="14" t="s">
        <v>79</v>
      </c>
      <c r="AY189" s="263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1516</v>
      </c>
      <c r="G190" s="254"/>
      <c r="H190" s="257">
        <v>14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79</v>
      </c>
      <c r="AY190" s="263" t="s">
        <v>174</v>
      </c>
    </row>
    <row r="191" s="15" customFormat="1">
      <c r="A191" s="15"/>
      <c r="B191" s="264"/>
      <c r="C191" s="265"/>
      <c r="D191" s="244" t="s">
        <v>183</v>
      </c>
      <c r="E191" s="266" t="s">
        <v>1</v>
      </c>
      <c r="F191" s="267" t="s">
        <v>201</v>
      </c>
      <c r="G191" s="265"/>
      <c r="H191" s="268">
        <v>474.01100000000002</v>
      </c>
      <c r="I191" s="269"/>
      <c r="J191" s="265"/>
      <c r="K191" s="265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183</v>
      </c>
      <c r="AU191" s="274" t="s">
        <v>88</v>
      </c>
      <c r="AV191" s="15" t="s">
        <v>181</v>
      </c>
      <c r="AW191" s="15" t="s">
        <v>34</v>
      </c>
      <c r="AX191" s="15" t="s">
        <v>86</v>
      </c>
      <c r="AY191" s="274" t="s">
        <v>174</v>
      </c>
    </row>
    <row r="192" s="2" customFormat="1" ht="44.25" customHeight="1">
      <c r="A192" s="39"/>
      <c r="B192" s="40"/>
      <c r="C192" s="229" t="s">
        <v>240</v>
      </c>
      <c r="D192" s="229" t="s">
        <v>176</v>
      </c>
      <c r="E192" s="230" t="s">
        <v>231</v>
      </c>
      <c r="F192" s="231" t="s">
        <v>232</v>
      </c>
      <c r="G192" s="232" t="s">
        <v>179</v>
      </c>
      <c r="H192" s="233">
        <v>458.53100000000001</v>
      </c>
      <c r="I192" s="234"/>
      <c r="J192" s="235">
        <f>ROUND(I192*H192,2)</f>
        <v>0</v>
      </c>
      <c r="K192" s="231" t="s">
        <v>180</v>
      </c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2.0000000000000002E-05</v>
      </c>
      <c r="R192" s="238">
        <f>Q192*H192</f>
        <v>0.0091706200000000009</v>
      </c>
      <c r="S192" s="238">
        <v>0.161</v>
      </c>
      <c r="T192" s="239">
        <f>S192*H192</f>
        <v>73.823491000000004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181</v>
      </c>
      <c r="AT192" s="240" t="s">
        <v>176</v>
      </c>
      <c r="AU192" s="240" t="s">
        <v>88</v>
      </c>
      <c r="AY192" s="18" t="s">
        <v>174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86</v>
      </c>
      <c r="BK192" s="241">
        <f>ROUND(I192*H192,2)</f>
        <v>0</v>
      </c>
      <c r="BL192" s="18" t="s">
        <v>181</v>
      </c>
      <c r="BM192" s="240" t="s">
        <v>1517</v>
      </c>
    </row>
    <row r="193" s="2" customFormat="1">
      <c r="A193" s="39"/>
      <c r="B193" s="40"/>
      <c r="C193" s="41"/>
      <c r="D193" s="244" t="s">
        <v>223</v>
      </c>
      <c r="E193" s="41"/>
      <c r="F193" s="275" t="s">
        <v>234</v>
      </c>
      <c r="G193" s="41"/>
      <c r="H193" s="41"/>
      <c r="I193" s="276"/>
      <c r="J193" s="41"/>
      <c r="K193" s="41"/>
      <c r="L193" s="45"/>
      <c r="M193" s="277"/>
      <c r="N193" s="278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223</v>
      </c>
      <c r="AU193" s="18" t="s">
        <v>88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1496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88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185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1511</v>
      </c>
      <c r="G196" s="254"/>
      <c r="H196" s="257">
        <v>428.61900000000003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79</v>
      </c>
      <c r="AY196" s="263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1518</v>
      </c>
      <c r="G197" s="254"/>
      <c r="H197" s="257">
        <v>7.8319999999999999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197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238</v>
      </c>
      <c r="G199" s="254"/>
      <c r="H199" s="257">
        <v>13.44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79</v>
      </c>
      <c r="AY199" s="263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239</v>
      </c>
      <c r="G200" s="254"/>
      <c r="H200" s="257">
        <v>8.6400000000000006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5" customFormat="1">
      <c r="A201" s="15"/>
      <c r="B201" s="264"/>
      <c r="C201" s="265"/>
      <c r="D201" s="244" t="s">
        <v>183</v>
      </c>
      <c r="E201" s="266" t="s">
        <v>1</v>
      </c>
      <c r="F201" s="267" t="s">
        <v>201</v>
      </c>
      <c r="G201" s="265"/>
      <c r="H201" s="268">
        <v>458.53100000000001</v>
      </c>
      <c r="I201" s="269"/>
      <c r="J201" s="265"/>
      <c r="K201" s="265"/>
      <c r="L201" s="270"/>
      <c r="M201" s="271"/>
      <c r="N201" s="272"/>
      <c r="O201" s="272"/>
      <c r="P201" s="272"/>
      <c r="Q201" s="272"/>
      <c r="R201" s="272"/>
      <c r="S201" s="272"/>
      <c r="T201" s="27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4" t="s">
        <v>183</v>
      </c>
      <c r="AU201" s="274" t="s">
        <v>88</v>
      </c>
      <c r="AV201" s="15" t="s">
        <v>181</v>
      </c>
      <c r="AW201" s="15" t="s">
        <v>34</v>
      </c>
      <c r="AX201" s="15" t="s">
        <v>86</v>
      </c>
      <c r="AY201" s="274" t="s">
        <v>174</v>
      </c>
    </row>
    <row r="202" s="2" customFormat="1" ht="49.05" customHeight="1">
      <c r="A202" s="39"/>
      <c r="B202" s="40"/>
      <c r="C202" s="229" t="s">
        <v>246</v>
      </c>
      <c r="D202" s="229" t="s">
        <v>176</v>
      </c>
      <c r="E202" s="230" t="s">
        <v>241</v>
      </c>
      <c r="F202" s="231" t="s">
        <v>242</v>
      </c>
      <c r="G202" s="232" t="s">
        <v>243</v>
      </c>
      <c r="H202" s="233">
        <v>4</v>
      </c>
      <c r="I202" s="234"/>
      <c r="J202" s="235">
        <f>ROUND(I202*H202,2)</f>
        <v>0</v>
      </c>
      <c r="K202" s="231" t="s">
        <v>180</v>
      </c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</v>
      </c>
      <c r="R202" s="238">
        <f>Q202*H202</f>
        <v>0</v>
      </c>
      <c r="S202" s="238">
        <v>0.20499999999999999</v>
      </c>
      <c r="T202" s="239">
        <f>S202*H202</f>
        <v>0.81999999999999995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181</v>
      </c>
      <c r="AT202" s="240" t="s">
        <v>176</v>
      </c>
      <c r="AU202" s="240" t="s">
        <v>88</v>
      </c>
      <c r="AY202" s="18" t="s">
        <v>174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86</v>
      </c>
      <c r="BK202" s="241">
        <f>ROUND(I202*H202,2)</f>
        <v>0</v>
      </c>
      <c r="BL202" s="18" t="s">
        <v>181</v>
      </c>
      <c r="BM202" s="240" t="s">
        <v>1519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245</v>
      </c>
      <c r="G203" s="254"/>
      <c r="H203" s="257">
        <v>4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86</v>
      </c>
      <c r="AY203" s="263" t="s">
        <v>174</v>
      </c>
    </row>
    <row r="204" s="2" customFormat="1" ht="24.15" customHeight="1">
      <c r="A204" s="39"/>
      <c r="B204" s="40"/>
      <c r="C204" s="229" t="s">
        <v>252</v>
      </c>
      <c r="D204" s="229" t="s">
        <v>176</v>
      </c>
      <c r="E204" s="230" t="s">
        <v>247</v>
      </c>
      <c r="F204" s="231" t="s">
        <v>248</v>
      </c>
      <c r="G204" s="232" t="s">
        <v>249</v>
      </c>
      <c r="H204" s="233">
        <v>1006.4160000000001</v>
      </c>
      <c r="I204" s="234"/>
      <c r="J204" s="235">
        <f>ROUND(I204*H204,2)</f>
        <v>0</v>
      </c>
      <c r="K204" s="231" t="s">
        <v>180</v>
      </c>
      <c r="L204" s="45"/>
      <c r="M204" s="236" t="s">
        <v>1</v>
      </c>
      <c r="N204" s="237" t="s">
        <v>44</v>
      </c>
      <c r="O204" s="92"/>
      <c r="P204" s="238">
        <f>O204*H204</f>
        <v>0</v>
      </c>
      <c r="Q204" s="238">
        <v>3.2634E-05</v>
      </c>
      <c r="R204" s="238">
        <f>Q204*H204</f>
        <v>0.032843379743999999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181</v>
      </c>
      <c r="AT204" s="240" t="s">
        <v>176</v>
      </c>
      <c r="AU204" s="240" t="s">
        <v>88</v>
      </c>
      <c r="AY204" s="18" t="s">
        <v>174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86</v>
      </c>
      <c r="BK204" s="241">
        <f>ROUND(I204*H204,2)</f>
        <v>0</v>
      </c>
      <c r="BL204" s="18" t="s">
        <v>181</v>
      </c>
      <c r="BM204" s="240" t="s">
        <v>1520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1521</v>
      </c>
      <c r="G205" s="254"/>
      <c r="H205" s="257">
        <v>1006.4160000000001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258</v>
      </c>
      <c r="D206" s="229" t="s">
        <v>176</v>
      </c>
      <c r="E206" s="230" t="s">
        <v>253</v>
      </c>
      <c r="F206" s="231" t="s">
        <v>254</v>
      </c>
      <c r="G206" s="232" t="s">
        <v>255</v>
      </c>
      <c r="H206" s="233">
        <v>41.933999999999998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1522</v>
      </c>
    </row>
    <row r="207" s="14" customFormat="1">
      <c r="A207" s="14"/>
      <c r="B207" s="253"/>
      <c r="C207" s="254"/>
      <c r="D207" s="244" t="s">
        <v>183</v>
      </c>
      <c r="E207" s="255" t="s">
        <v>1</v>
      </c>
      <c r="F207" s="256" t="s">
        <v>1523</v>
      </c>
      <c r="G207" s="254"/>
      <c r="H207" s="257">
        <v>41.933999999999998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3" t="s">
        <v>183</v>
      </c>
      <c r="AU207" s="263" t="s">
        <v>88</v>
      </c>
      <c r="AV207" s="14" t="s">
        <v>88</v>
      </c>
      <c r="AW207" s="14" t="s">
        <v>34</v>
      </c>
      <c r="AX207" s="14" t="s">
        <v>86</v>
      </c>
      <c r="AY207" s="263" t="s">
        <v>174</v>
      </c>
    </row>
    <row r="208" s="2" customFormat="1" ht="90" customHeight="1">
      <c r="A208" s="39"/>
      <c r="B208" s="40"/>
      <c r="C208" s="229" t="s">
        <v>264</v>
      </c>
      <c r="D208" s="229" t="s">
        <v>176</v>
      </c>
      <c r="E208" s="230" t="s">
        <v>259</v>
      </c>
      <c r="F208" s="231" t="s">
        <v>260</v>
      </c>
      <c r="G208" s="232" t="s">
        <v>243</v>
      </c>
      <c r="H208" s="233">
        <v>12</v>
      </c>
      <c r="I208" s="234"/>
      <c r="J208" s="235">
        <f>ROUND(I208*H208,2)</f>
        <v>0</v>
      </c>
      <c r="K208" s="231" t="s">
        <v>180</v>
      </c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0.0086767000000000007</v>
      </c>
      <c r="R208" s="238">
        <f>Q208*H208</f>
        <v>0.1041204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181</v>
      </c>
      <c r="AT208" s="240" t="s">
        <v>176</v>
      </c>
      <c r="AU208" s="240" t="s">
        <v>88</v>
      </c>
      <c r="AY208" s="18" t="s">
        <v>174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86</v>
      </c>
      <c r="BK208" s="241">
        <f>ROUND(I208*H208,2)</f>
        <v>0</v>
      </c>
      <c r="BL208" s="18" t="s">
        <v>181</v>
      </c>
      <c r="BM208" s="240" t="s">
        <v>1524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1525</v>
      </c>
      <c r="G209" s="254"/>
      <c r="H209" s="257">
        <v>12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101.25" customHeight="1">
      <c r="A210" s="39"/>
      <c r="B210" s="40"/>
      <c r="C210" s="229" t="s">
        <v>269</v>
      </c>
      <c r="D210" s="229" t="s">
        <v>176</v>
      </c>
      <c r="E210" s="230" t="s">
        <v>1526</v>
      </c>
      <c r="F210" s="231" t="s">
        <v>1527</v>
      </c>
      <c r="G210" s="232" t="s">
        <v>243</v>
      </c>
      <c r="H210" s="233">
        <v>1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0.0126885</v>
      </c>
      <c r="R210" s="238">
        <f>Q210*H210</f>
        <v>0.0126885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1528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1529</v>
      </c>
      <c r="G211" s="254"/>
      <c r="H211" s="257">
        <v>1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90" customHeight="1">
      <c r="A212" s="39"/>
      <c r="B212" s="40"/>
      <c r="C212" s="229" t="s">
        <v>274</v>
      </c>
      <c r="D212" s="229" t="s">
        <v>176</v>
      </c>
      <c r="E212" s="230" t="s">
        <v>265</v>
      </c>
      <c r="F212" s="231" t="s">
        <v>266</v>
      </c>
      <c r="G212" s="232" t="s">
        <v>243</v>
      </c>
      <c r="H212" s="233">
        <v>5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0.036904300000000001</v>
      </c>
      <c r="R212" s="238">
        <f>Q212*H212</f>
        <v>0.18452150000000001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1530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1531</v>
      </c>
      <c r="G213" s="254"/>
      <c r="H213" s="257">
        <v>5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86</v>
      </c>
      <c r="AY213" s="263" t="s">
        <v>174</v>
      </c>
    </row>
    <row r="214" s="2" customFormat="1" ht="24.15" customHeight="1">
      <c r="A214" s="39"/>
      <c r="B214" s="40"/>
      <c r="C214" s="229" t="s">
        <v>8</v>
      </c>
      <c r="D214" s="229" t="s">
        <v>176</v>
      </c>
      <c r="E214" s="230" t="s">
        <v>1372</v>
      </c>
      <c r="F214" s="231" t="s">
        <v>1373</v>
      </c>
      <c r="G214" s="232" t="s">
        <v>179</v>
      </c>
      <c r="H214" s="233">
        <v>182.97999999999999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1532</v>
      </c>
    </row>
    <row r="215" s="13" customFormat="1">
      <c r="A215" s="13"/>
      <c r="B215" s="242"/>
      <c r="C215" s="243"/>
      <c r="D215" s="244" t="s">
        <v>183</v>
      </c>
      <c r="E215" s="245" t="s">
        <v>1</v>
      </c>
      <c r="F215" s="246" t="s">
        <v>1496</v>
      </c>
      <c r="G215" s="243"/>
      <c r="H215" s="245" t="s">
        <v>1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183</v>
      </c>
      <c r="AU215" s="252" t="s">
        <v>88</v>
      </c>
      <c r="AV215" s="13" t="s">
        <v>86</v>
      </c>
      <c r="AW215" s="13" t="s">
        <v>34</v>
      </c>
      <c r="AX215" s="13" t="s">
        <v>79</v>
      </c>
      <c r="AY215" s="252" t="s">
        <v>174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185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1533</v>
      </c>
      <c r="G217" s="254"/>
      <c r="H217" s="257">
        <v>84.859999999999999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79</v>
      </c>
      <c r="AY217" s="263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1534</v>
      </c>
      <c r="G218" s="254"/>
      <c r="H218" s="257">
        <v>13.119999999999999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197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1535</v>
      </c>
      <c r="G220" s="254"/>
      <c r="H220" s="257">
        <v>72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1536</v>
      </c>
      <c r="G221" s="254"/>
      <c r="H221" s="257">
        <v>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4" customFormat="1">
      <c r="A222" s="14"/>
      <c r="B222" s="253"/>
      <c r="C222" s="254"/>
      <c r="D222" s="244" t="s">
        <v>183</v>
      </c>
      <c r="E222" s="255" t="s">
        <v>1</v>
      </c>
      <c r="F222" s="256" t="s">
        <v>1537</v>
      </c>
      <c r="G222" s="254"/>
      <c r="H222" s="257">
        <v>4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3" t="s">
        <v>183</v>
      </c>
      <c r="AU222" s="263" t="s">
        <v>88</v>
      </c>
      <c r="AV222" s="14" t="s">
        <v>88</v>
      </c>
      <c r="AW222" s="14" t="s">
        <v>34</v>
      </c>
      <c r="AX222" s="14" t="s">
        <v>79</v>
      </c>
      <c r="AY222" s="263" t="s">
        <v>174</v>
      </c>
    </row>
    <row r="223" s="15" customFormat="1">
      <c r="A223" s="15"/>
      <c r="B223" s="264"/>
      <c r="C223" s="265"/>
      <c r="D223" s="244" t="s">
        <v>183</v>
      </c>
      <c r="E223" s="266" t="s">
        <v>1</v>
      </c>
      <c r="F223" s="267" t="s">
        <v>201</v>
      </c>
      <c r="G223" s="265"/>
      <c r="H223" s="268">
        <v>182.97999999999999</v>
      </c>
      <c r="I223" s="269"/>
      <c r="J223" s="265"/>
      <c r="K223" s="265"/>
      <c r="L223" s="270"/>
      <c r="M223" s="271"/>
      <c r="N223" s="272"/>
      <c r="O223" s="272"/>
      <c r="P223" s="272"/>
      <c r="Q223" s="272"/>
      <c r="R223" s="272"/>
      <c r="S223" s="272"/>
      <c r="T223" s="27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4" t="s">
        <v>183</v>
      </c>
      <c r="AU223" s="274" t="s">
        <v>88</v>
      </c>
      <c r="AV223" s="15" t="s">
        <v>181</v>
      </c>
      <c r="AW223" s="15" t="s">
        <v>34</v>
      </c>
      <c r="AX223" s="15" t="s">
        <v>86</v>
      </c>
      <c r="AY223" s="274" t="s">
        <v>174</v>
      </c>
    </row>
    <row r="224" s="2" customFormat="1" ht="37.8" customHeight="1">
      <c r="A224" s="39"/>
      <c r="B224" s="40"/>
      <c r="C224" s="229" t="s">
        <v>289</v>
      </c>
      <c r="D224" s="229" t="s">
        <v>176</v>
      </c>
      <c r="E224" s="230" t="s">
        <v>275</v>
      </c>
      <c r="F224" s="231" t="s">
        <v>276</v>
      </c>
      <c r="G224" s="232" t="s">
        <v>277</v>
      </c>
      <c r="H224" s="233">
        <v>38.159999999999997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1538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1539</v>
      </c>
      <c r="G225" s="254"/>
      <c r="H225" s="257">
        <v>38.159999999999997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55.5" customHeight="1">
      <c r="A226" s="39"/>
      <c r="B226" s="40"/>
      <c r="C226" s="229" t="s">
        <v>293</v>
      </c>
      <c r="D226" s="229" t="s">
        <v>176</v>
      </c>
      <c r="E226" s="230" t="s">
        <v>281</v>
      </c>
      <c r="F226" s="231" t="s">
        <v>282</v>
      </c>
      <c r="G226" s="232" t="s">
        <v>277</v>
      </c>
      <c r="H226" s="233">
        <v>463.87599999999998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1540</v>
      </c>
    </row>
    <row r="227" s="13" customFormat="1">
      <c r="A227" s="13"/>
      <c r="B227" s="242"/>
      <c r="C227" s="243"/>
      <c r="D227" s="244" t="s">
        <v>183</v>
      </c>
      <c r="E227" s="245" t="s">
        <v>1</v>
      </c>
      <c r="F227" s="246" t="s">
        <v>1496</v>
      </c>
      <c r="G227" s="243"/>
      <c r="H227" s="245" t="s">
        <v>1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183</v>
      </c>
      <c r="AU227" s="252" t="s">
        <v>88</v>
      </c>
      <c r="AV227" s="13" t="s">
        <v>86</v>
      </c>
      <c r="AW227" s="13" t="s">
        <v>34</v>
      </c>
      <c r="AX227" s="13" t="s">
        <v>79</v>
      </c>
      <c r="AY227" s="252" t="s">
        <v>174</v>
      </c>
    </row>
    <row r="228" s="13" customFormat="1">
      <c r="A228" s="13"/>
      <c r="B228" s="242"/>
      <c r="C228" s="243"/>
      <c r="D228" s="244" t="s">
        <v>183</v>
      </c>
      <c r="E228" s="245" t="s">
        <v>1</v>
      </c>
      <c r="F228" s="246" t="s">
        <v>284</v>
      </c>
      <c r="G228" s="243"/>
      <c r="H228" s="245" t="s">
        <v>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2" t="s">
        <v>183</v>
      </c>
      <c r="AU228" s="252" t="s">
        <v>88</v>
      </c>
      <c r="AV228" s="13" t="s">
        <v>86</v>
      </c>
      <c r="AW228" s="13" t="s">
        <v>34</v>
      </c>
      <c r="AX228" s="13" t="s">
        <v>79</v>
      </c>
      <c r="AY228" s="252" t="s">
        <v>174</v>
      </c>
    </row>
    <row r="229" s="13" customFormat="1">
      <c r="A229" s="13"/>
      <c r="B229" s="242"/>
      <c r="C229" s="243"/>
      <c r="D229" s="244" t="s">
        <v>183</v>
      </c>
      <c r="E229" s="245" t="s">
        <v>1</v>
      </c>
      <c r="F229" s="246" t="s">
        <v>285</v>
      </c>
      <c r="G229" s="243"/>
      <c r="H229" s="245" t="s">
        <v>1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2" t="s">
        <v>183</v>
      </c>
      <c r="AU229" s="252" t="s">
        <v>88</v>
      </c>
      <c r="AV229" s="13" t="s">
        <v>86</v>
      </c>
      <c r="AW229" s="13" t="s">
        <v>34</v>
      </c>
      <c r="AX229" s="13" t="s">
        <v>79</v>
      </c>
      <c r="AY229" s="252" t="s">
        <v>174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1541</v>
      </c>
      <c r="G230" s="254"/>
      <c r="H230" s="257">
        <v>320.48500000000001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79</v>
      </c>
      <c r="AY230" s="263" t="s">
        <v>174</v>
      </c>
    </row>
    <row r="231" s="14" customFormat="1">
      <c r="A231" s="14"/>
      <c r="B231" s="253"/>
      <c r="C231" s="254"/>
      <c r="D231" s="244" t="s">
        <v>183</v>
      </c>
      <c r="E231" s="255" t="s">
        <v>1</v>
      </c>
      <c r="F231" s="256" t="s">
        <v>1542</v>
      </c>
      <c r="G231" s="254"/>
      <c r="H231" s="257">
        <v>31.451000000000001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3" t="s">
        <v>183</v>
      </c>
      <c r="AU231" s="263" t="s">
        <v>88</v>
      </c>
      <c r="AV231" s="14" t="s">
        <v>88</v>
      </c>
      <c r="AW231" s="14" t="s">
        <v>34</v>
      </c>
      <c r="AX231" s="14" t="s">
        <v>79</v>
      </c>
      <c r="AY231" s="263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197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1543</v>
      </c>
      <c r="G233" s="254"/>
      <c r="H233" s="257">
        <v>5.6100000000000003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79</v>
      </c>
      <c r="AY233" s="263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1544</v>
      </c>
      <c r="G234" s="254"/>
      <c r="H234" s="257">
        <v>0.45000000000000001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79</v>
      </c>
      <c r="AY234" s="263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1545</v>
      </c>
      <c r="G235" s="254"/>
      <c r="H235" s="257">
        <v>2.8050000000000002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1546</v>
      </c>
      <c r="G236" s="254"/>
      <c r="H236" s="257">
        <v>0.22500000000000001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1547</v>
      </c>
      <c r="G237" s="254"/>
      <c r="H237" s="257">
        <v>81.719999999999999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4" customFormat="1">
      <c r="A238" s="14"/>
      <c r="B238" s="253"/>
      <c r="C238" s="254"/>
      <c r="D238" s="244" t="s">
        <v>183</v>
      </c>
      <c r="E238" s="255" t="s">
        <v>1</v>
      </c>
      <c r="F238" s="256" t="s">
        <v>1548</v>
      </c>
      <c r="G238" s="254"/>
      <c r="H238" s="257">
        <v>5.4000000000000004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183</v>
      </c>
      <c r="AU238" s="263" t="s">
        <v>88</v>
      </c>
      <c r="AV238" s="14" t="s">
        <v>88</v>
      </c>
      <c r="AW238" s="14" t="s">
        <v>34</v>
      </c>
      <c r="AX238" s="14" t="s">
        <v>79</v>
      </c>
      <c r="AY238" s="263" t="s">
        <v>174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1549</v>
      </c>
      <c r="G239" s="254"/>
      <c r="H239" s="257">
        <v>10.215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79</v>
      </c>
      <c r="AY239" s="263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1550</v>
      </c>
      <c r="G240" s="254"/>
      <c r="H240" s="257">
        <v>0.67500000000000004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79</v>
      </c>
      <c r="AY240" s="263" t="s">
        <v>174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1551</v>
      </c>
      <c r="G241" s="254"/>
      <c r="H241" s="257">
        <v>4.54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79</v>
      </c>
      <c r="AY241" s="263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1552</v>
      </c>
      <c r="G242" s="254"/>
      <c r="H242" s="257">
        <v>0.29999999999999999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79</v>
      </c>
      <c r="AY242" s="263" t="s">
        <v>174</v>
      </c>
    </row>
    <row r="243" s="15" customFormat="1">
      <c r="A243" s="15"/>
      <c r="B243" s="264"/>
      <c r="C243" s="265"/>
      <c r="D243" s="244" t="s">
        <v>183</v>
      </c>
      <c r="E243" s="266" t="s">
        <v>1</v>
      </c>
      <c r="F243" s="267" t="s">
        <v>201</v>
      </c>
      <c r="G243" s="265"/>
      <c r="H243" s="268">
        <v>463.87599999999998</v>
      </c>
      <c r="I243" s="269"/>
      <c r="J243" s="265"/>
      <c r="K243" s="265"/>
      <c r="L243" s="270"/>
      <c r="M243" s="271"/>
      <c r="N243" s="272"/>
      <c r="O243" s="272"/>
      <c r="P243" s="272"/>
      <c r="Q243" s="272"/>
      <c r="R243" s="272"/>
      <c r="S243" s="272"/>
      <c r="T243" s="273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4" t="s">
        <v>183</v>
      </c>
      <c r="AU243" s="274" t="s">
        <v>88</v>
      </c>
      <c r="AV243" s="15" t="s">
        <v>181</v>
      </c>
      <c r="AW243" s="15" t="s">
        <v>34</v>
      </c>
      <c r="AX243" s="15" t="s">
        <v>86</v>
      </c>
      <c r="AY243" s="274" t="s">
        <v>174</v>
      </c>
    </row>
    <row r="244" s="2" customFormat="1" ht="55.5" customHeight="1">
      <c r="A244" s="39"/>
      <c r="B244" s="40"/>
      <c r="C244" s="229" t="s">
        <v>297</v>
      </c>
      <c r="D244" s="229" t="s">
        <v>176</v>
      </c>
      <c r="E244" s="230" t="s">
        <v>290</v>
      </c>
      <c r="F244" s="231" t="s">
        <v>291</v>
      </c>
      <c r="G244" s="232" t="s">
        <v>277</v>
      </c>
      <c r="H244" s="233">
        <v>463.87599999999998</v>
      </c>
      <c r="I244" s="234"/>
      <c r="J244" s="235">
        <f>ROUND(I244*H244,2)</f>
        <v>0</v>
      </c>
      <c r="K244" s="231" t="s">
        <v>180</v>
      </c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181</v>
      </c>
      <c r="AT244" s="240" t="s">
        <v>176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1553</v>
      </c>
    </row>
    <row r="245" s="13" customFormat="1">
      <c r="A245" s="13"/>
      <c r="B245" s="242"/>
      <c r="C245" s="243"/>
      <c r="D245" s="244" t="s">
        <v>183</v>
      </c>
      <c r="E245" s="245" t="s">
        <v>1</v>
      </c>
      <c r="F245" s="246" t="s">
        <v>1496</v>
      </c>
      <c r="G245" s="243"/>
      <c r="H245" s="245" t="s">
        <v>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2" t="s">
        <v>183</v>
      </c>
      <c r="AU245" s="252" t="s">
        <v>88</v>
      </c>
      <c r="AV245" s="13" t="s">
        <v>86</v>
      </c>
      <c r="AW245" s="13" t="s">
        <v>34</v>
      </c>
      <c r="AX245" s="13" t="s">
        <v>79</v>
      </c>
      <c r="AY245" s="252" t="s">
        <v>174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284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285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1541</v>
      </c>
      <c r="G248" s="254"/>
      <c r="H248" s="257">
        <v>320.48500000000001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79</v>
      </c>
      <c r="AY248" s="263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1542</v>
      </c>
      <c r="G249" s="254"/>
      <c r="H249" s="257">
        <v>31.451000000000001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79</v>
      </c>
      <c r="AY249" s="263" t="s">
        <v>174</v>
      </c>
    </row>
    <row r="250" s="13" customFormat="1">
      <c r="A250" s="13"/>
      <c r="B250" s="242"/>
      <c r="C250" s="243"/>
      <c r="D250" s="244" t="s">
        <v>183</v>
      </c>
      <c r="E250" s="245" t="s">
        <v>1</v>
      </c>
      <c r="F250" s="246" t="s">
        <v>197</v>
      </c>
      <c r="G250" s="243"/>
      <c r="H250" s="245" t="s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183</v>
      </c>
      <c r="AU250" s="252" t="s">
        <v>88</v>
      </c>
      <c r="AV250" s="13" t="s">
        <v>86</v>
      </c>
      <c r="AW250" s="13" t="s">
        <v>34</v>
      </c>
      <c r="AX250" s="13" t="s">
        <v>79</v>
      </c>
      <c r="AY250" s="252" t="s">
        <v>174</v>
      </c>
    </row>
    <row r="251" s="14" customFormat="1">
      <c r="A251" s="14"/>
      <c r="B251" s="253"/>
      <c r="C251" s="254"/>
      <c r="D251" s="244" t="s">
        <v>183</v>
      </c>
      <c r="E251" s="255" t="s">
        <v>1</v>
      </c>
      <c r="F251" s="256" t="s">
        <v>1543</v>
      </c>
      <c r="G251" s="254"/>
      <c r="H251" s="257">
        <v>5.6100000000000003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3" t="s">
        <v>183</v>
      </c>
      <c r="AU251" s="263" t="s">
        <v>88</v>
      </c>
      <c r="AV251" s="14" t="s">
        <v>88</v>
      </c>
      <c r="AW251" s="14" t="s">
        <v>34</v>
      </c>
      <c r="AX251" s="14" t="s">
        <v>79</v>
      </c>
      <c r="AY251" s="263" t="s">
        <v>174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1544</v>
      </c>
      <c r="G252" s="254"/>
      <c r="H252" s="257">
        <v>0.45000000000000001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79</v>
      </c>
      <c r="AY252" s="263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1545</v>
      </c>
      <c r="G253" s="254"/>
      <c r="H253" s="257">
        <v>2.8050000000000002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79</v>
      </c>
      <c r="AY253" s="263" t="s">
        <v>174</v>
      </c>
    </row>
    <row r="254" s="14" customFormat="1">
      <c r="A254" s="14"/>
      <c r="B254" s="253"/>
      <c r="C254" s="254"/>
      <c r="D254" s="244" t="s">
        <v>183</v>
      </c>
      <c r="E254" s="255" t="s">
        <v>1</v>
      </c>
      <c r="F254" s="256" t="s">
        <v>1546</v>
      </c>
      <c r="G254" s="254"/>
      <c r="H254" s="257">
        <v>0.22500000000000001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3" t="s">
        <v>183</v>
      </c>
      <c r="AU254" s="263" t="s">
        <v>88</v>
      </c>
      <c r="AV254" s="14" t="s">
        <v>88</v>
      </c>
      <c r="AW254" s="14" t="s">
        <v>34</v>
      </c>
      <c r="AX254" s="14" t="s">
        <v>79</v>
      </c>
      <c r="AY254" s="263" t="s">
        <v>174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1547</v>
      </c>
      <c r="G255" s="254"/>
      <c r="H255" s="257">
        <v>81.719999999999999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79</v>
      </c>
      <c r="AY255" s="263" t="s">
        <v>174</v>
      </c>
    </row>
    <row r="256" s="14" customFormat="1">
      <c r="A256" s="14"/>
      <c r="B256" s="253"/>
      <c r="C256" s="254"/>
      <c r="D256" s="244" t="s">
        <v>183</v>
      </c>
      <c r="E256" s="255" t="s">
        <v>1</v>
      </c>
      <c r="F256" s="256" t="s">
        <v>1548</v>
      </c>
      <c r="G256" s="254"/>
      <c r="H256" s="257">
        <v>5.4000000000000004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183</v>
      </c>
      <c r="AU256" s="263" t="s">
        <v>88</v>
      </c>
      <c r="AV256" s="14" t="s">
        <v>88</v>
      </c>
      <c r="AW256" s="14" t="s">
        <v>34</v>
      </c>
      <c r="AX256" s="14" t="s">
        <v>79</v>
      </c>
      <c r="AY256" s="263" t="s">
        <v>174</v>
      </c>
    </row>
    <row r="257" s="14" customFormat="1">
      <c r="A257" s="14"/>
      <c r="B257" s="253"/>
      <c r="C257" s="254"/>
      <c r="D257" s="244" t="s">
        <v>183</v>
      </c>
      <c r="E257" s="255" t="s">
        <v>1</v>
      </c>
      <c r="F257" s="256" t="s">
        <v>1549</v>
      </c>
      <c r="G257" s="254"/>
      <c r="H257" s="257">
        <v>10.215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3" t="s">
        <v>183</v>
      </c>
      <c r="AU257" s="263" t="s">
        <v>88</v>
      </c>
      <c r="AV257" s="14" t="s">
        <v>88</v>
      </c>
      <c r="AW257" s="14" t="s">
        <v>34</v>
      </c>
      <c r="AX257" s="14" t="s">
        <v>79</v>
      </c>
      <c r="AY257" s="263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1550</v>
      </c>
      <c r="G258" s="254"/>
      <c r="H258" s="257">
        <v>0.67500000000000004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79</v>
      </c>
      <c r="AY258" s="263" t="s">
        <v>174</v>
      </c>
    </row>
    <row r="259" s="14" customFormat="1">
      <c r="A259" s="14"/>
      <c r="B259" s="253"/>
      <c r="C259" s="254"/>
      <c r="D259" s="244" t="s">
        <v>183</v>
      </c>
      <c r="E259" s="255" t="s">
        <v>1</v>
      </c>
      <c r="F259" s="256" t="s">
        <v>1551</v>
      </c>
      <c r="G259" s="254"/>
      <c r="H259" s="257">
        <v>4.54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3" t="s">
        <v>183</v>
      </c>
      <c r="AU259" s="263" t="s">
        <v>88</v>
      </c>
      <c r="AV259" s="14" t="s">
        <v>88</v>
      </c>
      <c r="AW259" s="14" t="s">
        <v>34</v>
      </c>
      <c r="AX259" s="14" t="s">
        <v>79</v>
      </c>
      <c r="AY259" s="263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1552</v>
      </c>
      <c r="G260" s="254"/>
      <c r="H260" s="257">
        <v>0.29999999999999999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79</v>
      </c>
      <c r="AY260" s="263" t="s">
        <v>174</v>
      </c>
    </row>
    <row r="261" s="15" customFormat="1">
      <c r="A261" s="15"/>
      <c r="B261" s="264"/>
      <c r="C261" s="265"/>
      <c r="D261" s="244" t="s">
        <v>183</v>
      </c>
      <c r="E261" s="266" t="s">
        <v>1</v>
      </c>
      <c r="F261" s="267" t="s">
        <v>201</v>
      </c>
      <c r="G261" s="265"/>
      <c r="H261" s="268">
        <v>463.87599999999998</v>
      </c>
      <c r="I261" s="269"/>
      <c r="J261" s="265"/>
      <c r="K261" s="265"/>
      <c r="L261" s="270"/>
      <c r="M261" s="271"/>
      <c r="N261" s="272"/>
      <c r="O261" s="272"/>
      <c r="P261" s="272"/>
      <c r="Q261" s="272"/>
      <c r="R261" s="272"/>
      <c r="S261" s="272"/>
      <c r="T261" s="27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4" t="s">
        <v>183</v>
      </c>
      <c r="AU261" s="274" t="s">
        <v>88</v>
      </c>
      <c r="AV261" s="15" t="s">
        <v>181</v>
      </c>
      <c r="AW261" s="15" t="s">
        <v>34</v>
      </c>
      <c r="AX261" s="15" t="s">
        <v>86</v>
      </c>
      <c r="AY261" s="274" t="s">
        <v>174</v>
      </c>
    </row>
    <row r="262" s="2" customFormat="1" ht="33" customHeight="1">
      <c r="A262" s="39"/>
      <c r="B262" s="40"/>
      <c r="C262" s="229" t="s">
        <v>302</v>
      </c>
      <c r="D262" s="229" t="s">
        <v>176</v>
      </c>
      <c r="E262" s="230" t="s">
        <v>1554</v>
      </c>
      <c r="F262" s="231" t="s">
        <v>1555</v>
      </c>
      <c r="G262" s="232" t="s">
        <v>243</v>
      </c>
      <c r="H262" s="233">
        <v>25</v>
      </c>
      <c r="I262" s="234"/>
      <c r="J262" s="235">
        <f>ROUND(I262*H262,2)</f>
        <v>0</v>
      </c>
      <c r="K262" s="231" t="s">
        <v>1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1556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1557</v>
      </c>
      <c r="G263" s="254"/>
      <c r="H263" s="257">
        <v>25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2" customFormat="1" ht="24.15" customHeight="1">
      <c r="A264" s="39"/>
      <c r="B264" s="40"/>
      <c r="C264" s="279" t="s">
        <v>307</v>
      </c>
      <c r="D264" s="279" t="s">
        <v>298</v>
      </c>
      <c r="E264" s="280" t="s">
        <v>1558</v>
      </c>
      <c r="F264" s="281" t="s">
        <v>1559</v>
      </c>
      <c r="G264" s="282" t="s">
        <v>243</v>
      </c>
      <c r="H264" s="283">
        <v>25</v>
      </c>
      <c r="I264" s="284"/>
      <c r="J264" s="285">
        <f>ROUND(I264*H264,2)</f>
        <v>0</v>
      </c>
      <c r="K264" s="281" t="s">
        <v>180</v>
      </c>
      <c r="L264" s="286"/>
      <c r="M264" s="287" t="s">
        <v>1</v>
      </c>
      <c r="N264" s="288" t="s">
        <v>44</v>
      </c>
      <c r="O264" s="92"/>
      <c r="P264" s="238">
        <f>O264*H264</f>
        <v>0</v>
      </c>
      <c r="Q264" s="238">
        <v>0.0090299999999999998</v>
      </c>
      <c r="R264" s="238">
        <f>Q264*H264</f>
        <v>0.22575000000000001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240</v>
      </c>
      <c r="AT264" s="240" t="s">
        <v>298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1560</v>
      </c>
    </row>
    <row r="265" s="2" customFormat="1" ht="44.25" customHeight="1">
      <c r="A265" s="39"/>
      <c r="B265" s="40"/>
      <c r="C265" s="229" t="s">
        <v>7</v>
      </c>
      <c r="D265" s="229" t="s">
        <v>176</v>
      </c>
      <c r="E265" s="230" t="s">
        <v>1561</v>
      </c>
      <c r="F265" s="231" t="s">
        <v>1562</v>
      </c>
      <c r="G265" s="232" t="s">
        <v>243</v>
      </c>
      <c r="H265" s="233">
        <v>550.17999999999995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0.0018</v>
      </c>
      <c r="R265" s="238">
        <f>Q265*H265</f>
        <v>0.99032399999999987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1563</v>
      </c>
    </row>
    <row r="266" s="2" customFormat="1" ht="24.15" customHeight="1">
      <c r="A266" s="39"/>
      <c r="B266" s="40"/>
      <c r="C266" s="279" t="s">
        <v>315</v>
      </c>
      <c r="D266" s="279" t="s">
        <v>298</v>
      </c>
      <c r="E266" s="280" t="s">
        <v>1564</v>
      </c>
      <c r="F266" s="281" t="s">
        <v>1565</v>
      </c>
      <c r="G266" s="282" t="s">
        <v>243</v>
      </c>
      <c r="H266" s="283">
        <v>550.17999999999995</v>
      </c>
      <c r="I266" s="284"/>
      <c r="J266" s="285">
        <f>ROUND(I266*H266,2)</f>
        <v>0</v>
      </c>
      <c r="K266" s="281" t="s">
        <v>180</v>
      </c>
      <c r="L266" s="286"/>
      <c r="M266" s="287" t="s">
        <v>1</v>
      </c>
      <c r="N266" s="288" t="s">
        <v>44</v>
      </c>
      <c r="O266" s="92"/>
      <c r="P266" s="238">
        <f>O266*H266</f>
        <v>0</v>
      </c>
      <c r="Q266" s="238">
        <v>0.0021199999999999999</v>
      </c>
      <c r="R266" s="238">
        <f>Q266*H266</f>
        <v>1.1663815999999998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240</v>
      </c>
      <c r="AT266" s="240" t="s">
        <v>298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1566</v>
      </c>
    </row>
    <row r="267" s="2" customFormat="1" ht="37.8" customHeight="1">
      <c r="A267" s="39"/>
      <c r="B267" s="40"/>
      <c r="C267" s="229" t="s">
        <v>319</v>
      </c>
      <c r="D267" s="229" t="s">
        <v>176</v>
      </c>
      <c r="E267" s="230" t="s">
        <v>303</v>
      </c>
      <c r="F267" s="231" t="s">
        <v>304</v>
      </c>
      <c r="G267" s="232" t="s">
        <v>179</v>
      </c>
      <c r="H267" s="233">
        <v>1711.79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0.00058135999999999995</v>
      </c>
      <c r="R267" s="238">
        <f>Q267*H267</f>
        <v>0.99516623439999985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1567</v>
      </c>
    </row>
    <row r="268" s="14" customFormat="1">
      <c r="A268" s="14"/>
      <c r="B268" s="253"/>
      <c r="C268" s="254"/>
      <c r="D268" s="244" t="s">
        <v>183</v>
      </c>
      <c r="E268" s="255" t="s">
        <v>1</v>
      </c>
      <c r="F268" s="256" t="s">
        <v>1568</v>
      </c>
      <c r="G268" s="254"/>
      <c r="H268" s="257">
        <v>1711.79</v>
      </c>
      <c r="I268" s="258"/>
      <c r="J268" s="254"/>
      <c r="K268" s="254"/>
      <c r="L268" s="259"/>
      <c r="M268" s="260"/>
      <c r="N268" s="261"/>
      <c r="O268" s="261"/>
      <c r="P268" s="261"/>
      <c r="Q268" s="261"/>
      <c r="R268" s="261"/>
      <c r="S268" s="261"/>
      <c r="T268" s="26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3" t="s">
        <v>183</v>
      </c>
      <c r="AU268" s="263" t="s">
        <v>88</v>
      </c>
      <c r="AV268" s="14" t="s">
        <v>88</v>
      </c>
      <c r="AW268" s="14" t="s">
        <v>34</v>
      </c>
      <c r="AX268" s="14" t="s">
        <v>86</v>
      </c>
      <c r="AY268" s="263" t="s">
        <v>174</v>
      </c>
    </row>
    <row r="269" s="2" customFormat="1" ht="37.8" customHeight="1">
      <c r="A269" s="39"/>
      <c r="B269" s="40"/>
      <c r="C269" s="229" t="s">
        <v>323</v>
      </c>
      <c r="D269" s="229" t="s">
        <v>176</v>
      </c>
      <c r="E269" s="230" t="s">
        <v>308</v>
      </c>
      <c r="F269" s="231" t="s">
        <v>309</v>
      </c>
      <c r="G269" s="232" t="s">
        <v>179</v>
      </c>
      <c r="H269" s="233">
        <v>232.18000000000001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0.00059300800000000001</v>
      </c>
      <c r="R269" s="238">
        <f>Q269*H269</f>
        <v>0.13768459744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1569</v>
      </c>
    </row>
    <row r="270" s="13" customFormat="1">
      <c r="A270" s="13"/>
      <c r="B270" s="242"/>
      <c r="C270" s="243"/>
      <c r="D270" s="244" t="s">
        <v>183</v>
      </c>
      <c r="E270" s="245" t="s">
        <v>1</v>
      </c>
      <c r="F270" s="246" t="s">
        <v>197</v>
      </c>
      <c r="G270" s="243"/>
      <c r="H270" s="245" t="s">
        <v>1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2" t="s">
        <v>183</v>
      </c>
      <c r="AU270" s="252" t="s">
        <v>88</v>
      </c>
      <c r="AV270" s="13" t="s">
        <v>86</v>
      </c>
      <c r="AW270" s="13" t="s">
        <v>34</v>
      </c>
      <c r="AX270" s="13" t="s">
        <v>79</v>
      </c>
      <c r="AY270" s="252" t="s">
        <v>174</v>
      </c>
    </row>
    <row r="271" s="14" customFormat="1">
      <c r="A271" s="14"/>
      <c r="B271" s="253"/>
      <c r="C271" s="254"/>
      <c r="D271" s="244" t="s">
        <v>183</v>
      </c>
      <c r="E271" s="255" t="s">
        <v>1</v>
      </c>
      <c r="F271" s="256" t="s">
        <v>1570</v>
      </c>
      <c r="G271" s="254"/>
      <c r="H271" s="257">
        <v>44.460000000000001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3" t="s">
        <v>183</v>
      </c>
      <c r="AU271" s="263" t="s">
        <v>88</v>
      </c>
      <c r="AV271" s="14" t="s">
        <v>88</v>
      </c>
      <c r="AW271" s="14" t="s">
        <v>34</v>
      </c>
      <c r="AX271" s="14" t="s">
        <v>79</v>
      </c>
      <c r="AY271" s="263" t="s">
        <v>174</v>
      </c>
    </row>
    <row r="272" s="14" customFormat="1">
      <c r="A272" s="14"/>
      <c r="B272" s="253"/>
      <c r="C272" s="254"/>
      <c r="D272" s="244" t="s">
        <v>183</v>
      </c>
      <c r="E272" s="255" t="s">
        <v>1</v>
      </c>
      <c r="F272" s="256" t="s">
        <v>1571</v>
      </c>
      <c r="G272" s="254"/>
      <c r="H272" s="257">
        <v>7.4100000000000001</v>
      </c>
      <c r="I272" s="258"/>
      <c r="J272" s="254"/>
      <c r="K272" s="254"/>
      <c r="L272" s="259"/>
      <c r="M272" s="260"/>
      <c r="N272" s="261"/>
      <c r="O272" s="261"/>
      <c r="P272" s="261"/>
      <c r="Q272" s="261"/>
      <c r="R272" s="261"/>
      <c r="S272" s="261"/>
      <c r="T272" s="26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3" t="s">
        <v>183</v>
      </c>
      <c r="AU272" s="263" t="s">
        <v>88</v>
      </c>
      <c r="AV272" s="14" t="s">
        <v>88</v>
      </c>
      <c r="AW272" s="14" t="s">
        <v>34</v>
      </c>
      <c r="AX272" s="14" t="s">
        <v>79</v>
      </c>
      <c r="AY272" s="263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1572</v>
      </c>
      <c r="G273" s="254"/>
      <c r="H273" s="257">
        <v>148.19999999999999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79</v>
      </c>
      <c r="AY273" s="263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1573</v>
      </c>
      <c r="G274" s="254"/>
      <c r="H274" s="257">
        <v>22.23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79</v>
      </c>
      <c r="AY274" s="263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1574</v>
      </c>
      <c r="G275" s="254"/>
      <c r="H275" s="257">
        <v>9.8800000000000008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79</v>
      </c>
      <c r="AY275" s="263" t="s">
        <v>174</v>
      </c>
    </row>
    <row r="276" s="15" customFormat="1">
      <c r="A276" s="15"/>
      <c r="B276" s="264"/>
      <c r="C276" s="265"/>
      <c r="D276" s="244" t="s">
        <v>183</v>
      </c>
      <c r="E276" s="266" t="s">
        <v>1</v>
      </c>
      <c r="F276" s="267" t="s">
        <v>201</v>
      </c>
      <c r="G276" s="265"/>
      <c r="H276" s="268">
        <v>232.18000000000001</v>
      </c>
      <c r="I276" s="269"/>
      <c r="J276" s="265"/>
      <c r="K276" s="265"/>
      <c r="L276" s="270"/>
      <c r="M276" s="271"/>
      <c r="N276" s="272"/>
      <c r="O276" s="272"/>
      <c r="P276" s="272"/>
      <c r="Q276" s="272"/>
      <c r="R276" s="272"/>
      <c r="S276" s="272"/>
      <c r="T276" s="27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4" t="s">
        <v>183</v>
      </c>
      <c r="AU276" s="274" t="s">
        <v>88</v>
      </c>
      <c r="AV276" s="15" t="s">
        <v>181</v>
      </c>
      <c r="AW276" s="15" t="s">
        <v>34</v>
      </c>
      <c r="AX276" s="15" t="s">
        <v>86</v>
      </c>
      <c r="AY276" s="274" t="s">
        <v>174</v>
      </c>
    </row>
    <row r="277" s="2" customFormat="1" ht="37.8" customHeight="1">
      <c r="A277" s="39"/>
      <c r="B277" s="40"/>
      <c r="C277" s="229" t="s">
        <v>327</v>
      </c>
      <c r="D277" s="229" t="s">
        <v>176</v>
      </c>
      <c r="E277" s="230" t="s">
        <v>316</v>
      </c>
      <c r="F277" s="231" t="s">
        <v>317</v>
      </c>
      <c r="G277" s="232" t="s">
        <v>179</v>
      </c>
      <c r="H277" s="233">
        <v>1711.79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1575</v>
      </c>
    </row>
    <row r="278" s="2" customFormat="1" ht="37.8" customHeight="1">
      <c r="A278" s="39"/>
      <c r="B278" s="40"/>
      <c r="C278" s="229" t="s">
        <v>333</v>
      </c>
      <c r="D278" s="229" t="s">
        <v>176</v>
      </c>
      <c r="E278" s="230" t="s">
        <v>320</v>
      </c>
      <c r="F278" s="231" t="s">
        <v>321</v>
      </c>
      <c r="G278" s="232" t="s">
        <v>179</v>
      </c>
      <c r="H278" s="233">
        <v>232.18000000000001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1576</v>
      </c>
    </row>
    <row r="279" s="2" customFormat="1" ht="62.7" customHeight="1">
      <c r="A279" s="39"/>
      <c r="B279" s="40"/>
      <c r="C279" s="229" t="s">
        <v>340</v>
      </c>
      <c r="D279" s="229" t="s">
        <v>176</v>
      </c>
      <c r="E279" s="230" t="s">
        <v>328</v>
      </c>
      <c r="F279" s="231" t="s">
        <v>329</v>
      </c>
      <c r="G279" s="232" t="s">
        <v>277</v>
      </c>
      <c r="H279" s="233">
        <v>501.33999999999998</v>
      </c>
      <c r="I279" s="234"/>
      <c r="J279" s="235">
        <f>ROUND(I279*H279,2)</f>
        <v>0</v>
      </c>
      <c r="K279" s="231" t="s">
        <v>180</v>
      </c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181</v>
      </c>
      <c r="AT279" s="240" t="s">
        <v>176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1577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331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1578</v>
      </c>
      <c r="G281" s="254"/>
      <c r="H281" s="257">
        <v>198.74000000000001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79</v>
      </c>
      <c r="AY281" s="263" t="s">
        <v>174</v>
      </c>
    </row>
    <row r="282" s="16" customFormat="1">
      <c r="A282" s="16"/>
      <c r="B282" s="294"/>
      <c r="C282" s="295"/>
      <c r="D282" s="244" t="s">
        <v>183</v>
      </c>
      <c r="E282" s="296" t="s">
        <v>1</v>
      </c>
      <c r="F282" s="297" t="s">
        <v>1579</v>
      </c>
      <c r="G282" s="295"/>
      <c r="H282" s="298">
        <v>198.74000000000001</v>
      </c>
      <c r="I282" s="299"/>
      <c r="J282" s="295"/>
      <c r="K282" s="295"/>
      <c r="L282" s="300"/>
      <c r="M282" s="301"/>
      <c r="N282" s="302"/>
      <c r="O282" s="302"/>
      <c r="P282" s="302"/>
      <c r="Q282" s="302"/>
      <c r="R282" s="302"/>
      <c r="S282" s="302"/>
      <c r="T282" s="303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304" t="s">
        <v>183</v>
      </c>
      <c r="AU282" s="304" t="s">
        <v>88</v>
      </c>
      <c r="AV282" s="16" t="s">
        <v>95</v>
      </c>
      <c r="AW282" s="16" t="s">
        <v>34</v>
      </c>
      <c r="AX282" s="16" t="s">
        <v>79</v>
      </c>
      <c r="AY282" s="304" t="s">
        <v>174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1580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4" customFormat="1">
      <c r="A284" s="14"/>
      <c r="B284" s="253"/>
      <c r="C284" s="254"/>
      <c r="D284" s="244" t="s">
        <v>183</v>
      </c>
      <c r="E284" s="255" t="s">
        <v>1</v>
      </c>
      <c r="F284" s="256" t="s">
        <v>1581</v>
      </c>
      <c r="G284" s="254"/>
      <c r="H284" s="257">
        <v>326.88</v>
      </c>
      <c r="I284" s="258"/>
      <c r="J284" s="254"/>
      <c r="K284" s="254"/>
      <c r="L284" s="259"/>
      <c r="M284" s="260"/>
      <c r="N284" s="261"/>
      <c r="O284" s="261"/>
      <c r="P284" s="261"/>
      <c r="Q284" s="261"/>
      <c r="R284" s="261"/>
      <c r="S284" s="261"/>
      <c r="T284" s="26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3" t="s">
        <v>183</v>
      </c>
      <c r="AU284" s="263" t="s">
        <v>88</v>
      </c>
      <c r="AV284" s="14" t="s">
        <v>88</v>
      </c>
      <c r="AW284" s="14" t="s">
        <v>34</v>
      </c>
      <c r="AX284" s="14" t="s">
        <v>79</v>
      </c>
      <c r="AY284" s="263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1582</v>
      </c>
      <c r="G285" s="254"/>
      <c r="H285" s="257">
        <v>40.859999999999999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79</v>
      </c>
      <c r="AY285" s="263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1583</v>
      </c>
      <c r="G286" s="254"/>
      <c r="H286" s="257">
        <v>18.16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79</v>
      </c>
      <c r="AY286" s="263" t="s">
        <v>174</v>
      </c>
    </row>
    <row r="287" s="14" customFormat="1">
      <c r="A287" s="14"/>
      <c r="B287" s="253"/>
      <c r="C287" s="254"/>
      <c r="D287" s="244" t="s">
        <v>183</v>
      </c>
      <c r="E287" s="255" t="s">
        <v>1</v>
      </c>
      <c r="F287" s="256" t="s">
        <v>1584</v>
      </c>
      <c r="G287" s="254"/>
      <c r="H287" s="257">
        <v>-70.560000000000002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34</v>
      </c>
      <c r="AX287" s="14" t="s">
        <v>79</v>
      </c>
      <c r="AY287" s="263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1585</v>
      </c>
      <c r="G288" s="254"/>
      <c r="H288" s="257">
        <v>-8.8200000000000003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79</v>
      </c>
      <c r="AY288" s="263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1586</v>
      </c>
      <c r="G289" s="254"/>
      <c r="H289" s="257">
        <v>-3.9199999999999999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79</v>
      </c>
      <c r="AY289" s="263" t="s">
        <v>174</v>
      </c>
    </row>
    <row r="290" s="16" customFormat="1">
      <c r="A290" s="16"/>
      <c r="B290" s="294"/>
      <c r="C290" s="295"/>
      <c r="D290" s="244" t="s">
        <v>183</v>
      </c>
      <c r="E290" s="296" t="s">
        <v>1</v>
      </c>
      <c r="F290" s="297" t="s">
        <v>1579</v>
      </c>
      <c r="G290" s="295"/>
      <c r="H290" s="298">
        <v>302.60000000000002</v>
      </c>
      <c r="I290" s="299"/>
      <c r="J290" s="295"/>
      <c r="K290" s="295"/>
      <c r="L290" s="300"/>
      <c r="M290" s="301"/>
      <c r="N290" s="302"/>
      <c r="O290" s="302"/>
      <c r="P290" s="302"/>
      <c r="Q290" s="302"/>
      <c r="R290" s="302"/>
      <c r="S290" s="302"/>
      <c r="T290" s="303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304" t="s">
        <v>183</v>
      </c>
      <c r="AU290" s="304" t="s">
        <v>88</v>
      </c>
      <c r="AV290" s="16" t="s">
        <v>95</v>
      </c>
      <c r="AW290" s="16" t="s">
        <v>34</v>
      </c>
      <c r="AX290" s="16" t="s">
        <v>79</v>
      </c>
      <c r="AY290" s="304" t="s">
        <v>174</v>
      </c>
    </row>
    <row r="291" s="15" customFormat="1">
      <c r="A291" s="15"/>
      <c r="B291" s="264"/>
      <c r="C291" s="265"/>
      <c r="D291" s="244" t="s">
        <v>183</v>
      </c>
      <c r="E291" s="266" t="s">
        <v>1</v>
      </c>
      <c r="F291" s="267" t="s">
        <v>201</v>
      </c>
      <c r="G291" s="265"/>
      <c r="H291" s="268">
        <v>501.33999999999998</v>
      </c>
      <c r="I291" s="269"/>
      <c r="J291" s="265"/>
      <c r="K291" s="265"/>
      <c r="L291" s="270"/>
      <c r="M291" s="271"/>
      <c r="N291" s="272"/>
      <c r="O291" s="272"/>
      <c r="P291" s="272"/>
      <c r="Q291" s="272"/>
      <c r="R291" s="272"/>
      <c r="S291" s="272"/>
      <c r="T291" s="273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4" t="s">
        <v>183</v>
      </c>
      <c r="AU291" s="274" t="s">
        <v>88</v>
      </c>
      <c r="AV291" s="15" t="s">
        <v>181</v>
      </c>
      <c r="AW291" s="15" t="s">
        <v>34</v>
      </c>
      <c r="AX291" s="15" t="s">
        <v>86</v>
      </c>
      <c r="AY291" s="274" t="s">
        <v>174</v>
      </c>
    </row>
    <row r="292" s="2" customFormat="1" ht="62.7" customHeight="1">
      <c r="A292" s="39"/>
      <c r="B292" s="40"/>
      <c r="C292" s="229" t="s">
        <v>346</v>
      </c>
      <c r="D292" s="229" t="s">
        <v>176</v>
      </c>
      <c r="E292" s="230" t="s">
        <v>334</v>
      </c>
      <c r="F292" s="231" t="s">
        <v>335</v>
      </c>
      <c r="G292" s="232" t="s">
        <v>277</v>
      </c>
      <c r="H292" s="233">
        <v>213.20599999999999</v>
      </c>
      <c r="I292" s="234"/>
      <c r="J292" s="235">
        <f>ROUND(I292*H292,2)</f>
        <v>0</v>
      </c>
      <c r="K292" s="231" t="s">
        <v>180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1587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337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1588</v>
      </c>
      <c r="G294" s="254"/>
      <c r="H294" s="257">
        <v>463.87599999999998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79</v>
      </c>
      <c r="AY294" s="263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1589</v>
      </c>
      <c r="G295" s="254"/>
      <c r="H295" s="257">
        <v>-99.370000000000005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1590</v>
      </c>
      <c r="G296" s="254"/>
      <c r="H296" s="257">
        <v>-151.30000000000001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5" customFormat="1">
      <c r="A297" s="15"/>
      <c r="B297" s="264"/>
      <c r="C297" s="265"/>
      <c r="D297" s="244" t="s">
        <v>183</v>
      </c>
      <c r="E297" s="266" t="s">
        <v>1</v>
      </c>
      <c r="F297" s="267" t="s">
        <v>201</v>
      </c>
      <c r="G297" s="265"/>
      <c r="H297" s="268">
        <v>213.20599999999999</v>
      </c>
      <c r="I297" s="269"/>
      <c r="J297" s="265"/>
      <c r="K297" s="265"/>
      <c r="L297" s="270"/>
      <c r="M297" s="271"/>
      <c r="N297" s="272"/>
      <c r="O297" s="272"/>
      <c r="P297" s="272"/>
      <c r="Q297" s="272"/>
      <c r="R297" s="272"/>
      <c r="S297" s="272"/>
      <c r="T297" s="27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4" t="s">
        <v>183</v>
      </c>
      <c r="AU297" s="274" t="s">
        <v>88</v>
      </c>
      <c r="AV297" s="15" t="s">
        <v>181</v>
      </c>
      <c r="AW297" s="15" t="s">
        <v>34</v>
      </c>
      <c r="AX297" s="15" t="s">
        <v>86</v>
      </c>
      <c r="AY297" s="274" t="s">
        <v>174</v>
      </c>
    </row>
    <row r="298" s="2" customFormat="1" ht="66.75" customHeight="1">
      <c r="A298" s="39"/>
      <c r="B298" s="40"/>
      <c r="C298" s="229" t="s">
        <v>350</v>
      </c>
      <c r="D298" s="229" t="s">
        <v>176</v>
      </c>
      <c r="E298" s="230" t="s">
        <v>341</v>
      </c>
      <c r="F298" s="231" t="s">
        <v>342</v>
      </c>
      <c r="G298" s="232" t="s">
        <v>277</v>
      </c>
      <c r="H298" s="233">
        <v>2984.884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1591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344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1592</v>
      </c>
      <c r="G300" s="254"/>
      <c r="H300" s="257">
        <v>2984.884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86</v>
      </c>
      <c r="AY300" s="263" t="s">
        <v>174</v>
      </c>
    </row>
    <row r="301" s="2" customFormat="1" ht="62.7" customHeight="1">
      <c r="A301" s="39"/>
      <c r="B301" s="40"/>
      <c r="C301" s="229" t="s">
        <v>355</v>
      </c>
      <c r="D301" s="229" t="s">
        <v>176</v>
      </c>
      <c r="E301" s="230" t="s">
        <v>347</v>
      </c>
      <c r="F301" s="231" t="s">
        <v>348</v>
      </c>
      <c r="G301" s="232" t="s">
        <v>277</v>
      </c>
      <c r="H301" s="233">
        <v>463.87599999999998</v>
      </c>
      <c r="I301" s="234"/>
      <c r="J301" s="235">
        <f>ROUND(I301*H301,2)</f>
        <v>0</v>
      </c>
      <c r="K301" s="231" t="s">
        <v>180</v>
      </c>
      <c r="L301" s="45"/>
      <c r="M301" s="236" t="s">
        <v>1</v>
      </c>
      <c r="N301" s="237" t="s">
        <v>44</v>
      </c>
      <c r="O301" s="92"/>
      <c r="P301" s="238">
        <f>O301*H301</f>
        <v>0</v>
      </c>
      <c r="Q301" s="238">
        <v>0</v>
      </c>
      <c r="R301" s="238">
        <f>Q301*H301</f>
        <v>0</v>
      </c>
      <c r="S301" s="238">
        <v>0</v>
      </c>
      <c r="T301" s="23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0" t="s">
        <v>181</v>
      </c>
      <c r="AT301" s="240" t="s">
        <v>176</v>
      </c>
      <c r="AU301" s="240" t="s">
        <v>88</v>
      </c>
      <c r="AY301" s="18" t="s">
        <v>174</v>
      </c>
      <c r="BE301" s="241">
        <f>IF(N301="základní",J301,0)</f>
        <v>0</v>
      </c>
      <c r="BF301" s="241">
        <f>IF(N301="snížená",J301,0)</f>
        <v>0</v>
      </c>
      <c r="BG301" s="241">
        <f>IF(N301="zákl. přenesená",J301,0)</f>
        <v>0</v>
      </c>
      <c r="BH301" s="241">
        <f>IF(N301="sníž. přenesená",J301,0)</f>
        <v>0</v>
      </c>
      <c r="BI301" s="241">
        <f>IF(N301="nulová",J301,0)</f>
        <v>0</v>
      </c>
      <c r="BJ301" s="18" t="s">
        <v>86</v>
      </c>
      <c r="BK301" s="241">
        <f>ROUND(I301*H301,2)</f>
        <v>0</v>
      </c>
      <c r="BL301" s="18" t="s">
        <v>181</v>
      </c>
      <c r="BM301" s="240" t="s">
        <v>1593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337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1594</v>
      </c>
      <c r="G303" s="254"/>
      <c r="H303" s="257">
        <v>463.87599999999998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86</v>
      </c>
      <c r="AY303" s="263" t="s">
        <v>174</v>
      </c>
    </row>
    <row r="304" s="2" customFormat="1" ht="66.75" customHeight="1">
      <c r="A304" s="39"/>
      <c r="B304" s="40"/>
      <c r="C304" s="229" t="s">
        <v>359</v>
      </c>
      <c r="D304" s="229" t="s">
        <v>176</v>
      </c>
      <c r="E304" s="230" t="s">
        <v>351</v>
      </c>
      <c r="F304" s="231" t="s">
        <v>352</v>
      </c>
      <c r="G304" s="232" t="s">
        <v>277</v>
      </c>
      <c r="H304" s="233">
        <v>6494.2640000000001</v>
      </c>
      <c r="I304" s="234"/>
      <c r="J304" s="235">
        <f>ROUND(I304*H304,2)</f>
        <v>0</v>
      </c>
      <c r="K304" s="231" t="s">
        <v>180</v>
      </c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181</v>
      </c>
      <c r="AT304" s="240" t="s">
        <v>176</v>
      </c>
      <c r="AU304" s="240" t="s">
        <v>88</v>
      </c>
      <c r="AY304" s="18" t="s">
        <v>174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86</v>
      </c>
      <c r="BK304" s="241">
        <f>ROUND(I304*H304,2)</f>
        <v>0</v>
      </c>
      <c r="BL304" s="18" t="s">
        <v>181</v>
      </c>
      <c r="BM304" s="240" t="s">
        <v>1595</v>
      </c>
    </row>
    <row r="305" s="14" customFormat="1">
      <c r="A305" s="14"/>
      <c r="B305" s="253"/>
      <c r="C305" s="254"/>
      <c r="D305" s="244" t="s">
        <v>183</v>
      </c>
      <c r="E305" s="255" t="s">
        <v>1</v>
      </c>
      <c r="F305" s="256" t="s">
        <v>1596</v>
      </c>
      <c r="G305" s="254"/>
      <c r="H305" s="257">
        <v>6494.2640000000001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3" t="s">
        <v>183</v>
      </c>
      <c r="AU305" s="263" t="s">
        <v>88</v>
      </c>
      <c r="AV305" s="14" t="s">
        <v>88</v>
      </c>
      <c r="AW305" s="14" t="s">
        <v>34</v>
      </c>
      <c r="AX305" s="14" t="s">
        <v>86</v>
      </c>
      <c r="AY305" s="263" t="s">
        <v>174</v>
      </c>
    </row>
    <row r="306" s="2" customFormat="1" ht="44.25" customHeight="1">
      <c r="A306" s="39"/>
      <c r="B306" s="40"/>
      <c r="C306" s="229" t="s">
        <v>366</v>
      </c>
      <c r="D306" s="229" t="s">
        <v>176</v>
      </c>
      <c r="E306" s="230" t="s">
        <v>356</v>
      </c>
      <c r="F306" s="231" t="s">
        <v>357</v>
      </c>
      <c r="G306" s="232" t="s">
        <v>277</v>
      </c>
      <c r="H306" s="233">
        <v>250.66999999999999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1597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1598</v>
      </c>
      <c r="G307" s="254"/>
      <c r="H307" s="257">
        <v>250.66999999999999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86</v>
      </c>
      <c r="AY307" s="263" t="s">
        <v>174</v>
      </c>
    </row>
    <row r="308" s="2" customFormat="1" ht="44.25" customHeight="1">
      <c r="A308" s="39"/>
      <c r="B308" s="40"/>
      <c r="C308" s="229" t="s">
        <v>372</v>
      </c>
      <c r="D308" s="229" t="s">
        <v>176</v>
      </c>
      <c r="E308" s="230" t="s">
        <v>772</v>
      </c>
      <c r="F308" s="231" t="s">
        <v>773</v>
      </c>
      <c r="G308" s="232" t="s">
        <v>362</v>
      </c>
      <c r="H308" s="233">
        <v>1286.4559999999999</v>
      </c>
      <c r="I308" s="234"/>
      <c r="J308" s="235">
        <f>ROUND(I308*H308,2)</f>
        <v>0</v>
      </c>
      <c r="K308" s="231" t="s">
        <v>180</v>
      </c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181</v>
      </c>
      <c r="AT308" s="240" t="s">
        <v>176</v>
      </c>
      <c r="AU308" s="240" t="s">
        <v>88</v>
      </c>
      <c r="AY308" s="18" t="s">
        <v>174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86</v>
      </c>
      <c r="BK308" s="241">
        <f>ROUND(I308*H308,2)</f>
        <v>0</v>
      </c>
      <c r="BL308" s="18" t="s">
        <v>181</v>
      </c>
      <c r="BM308" s="240" t="s">
        <v>1599</v>
      </c>
    </row>
    <row r="309" s="2" customFormat="1">
      <c r="A309" s="39"/>
      <c r="B309" s="40"/>
      <c r="C309" s="41"/>
      <c r="D309" s="244" t="s">
        <v>223</v>
      </c>
      <c r="E309" s="41"/>
      <c r="F309" s="275" t="s">
        <v>364</v>
      </c>
      <c r="G309" s="41"/>
      <c r="H309" s="41"/>
      <c r="I309" s="276"/>
      <c r="J309" s="41"/>
      <c r="K309" s="41"/>
      <c r="L309" s="45"/>
      <c r="M309" s="277"/>
      <c r="N309" s="278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223</v>
      </c>
      <c r="AU309" s="18" t="s">
        <v>88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1600</v>
      </c>
      <c r="G310" s="254"/>
      <c r="H310" s="257">
        <v>1286.4559999999999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377</v>
      </c>
      <c r="D311" s="229" t="s">
        <v>176</v>
      </c>
      <c r="E311" s="230" t="s">
        <v>367</v>
      </c>
      <c r="F311" s="231" t="s">
        <v>368</v>
      </c>
      <c r="G311" s="232" t="s">
        <v>277</v>
      </c>
      <c r="H311" s="233">
        <v>599.22000000000003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1601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1602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1603</v>
      </c>
      <c r="G313" s="254"/>
      <c r="H313" s="257">
        <v>99.370000000000005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6" customFormat="1">
      <c r="A314" s="16"/>
      <c r="B314" s="294"/>
      <c r="C314" s="295"/>
      <c r="D314" s="244" t="s">
        <v>183</v>
      </c>
      <c r="E314" s="296" t="s">
        <v>1</v>
      </c>
      <c r="F314" s="297" t="s">
        <v>1579</v>
      </c>
      <c r="G314" s="295"/>
      <c r="H314" s="298">
        <v>99.370000000000005</v>
      </c>
      <c r="I314" s="299"/>
      <c r="J314" s="295"/>
      <c r="K314" s="295"/>
      <c r="L314" s="300"/>
      <c r="M314" s="301"/>
      <c r="N314" s="302"/>
      <c r="O314" s="302"/>
      <c r="P314" s="302"/>
      <c r="Q314" s="302"/>
      <c r="R314" s="302"/>
      <c r="S314" s="302"/>
      <c r="T314" s="303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304" t="s">
        <v>183</v>
      </c>
      <c r="AU314" s="304" t="s">
        <v>88</v>
      </c>
      <c r="AV314" s="16" t="s">
        <v>95</v>
      </c>
      <c r="AW314" s="16" t="s">
        <v>34</v>
      </c>
      <c r="AX314" s="16" t="s">
        <v>79</v>
      </c>
      <c r="AY314" s="304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1604</v>
      </c>
      <c r="G315" s="254"/>
      <c r="H315" s="257">
        <v>163.44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1605</v>
      </c>
      <c r="G316" s="254"/>
      <c r="H316" s="257">
        <v>20.43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4" customFormat="1">
      <c r="A317" s="14"/>
      <c r="B317" s="253"/>
      <c r="C317" s="254"/>
      <c r="D317" s="244" t="s">
        <v>183</v>
      </c>
      <c r="E317" s="255" t="s">
        <v>1</v>
      </c>
      <c r="F317" s="256" t="s">
        <v>1606</v>
      </c>
      <c r="G317" s="254"/>
      <c r="H317" s="257">
        <v>9.0800000000000001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3" t="s">
        <v>183</v>
      </c>
      <c r="AU317" s="263" t="s">
        <v>88</v>
      </c>
      <c r="AV317" s="14" t="s">
        <v>88</v>
      </c>
      <c r="AW317" s="14" t="s">
        <v>34</v>
      </c>
      <c r="AX317" s="14" t="s">
        <v>79</v>
      </c>
      <c r="AY317" s="263" t="s">
        <v>174</v>
      </c>
    </row>
    <row r="318" s="14" customFormat="1">
      <c r="A318" s="14"/>
      <c r="B318" s="253"/>
      <c r="C318" s="254"/>
      <c r="D318" s="244" t="s">
        <v>183</v>
      </c>
      <c r="E318" s="255" t="s">
        <v>1</v>
      </c>
      <c r="F318" s="256" t="s">
        <v>1607</v>
      </c>
      <c r="G318" s="254"/>
      <c r="H318" s="257">
        <v>-35.280000000000001</v>
      </c>
      <c r="I318" s="258"/>
      <c r="J318" s="254"/>
      <c r="K318" s="254"/>
      <c r="L318" s="259"/>
      <c r="M318" s="260"/>
      <c r="N318" s="261"/>
      <c r="O318" s="261"/>
      <c r="P318" s="261"/>
      <c r="Q318" s="261"/>
      <c r="R318" s="261"/>
      <c r="S318" s="261"/>
      <c r="T318" s="26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3" t="s">
        <v>183</v>
      </c>
      <c r="AU318" s="263" t="s">
        <v>88</v>
      </c>
      <c r="AV318" s="14" t="s">
        <v>88</v>
      </c>
      <c r="AW318" s="14" t="s">
        <v>34</v>
      </c>
      <c r="AX318" s="14" t="s">
        <v>79</v>
      </c>
      <c r="AY318" s="263" t="s">
        <v>174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1608</v>
      </c>
      <c r="G319" s="254"/>
      <c r="H319" s="257">
        <v>-4.4100000000000001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79</v>
      </c>
      <c r="AY319" s="263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1609</v>
      </c>
      <c r="G320" s="254"/>
      <c r="H320" s="257">
        <v>-1.96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79</v>
      </c>
      <c r="AY320" s="263" t="s">
        <v>174</v>
      </c>
    </row>
    <row r="321" s="16" customFormat="1">
      <c r="A321" s="16"/>
      <c r="B321" s="294"/>
      <c r="C321" s="295"/>
      <c r="D321" s="244" t="s">
        <v>183</v>
      </c>
      <c r="E321" s="296" t="s">
        <v>1</v>
      </c>
      <c r="F321" s="297" t="s">
        <v>1579</v>
      </c>
      <c r="G321" s="295"/>
      <c r="H321" s="298">
        <v>151.30000000000001</v>
      </c>
      <c r="I321" s="299"/>
      <c r="J321" s="295"/>
      <c r="K321" s="295"/>
      <c r="L321" s="300"/>
      <c r="M321" s="301"/>
      <c r="N321" s="302"/>
      <c r="O321" s="302"/>
      <c r="P321" s="302"/>
      <c r="Q321" s="302"/>
      <c r="R321" s="302"/>
      <c r="S321" s="302"/>
      <c r="T321" s="303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304" t="s">
        <v>183</v>
      </c>
      <c r="AU321" s="304" t="s">
        <v>88</v>
      </c>
      <c r="AV321" s="16" t="s">
        <v>95</v>
      </c>
      <c r="AW321" s="16" t="s">
        <v>34</v>
      </c>
      <c r="AX321" s="16" t="s">
        <v>79</v>
      </c>
      <c r="AY321" s="304" t="s">
        <v>174</v>
      </c>
    </row>
    <row r="322" s="13" customFormat="1">
      <c r="A322" s="13"/>
      <c r="B322" s="242"/>
      <c r="C322" s="243"/>
      <c r="D322" s="244" t="s">
        <v>183</v>
      </c>
      <c r="E322" s="245" t="s">
        <v>1</v>
      </c>
      <c r="F322" s="246" t="s">
        <v>1610</v>
      </c>
      <c r="G322" s="243"/>
      <c r="H322" s="245" t="s">
        <v>1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2" t="s">
        <v>183</v>
      </c>
      <c r="AU322" s="252" t="s">
        <v>88</v>
      </c>
      <c r="AV322" s="13" t="s">
        <v>86</v>
      </c>
      <c r="AW322" s="13" t="s">
        <v>34</v>
      </c>
      <c r="AX322" s="13" t="s">
        <v>79</v>
      </c>
      <c r="AY322" s="252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1611</v>
      </c>
      <c r="G323" s="254"/>
      <c r="H323" s="257">
        <v>336.13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4" customFormat="1">
      <c r="A324" s="14"/>
      <c r="B324" s="253"/>
      <c r="C324" s="254"/>
      <c r="D324" s="244" t="s">
        <v>183</v>
      </c>
      <c r="E324" s="255" t="s">
        <v>1</v>
      </c>
      <c r="F324" s="256" t="s">
        <v>1612</v>
      </c>
      <c r="G324" s="254"/>
      <c r="H324" s="257">
        <v>11.220000000000001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3" t="s">
        <v>183</v>
      </c>
      <c r="AU324" s="263" t="s">
        <v>88</v>
      </c>
      <c r="AV324" s="14" t="s">
        <v>88</v>
      </c>
      <c r="AW324" s="14" t="s">
        <v>34</v>
      </c>
      <c r="AX324" s="14" t="s">
        <v>79</v>
      </c>
      <c r="AY324" s="263" t="s">
        <v>174</v>
      </c>
    </row>
    <row r="325" s="14" customFormat="1">
      <c r="A325" s="14"/>
      <c r="B325" s="253"/>
      <c r="C325" s="254"/>
      <c r="D325" s="244" t="s">
        <v>183</v>
      </c>
      <c r="E325" s="255" t="s">
        <v>1</v>
      </c>
      <c r="F325" s="256" t="s">
        <v>1613</v>
      </c>
      <c r="G325" s="254"/>
      <c r="H325" s="257">
        <v>5.6100000000000003</v>
      </c>
      <c r="I325" s="258"/>
      <c r="J325" s="254"/>
      <c r="K325" s="254"/>
      <c r="L325" s="259"/>
      <c r="M325" s="260"/>
      <c r="N325" s="261"/>
      <c r="O325" s="261"/>
      <c r="P325" s="261"/>
      <c r="Q325" s="261"/>
      <c r="R325" s="261"/>
      <c r="S325" s="261"/>
      <c r="T325" s="26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3" t="s">
        <v>183</v>
      </c>
      <c r="AU325" s="263" t="s">
        <v>88</v>
      </c>
      <c r="AV325" s="14" t="s">
        <v>88</v>
      </c>
      <c r="AW325" s="14" t="s">
        <v>34</v>
      </c>
      <c r="AX325" s="14" t="s">
        <v>79</v>
      </c>
      <c r="AY325" s="263" t="s">
        <v>174</v>
      </c>
    </row>
    <row r="326" s="14" customFormat="1">
      <c r="A326" s="14"/>
      <c r="B326" s="253"/>
      <c r="C326" s="254"/>
      <c r="D326" s="244" t="s">
        <v>183</v>
      </c>
      <c r="E326" s="255" t="s">
        <v>1</v>
      </c>
      <c r="F326" s="256" t="s">
        <v>1614</v>
      </c>
      <c r="G326" s="254"/>
      <c r="H326" s="257">
        <v>-2.9399999999999999</v>
      </c>
      <c r="I326" s="258"/>
      <c r="J326" s="254"/>
      <c r="K326" s="254"/>
      <c r="L326" s="259"/>
      <c r="M326" s="260"/>
      <c r="N326" s="261"/>
      <c r="O326" s="261"/>
      <c r="P326" s="261"/>
      <c r="Q326" s="261"/>
      <c r="R326" s="261"/>
      <c r="S326" s="261"/>
      <c r="T326" s="26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3" t="s">
        <v>183</v>
      </c>
      <c r="AU326" s="263" t="s">
        <v>88</v>
      </c>
      <c r="AV326" s="14" t="s">
        <v>88</v>
      </c>
      <c r="AW326" s="14" t="s">
        <v>34</v>
      </c>
      <c r="AX326" s="14" t="s">
        <v>79</v>
      </c>
      <c r="AY326" s="263" t="s">
        <v>174</v>
      </c>
    </row>
    <row r="327" s="14" customFormat="1">
      <c r="A327" s="14"/>
      <c r="B327" s="253"/>
      <c r="C327" s="254"/>
      <c r="D327" s="244" t="s">
        <v>183</v>
      </c>
      <c r="E327" s="255" t="s">
        <v>1</v>
      </c>
      <c r="F327" s="256" t="s">
        <v>1615</v>
      </c>
      <c r="G327" s="254"/>
      <c r="H327" s="257">
        <v>-1.47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34</v>
      </c>
      <c r="AX327" s="14" t="s">
        <v>79</v>
      </c>
      <c r="AY327" s="263" t="s">
        <v>174</v>
      </c>
    </row>
    <row r="328" s="16" customFormat="1">
      <c r="A328" s="16"/>
      <c r="B328" s="294"/>
      <c r="C328" s="295"/>
      <c r="D328" s="244" t="s">
        <v>183</v>
      </c>
      <c r="E328" s="296" t="s">
        <v>1</v>
      </c>
      <c r="F328" s="297" t="s">
        <v>1579</v>
      </c>
      <c r="G328" s="295"/>
      <c r="H328" s="298">
        <v>348.55000000000001</v>
      </c>
      <c r="I328" s="299"/>
      <c r="J328" s="295"/>
      <c r="K328" s="295"/>
      <c r="L328" s="300"/>
      <c r="M328" s="301"/>
      <c r="N328" s="302"/>
      <c r="O328" s="302"/>
      <c r="P328" s="302"/>
      <c r="Q328" s="302"/>
      <c r="R328" s="302"/>
      <c r="S328" s="302"/>
      <c r="T328" s="303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304" t="s">
        <v>183</v>
      </c>
      <c r="AU328" s="304" t="s">
        <v>88</v>
      </c>
      <c r="AV328" s="16" t="s">
        <v>95</v>
      </c>
      <c r="AW328" s="16" t="s">
        <v>34</v>
      </c>
      <c r="AX328" s="16" t="s">
        <v>79</v>
      </c>
      <c r="AY328" s="304" t="s">
        <v>174</v>
      </c>
    </row>
    <row r="329" s="15" customFormat="1">
      <c r="A329" s="15"/>
      <c r="B329" s="264"/>
      <c r="C329" s="265"/>
      <c r="D329" s="244" t="s">
        <v>183</v>
      </c>
      <c r="E329" s="266" t="s">
        <v>1</v>
      </c>
      <c r="F329" s="267" t="s">
        <v>201</v>
      </c>
      <c r="G329" s="265"/>
      <c r="H329" s="268">
        <v>599.22000000000003</v>
      </c>
      <c r="I329" s="269"/>
      <c r="J329" s="265"/>
      <c r="K329" s="265"/>
      <c r="L329" s="270"/>
      <c r="M329" s="271"/>
      <c r="N329" s="272"/>
      <c r="O329" s="272"/>
      <c r="P329" s="272"/>
      <c r="Q329" s="272"/>
      <c r="R329" s="272"/>
      <c r="S329" s="272"/>
      <c r="T329" s="27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4" t="s">
        <v>183</v>
      </c>
      <c r="AU329" s="274" t="s">
        <v>88</v>
      </c>
      <c r="AV329" s="15" t="s">
        <v>181</v>
      </c>
      <c r="AW329" s="15" t="s">
        <v>34</v>
      </c>
      <c r="AX329" s="15" t="s">
        <v>86</v>
      </c>
      <c r="AY329" s="274" t="s">
        <v>174</v>
      </c>
    </row>
    <row r="330" s="2" customFormat="1" ht="16.5" customHeight="1">
      <c r="A330" s="39"/>
      <c r="B330" s="40"/>
      <c r="C330" s="279" t="s">
        <v>382</v>
      </c>
      <c r="D330" s="279" t="s">
        <v>298</v>
      </c>
      <c r="E330" s="280" t="s">
        <v>373</v>
      </c>
      <c r="F330" s="281" t="s">
        <v>374</v>
      </c>
      <c r="G330" s="282" t="s">
        <v>362</v>
      </c>
      <c r="H330" s="283">
        <v>697.10000000000002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1</v>
      </c>
      <c r="R330" s="238">
        <f>Q330*H330</f>
        <v>697.10000000000002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1616</v>
      </c>
    </row>
    <row r="331" s="14" customFormat="1">
      <c r="A331" s="14"/>
      <c r="B331" s="253"/>
      <c r="C331" s="254"/>
      <c r="D331" s="244" t="s">
        <v>183</v>
      </c>
      <c r="E331" s="255" t="s">
        <v>1</v>
      </c>
      <c r="F331" s="256" t="s">
        <v>1617</v>
      </c>
      <c r="G331" s="254"/>
      <c r="H331" s="257">
        <v>697.10000000000002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3" t="s">
        <v>183</v>
      </c>
      <c r="AU331" s="263" t="s">
        <v>88</v>
      </c>
      <c r="AV331" s="14" t="s">
        <v>88</v>
      </c>
      <c r="AW331" s="14" t="s">
        <v>34</v>
      </c>
      <c r="AX331" s="14" t="s">
        <v>86</v>
      </c>
      <c r="AY331" s="263" t="s">
        <v>174</v>
      </c>
    </row>
    <row r="332" s="2" customFormat="1" ht="66.75" customHeight="1">
      <c r="A332" s="39"/>
      <c r="B332" s="40"/>
      <c r="C332" s="229" t="s">
        <v>387</v>
      </c>
      <c r="D332" s="229" t="s">
        <v>176</v>
      </c>
      <c r="E332" s="230" t="s">
        <v>378</v>
      </c>
      <c r="F332" s="231" t="s">
        <v>379</v>
      </c>
      <c r="G332" s="232" t="s">
        <v>277</v>
      </c>
      <c r="H332" s="233">
        <v>197.53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</v>
      </c>
      <c r="R332" s="238">
        <f>Q332*H332</f>
        <v>0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1618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1619</v>
      </c>
      <c r="G333" s="254"/>
      <c r="H333" s="257">
        <v>160.87000000000001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1620</v>
      </c>
      <c r="G334" s="254"/>
      <c r="H334" s="257">
        <v>28.079999999999998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79</v>
      </c>
      <c r="AY334" s="263" t="s">
        <v>174</v>
      </c>
    </row>
    <row r="335" s="14" customFormat="1">
      <c r="A335" s="14"/>
      <c r="B335" s="253"/>
      <c r="C335" s="254"/>
      <c r="D335" s="244" t="s">
        <v>183</v>
      </c>
      <c r="E335" s="255" t="s">
        <v>1</v>
      </c>
      <c r="F335" s="256" t="s">
        <v>1621</v>
      </c>
      <c r="G335" s="254"/>
      <c r="H335" s="257">
        <v>3.5099999999999998</v>
      </c>
      <c r="I335" s="258"/>
      <c r="J335" s="254"/>
      <c r="K335" s="254"/>
      <c r="L335" s="259"/>
      <c r="M335" s="260"/>
      <c r="N335" s="261"/>
      <c r="O335" s="261"/>
      <c r="P335" s="261"/>
      <c r="Q335" s="261"/>
      <c r="R335" s="261"/>
      <c r="S335" s="261"/>
      <c r="T335" s="26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3" t="s">
        <v>183</v>
      </c>
      <c r="AU335" s="263" t="s">
        <v>88</v>
      </c>
      <c r="AV335" s="14" t="s">
        <v>88</v>
      </c>
      <c r="AW335" s="14" t="s">
        <v>34</v>
      </c>
      <c r="AX335" s="14" t="s">
        <v>79</v>
      </c>
      <c r="AY335" s="263" t="s">
        <v>174</v>
      </c>
    </row>
    <row r="336" s="14" customFormat="1">
      <c r="A336" s="14"/>
      <c r="B336" s="253"/>
      <c r="C336" s="254"/>
      <c r="D336" s="244" t="s">
        <v>183</v>
      </c>
      <c r="E336" s="255" t="s">
        <v>1</v>
      </c>
      <c r="F336" s="256" t="s">
        <v>1622</v>
      </c>
      <c r="G336" s="254"/>
      <c r="H336" s="257">
        <v>1.5600000000000001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3" t="s">
        <v>183</v>
      </c>
      <c r="AU336" s="263" t="s">
        <v>88</v>
      </c>
      <c r="AV336" s="14" t="s">
        <v>88</v>
      </c>
      <c r="AW336" s="14" t="s">
        <v>34</v>
      </c>
      <c r="AX336" s="14" t="s">
        <v>79</v>
      </c>
      <c r="AY336" s="263" t="s">
        <v>174</v>
      </c>
    </row>
    <row r="337" s="14" customFormat="1">
      <c r="A337" s="14"/>
      <c r="B337" s="253"/>
      <c r="C337" s="254"/>
      <c r="D337" s="244" t="s">
        <v>183</v>
      </c>
      <c r="E337" s="255" t="s">
        <v>1</v>
      </c>
      <c r="F337" s="256" t="s">
        <v>1623</v>
      </c>
      <c r="G337" s="254"/>
      <c r="H337" s="257">
        <v>2.3399999999999999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183</v>
      </c>
      <c r="AU337" s="263" t="s">
        <v>88</v>
      </c>
      <c r="AV337" s="14" t="s">
        <v>88</v>
      </c>
      <c r="AW337" s="14" t="s">
        <v>34</v>
      </c>
      <c r="AX337" s="14" t="s">
        <v>79</v>
      </c>
      <c r="AY337" s="263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1624</v>
      </c>
      <c r="G338" s="254"/>
      <c r="H338" s="257">
        <v>1.1699999999999999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79</v>
      </c>
      <c r="AY338" s="263" t="s">
        <v>174</v>
      </c>
    </row>
    <row r="339" s="15" customFormat="1">
      <c r="A339" s="15"/>
      <c r="B339" s="264"/>
      <c r="C339" s="265"/>
      <c r="D339" s="244" t="s">
        <v>183</v>
      </c>
      <c r="E339" s="266" t="s">
        <v>1</v>
      </c>
      <c r="F339" s="267" t="s">
        <v>201</v>
      </c>
      <c r="G339" s="265"/>
      <c r="H339" s="268">
        <v>197.53</v>
      </c>
      <c r="I339" s="269"/>
      <c r="J339" s="265"/>
      <c r="K339" s="265"/>
      <c r="L339" s="270"/>
      <c r="M339" s="271"/>
      <c r="N339" s="272"/>
      <c r="O339" s="272"/>
      <c r="P339" s="272"/>
      <c r="Q339" s="272"/>
      <c r="R339" s="272"/>
      <c r="S339" s="272"/>
      <c r="T339" s="27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4" t="s">
        <v>183</v>
      </c>
      <c r="AU339" s="274" t="s">
        <v>88</v>
      </c>
      <c r="AV339" s="15" t="s">
        <v>181</v>
      </c>
      <c r="AW339" s="15" t="s">
        <v>34</v>
      </c>
      <c r="AX339" s="15" t="s">
        <v>86</v>
      </c>
      <c r="AY339" s="274" t="s">
        <v>174</v>
      </c>
    </row>
    <row r="340" s="2" customFormat="1" ht="16.5" customHeight="1">
      <c r="A340" s="39"/>
      <c r="B340" s="40"/>
      <c r="C340" s="279" t="s">
        <v>392</v>
      </c>
      <c r="D340" s="279" t="s">
        <v>298</v>
      </c>
      <c r="E340" s="280" t="s">
        <v>383</v>
      </c>
      <c r="F340" s="281" t="s">
        <v>384</v>
      </c>
      <c r="G340" s="282" t="s">
        <v>362</v>
      </c>
      <c r="H340" s="283">
        <v>395.06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1</v>
      </c>
      <c r="R340" s="238">
        <f>Q340*H340</f>
        <v>395.06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1625</v>
      </c>
    </row>
    <row r="341" s="14" customFormat="1">
      <c r="A341" s="14"/>
      <c r="B341" s="253"/>
      <c r="C341" s="254"/>
      <c r="D341" s="244" t="s">
        <v>183</v>
      </c>
      <c r="E341" s="254"/>
      <c r="F341" s="256" t="s">
        <v>1626</v>
      </c>
      <c r="G341" s="254"/>
      <c r="H341" s="257">
        <v>395.06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3" t="s">
        <v>183</v>
      </c>
      <c r="AU341" s="263" t="s">
        <v>88</v>
      </c>
      <c r="AV341" s="14" t="s">
        <v>88</v>
      </c>
      <c r="AW341" s="14" t="s">
        <v>4</v>
      </c>
      <c r="AX341" s="14" t="s">
        <v>86</v>
      </c>
      <c r="AY341" s="263" t="s">
        <v>174</v>
      </c>
    </row>
    <row r="342" s="2" customFormat="1" ht="55.5" customHeight="1">
      <c r="A342" s="39"/>
      <c r="B342" s="40"/>
      <c r="C342" s="229" t="s">
        <v>397</v>
      </c>
      <c r="D342" s="229" t="s">
        <v>176</v>
      </c>
      <c r="E342" s="230" t="s">
        <v>388</v>
      </c>
      <c r="F342" s="231" t="s">
        <v>389</v>
      </c>
      <c r="G342" s="232" t="s">
        <v>179</v>
      </c>
      <c r="H342" s="233">
        <v>1322.98</v>
      </c>
      <c r="I342" s="234"/>
      <c r="J342" s="235">
        <f>ROUND(I342*H342,2)</f>
        <v>0</v>
      </c>
      <c r="K342" s="231" t="s">
        <v>180</v>
      </c>
      <c r="L342" s="45"/>
      <c r="M342" s="236" t="s">
        <v>1</v>
      </c>
      <c r="N342" s="237" t="s">
        <v>44</v>
      </c>
      <c r="O342" s="92"/>
      <c r="P342" s="238">
        <f>O342*H342</f>
        <v>0</v>
      </c>
      <c r="Q342" s="238">
        <v>0</v>
      </c>
      <c r="R342" s="238">
        <f>Q342*H342</f>
        <v>0</v>
      </c>
      <c r="S342" s="238">
        <v>0</v>
      </c>
      <c r="T342" s="23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0" t="s">
        <v>181</v>
      </c>
      <c r="AT342" s="240" t="s">
        <v>176</v>
      </c>
      <c r="AU342" s="240" t="s">
        <v>88</v>
      </c>
      <c r="AY342" s="18" t="s">
        <v>174</v>
      </c>
      <c r="BE342" s="241">
        <f>IF(N342="základní",J342,0)</f>
        <v>0</v>
      </c>
      <c r="BF342" s="241">
        <f>IF(N342="snížená",J342,0)</f>
        <v>0</v>
      </c>
      <c r="BG342" s="241">
        <f>IF(N342="zákl. přenesená",J342,0)</f>
        <v>0</v>
      </c>
      <c r="BH342" s="241">
        <f>IF(N342="sníž. přenesená",J342,0)</f>
        <v>0</v>
      </c>
      <c r="BI342" s="241">
        <f>IF(N342="nulová",J342,0)</f>
        <v>0</v>
      </c>
      <c r="BJ342" s="18" t="s">
        <v>86</v>
      </c>
      <c r="BK342" s="241">
        <f>ROUND(I342*H342,2)</f>
        <v>0</v>
      </c>
      <c r="BL342" s="18" t="s">
        <v>181</v>
      </c>
      <c r="BM342" s="240" t="s">
        <v>1627</v>
      </c>
    </row>
    <row r="343" s="13" customFormat="1">
      <c r="A343" s="13"/>
      <c r="B343" s="242"/>
      <c r="C343" s="243"/>
      <c r="D343" s="244" t="s">
        <v>183</v>
      </c>
      <c r="E343" s="245" t="s">
        <v>1</v>
      </c>
      <c r="F343" s="246" t="s">
        <v>1496</v>
      </c>
      <c r="G343" s="243"/>
      <c r="H343" s="245" t="s">
        <v>1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2" t="s">
        <v>183</v>
      </c>
      <c r="AU343" s="252" t="s">
        <v>88</v>
      </c>
      <c r="AV343" s="13" t="s">
        <v>86</v>
      </c>
      <c r="AW343" s="13" t="s">
        <v>34</v>
      </c>
      <c r="AX343" s="13" t="s">
        <v>79</v>
      </c>
      <c r="AY343" s="252" t="s">
        <v>174</v>
      </c>
    </row>
    <row r="344" s="13" customFormat="1">
      <c r="A344" s="13"/>
      <c r="B344" s="242"/>
      <c r="C344" s="243"/>
      <c r="D344" s="244" t="s">
        <v>183</v>
      </c>
      <c r="E344" s="245" t="s">
        <v>1</v>
      </c>
      <c r="F344" s="246" t="s">
        <v>185</v>
      </c>
      <c r="G344" s="243"/>
      <c r="H344" s="245" t="s">
        <v>1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2" t="s">
        <v>183</v>
      </c>
      <c r="AU344" s="252" t="s">
        <v>88</v>
      </c>
      <c r="AV344" s="13" t="s">
        <v>86</v>
      </c>
      <c r="AW344" s="13" t="s">
        <v>34</v>
      </c>
      <c r="AX344" s="13" t="s">
        <v>79</v>
      </c>
      <c r="AY344" s="252" t="s">
        <v>174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1533</v>
      </c>
      <c r="G345" s="254"/>
      <c r="H345" s="257">
        <v>84.859999999999999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79</v>
      </c>
      <c r="AY345" s="263" t="s">
        <v>174</v>
      </c>
    </row>
    <row r="346" s="14" customFormat="1">
      <c r="A346" s="14"/>
      <c r="B346" s="253"/>
      <c r="C346" s="254"/>
      <c r="D346" s="244" t="s">
        <v>183</v>
      </c>
      <c r="E346" s="255" t="s">
        <v>1</v>
      </c>
      <c r="F346" s="256" t="s">
        <v>1534</v>
      </c>
      <c r="G346" s="254"/>
      <c r="H346" s="257">
        <v>13.119999999999999</v>
      </c>
      <c r="I346" s="258"/>
      <c r="J346" s="254"/>
      <c r="K346" s="254"/>
      <c r="L346" s="259"/>
      <c r="M346" s="260"/>
      <c r="N346" s="261"/>
      <c r="O346" s="261"/>
      <c r="P346" s="261"/>
      <c r="Q346" s="261"/>
      <c r="R346" s="261"/>
      <c r="S346" s="261"/>
      <c r="T346" s="26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3" t="s">
        <v>183</v>
      </c>
      <c r="AU346" s="263" t="s">
        <v>88</v>
      </c>
      <c r="AV346" s="14" t="s">
        <v>88</v>
      </c>
      <c r="AW346" s="14" t="s">
        <v>34</v>
      </c>
      <c r="AX346" s="14" t="s">
        <v>79</v>
      </c>
      <c r="AY346" s="263" t="s">
        <v>174</v>
      </c>
    </row>
    <row r="347" s="13" customFormat="1">
      <c r="A347" s="13"/>
      <c r="B347" s="242"/>
      <c r="C347" s="243"/>
      <c r="D347" s="244" t="s">
        <v>183</v>
      </c>
      <c r="E347" s="245" t="s">
        <v>1</v>
      </c>
      <c r="F347" s="246" t="s">
        <v>197</v>
      </c>
      <c r="G347" s="243"/>
      <c r="H347" s="245" t="s">
        <v>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2" t="s">
        <v>183</v>
      </c>
      <c r="AU347" s="252" t="s">
        <v>88</v>
      </c>
      <c r="AV347" s="13" t="s">
        <v>86</v>
      </c>
      <c r="AW347" s="13" t="s">
        <v>34</v>
      </c>
      <c r="AX347" s="13" t="s">
        <v>79</v>
      </c>
      <c r="AY347" s="252" t="s">
        <v>174</v>
      </c>
    </row>
    <row r="348" s="14" customFormat="1">
      <c r="A348" s="14"/>
      <c r="B348" s="253"/>
      <c r="C348" s="254"/>
      <c r="D348" s="244" t="s">
        <v>183</v>
      </c>
      <c r="E348" s="255" t="s">
        <v>1</v>
      </c>
      <c r="F348" s="256" t="s">
        <v>1535</v>
      </c>
      <c r="G348" s="254"/>
      <c r="H348" s="257">
        <v>72</v>
      </c>
      <c r="I348" s="258"/>
      <c r="J348" s="254"/>
      <c r="K348" s="254"/>
      <c r="L348" s="259"/>
      <c r="M348" s="260"/>
      <c r="N348" s="261"/>
      <c r="O348" s="261"/>
      <c r="P348" s="261"/>
      <c r="Q348" s="261"/>
      <c r="R348" s="261"/>
      <c r="S348" s="261"/>
      <c r="T348" s="26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3" t="s">
        <v>183</v>
      </c>
      <c r="AU348" s="263" t="s">
        <v>88</v>
      </c>
      <c r="AV348" s="14" t="s">
        <v>88</v>
      </c>
      <c r="AW348" s="14" t="s">
        <v>34</v>
      </c>
      <c r="AX348" s="14" t="s">
        <v>79</v>
      </c>
      <c r="AY348" s="263" t="s">
        <v>174</v>
      </c>
    </row>
    <row r="349" s="14" customFormat="1">
      <c r="A349" s="14"/>
      <c r="B349" s="253"/>
      <c r="C349" s="254"/>
      <c r="D349" s="244" t="s">
        <v>183</v>
      </c>
      <c r="E349" s="255" t="s">
        <v>1</v>
      </c>
      <c r="F349" s="256" t="s">
        <v>1536</v>
      </c>
      <c r="G349" s="254"/>
      <c r="H349" s="257">
        <v>9</v>
      </c>
      <c r="I349" s="258"/>
      <c r="J349" s="254"/>
      <c r="K349" s="254"/>
      <c r="L349" s="259"/>
      <c r="M349" s="260"/>
      <c r="N349" s="261"/>
      <c r="O349" s="261"/>
      <c r="P349" s="261"/>
      <c r="Q349" s="261"/>
      <c r="R349" s="261"/>
      <c r="S349" s="261"/>
      <c r="T349" s="26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3" t="s">
        <v>183</v>
      </c>
      <c r="AU349" s="263" t="s">
        <v>88</v>
      </c>
      <c r="AV349" s="14" t="s">
        <v>88</v>
      </c>
      <c r="AW349" s="14" t="s">
        <v>34</v>
      </c>
      <c r="AX349" s="14" t="s">
        <v>79</v>
      </c>
      <c r="AY349" s="263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1537</v>
      </c>
      <c r="G350" s="254"/>
      <c r="H350" s="257">
        <v>4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1628</v>
      </c>
      <c r="G351" s="254"/>
      <c r="H351" s="257">
        <v>1140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5" customFormat="1">
      <c r="A352" s="15"/>
      <c r="B352" s="264"/>
      <c r="C352" s="265"/>
      <c r="D352" s="244" t="s">
        <v>183</v>
      </c>
      <c r="E352" s="266" t="s">
        <v>1</v>
      </c>
      <c r="F352" s="267" t="s">
        <v>201</v>
      </c>
      <c r="G352" s="265"/>
      <c r="H352" s="268">
        <v>1322.98</v>
      </c>
      <c r="I352" s="269"/>
      <c r="J352" s="265"/>
      <c r="K352" s="265"/>
      <c r="L352" s="270"/>
      <c r="M352" s="271"/>
      <c r="N352" s="272"/>
      <c r="O352" s="272"/>
      <c r="P352" s="272"/>
      <c r="Q352" s="272"/>
      <c r="R352" s="272"/>
      <c r="S352" s="272"/>
      <c r="T352" s="27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4" t="s">
        <v>183</v>
      </c>
      <c r="AU352" s="274" t="s">
        <v>88</v>
      </c>
      <c r="AV352" s="15" t="s">
        <v>181</v>
      </c>
      <c r="AW352" s="15" t="s">
        <v>34</v>
      </c>
      <c r="AX352" s="15" t="s">
        <v>86</v>
      </c>
      <c r="AY352" s="274" t="s">
        <v>174</v>
      </c>
    </row>
    <row r="353" s="2" customFormat="1" ht="37.8" customHeight="1">
      <c r="A353" s="39"/>
      <c r="B353" s="40"/>
      <c r="C353" s="229" t="s">
        <v>402</v>
      </c>
      <c r="D353" s="229" t="s">
        <v>176</v>
      </c>
      <c r="E353" s="230" t="s">
        <v>1629</v>
      </c>
      <c r="F353" s="231" t="s">
        <v>1630</v>
      </c>
      <c r="G353" s="232" t="s">
        <v>179</v>
      </c>
      <c r="H353" s="233">
        <v>1322.98</v>
      </c>
      <c r="I353" s="234"/>
      <c r="J353" s="235">
        <f>ROUND(I353*H353,2)</f>
        <v>0</v>
      </c>
      <c r="K353" s="231" t="s">
        <v>180</v>
      </c>
      <c r="L353" s="45"/>
      <c r="M353" s="236" t="s">
        <v>1</v>
      </c>
      <c r="N353" s="237" t="s">
        <v>44</v>
      </c>
      <c r="O353" s="92"/>
      <c r="P353" s="238">
        <f>O353*H353</f>
        <v>0</v>
      </c>
      <c r="Q353" s="238">
        <v>0</v>
      </c>
      <c r="R353" s="238">
        <f>Q353*H353</f>
        <v>0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181</v>
      </c>
      <c r="AT353" s="240" t="s">
        <v>176</v>
      </c>
      <c r="AU353" s="240" t="s">
        <v>88</v>
      </c>
      <c r="AY353" s="18" t="s">
        <v>174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86</v>
      </c>
      <c r="BK353" s="241">
        <f>ROUND(I353*H353,2)</f>
        <v>0</v>
      </c>
      <c r="BL353" s="18" t="s">
        <v>181</v>
      </c>
      <c r="BM353" s="240" t="s">
        <v>1631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396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1496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3" customFormat="1">
      <c r="A356" s="13"/>
      <c r="B356" s="242"/>
      <c r="C356" s="243"/>
      <c r="D356" s="244" t="s">
        <v>183</v>
      </c>
      <c r="E356" s="245" t="s">
        <v>1</v>
      </c>
      <c r="F356" s="246" t="s">
        <v>185</v>
      </c>
      <c r="G356" s="243"/>
      <c r="H356" s="245" t="s">
        <v>1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2" t="s">
        <v>183</v>
      </c>
      <c r="AU356" s="252" t="s">
        <v>88</v>
      </c>
      <c r="AV356" s="13" t="s">
        <v>86</v>
      </c>
      <c r="AW356" s="13" t="s">
        <v>34</v>
      </c>
      <c r="AX356" s="13" t="s">
        <v>79</v>
      </c>
      <c r="AY356" s="252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1533</v>
      </c>
      <c r="G357" s="254"/>
      <c r="H357" s="257">
        <v>84.859999999999999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79</v>
      </c>
      <c r="AY357" s="263" t="s">
        <v>174</v>
      </c>
    </row>
    <row r="358" s="14" customFormat="1">
      <c r="A358" s="14"/>
      <c r="B358" s="253"/>
      <c r="C358" s="254"/>
      <c r="D358" s="244" t="s">
        <v>183</v>
      </c>
      <c r="E358" s="255" t="s">
        <v>1</v>
      </c>
      <c r="F358" s="256" t="s">
        <v>1534</v>
      </c>
      <c r="G358" s="254"/>
      <c r="H358" s="257">
        <v>13.119999999999999</v>
      </c>
      <c r="I358" s="258"/>
      <c r="J358" s="254"/>
      <c r="K358" s="254"/>
      <c r="L358" s="259"/>
      <c r="M358" s="260"/>
      <c r="N358" s="261"/>
      <c r="O358" s="261"/>
      <c r="P358" s="261"/>
      <c r="Q358" s="261"/>
      <c r="R358" s="261"/>
      <c r="S358" s="261"/>
      <c r="T358" s="26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3" t="s">
        <v>183</v>
      </c>
      <c r="AU358" s="263" t="s">
        <v>88</v>
      </c>
      <c r="AV358" s="14" t="s">
        <v>88</v>
      </c>
      <c r="AW358" s="14" t="s">
        <v>34</v>
      </c>
      <c r="AX358" s="14" t="s">
        <v>79</v>
      </c>
      <c r="AY358" s="263" t="s">
        <v>174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197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1535</v>
      </c>
      <c r="G360" s="254"/>
      <c r="H360" s="257">
        <v>72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79</v>
      </c>
      <c r="AY360" s="263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1536</v>
      </c>
      <c r="G361" s="254"/>
      <c r="H361" s="257">
        <v>9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1537</v>
      </c>
      <c r="G362" s="254"/>
      <c r="H362" s="257">
        <v>4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1628</v>
      </c>
      <c r="G363" s="254"/>
      <c r="H363" s="257">
        <v>1140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5" customFormat="1">
      <c r="A364" s="15"/>
      <c r="B364" s="264"/>
      <c r="C364" s="265"/>
      <c r="D364" s="244" t="s">
        <v>183</v>
      </c>
      <c r="E364" s="266" t="s">
        <v>1</v>
      </c>
      <c r="F364" s="267" t="s">
        <v>201</v>
      </c>
      <c r="G364" s="265"/>
      <c r="H364" s="268">
        <v>1322.98</v>
      </c>
      <c r="I364" s="269"/>
      <c r="J364" s="265"/>
      <c r="K364" s="265"/>
      <c r="L364" s="270"/>
      <c r="M364" s="271"/>
      <c r="N364" s="272"/>
      <c r="O364" s="272"/>
      <c r="P364" s="272"/>
      <c r="Q364" s="272"/>
      <c r="R364" s="272"/>
      <c r="S364" s="272"/>
      <c r="T364" s="27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4" t="s">
        <v>183</v>
      </c>
      <c r="AU364" s="274" t="s">
        <v>88</v>
      </c>
      <c r="AV364" s="15" t="s">
        <v>181</v>
      </c>
      <c r="AW364" s="15" t="s">
        <v>34</v>
      </c>
      <c r="AX364" s="15" t="s">
        <v>86</v>
      </c>
      <c r="AY364" s="274" t="s">
        <v>174</v>
      </c>
    </row>
    <row r="365" s="2" customFormat="1" ht="37.8" customHeight="1">
      <c r="A365" s="39"/>
      <c r="B365" s="40"/>
      <c r="C365" s="229" t="s">
        <v>409</v>
      </c>
      <c r="D365" s="229" t="s">
        <v>176</v>
      </c>
      <c r="E365" s="230" t="s">
        <v>398</v>
      </c>
      <c r="F365" s="231" t="s">
        <v>399</v>
      </c>
      <c r="G365" s="232" t="s">
        <v>179</v>
      </c>
      <c r="H365" s="233">
        <v>169.72</v>
      </c>
      <c r="I365" s="234"/>
      <c r="J365" s="235">
        <f>ROUND(I365*H365,2)</f>
        <v>0</v>
      </c>
      <c r="K365" s="231" t="s">
        <v>180</v>
      </c>
      <c r="L365" s="45"/>
      <c r="M365" s="236" t="s">
        <v>1</v>
      </c>
      <c r="N365" s="237" t="s">
        <v>44</v>
      </c>
      <c r="O365" s="92"/>
      <c r="P365" s="238">
        <f>O365*H365</f>
        <v>0</v>
      </c>
      <c r="Q365" s="238">
        <v>0</v>
      </c>
      <c r="R365" s="238">
        <f>Q365*H365</f>
        <v>0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181</v>
      </c>
      <c r="AT365" s="240" t="s">
        <v>176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1632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1633</v>
      </c>
      <c r="G366" s="254"/>
      <c r="H366" s="257">
        <v>169.72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86</v>
      </c>
      <c r="AY366" s="263" t="s">
        <v>174</v>
      </c>
    </row>
    <row r="367" s="2" customFormat="1" ht="16.5" customHeight="1">
      <c r="A367" s="39"/>
      <c r="B367" s="40"/>
      <c r="C367" s="279" t="s">
        <v>415</v>
      </c>
      <c r="D367" s="279" t="s">
        <v>298</v>
      </c>
      <c r="E367" s="280" t="s">
        <v>403</v>
      </c>
      <c r="F367" s="281" t="s">
        <v>404</v>
      </c>
      <c r="G367" s="282" t="s">
        <v>405</v>
      </c>
      <c r="H367" s="283">
        <v>3.3940000000000001</v>
      </c>
      <c r="I367" s="284"/>
      <c r="J367" s="285">
        <f>ROUND(I367*H367,2)</f>
        <v>0</v>
      </c>
      <c r="K367" s="281" t="s">
        <v>180</v>
      </c>
      <c r="L367" s="286"/>
      <c r="M367" s="287" t="s">
        <v>1</v>
      </c>
      <c r="N367" s="288" t="s">
        <v>44</v>
      </c>
      <c r="O367" s="92"/>
      <c r="P367" s="238">
        <f>O367*H367</f>
        <v>0</v>
      </c>
      <c r="Q367" s="238">
        <v>0.001</v>
      </c>
      <c r="R367" s="238">
        <f>Q367*H367</f>
        <v>0.0033940000000000003</v>
      </c>
      <c r="S367" s="238">
        <v>0</v>
      </c>
      <c r="T367" s="23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0" t="s">
        <v>240</v>
      </c>
      <c r="AT367" s="240" t="s">
        <v>298</v>
      </c>
      <c r="AU367" s="240" t="s">
        <v>88</v>
      </c>
      <c r="AY367" s="18" t="s">
        <v>174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86</v>
      </c>
      <c r="BK367" s="241">
        <f>ROUND(I367*H367,2)</f>
        <v>0</v>
      </c>
      <c r="BL367" s="18" t="s">
        <v>181</v>
      </c>
      <c r="BM367" s="240" t="s">
        <v>1634</v>
      </c>
    </row>
    <row r="368" s="14" customFormat="1">
      <c r="A368" s="14"/>
      <c r="B368" s="253"/>
      <c r="C368" s="254"/>
      <c r="D368" s="244" t="s">
        <v>183</v>
      </c>
      <c r="E368" s="255" t="s">
        <v>1</v>
      </c>
      <c r="F368" s="256" t="s">
        <v>1635</v>
      </c>
      <c r="G368" s="254"/>
      <c r="H368" s="257">
        <v>3.3940000000000001</v>
      </c>
      <c r="I368" s="258"/>
      <c r="J368" s="254"/>
      <c r="K368" s="254"/>
      <c r="L368" s="259"/>
      <c r="M368" s="260"/>
      <c r="N368" s="261"/>
      <c r="O368" s="261"/>
      <c r="P368" s="261"/>
      <c r="Q368" s="261"/>
      <c r="R368" s="261"/>
      <c r="S368" s="261"/>
      <c r="T368" s="26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3" t="s">
        <v>183</v>
      </c>
      <c r="AU368" s="263" t="s">
        <v>88</v>
      </c>
      <c r="AV368" s="14" t="s">
        <v>88</v>
      </c>
      <c r="AW368" s="14" t="s">
        <v>34</v>
      </c>
      <c r="AX368" s="14" t="s">
        <v>86</v>
      </c>
      <c r="AY368" s="263" t="s">
        <v>174</v>
      </c>
    </row>
    <row r="369" s="12" customFormat="1" ht="22.8" customHeight="1">
      <c r="A369" s="12"/>
      <c r="B369" s="213"/>
      <c r="C369" s="214"/>
      <c r="D369" s="215" t="s">
        <v>78</v>
      </c>
      <c r="E369" s="227" t="s">
        <v>88</v>
      </c>
      <c r="F369" s="227" t="s">
        <v>408</v>
      </c>
      <c r="G369" s="214"/>
      <c r="H369" s="214"/>
      <c r="I369" s="217"/>
      <c r="J369" s="228">
        <f>BK369</f>
        <v>0</v>
      </c>
      <c r="K369" s="214"/>
      <c r="L369" s="219"/>
      <c r="M369" s="220"/>
      <c r="N369" s="221"/>
      <c r="O369" s="221"/>
      <c r="P369" s="222">
        <f>SUM(P370:P386)</f>
        <v>0</v>
      </c>
      <c r="Q369" s="221"/>
      <c r="R369" s="222">
        <f>SUM(R370:R386)</f>
        <v>125.854477296</v>
      </c>
      <c r="S369" s="221"/>
      <c r="T369" s="223">
        <f>SUM(T370:T386)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4" t="s">
        <v>86</v>
      </c>
      <c r="AT369" s="225" t="s">
        <v>78</v>
      </c>
      <c r="AU369" s="225" t="s">
        <v>86</v>
      </c>
      <c r="AY369" s="224" t="s">
        <v>174</v>
      </c>
      <c r="BK369" s="226">
        <f>SUM(BK370:BK386)</f>
        <v>0</v>
      </c>
    </row>
    <row r="370" s="2" customFormat="1" ht="44.25" customHeight="1">
      <c r="A370" s="39"/>
      <c r="B370" s="40"/>
      <c r="C370" s="229" t="s">
        <v>421</v>
      </c>
      <c r="D370" s="229" t="s">
        <v>176</v>
      </c>
      <c r="E370" s="230" t="s">
        <v>410</v>
      </c>
      <c r="F370" s="231" t="s">
        <v>411</v>
      </c>
      <c r="G370" s="232" t="s">
        <v>277</v>
      </c>
      <c r="H370" s="233">
        <v>77.001000000000005</v>
      </c>
      <c r="I370" s="234"/>
      <c r="J370" s="235">
        <f>ROUND(I370*H370,2)</f>
        <v>0</v>
      </c>
      <c r="K370" s="231" t="s">
        <v>180</v>
      </c>
      <c r="L370" s="45"/>
      <c r="M370" s="236" t="s">
        <v>1</v>
      </c>
      <c r="N370" s="237" t="s">
        <v>44</v>
      </c>
      <c r="O370" s="92"/>
      <c r="P370" s="238">
        <f>O370*H370</f>
        <v>0</v>
      </c>
      <c r="Q370" s="238">
        <v>1.6299999999999999</v>
      </c>
      <c r="R370" s="238">
        <f>Q370*H370</f>
        <v>125.51163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181</v>
      </c>
      <c r="AT370" s="240" t="s">
        <v>176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1636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184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1637</v>
      </c>
      <c r="G372" s="254"/>
      <c r="H372" s="257">
        <v>62.901000000000003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1638</v>
      </c>
      <c r="G373" s="254"/>
      <c r="H373" s="257">
        <v>0.90000000000000002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1639</v>
      </c>
      <c r="G374" s="254"/>
      <c r="H374" s="257">
        <v>0.45000000000000001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1640</v>
      </c>
      <c r="G375" s="254"/>
      <c r="H375" s="257">
        <v>10.800000000000001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1641</v>
      </c>
      <c r="G376" s="254"/>
      <c r="H376" s="257">
        <v>1.3500000000000001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1642</v>
      </c>
      <c r="G377" s="254"/>
      <c r="H377" s="257">
        <v>0.59999999999999998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5" customFormat="1">
      <c r="A378" s="15"/>
      <c r="B378" s="264"/>
      <c r="C378" s="265"/>
      <c r="D378" s="244" t="s">
        <v>183</v>
      </c>
      <c r="E378" s="266" t="s">
        <v>1</v>
      </c>
      <c r="F378" s="267" t="s">
        <v>201</v>
      </c>
      <c r="G378" s="265"/>
      <c r="H378" s="268">
        <v>77.001000000000005</v>
      </c>
      <c r="I378" s="269"/>
      <c r="J378" s="265"/>
      <c r="K378" s="265"/>
      <c r="L378" s="270"/>
      <c r="M378" s="271"/>
      <c r="N378" s="272"/>
      <c r="O378" s="272"/>
      <c r="P378" s="272"/>
      <c r="Q378" s="272"/>
      <c r="R378" s="272"/>
      <c r="S378" s="272"/>
      <c r="T378" s="27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4" t="s">
        <v>183</v>
      </c>
      <c r="AU378" s="274" t="s">
        <v>88</v>
      </c>
      <c r="AV378" s="15" t="s">
        <v>181</v>
      </c>
      <c r="AW378" s="15" t="s">
        <v>34</v>
      </c>
      <c r="AX378" s="15" t="s">
        <v>86</v>
      </c>
      <c r="AY378" s="274" t="s">
        <v>174</v>
      </c>
    </row>
    <row r="379" s="2" customFormat="1" ht="24.15" customHeight="1">
      <c r="A379" s="39"/>
      <c r="B379" s="40"/>
      <c r="C379" s="229" t="s">
        <v>426</v>
      </c>
      <c r="D379" s="229" t="s">
        <v>176</v>
      </c>
      <c r="E379" s="230" t="s">
        <v>416</v>
      </c>
      <c r="F379" s="231" t="s">
        <v>417</v>
      </c>
      <c r="G379" s="232" t="s">
        <v>243</v>
      </c>
      <c r="H379" s="233">
        <v>466.83999999999998</v>
      </c>
      <c r="I379" s="234"/>
      <c r="J379" s="235">
        <f>ROUND(I379*H379,2)</f>
        <v>0</v>
      </c>
      <c r="K379" s="231" t="s">
        <v>180</v>
      </c>
      <c r="L379" s="45"/>
      <c r="M379" s="236" t="s">
        <v>1</v>
      </c>
      <c r="N379" s="237" t="s">
        <v>44</v>
      </c>
      <c r="O379" s="92"/>
      <c r="P379" s="238">
        <f>O379*H379</f>
        <v>0</v>
      </c>
      <c r="Q379" s="238">
        <v>0.00073439999999999996</v>
      </c>
      <c r="R379" s="238">
        <f>Q379*H379</f>
        <v>0.34284729599999997</v>
      </c>
      <c r="S379" s="238">
        <v>0</v>
      </c>
      <c r="T379" s="23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0" t="s">
        <v>181</v>
      </c>
      <c r="AT379" s="240" t="s">
        <v>176</v>
      </c>
      <c r="AU379" s="240" t="s">
        <v>88</v>
      </c>
      <c r="AY379" s="18" t="s">
        <v>174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86</v>
      </c>
      <c r="BK379" s="241">
        <f>ROUND(I379*H379,2)</f>
        <v>0</v>
      </c>
      <c r="BL379" s="18" t="s">
        <v>181</v>
      </c>
      <c r="BM379" s="240" t="s">
        <v>1643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1644</v>
      </c>
      <c r="G380" s="254"/>
      <c r="H380" s="257">
        <v>419.33999999999998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1645</v>
      </c>
      <c r="G381" s="254"/>
      <c r="H381" s="257">
        <v>3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1646</v>
      </c>
      <c r="G382" s="254"/>
      <c r="H382" s="257">
        <v>2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1647</v>
      </c>
      <c r="G383" s="254"/>
      <c r="H383" s="257">
        <v>36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4" customFormat="1">
      <c r="A384" s="14"/>
      <c r="B384" s="253"/>
      <c r="C384" s="254"/>
      <c r="D384" s="244" t="s">
        <v>183</v>
      </c>
      <c r="E384" s="255" t="s">
        <v>1</v>
      </c>
      <c r="F384" s="256" t="s">
        <v>1648</v>
      </c>
      <c r="G384" s="254"/>
      <c r="H384" s="257">
        <v>4.5</v>
      </c>
      <c r="I384" s="258"/>
      <c r="J384" s="254"/>
      <c r="K384" s="254"/>
      <c r="L384" s="259"/>
      <c r="M384" s="260"/>
      <c r="N384" s="261"/>
      <c r="O384" s="261"/>
      <c r="P384" s="261"/>
      <c r="Q384" s="261"/>
      <c r="R384" s="261"/>
      <c r="S384" s="261"/>
      <c r="T384" s="26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3" t="s">
        <v>183</v>
      </c>
      <c r="AU384" s="263" t="s">
        <v>88</v>
      </c>
      <c r="AV384" s="14" t="s">
        <v>88</v>
      </c>
      <c r="AW384" s="14" t="s">
        <v>34</v>
      </c>
      <c r="AX384" s="14" t="s">
        <v>79</v>
      </c>
      <c r="AY384" s="263" t="s">
        <v>174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1646</v>
      </c>
      <c r="G385" s="254"/>
      <c r="H385" s="257">
        <v>2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79</v>
      </c>
      <c r="AY385" s="263" t="s">
        <v>174</v>
      </c>
    </row>
    <row r="386" s="15" customFormat="1">
      <c r="A386" s="15"/>
      <c r="B386" s="264"/>
      <c r="C386" s="265"/>
      <c r="D386" s="244" t="s">
        <v>183</v>
      </c>
      <c r="E386" s="266" t="s">
        <v>1</v>
      </c>
      <c r="F386" s="267" t="s">
        <v>201</v>
      </c>
      <c r="G386" s="265"/>
      <c r="H386" s="268">
        <v>466.83999999999998</v>
      </c>
      <c r="I386" s="269"/>
      <c r="J386" s="265"/>
      <c r="K386" s="265"/>
      <c r="L386" s="270"/>
      <c r="M386" s="271"/>
      <c r="N386" s="272"/>
      <c r="O386" s="272"/>
      <c r="P386" s="272"/>
      <c r="Q386" s="272"/>
      <c r="R386" s="272"/>
      <c r="S386" s="272"/>
      <c r="T386" s="273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4" t="s">
        <v>183</v>
      </c>
      <c r="AU386" s="274" t="s">
        <v>88</v>
      </c>
      <c r="AV386" s="15" t="s">
        <v>181</v>
      </c>
      <c r="AW386" s="15" t="s">
        <v>34</v>
      </c>
      <c r="AX386" s="15" t="s">
        <v>86</v>
      </c>
      <c r="AY386" s="274" t="s">
        <v>174</v>
      </c>
    </row>
    <row r="387" s="12" customFormat="1" ht="22.8" customHeight="1">
      <c r="A387" s="12"/>
      <c r="B387" s="213"/>
      <c r="C387" s="214"/>
      <c r="D387" s="215" t="s">
        <v>78</v>
      </c>
      <c r="E387" s="227" t="s">
        <v>181</v>
      </c>
      <c r="F387" s="227" t="s">
        <v>425</v>
      </c>
      <c r="G387" s="214"/>
      <c r="H387" s="214"/>
      <c r="I387" s="217"/>
      <c r="J387" s="228">
        <f>BK387</f>
        <v>0</v>
      </c>
      <c r="K387" s="214"/>
      <c r="L387" s="219"/>
      <c r="M387" s="220"/>
      <c r="N387" s="221"/>
      <c r="O387" s="221"/>
      <c r="P387" s="222">
        <f>SUM(P388:P406)</f>
        <v>0</v>
      </c>
      <c r="Q387" s="221"/>
      <c r="R387" s="222">
        <f>SUM(R388:R406)</f>
        <v>0.16139600000000001</v>
      </c>
      <c r="S387" s="221"/>
      <c r="T387" s="223">
        <f>SUM(T388:T406)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24" t="s">
        <v>86</v>
      </c>
      <c r="AT387" s="225" t="s">
        <v>78</v>
      </c>
      <c r="AU387" s="225" t="s">
        <v>86</v>
      </c>
      <c r="AY387" s="224" t="s">
        <v>174</v>
      </c>
      <c r="BK387" s="226">
        <f>SUM(BK388:BK406)</f>
        <v>0</v>
      </c>
    </row>
    <row r="388" s="2" customFormat="1" ht="33" customHeight="1">
      <c r="A388" s="39"/>
      <c r="B388" s="40"/>
      <c r="C388" s="229" t="s">
        <v>430</v>
      </c>
      <c r="D388" s="229" t="s">
        <v>176</v>
      </c>
      <c r="E388" s="230" t="s">
        <v>427</v>
      </c>
      <c r="F388" s="231" t="s">
        <v>428</v>
      </c>
      <c r="G388" s="232" t="s">
        <v>277</v>
      </c>
      <c r="H388" s="233">
        <v>51.329999999999998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1649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1650</v>
      </c>
      <c r="G389" s="254"/>
      <c r="H389" s="257">
        <v>41.93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4" customFormat="1">
      <c r="A390" s="14"/>
      <c r="B390" s="253"/>
      <c r="C390" s="254"/>
      <c r="D390" s="244" t="s">
        <v>183</v>
      </c>
      <c r="E390" s="255" t="s">
        <v>1</v>
      </c>
      <c r="F390" s="256" t="s">
        <v>1651</v>
      </c>
      <c r="G390" s="254"/>
      <c r="H390" s="257">
        <v>1.8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3" t="s">
        <v>183</v>
      </c>
      <c r="AU390" s="263" t="s">
        <v>88</v>
      </c>
      <c r="AV390" s="14" t="s">
        <v>88</v>
      </c>
      <c r="AW390" s="14" t="s">
        <v>34</v>
      </c>
      <c r="AX390" s="14" t="s">
        <v>79</v>
      </c>
      <c r="AY390" s="263" t="s">
        <v>174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1652</v>
      </c>
      <c r="G391" s="254"/>
      <c r="H391" s="257">
        <v>0.29999999999999999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1653</v>
      </c>
      <c r="G392" s="254"/>
      <c r="H392" s="257">
        <v>6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1654</v>
      </c>
      <c r="G393" s="254"/>
      <c r="H393" s="257">
        <v>0.90000000000000002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1655</v>
      </c>
      <c r="G394" s="254"/>
      <c r="H394" s="257">
        <v>0.40000000000000002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51.329999999999998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2" customFormat="1" ht="44.25" customHeight="1">
      <c r="A396" s="39"/>
      <c r="B396" s="40"/>
      <c r="C396" s="229" t="s">
        <v>434</v>
      </c>
      <c r="D396" s="229" t="s">
        <v>176</v>
      </c>
      <c r="E396" s="230" t="s">
        <v>431</v>
      </c>
      <c r="F396" s="231" t="s">
        <v>432</v>
      </c>
      <c r="G396" s="232" t="s">
        <v>179</v>
      </c>
      <c r="H396" s="233">
        <v>1.3799999999999999</v>
      </c>
      <c r="I396" s="234"/>
      <c r="J396" s="235">
        <f>ROUND(I396*H396,2)</f>
        <v>0</v>
      </c>
      <c r="K396" s="231" t="s">
        <v>180</v>
      </c>
      <c r="L396" s="45"/>
      <c r="M396" s="236" t="s">
        <v>1</v>
      </c>
      <c r="N396" s="237" t="s">
        <v>44</v>
      </c>
      <c r="O396" s="92"/>
      <c r="P396" s="238">
        <f>O396*H396</f>
        <v>0</v>
      </c>
      <c r="Q396" s="238">
        <v>0</v>
      </c>
      <c r="R396" s="238">
        <f>Q396*H396</f>
        <v>0</v>
      </c>
      <c r="S396" s="238">
        <v>0</v>
      </c>
      <c r="T396" s="23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0" t="s">
        <v>181</v>
      </c>
      <c r="AT396" s="240" t="s">
        <v>176</v>
      </c>
      <c r="AU396" s="240" t="s">
        <v>88</v>
      </c>
      <c r="AY396" s="18" t="s">
        <v>174</v>
      </c>
      <c r="BE396" s="241">
        <f>IF(N396="základní",J396,0)</f>
        <v>0</v>
      </c>
      <c r="BF396" s="241">
        <f>IF(N396="snížená",J396,0)</f>
        <v>0</v>
      </c>
      <c r="BG396" s="241">
        <f>IF(N396="zákl. přenesená",J396,0)</f>
        <v>0</v>
      </c>
      <c r="BH396" s="241">
        <f>IF(N396="sníž. přenesená",J396,0)</f>
        <v>0</v>
      </c>
      <c r="BI396" s="241">
        <f>IF(N396="nulová",J396,0)</f>
        <v>0</v>
      </c>
      <c r="BJ396" s="18" t="s">
        <v>86</v>
      </c>
      <c r="BK396" s="241">
        <f>ROUND(I396*H396,2)</f>
        <v>0</v>
      </c>
      <c r="BL396" s="18" t="s">
        <v>181</v>
      </c>
      <c r="BM396" s="240" t="s">
        <v>1656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1503</v>
      </c>
      <c r="G397" s="254"/>
      <c r="H397" s="257">
        <v>1.3799999999999999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86</v>
      </c>
      <c r="AY397" s="263" t="s">
        <v>174</v>
      </c>
    </row>
    <row r="398" s="2" customFormat="1" ht="24.15" customHeight="1">
      <c r="A398" s="39"/>
      <c r="B398" s="40"/>
      <c r="C398" s="229" t="s">
        <v>441</v>
      </c>
      <c r="D398" s="229" t="s">
        <v>176</v>
      </c>
      <c r="E398" s="230" t="s">
        <v>435</v>
      </c>
      <c r="F398" s="231" t="s">
        <v>436</v>
      </c>
      <c r="G398" s="232" t="s">
        <v>437</v>
      </c>
      <c r="H398" s="233">
        <v>1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0.087419999999999998</v>
      </c>
      <c r="R398" s="238">
        <f>Q398*H398</f>
        <v>0.087419999999999998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1657</v>
      </c>
    </row>
    <row r="399" s="14" customFormat="1">
      <c r="A399" s="14"/>
      <c r="B399" s="253"/>
      <c r="C399" s="254"/>
      <c r="D399" s="244" t="s">
        <v>183</v>
      </c>
      <c r="E399" s="255" t="s">
        <v>1</v>
      </c>
      <c r="F399" s="256" t="s">
        <v>86</v>
      </c>
      <c r="G399" s="254"/>
      <c r="H399" s="257">
        <v>1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3" t="s">
        <v>183</v>
      </c>
      <c r="AU399" s="263" t="s">
        <v>88</v>
      </c>
      <c r="AV399" s="14" t="s">
        <v>88</v>
      </c>
      <c r="AW399" s="14" t="s">
        <v>34</v>
      </c>
      <c r="AX399" s="14" t="s">
        <v>86</v>
      </c>
      <c r="AY399" s="263" t="s">
        <v>174</v>
      </c>
    </row>
    <row r="400" s="2" customFormat="1" ht="24.15" customHeight="1">
      <c r="A400" s="39"/>
      <c r="B400" s="40"/>
      <c r="C400" s="279" t="s">
        <v>445</v>
      </c>
      <c r="D400" s="279" t="s">
        <v>298</v>
      </c>
      <c r="E400" s="280" t="s">
        <v>454</v>
      </c>
      <c r="F400" s="281" t="s">
        <v>455</v>
      </c>
      <c r="G400" s="282" t="s">
        <v>437</v>
      </c>
      <c r="H400" s="283">
        <v>1</v>
      </c>
      <c r="I400" s="284"/>
      <c r="J400" s="285">
        <f>ROUND(I400*H400,2)</f>
        <v>0</v>
      </c>
      <c r="K400" s="281" t="s">
        <v>180</v>
      </c>
      <c r="L400" s="286"/>
      <c r="M400" s="287" t="s">
        <v>1</v>
      </c>
      <c r="N400" s="288" t="s">
        <v>44</v>
      </c>
      <c r="O400" s="92"/>
      <c r="P400" s="238">
        <f>O400*H400</f>
        <v>0</v>
      </c>
      <c r="Q400" s="238">
        <v>0.068000000000000005</v>
      </c>
      <c r="R400" s="238">
        <f>Q400*H400</f>
        <v>0.068000000000000005</v>
      </c>
      <c r="S400" s="238">
        <v>0</v>
      </c>
      <c r="T400" s="23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240</v>
      </c>
      <c r="AT400" s="240" t="s">
        <v>298</v>
      </c>
      <c r="AU400" s="240" t="s">
        <v>88</v>
      </c>
      <c r="AY400" s="18" t="s">
        <v>174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86</v>
      </c>
      <c r="BK400" s="241">
        <f>ROUND(I400*H400,2)</f>
        <v>0</v>
      </c>
      <c r="BL400" s="18" t="s">
        <v>181</v>
      </c>
      <c r="BM400" s="240" t="s">
        <v>1658</v>
      </c>
    </row>
    <row r="401" s="2" customFormat="1" ht="49.05" customHeight="1">
      <c r="A401" s="39"/>
      <c r="B401" s="40"/>
      <c r="C401" s="229" t="s">
        <v>449</v>
      </c>
      <c r="D401" s="229" t="s">
        <v>176</v>
      </c>
      <c r="E401" s="230" t="s">
        <v>466</v>
      </c>
      <c r="F401" s="231" t="s">
        <v>467</v>
      </c>
      <c r="G401" s="232" t="s">
        <v>277</v>
      </c>
      <c r="H401" s="233">
        <v>0.20100000000000001</v>
      </c>
      <c r="I401" s="234"/>
      <c r="J401" s="235">
        <f>ROUND(I401*H401,2)</f>
        <v>0</v>
      </c>
      <c r="K401" s="231" t="s">
        <v>180</v>
      </c>
      <c r="L401" s="45"/>
      <c r="M401" s="236" t="s">
        <v>1</v>
      </c>
      <c r="N401" s="237" t="s">
        <v>44</v>
      </c>
      <c r="O401" s="92"/>
      <c r="P401" s="238">
        <f>O401*H401</f>
        <v>0</v>
      </c>
      <c r="Q401" s="238">
        <v>0</v>
      </c>
      <c r="R401" s="238">
        <f>Q401*H401</f>
        <v>0</v>
      </c>
      <c r="S401" s="238">
        <v>0</v>
      </c>
      <c r="T401" s="23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0" t="s">
        <v>181</v>
      </c>
      <c r="AT401" s="240" t="s">
        <v>176</v>
      </c>
      <c r="AU401" s="240" t="s">
        <v>88</v>
      </c>
      <c r="AY401" s="18" t="s">
        <v>174</v>
      </c>
      <c r="BE401" s="241">
        <f>IF(N401="základní",J401,0)</f>
        <v>0</v>
      </c>
      <c r="BF401" s="241">
        <f>IF(N401="snížená",J401,0)</f>
        <v>0</v>
      </c>
      <c r="BG401" s="241">
        <f>IF(N401="zákl. přenesená",J401,0)</f>
        <v>0</v>
      </c>
      <c r="BH401" s="241">
        <f>IF(N401="sníž. přenesená",J401,0)</f>
        <v>0</v>
      </c>
      <c r="BI401" s="241">
        <f>IF(N401="nulová",J401,0)</f>
        <v>0</v>
      </c>
      <c r="BJ401" s="18" t="s">
        <v>86</v>
      </c>
      <c r="BK401" s="241">
        <f>ROUND(I401*H401,2)</f>
        <v>0</v>
      </c>
      <c r="BL401" s="18" t="s">
        <v>181</v>
      </c>
      <c r="BM401" s="240" t="s">
        <v>1659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1660</v>
      </c>
      <c r="G402" s="254"/>
      <c r="H402" s="257">
        <v>0.20100000000000001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86</v>
      </c>
      <c r="AY402" s="263" t="s">
        <v>174</v>
      </c>
    </row>
    <row r="403" s="2" customFormat="1" ht="44.25" customHeight="1">
      <c r="A403" s="39"/>
      <c r="B403" s="40"/>
      <c r="C403" s="229" t="s">
        <v>453</v>
      </c>
      <c r="D403" s="229" t="s">
        <v>176</v>
      </c>
      <c r="E403" s="230" t="s">
        <v>1661</v>
      </c>
      <c r="F403" s="231" t="s">
        <v>1662</v>
      </c>
      <c r="G403" s="232" t="s">
        <v>277</v>
      </c>
      <c r="H403" s="233">
        <v>0.017999999999999999</v>
      </c>
      <c r="I403" s="234"/>
      <c r="J403" s="235">
        <f>ROUND(I403*H403,2)</f>
        <v>0</v>
      </c>
      <c r="K403" s="231" t="s">
        <v>180</v>
      </c>
      <c r="L403" s="45"/>
      <c r="M403" s="236" t="s">
        <v>1</v>
      </c>
      <c r="N403" s="237" t="s">
        <v>44</v>
      </c>
      <c r="O403" s="92"/>
      <c r="P403" s="238">
        <f>O403*H403</f>
        <v>0</v>
      </c>
      <c r="Q403" s="238">
        <v>0</v>
      </c>
      <c r="R403" s="238">
        <f>Q403*H403</f>
        <v>0</v>
      </c>
      <c r="S403" s="238">
        <v>0</v>
      </c>
      <c r="T403" s="23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40" t="s">
        <v>181</v>
      </c>
      <c r="AT403" s="240" t="s">
        <v>176</v>
      </c>
      <c r="AU403" s="240" t="s">
        <v>88</v>
      </c>
      <c r="AY403" s="18" t="s">
        <v>174</v>
      </c>
      <c r="BE403" s="241">
        <f>IF(N403="základní",J403,0)</f>
        <v>0</v>
      </c>
      <c r="BF403" s="241">
        <f>IF(N403="snížená",J403,0)</f>
        <v>0</v>
      </c>
      <c r="BG403" s="241">
        <f>IF(N403="zákl. přenesená",J403,0)</f>
        <v>0</v>
      </c>
      <c r="BH403" s="241">
        <f>IF(N403="sníž. přenesená",J403,0)</f>
        <v>0</v>
      </c>
      <c r="BI403" s="241">
        <f>IF(N403="nulová",J403,0)</f>
        <v>0</v>
      </c>
      <c r="BJ403" s="18" t="s">
        <v>86</v>
      </c>
      <c r="BK403" s="241">
        <f>ROUND(I403*H403,2)</f>
        <v>0</v>
      </c>
      <c r="BL403" s="18" t="s">
        <v>181</v>
      </c>
      <c r="BM403" s="240" t="s">
        <v>1663</v>
      </c>
    </row>
    <row r="404" s="14" customFormat="1">
      <c r="A404" s="14"/>
      <c r="B404" s="253"/>
      <c r="C404" s="254"/>
      <c r="D404" s="244" t="s">
        <v>183</v>
      </c>
      <c r="E404" s="255" t="s">
        <v>1</v>
      </c>
      <c r="F404" s="256" t="s">
        <v>1664</v>
      </c>
      <c r="G404" s="254"/>
      <c r="H404" s="257">
        <v>0.017999999999999999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3" t="s">
        <v>183</v>
      </c>
      <c r="AU404" s="263" t="s">
        <v>88</v>
      </c>
      <c r="AV404" s="14" t="s">
        <v>88</v>
      </c>
      <c r="AW404" s="14" t="s">
        <v>34</v>
      </c>
      <c r="AX404" s="14" t="s">
        <v>86</v>
      </c>
      <c r="AY404" s="263" t="s">
        <v>174</v>
      </c>
    </row>
    <row r="405" s="2" customFormat="1" ht="24.15" customHeight="1">
      <c r="A405" s="39"/>
      <c r="B405" s="40"/>
      <c r="C405" s="229" t="s">
        <v>457</v>
      </c>
      <c r="D405" s="229" t="s">
        <v>176</v>
      </c>
      <c r="E405" s="230" t="s">
        <v>1665</v>
      </c>
      <c r="F405" s="231" t="s">
        <v>1666</v>
      </c>
      <c r="G405" s="232" t="s">
        <v>179</v>
      </c>
      <c r="H405" s="233">
        <v>0.45000000000000001</v>
      </c>
      <c r="I405" s="234"/>
      <c r="J405" s="235">
        <f>ROUND(I405*H405,2)</f>
        <v>0</v>
      </c>
      <c r="K405" s="231" t="s">
        <v>180</v>
      </c>
      <c r="L405" s="45"/>
      <c r="M405" s="236" t="s">
        <v>1</v>
      </c>
      <c r="N405" s="237" t="s">
        <v>44</v>
      </c>
      <c r="O405" s="92"/>
      <c r="P405" s="238">
        <f>O405*H405</f>
        <v>0</v>
      </c>
      <c r="Q405" s="238">
        <v>0.01328</v>
      </c>
      <c r="R405" s="238">
        <f>Q405*H405</f>
        <v>0.0059760000000000004</v>
      </c>
      <c r="S405" s="238">
        <v>0</v>
      </c>
      <c r="T405" s="23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0" t="s">
        <v>181</v>
      </c>
      <c r="AT405" s="240" t="s">
        <v>176</v>
      </c>
      <c r="AU405" s="240" t="s">
        <v>88</v>
      </c>
      <c r="AY405" s="18" t="s">
        <v>174</v>
      </c>
      <c r="BE405" s="241">
        <f>IF(N405="základní",J405,0)</f>
        <v>0</v>
      </c>
      <c r="BF405" s="241">
        <f>IF(N405="snížená",J405,0)</f>
        <v>0</v>
      </c>
      <c r="BG405" s="241">
        <f>IF(N405="zákl. přenesená",J405,0)</f>
        <v>0</v>
      </c>
      <c r="BH405" s="241">
        <f>IF(N405="sníž. přenesená",J405,0)</f>
        <v>0</v>
      </c>
      <c r="BI405" s="241">
        <f>IF(N405="nulová",J405,0)</f>
        <v>0</v>
      </c>
      <c r="BJ405" s="18" t="s">
        <v>86</v>
      </c>
      <c r="BK405" s="241">
        <f>ROUND(I405*H405,2)</f>
        <v>0</v>
      </c>
      <c r="BL405" s="18" t="s">
        <v>181</v>
      </c>
      <c r="BM405" s="240" t="s">
        <v>1667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1668</v>
      </c>
      <c r="G406" s="254"/>
      <c r="H406" s="257">
        <v>0.45000000000000001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86</v>
      </c>
      <c r="AY406" s="263" t="s">
        <v>174</v>
      </c>
    </row>
    <row r="407" s="12" customFormat="1" ht="22.8" customHeight="1">
      <c r="A407" s="12"/>
      <c r="B407" s="213"/>
      <c r="C407" s="214"/>
      <c r="D407" s="215" t="s">
        <v>78</v>
      </c>
      <c r="E407" s="227" t="s">
        <v>210</v>
      </c>
      <c r="F407" s="227" t="s">
        <v>470</v>
      </c>
      <c r="G407" s="214"/>
      <c r="H407" s="214"/>
      <c r="I407" s="217"/>
      <c r="J407" s="228">
        <f>BK407</f>
        <v>0</v>
      </c>
      <c r="K407" s="214"/>
      <c r="L407" s="219"/>
      <c r="M407" s="220"/>
      <c r="N407" s="221"/>
      <c r="O407" s="221"/>
      <c r="P407" s="222">
        <f>SUM(P408:P510)</f>
        <v>0</v>
      </c>
      <c r="Q407" s="221"/>
      <c r="R407" s="222">
        <f>SUM(R408:R510)</f>
        <v>1.6503150000000002</v>
      </c>
      <c r="S407" s="221"/>
      <c r="T407" s="223">
        <f>SUM(T408:T510)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24" t="s">
        <v>86</v>
      </c>
      <c r="AT407" s="225" t="s">
        <v>78</v>
      </c>
      <c r="AU407" s="225" t="s">
        <v>86</v>
      </c>
      <c r="AY407" s="224" t="s">
        <v>174</v>
      </c>
      <c r="BK407" s="226">
        <f>SUM(BK408:BK510)</f>
        <v>0</v>
      </c>
    </row>
    <row r="408" s="2" customFormat="1" ht="37.8" customHeight="1">
      <c r="A408" s="39"/>
      <c r="B408" s="40"/>
      <c r="C408" s="229" t="s">
        <v>461</v>
      </c>
      <c r="D408" s="229" t="s">
        <v>176</v>
      </c>
      <c r="E408" s="230" t="s">
        <v>472</v>
      </c>
      <c r="F408" s="231" t="s">
        <v>473</v>
      </c>
      <c r="G408" s="232" t="s">
        <v>179</v>
      </c>
      <c r="H408" s="233">
        <v>334.82999999999998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1669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1496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3" customFormat="1">
      <c r="A410" s="13"/>
      <c r="B410" s="242"/>
      <c r="C410" s="243"/>
      <c r="D410" s="244" t="s">
        <v>183</v>
      </c>
      <c r="E410" s="245" t="s">
        <v>1</v>
      </c>
      <c r="F410" s="246" t="s">
        <v>185</v>
      </c>
      <c r="G410" s="243"/>
      <c r="H410" s="245" t="s">
        <v>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183</v>
      </c>
      <c r="AU410" s="252" t="s">
        <v>88</v>
      </c>
      <c r="AV410" s="13" t="s">
        <v>86</v>
      </c>
      <c r="AW410" s="13" t="s">
        <v>34</v>
      </c>
      <c r="AX410" s="13" t="s">
        <v>79</v>
      </c>
      <c r="AY410" s="252" t="s">
        <v>174</v>
      </c>
    </row>
    <row r="411" s="14" customFormat="1">
      <c r="A411" s="14"/>
      <c r="B411" s="253"/>
      <c r="C411" s="254"/>
      <c r="D411" s="244" t="s">
        <v>183</v>
      </c>
      <c r="E411" s="255" t="s">
        <v>1</v>
      </c>
      <c r="F411" s="256" t="s">
        <v>1505</v>
      </c>
      <c r="G411" s="254"/>
      <c r="H411" s="257">
        <v>322.26999999999998</v>
      </c>
      <c r="I411" s="258"/>
      <c r="J411" s="254"/>
      <c r="K411" s="254"/>
      <c r="L411" s="259"/>
      <c r="M411" s="260"/>
      <c r="N411" s="261"/>
      <c r="O411" s="261"/>
      <c r="P411" s="261"/>
      <c r="Q411" s="261"/>
      <c r="R411" s="261"/>
      <c r="S411" s="261"/>
      <c r="T411" s="26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3" t="s">
        <v>183</v>
      </c>
      <c r="AU411" s="263" t="s">
        <v>88</v>
      </c>
      <c r="AV411" s="14" t="s">
        <v>88</v>
      </c>
      <c r="AW411" s="14" t="s">
        <v>34</v>
      </c>
      <c r="AX411" s="14" t="s">
        <v>79</v>
      </c>
      <c r="AY411" s="263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1506</v>
      </c>
      <c r="G412" s="254"/>
      <c r="H412" s="257">
        <v>3.5600000000000001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3" customFormat="1">
      <c r="A413" s="13"/>
      <c r="B413" s="242"/>
      <c r="C413" s="243"/>
      <c r="D413" s="244" t="s">
        <v>183</v>
      </c>
      <c r="E413" s="245" t="s">
        <v>1</v>
      </c>
      <c r="F413" s="246" t="s">
        <v>197</v>
      </c>
      <c r="G413" s="243"/>
      <c r="H413" s="245" t="s">
        <v>1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2" t="s">
        <v>183</v>
      </c>
      <c r="AU413" s="252" t="s">
        <v>88</v>
      </c>
      <c r="AV413" s="13" t="s">
        <v>86</v>
      </c>
      <c r="AW413" s="13" t="s">
        <v>34</v>
      </c>
      <c r="AX413" s="13" t="s">
        <v>79</v>
      </c>
      <c r="AY413" s="252" t="s">
        <v>174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198</v>
      </c>
      <c r="G414" s="254"/>
      <c r="H414" s="257">
        <v>6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4" customFormat="1">
      <c r="A415" s="14"/>
      <c r="B415" s="253"/>
      <c r="C415" s="254"/>
      <c r="D415" s="244" t="s">
        <v>183</v>
      </c>
      <c r="E415" s="255" t="s">
        <v>1</v>
      </c>
      <c r="F415" s="256" t="s">
        <v>199</v>
      </c>
      <c r="G415" s="254"/>
      <c r="H415" s="257">
        <v>3</v>
      </c>
      <c r="I415" s="258"/>
      <c r="J415" s="254"/>
      <c r="K415" s="254"/>
      <c r="L415" s="259"/>
      <c r="M415" s="260"/>
      <c r="N415" s="261"/>
      <c r="O415" s="261"/>
      <c r="P415" s="261"/>
      <c r="Q415" s="261"/>
      <c r="R415" s="261"/>
      <c r="S415" s="261"/>
      <c r="T415" s="26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3" t="s">
        <v>183</v>
      </c>
      <c r="AU415" s="263" t="s">
        <v>88</v>
      </c>
      <c r="AV415" s="14" t="s">
        <v>88</v>
      </c>
      <c r="AW415" s="14" t="s">
        <v>34</v>
      </c>
      <c r="AX415" s="14" t="s">
        <v>79</v>
      </c>
      <c r="AY415" s="263" t="s">
        <v>174</v>
      </c>
    </row>
    <row r="416" s="15" customFormat="1">
      <c r="A416" s="15"/>
      <c r="B416" s="264"/>
      <c r="C416" s="265"/>
      <c r="D416" s="244" t="s">
        <v>183</v>
      </c>
      <c r="E416" s="266" t="s">
        <v>1</v>
      </c>
      <c r="F416" s="267" t="s">
        <v>201</v>
      </c>
      <c r="G416" s="265"/>
      <c r="H416" s="268">
        <v>334.82999999999998</v>
      </c>
      <c r="I416" s="269"/>
      <c r="J416" s="265"/>
      <c r="K416" s="265"/>
      <c r="L416" s="270"/>
      <c r="M416" s="271"/>
      <c r="N416" s="272"/>
      <c r="O416" s="272"/>
      <c r="P416" s="272"/>
      <c r="Q416" s="272"/>
      <c r="R416" s="272"/>
      <c r="S416" s="272"/>
      <c r="T416" s="27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4" t="s">
        <v>183</v>
      </c>
      <c r="AU416" s="274" t="s">
        <v>88</v>
      </c>
      <c r="AV416" s="15" t="s">
        <v>181</v>
      </c>
      <c r="AW416" s="15" t="s">
        <v>34</v>
      </c>
      <c r="AX416" s="15" t="s">
        <v>86</v>
      </c>
      <c r="AY416" s="274" t="s">
        <v>174</v>
      </c>
    </row>
    <row r="417" s="2" customFormat="1" ht="33" customHeight="1">
      <c r="A417" s="39"/>
      <c r="B417" s="40"/>
      <c r="C417" s="229" t="s">
        <v>465</v>
      </c>
      <c r="D417" s="229" t="s">
        <v>176</v>
      </c>
      <c r="E417" s="230" t="s">
        <v>476</v>
      </c>
      <c r="F417" s="231" t="s">
        <v>477</v>
      </c>
      <c r="G417" s="232" t="s">
        <v>179</v>
      </c>
      <c r="H417" s="233">
        <v>1.54</v>
      </c>
      <c r="I417" s="234"/>
      <c r="J417" s="235">
        <f>ROUND(I417*H417,2)</f>
        <v>0</v>
      </c>
      <c r="K417" s="231" t="s">
        <v>180</v>
      </c>
      <c r="L417" s="45"/>
      <c r="M417" s="236" t="s">
        <v>1</v>
      </c>
      <c r="N417" s="237" t="s">
        <v>44</v>
      </c>
      <c r="O417" s="92"/>
      <c r="P417" s="238">
        <f>O417*H417</f>
        <v>0</v>
      </c>
      <c r="Q417" s="238">
        <v>0</v>
      </c>
      <c r="R417" s="238">
        <f>Q417*H417</f>
        <v>0</v>
      </c>
      <c r="S417" s="238">
        <v>0</v>
      </c>
      <c r="T417" s="23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40" t="s">
        <v>181</v>
      </c>
      <c r="AT417" s="240" t="s">
        <v>176</v>
      </c>
      <c r="AU417" s="240" t="s">
        <v>88</v>
      </c>
      <c r="AY417" s="18" t="s">
        <v>174</v>
      </c>
      <c r="BE417" s="241">
        <f>IF(N417="základní",J417,0)</f>
        <v>0</v>
      </c>
      <c r="BF417" s="241">
        <f>IF(N417="snížená",J417,0)</f>
        <v>0</v>
      </c>
      <c r="BG417" s="241">
        <f>IF(N417="zákl. přenesená",J417,0)</f>
        <v>0</v>
      </c>
      <c r="BH417" s="241">
        <f>IF(N417="sníž. přenesená",J417,0)</f>
        <v>0</v>
      </c>
      <c r="BI417" s="241">
        <f>IF(N417="nulová",J417,0)</f>
        <v>0</v>
      </c>
      <c r="BJ417" s="18" t="s">
        <v>86</v>
      </c>
      <c r="BK417" s="241">
        <f>ROUND(I417*H417,2)</f>
        <v>0</v>
      </c>
      <c r="BL417" s="18" t="s">
        <v>181</v>
      </c>
      <c r="BM417" s="240" t="s">
        <v>1670</v>
      </c>
    </row>
    <row r="418" s="14" customFormat="1">
      <c r="A418" s="14"/>
      <c r="B418" s="253"/>
      <c r="C418" s="254"/>
      <c r="D418" s="244" t="s">
        <v>183</v>
      </c>
      <c r="E418" s="255" t="s">
        <v>1</v>
      </c>
      <c r="F418" s="256" t="s">
        <v>190</v>
      </c>
      <c r="G418" s="254"/>
      <c r="H418" s="257">
        <v>1.54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3" t="s">
        <v>183</v>
      </c>
      <c r="AU418" s="263" t="s">
        <v>88</v>
      </c>
      <c r="AV418" s="14" t="s">
        <v>88</v>
      </c>
      <c r="AW418" s="14" t="s">
        <v>34</v>
      </c>
      <c r="AX418" s="14" t="s">
        <v>86</v>
      </c>
      <c r="AY418" s="263" t="s">
        <v>174</v>
      </c>
    </row>
    <row r="419" s="2" customFormat="1" ht="33" customHeight="1">
      <c r="A419" s="39"/>
      <c r="B419" s="40"/>
      <c r="C419" s="229" t="s">
        <v>471</v>
      </c>
      <c r="D419" s="229" t="s">
        <v>176</v>
      </c>
      <c r="E419" s="230" t="s">
        <v>480</v>
      </c>
      <c r="F419" s="231" t="s">
        <v>481</v>
      </c>
      <c r="G419" s="232" t="s">
        <v>179</v>
      </c>
      <c r="H419" s="233">
        <v>334.82999999999998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1671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483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3" customFormat="1">
      <c r="A421" s="13"/>
      <c r="B421" s="242"/>
      <c r="C421" s="243"/>
      <c r="D421" s="244" t="s">
        <v>183</v>
      </c>
      <c r="E421" s="245" t="s">
        <v>1</v>
      </c>
      <c r="F421" s="246" t="s">
        <v>1496</v>
      </c>
      <c r="G421" s="243"/>
      <c r="H421" s="245" t="s">
        <v>1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2" t="s">
        <v>183</v>
      </c>
      <c r="AU421" s="252" t="s">
        <v>88</v>
      </c>
      <c r="AV421" s="13" t="s">
        <v>86</v>
      </c>
      <c r="AW421" s="13" t="s">
        <v>34</v>
      </c>
      <c r="AX421" s="13" t="s">
        <v>79</v>
      </c>
      <c r="AY421" s="252" t="s">
        <v>174</v>
      </c>
    </row>
    <row r="422" s="13" customFormat="1">
      <c r="A422" s="13"/>
      <c r="B422" s="242"/>
      <c r="C422" s="243"/>
      <c r="D422" s="244" t="s">
        <v>183</v>
      </c>
      <c r="E422" s="245" t="s">
        <v>1</v>
      </c>
      <c r="F422" s="246" t="s">
        <v>185</v>
      </c>
      <c r="G422" s="243"/>
      <c r="H422" s="245" t="s">
        <v>1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2" t="s">
        <v>183</v>
      </c>
      <c r="AU422" s="252" t="s">
        <v>88</v>
      </c>
      <c r="AV422" s="13" t="s">
        <v>86</v>
      </c>
      <c r="AW422" s="13" t="s">
        <v>34</v>
      </c>
      <c r="AX422" s="13" t="s">
        <v>79</v>
      </c>
      <c r="AY422" s="252" t="s">
        <v>174</v>
      </c>
    </row>
    <row r="423" s="14" customFormat="1">
      <c r="A423" s="14"/>
      <c r="B423" s="253"/>
      <c r="C423" s="254"/>
      <c r="D423" s="244" t="s">
        <v>183</v>
      </c>
      <c r="E423" s="255" t="s">
        <v>1</v>
      </c>
      <c r="F423" s="256" t="s">
        <v>1505</v>
      </c>
      <c r="G423" s="254"/>
      <c r="H423" s="257">
        <v>322.26999999999998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3" t="s">
        <v>183</v>
      </c>
      <c r="AU423" s="263" t="s">
        <v>88</v>
      </c>
      <c r="AV423" s="14" t="s">
        <v>88</v>
      </c>
      <c r="AW423" s="14" t="s">
        <v>34</v>
      </c>
      <c r="AX423" s="14" t="s">
        <v>79</v>
      </c>
      <c r="AY423" s="263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1506</v>
      </c>
      <c r="G424" s="254"/>
      <c r="H424" s="257">
        <v>3.5600000000000001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3" customFormat="1">
      <c r="A425" s="13"/>
      <c r="B425" s="242"/>
      <c r="C425" s="243"/>
      <c r="D425" s="244" t="s">
        <v>183</v>
      </c>
      <c r="E425" s="245" t="s">
        <v>1</v>
      </c>
      <c r="F425" s="246" t="s">
        <v>197</v>
      </c>
      <c r="G425" s="243"/>
      <c r="H425" s="245" t="s">
        <v>1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2" t="s">
        <v>183</v>
      </c>
      <c r="AU425" s="252" t="s">
        <v>88</v>
      </c>
      <c r="AV425" s="13" t="s">
        <v>86</v>
      </c>
      <c r="AW425" s="13" t="s">
        <v>34</v>
      </c>
      <c r="AX425" s="13" t="s">
        <v>79</v>
      </c>
      <c r="AY425" s="252" t="s">
        <v>174</v>
      </c>
    </row>
    <row r="426" s="14" customFormat="1">
      <c r="A426" s="14"/>
      <c r="B426" s="253"/>
      <c r="C426" s="254"/>
      <c r="D426" s="244" t="s">
        <v>183</v>
      </c>
      <c r="E426" s="255" t="s">
        <v>1</v>
      </c>
      <c r="F426" s="256" t="s">
        <v>198</v>
      </c>
      <c r="G426" s="254"/>
      <c r="H426" s="257">
        <v>6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3" t="s">
        <v>183</v>
      </c>
      <c r="AU426" s="263" t="s">
        <v>88</v>
      </c>
      <c r="AV426" s="14" t="s">
        <v>88</v>
      </c>
      <c r="AW426" s="14" t="s">
        <v>34</v>
      </c>
      <c r="AX426" s="14" t="s">
        <v>79</v>
      </c>
      <c r="AY426" s="263" t="s">
        <v>174</v>
      </c>
    </row>
    <row r="427" s="14" customFormat="1">
      <c r="A427" s="14"/>
      <c r="B427" s="253"/>
      <c r="C427" s="254"/>
      <c r="D427" s="244" t="s">
        <v>183</v>
      </c>
      <c r="E427" s="255" t="s">
        <v>1</v>
      </c>
      <c r="F427" s="256" t="s">
        <v>199</v>
      </c>
      <c r="G427" s="254"/>
      <c r="H427" s="257">
        <v>3</v>
      </c>
      <c r="I427" s="258"/>
      <c r="J427" s="254"/>
      <c r="K427" s="254"/>
      <c r="L427" s="259"/>
      <c r="M427" s="260"/>
      <c r="N427" s="261"/>
      <c r="O427" s="261"/>
      <c r="P427" s="261"/>
      <c r="Q427" s="261"/>
      <c r="R427" s="261"/>
      <c r="S427" s="261"/>
      <c r="T427" s="26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3" t="s">
        <v>183</v>
      </c>
      <c r="AU427" s="263" t="s">
        <v>88</v>
      </c>
      <c r="AV427" s="14" t="s">
        <v>88</v>
      </c>
      <c r="AW427" s="14" t="s">
        <v>34</v>
      </c>
      <c r="AX427" s="14" t="s">
        <v>79</v>
      </c>
      <c r="AY427" s="263" t="s">
        <v>174</v>
      </c>
    </row>
    <row r="428" s="15" customFormat="1">
      <c r="A428" s="15"/>
      <c r="B428" s="264"/>
      <c r="C428" s="265"/>
      <c r="D428" s="244" t="s">
        <v>183</v>
      </c>
      <c r="E428" s="266" t="s">
        <v>1</v>
      </c>
      <c r="F428" s="267" t="s">
        <v>201</v>
      </c>
      <c r="G428" s="265"/>
      <c r="H428" s="268">
        <v>334.82999999999998</v>
      </c>
      <c r="I428" s="269"/>
      <c r="J428" s="265"/>
      <c r="K428" s="265"/>
      <c r="L428" s="270"/>
      <c r="M428" s="271"/>
      <c r="N428" s="272"/>
      <c r="O428" s="272"/>
      <c r="P428" s="272"/>
      <c r="Q428" s="272"/>
      <c r="R428" s="272"/>
      <c r="S428" s="272"/>
      <c r="T428" s="273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4" t="s">
        <v>183</v>
      </c>
      <c r="AU428" s="274" t="s">
        <v>88</v>
      </c>
      <c r="AV428" s="15" t="s">
        <v>181</v>
      </c>
      <c r="AW428" s="15" t="s">
        <v>34</v>
      </c>
      <c r="AX428" s="15" t="s">
        <v>86</v>
      </c>
      <c r="AY428" s="274" t="s">
        <v>174</v>
      </c>
    </row>
    <row r="429" s="2" customFormat="1" ht="49.05" customHeight="1">
      <c r="A429" s="39"/>
      <c r="B429" s="40"/>
      <c r="C429" s="229" t="s">
        <v>475</v>
      </c>
      <c r="D429" s="229" t="s">
        <v>176</v>
      </c>
      <c r="E429" s="230" t="s">
        <v>485</v>
      </c>
      <c r="F429" s="231" t="s">
        <v>486</v>
      </c>
      <c r="G429" s="232" t="s">
        <v>179</v>
      </c>
      <c r="H429" s="233">
        <v>452.10700000000003</v>
      </c>
      <c r="I429" s="234"/>
      <c r="J429" s="235">
        <f>ROUND(I429*H429,2)</f>
        <v>0</v>
      </c>
      <c r="K429" s="231" t="s">
        <v>180</v>
      </c>
      <c r="L429" s="45"/>
      <c r="M429" s="236" t="s">
        <v>1</v>
      </c>
      <c r="N429" s="237" t="s">
        <v>44</v>
      </c>
      <c r="O429" s="92"/>
      <c r="P429" s="238">
        <f>O429*H429</f>
        <v>0</v>
      </c>
      <c r="Q429" s="238">
        <v>0</v>
      </c>
      <c r="R429" s="238">
        <f>Q429*H429</f>
        <v>0</v>
      </c>
      <c r="S429" s="238">
        <v>0</v>
      </c>
      <c r="T429" s="239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0" t="s">
        <v>181</v>
      </c>
      <c r="AT429" s="240" t="s">
        <v>176</v>
      </c>
      <c r="AU429" s="240" t="s">
        <v>88</v>
      </c>
      <c r="AY429" s="18" t="s">
        <v>174</v>
      </c>
      <c r="BE429" s="241">
        <f>IF(N429="základní",J429,0)</f>
        <v>0</v>
      </c>
      <c r="BF429" s="241">
        <f>IF(N429="snížená",J429,0)</f>
        <v>0</v>
      </c>
      <c r="BG429" s="241">
        <f>IF(N429="zákl. přenesená",J429,0)</f>
        <v>0</v>
      </c>
      <c r="BH429" s="241">
        <f>IF(N429="sníž. přenesená",J429,0)</f>
        <v>0</v>
      </c>
      <c r="BI429" s="241">
        <f>IF(N429="nulová",J429,0)</f>
        <v>0</v>
      </c>
      <c r="BJ429" s="18" t="s">
        <v>86</v>
      </c>
      <c r="BK429" s="241">
        <f>ROUND(I429*H429,2)</f>
        <v>0</v>
      </c>
      <c r="BL429" s="18" t="s">
        <v>181</v>
      </c>
      <c r="BM429" s="240" t="s">
        <v>1672</v>
      </c>
    </row>
    <row r="430" s="13" customFormat="1">
      <c r="A430" s="13"/>
      <c r="B430" s="242"/>
      <c r="C430" s="243"/>
      <c r="D430" s="244" t="s">
        <v>183</v>
      </c>
      <c r="E430" s="245" t="s">
        <v>1</v>
      </c>
      <c r="F430" s="246" t="s">
        <v>1496</v>
      </c>
      <c r="G430" s="243"/>
      <c r="H430" s="245" t="s">
        <v>1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2" t="s">
        <v>183</v>
      </c>
      <c r="AU430" s="252" t="s">
        <v>88</v>
      </c>
      <c r="AV430" s="13" t="s">
        <v>86</v>
      </c>
      <c r="AW430" s="13" t="s">
        <v>34</v>
      </c>
      <c r="AX430" s="13" t="s">
        <v>79</v>
      </c>
      <c r="AY430" s="252" t="s">
        <v>174</v>
      </c>
    </row>
    <row r="431" s="13" customFormat="1">
      <c r="A431" s="13"/>
      <c r="B431" s="242"/>
      <c r="C431" s="243"/>
      <c r="D431" s="244" t="s">
        <v>183</v>
      </c>
      <c r="E431" s="245" t="s">
        <v>1</v>
      </c>
      <c r="F431" s="246" t="s">
        <v>185</v>
      </c>
      <c r="G431" s="243"/>
      <c r="H431" s="245" t="s">
        <v>1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2" t="s">
        <v>183</v>
      </c>
      <c r="AU431" s="252" t="s">
        <v>88</v>
      </c>
      <c r="AV431" s="13" t="s">
        <v>86</v>
      </c>
      <c r="AW431" s="13" t="s">
        <v>34</v>
      </c>
      <c r="AX431" s="13" t="s">
        <v>79</v>
      </c>
      <c r="AY431" s="252" t="s">
        <v>174</v>
      </c>
    </row>
    <row r="432" s="14" customFormat="1">
      <c r="A432" s="14"/>
      <c r="B432" s="253"/>
      <c r="C432" s="254"/>
      <c r="D432" s="244" t="s">
        <v>183</v>
      </c>
      <c r="E432" s="255" t="s">
        <v>1</v>
      </c>
      <c r="F432" s="256" t="s">
        <v>1511</v>
      </c>
      <c r="G432" s="254"/>
      <c r="H432" s="257">
        <v>428.61900000000003</v>
      </c>
      <c r="I432" s="258"/>
      <c r="J432" s="254"/>
      <c r="K432" s="254"/>
      <c r="L432" s="259"/>
      <c r="M432" s="260"/>
      <c r="N432" s="261"/>
      <c r="O432" s="261"/>
      <c r="P432" s="261"/>
      <c r="Q432" s="261"/>
      <c r="R432" s="261"/>
      <c r="S432" s="261"/>
      <c r="T432" s="26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3" t="s">
        <v>183</v>
      </c>
      <c r="AU432" s="263" t="s">
        <v>88</v>
      </c>
      <c r="AV432" s="14" t="s">
        <v>88</v>
      </c>
      <c r="AW432" s="14" t="s">
        <v>34</v>
      </c>
      <c r="AX432" s="14" t="s">
        <v>79</v>
      </c>
      <c r="AY432" s="263" t="s">
        <v>174</v>
      </c>
    </row>
    <row r="433" s="14" customFormat="1">
      <c r="A433" s="14"/>
      <c r="B433" s="253"/>
      <c r="C433" s="254"/>
      <c r="D433" s="244" t="s">
        <v>183</v>
      </c>
      <c r="E433" s="255" t="s">
        <v>1</v>
      </c>
      <c r="F433" s="256" t="s">
        <v>1512</v>
      </c>
      <c r="G433" s="254"/>
      <c r="H433" s="257">
        <v>6.4080000000000004</v>
      </c>
      <c r="I433" s="258"/>
      <c r="J433" s="254"/>
      <c r="K433" s="254"/>
      <c r="L433" s="259"/>
      <c r="M433" s="260"/>
      <c r="N433" s="261"/>
      <c r="O433" s="261"/>
      <c r="P433" s="261"/>
      <c r="Q433" s="261"/>
      <c r="R433" s="261"/>
      <c r="S433" s="261"/>
      <c r="T433" s="26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3" t="s">
        <v>183</v>
      </c>
      <c r="AU433" s="263" t="s">
        <v>88</v>
      </c>
      <c r="AV433" s="14" t="s">
        <v>88</v>
      </c>
      <c r="AW433" s="14" t="s">
        <v>34</v>
      </c>
      <c r="AX433" s="14" t="s">
        <v>79</v>
      </c>
      <c r="AY433" s="263" t="s">
        <v>174</v>
      </c>
    </row>
    <row r="434" s="13" customFormat="1">
      <c r="A434" s="13"/>
      <c r="B434" s="242"/>
      <c r="C434" s="243"/>
      <c r="D434" s="244" t="s">
        <v>183</v>
      </c>
      <c r="E434" s="245" t="s">
        <v>1</v>
      </c>
      <c r="F434" s="246" t="s">
        <v>197</v>
      </c>
      <c r="G434" s="243"/>
      <c r="H434" s="245" t="s">
        <v>1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2" t="s">
        <v>183</v>
      </c>
      <c r="AU434" s="252" t="s">
        <v>88</v>
      </c>
      <c r="AV434" s="13" t="s">
        <v>86</v>
      </c>
      <c r="AW434" s="13" t="s">
        <v>34</v>
      </c>
      <c r="AX434" s="13" t="s">
        <v>79</v>
      </c>
      <c r="AY434" s="252" t="s">
        <v>174</v>
      </c>
    </row>
    <row r="435" s="14" customFormat="1">
      <c r="A435" s="14"/>
      <c r="B435" s="253"/>
      <c r="C435" s="254"/>
      <c r="D435" s="244" t="s">
        <v>183</v>
      </c>
      <c r="E435" s="255" t="s">
        <v>1</v>
      </c>
      <c r="F435" s="256" t="s">
        <v>217</v>
      </c>
      <c r="G435" s="254"/>
      <c r="H435" s="257">
        <v>10.640000000000001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183</v>
      </c>
      <c r="AU435" s="263" t="s">
        <v>88</v>
      </c>
      <c r="AV435" s="14" t="s">
        <v>88</v>
      </c>
      <c r="AW435" s="14" t="s">
        <v>34</v>
      </c>
      <c r="AX435" s="14" t="s">
        <v>79</v>
      </c>
      <c r="AY435" s="263" t="s">
        <v>174</v>
      </c>
    </row>
    <row r="436" s="14" customFormat="1">
      <c r="A436" s="14"/>
      <c r="B436" s="253"/>
      <c r="C436" s="254"/>
      <c r="D436" s="244" t="s">
        <v>183</v>
      </c>
      <c r="E436" s="255" t="s">
        <v>1</v>
      </c>
      <c r="F436" s="256" t="s">
        <v>218</v>
      </c>
      <c r="G436" s="254"/>
      <c r="H436" s="257">
        <v>6.4400000000000004</v>
      </c>
      <c r="I436" s="258"/>
      <c r="J436" s="254"/>
      <c r="K436" s="254"/>
      <c r="L436" s="259"/>
      <c r="M436" s="260"/>
      <c r="N436" s="261"/>
      <c r="O436" s="261"/>
      <c r="P436" s="261"/>
      <c r="Q436" s="261"/>
      <c r="R436" s="261"/>
      <c r="S436" s="261"/>
      <c r="T436" s="262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3" t="s">
        <v>183</v>
      </c>
      <c r="AU436" s="263" t="s">
        <v>88</v>
      </c>
      <c r="AV436" s="14" t="s">
        <v>88</v>
      </c>
      <c r="AW436" s="14" t="s">
        <v>34</v>
      </c>
      <c r="AX436" s="14" t="s">
        <v>79</v>
      </c>
      <c r="AY436" s="263" t="s">
        <v>174</v>
      </c>
    </row>
    <row r="437" s="15" customFormat="1">
      <c r="A437" s="15"/>
      <c r="B437" s="264"/>
      <c r="C437" s="265"/>
      <c r="D437" s="244" t="s">
        <v>183</v>
      </c>
      <c r="E437" s="266" t="s">
        <v>1</v>
      </c>
      <c r="F437" s="267" t="s">
        <v>201</v>
      </c>
      <c r="G437" s="265"/>
      <c r="H437" s="268">
        <v>452.10700000000003</v>
      </c>
      <c r="I437" s="269"/>
      <c r="J437" s="265"/>
      <c r="K437" s="265"/>
      <c r="L437" s="270"/>
      <c r="M437" s="271"/>
      <c r="N437" s="272"/>
      <c r="O437" s="272"/>
      <c r="P437" s="272"/>
      <c r="Q437" s="272"/>
      <c r="R437" s="272"/>
      <c r="S437" s="272"/>
      <c r="T437" s="273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4" t="s">
        <v>183</v>
      </c>
      <c r="AU437" s="274" t="s">
        <v>88</v>
      </c>
      <c r="AV437" s="15" t="s">
        <v>181</v>
      </c>
      <c r="AW437" s="15" t="s">
        <v>34</v>
      </c>
      <c r="AX437" s="15" t="s">
        <v>86</v>
      </c>
      <c r="AY437" s="274" t="s">
        <v>174</v>
      </c>
    </row>
    <row r="438" s="2" customFormat="1" ht="37.8" customHeight="1">
      <c r="A438" s="39"/>
      <c r="B438" s="40"/>
      <c r="C438" s="229" t="s">
        <v>479</v>
      </c>
      <c r="D438" s="229" t="s">
        <v>176</v>
      </c>
      <c r="E438" s="230" t="s">
        <v>489</v>
      </c>
      <c r="F438" s="231" t="s">
        <v>490</v>
      </c>
      <c r="G438" s="232" t="s">
        <v>179</v>
      </c>
      <c r="H438" s="233">
        <v>372.20100000000002</v>
      </c>
      <c r="I438" s="234"/>
      <c r="J438" s="235">
        <f>ROUND(I438*H438,2)</f>
        <v>0</v>
      </c>
      <c r="K438" s="231" t="s">
        <v>180</v>
      </c>
      <c r="L438" s="45"/>
      <c r="M438" s="236" t="s">
        <v>1</v>
      </c>
      <c r="N438" s="237" t="s">
        <v>44</v>
      </c>
      <c r="O438" s="92"/>
      <c r="P438" s="238">
        <f>O438*H438</f>
        <v>0</v>
      </c>
      <c r="Q438" s="238">
        <v>0</v>
      </c>
      <c r="R438" s="238">
        <f>Q438*H438</f>
        <v>0</v>
      </c>
      <c r="S438" s="238">
        <v>0</v>
      </c>
      <c r="T438" s="23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0" t="s">
        <v>181</v>
      </c>
      <c r="AT438" s="240" t="s">
        <v>176</v>
      </c>
      <c r="AU438" s="240" t="s">
        <v>88</v>
      </c>
      <c r="AY438" s="18" t="s">
        <v>174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86</v>
      </c>
      <c r="BK438" s="241">
        <f>ROUND(I438*H438,2)</f>
        <v>0</v>
      </c>
      <c r="BL438" s="18" t="s">
        <v>181</v>
      </c>
      <c r="BM438" s="240" t="s">
        <v>1673</v>
      </c>
    </row>
    <row r="439" s="13" customFormat="1">
      <c r="A439" s="13"/>
      <c r="B439" s="242"/>
      <c r="C439" s="243"/>
      <c r="D439" s="244" t="s">
        <v>183</v>
      </c>
      <c r="E439" s="245" t="s">
        <v>1</v>
      </c>
      <c r="F439" s="246" t="s">
        <v>1496</v>
      </c>
      <c r="G439" s="243"/>
      <c r="H439" s="245" t="s">
        <v>1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2" t="s">
        <v>183</v>
      </c>
      <c r="AU439" s="252" t="s">
        <v>88</v>
      </c>
      <c r="AV439" s="13" t="s">
        <v>86</v>
      </c>
      <c r="AW439" s="13" t="s">
        <v>34</v>
      </c>
      <c r="AX439" s="13" t="s">
        <v>79</v>
      </c>
      <c r="AY439" s="252" t="s">
        <v>174</v>
      </c>
    </row>
    <row r="440" s="13" customFormat="1">
      <c r="A440" s="13"/>
      <c r="B440" s="242"/>
      <c r="C440" s="243"/>
      <c r="D440" s="244" t="s">
        <v>183</v>
      </c>
      <c r="E440" s="245" t="s">
        <v>1</v>
      </c>
      <c r="F440" s="246" t="s">
        <v>185</v>
      </c>
      <c r="G440" s="243"/>
      <c r="H440" s="245" t="s">
        <v>1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2" t="s">
        <v>183</v>
      </c>
      <c r="AU440" s="252" t="s">
        <v>88</v>
      </c>
      <c r="AV440" s="13" t="s">
        <v>86</v>
      </c>
      <c r="AW440" s="13" t="s">
        <v>34</v>
      </c>
      <c r="AX440" s="13" t="s">
        <v>79</v>
      </c>
      <c r="AY440" s="252" t="s">
        <v>174</v>
      </c>
    </row>
    <row r="441" s="14" customFormat="1">
      <c r="A441" s="14"/>
      <c r="B441" s="253"/>
      <c r="C441" s="254"/>
      <c r="D441" s="244" t="s">
        <v>183</v>
      </c>
      <c r="E441" s="255" t="s">
        <v>1</v>
      </c>
      <c r="F441" s="256" t="s">
        <v>1508</v>
      </c>
      <c r="G441" s="254"/>
      <c r="H441" s="257">
        <v>354.49700000000001</v>
      </c>
      <c r="I441" s="258"/>
      <c r="J441" s="254"/>
      <c r="K441" s="254"/>
      <c r="L441" s="259"/>
      <c r="M441" s="260"/>
      <c r="N441" s="261"/>
      <c r="O441" s="261"/>
      <c r="P441" s="261"/>
      <c r="Q441" s="261"/>
      <c r="R441" s="261"/>
      <c r="S441" s="261"/>
      <c r="T441" s="26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3" t="s">
        <v>183</v>
      </c>
      <c r="AU441" s="263" t="s">
        <v>88</v>
      </c>
      <c r="AV441" s="14" t="s">
        <v>88</v>
      </c>
      <c r="AW441" s="14" t="s">
        <v>34</v>
      </c>
      <c r="AX441" s="14" t="s">
        <v>79</v>
      </c>
      <c r="AY441" s="263" t="s">
        <v>174</v>
      </c>
    </row>
    <row r="442" s="14" customFormat="1">
      <c r="A442" s="14"/>
      <c r="B442" s="253"/>
      <c r="C442" s="254"/>
      <c r="D442" s="244" t="s">
        <v>183</v>
      </c>
      <c r="E442" s="255" t="s">
        <v>1</v>
      </c>
      <c r="F442" s="256" t="s">
        <v>1509</v>
      </c>
      <c r="G442" s="254"/>
      <c r="H442" s="257">
        <v>4.984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3" t="s">
        <v>183</v>
      </c>
      <c r="AU442" s="263" t="s">
        <v>88</v>
      </c>
      <c r="AV442" s="14" t="s">
        <v>88</v>
      </c>
      <c r="AW442" s="14" t="s">
        <v>34</v>
      </c>
      <c r="AX442" s="14" t="s">
        <v>79</v>
      </c>
      <c r="AY442" s="263" t="s">
        <v>174</v>
      </c>
    </row>
    <row r="443" s="13" customFormat="1">
      <c r="A443" s="13"/>
      <c r="B443" s="242"/>
      <c r="C443" s="243"/>
      <c r="D443" s="244" t="s">
        <v>183</v>
      </c>
      <c r="E443" s="245" t="s">
        <v>1</v>
      </c>
      <c r="F443" s="246" t="s">
        <v>197</v>
      </c>
      <c r="G443" s="243"/>
      <c r="H443" s="245" t="s">
        <v>1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2" t="s">
        <v>183</v>
      </c>
      <c r="AU443" s="252" t="s">
        <v>88</v>
      </c>
      <c r="AV443" s="13" t="s">
        <v>86</v>
      </c>
      <c r="AW443" s="13" t="s">
        <v>34</v>
      </c>
      <c r="AX443" s="13" t="s">
        <v>79</v>
      </c>
      <c r="AY443" s="252" t="s">
        <v>174</v>
      </c>
    </row>
    <row r="444" s="14" customFormat="1">
      <c r="A444" s="14"/>
      <c r="B444" s="253"/>
      <c r="C444" s="254"/>
      <c r="D444" s="244" t="s">
        <v>183</v>
      </c>
      <c r="E444" s="255" t="s">
        <v>1</v>
      </c>
      <c r="F444" s="256" t="s">
        <v>208</v>
      </c>
      <c r="G444" s="254"/>
      <c r="H444" s="257">
        <v>8.1600000000000001</v>
      </c>
      <c r="I444" s="258"/>
      <c r="J444" s="254"/>
      <c r="K444" s="254"/>
      <c r="L444" s="259"/>
      <c r="M444" s="260"/>
      <c r="N444" s="261"/>
      <c r="O444" s="261"/>
      <c r="P444" s="261"/>
      <c r="Q444" s="261"/>
      <c r="R444" s="261"/>
      <c r="S444" s="261"/>
      <c r="T444" s="26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3" t="s">
        <v>183</v>
      </c>
      <c r="AU444" s="263" t="s">
        <v>88</v>
      </c>
      <c r="AV444" s="14" t="s">
        <v>88</v>
      </c>
      <c r="AW444" s="14" t="s">
        <v>34</v>
      </c>
      <c r="AX444" s="14" t="s">
        <v>79</v>
      </c>
      <c r="AY444" s="263" t="s">
        <v>174</v>
      </c>
    </row>
    <row r="445" s="14" customFormat="1">
      <c r="A445" s="14"/>
      <c r="B445" s="253"/>
      <c r="C445" s="254"/>
      <c r="D445" s="244" t="s">
        <v>183</v>
      </c>
      <c r="E445" s="255" t="s">
        <v>1</v>
      </c>
      <c r="F445" s="256" t="s">
        <v>209</v>
      </c>
      <c r="G445" s="254"/>
      <c r="H445" s="257">
        <v>4.5599999999999996</v>
      </c>
      <c r="I445" s="258"/>
      <c r="J445" s="254"/>
      <c r="K445" s="254"/>
      <c r="L445" s="259"/>
      <c r="M445" s="260"/>
      <c r="N445" s="261"/>
      <c r="O445" s="261"/>
      <c r="P445" s="261"/>
      <c r="Q445" s="261"/>
      <c r="R445" s="261"/>
      <c r="S445" s="261"/>
      <c r="T445" s="26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3" t="s">
        <v>183</v>
      </c>
      <c r="AU445" s="263" t="s">
        <v>88</v>
      </c>
      <c r="AV445" s="14" t="s">
        <v>88</v>
      </c>
      <c r="AW445" s="14" t="s">
        <v>34</v>
      </c>
      <c r="AX445" s="14" t="s">
        <v>79</v>
      </c>
      <c r="AY445" s="263" t="s">
        <v>174</v>
      </c>
    </row>
    <row r="446" s="15" customFormat="1">
      <c r="A446" s="15"/>
      <c r="B446" s="264"/>
      <c r="C446" s="265"/>
      <c r="D446" s="244" t="s">
        <v>183</v>
      </c>
      <c r="E446" s="266" t="s">
        <v>1</v>
      </c>
      <c r="F446" s="267" t="s">
        <v>201</v>
      </c>
      <c r="G446" s="265"/>
      <c r="H446" s="268">
        <v>372.20100000000002</v>
      </c>
      <c r="I446" s="269"/>
      <c r="J446" s="265"/>
      <c r="K446" s="265"/>
      <c r="L446" s="270"/>
      <c r="M446" s="271"/>
      <c r="N446" s="272"/>
      <c r="O446" s="272"/>
      <c r="P446" s="272"/>
      <c r="Q446" s="272"/>
      <c r="R446" s="272"/>
      <c r="S446" s="272"/>
      <c r="T446" s="273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4" t="s">
        <v>183</v>
      </c>
      <c r="AU446" s="274" t="s">
        <v>88</v>
      </c>
      <c r="AV446" s="15" t="s">
        <v>181</v>
      </c>
      <c r="AW446" s="15" t="s">
        <v>34</v>
      </c>
      <c r="AX446" s="15" t="s">
        <v>86</v>
      </c>
      <c r="AY446" s="274" t="s">
        <v>174</v>
      </c>
    </row>
    <row r="447" s="2" customFormat="1" ht="24.15" customHeight="1">
      <c r="A447" s="39"/>
      <c r="B447" s="40"/>
      <c r="C447" s="229" t="s">
        <v>484</v>
      </c>
      <c r="D447" s="229" t="s">
        <v>176</v>
      </c>
      <c r="E447" s="230" t="s">
        <v>493</v>
      </c>
      <c r="F447" s="231" t="s">
        <v>494</v>
      </c>
      <c r="G447" s="232" t="s">
        <v>179</v>
      </c>
      <c r="H447" s="233">
        <v>452.10700000000003</v>
      </c>
      <c r="I447" s="234"/>
      <c r="J447" s="235">
        <f>ROUND(I447*H447,2)</f>
        <v>0</v>
      </c>
      <c r="K447" s="231" t="s">
        <v>180</v>
      </c>
      <c r="L447" s="45"/>
      <c r="M447" s="236" t="s">
        <v>1</v>
      </c>
      <c r="N447" s="237" t="s">
        <v>44</v>
      </c>
      <c r="O447" s="92"/>
      <c r="P447" s="238">
        <f>O447*H447</f>
        <v>0</v>
      </c>
      <c r="Q447" s="238">
        <v>0</v>
      </c>
      <c r="R447" s="238">
        <f>Q447*H447</f>
        <v>0</v>
      </c>
      <c r="S447" s="238">
        <v>0</v>
      </c>
      <c r="T447" s="23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40" t="s">
        <v>181</v>
      </c>
      <c r="AT447" s="240" t="s">
        <v>176</v>
      </c>
      <c r="AU447" s="240" t="s">
        <v>88</v>
      </c>
      <c r="AY447" s="18" t="s">
        <v>174</v>
      </c>
      <c r="BE447" s="241">
        <f>IF(N447="základní",J447,0)</f>
        <v>0</v>
      </c>
      <c r="BF447" s="241">
        <f>IF(N447="snížená",J447,0)</f>
        <v>0</v>
      </c>
      <c r="BG447" s="241">
        <f>IF(N447="zákl. přenesená",J447,0)</f>
        <v>0</v>
      </c>
      <c r="BH447" s="241">
        <f>IF(N447="sníž. přenesená",J447,0)</f>
        <v>0</v>
      </c>
      <c r="BI447" s="241">
        <f>IF(N447="nulová",J447,0)</f>
        <v>0</v>
      </c>
      <c r="BJ447" s="18" t="s">
        <v>86</v>
      </c>
      <c r="BK447" s="241">
        <f>ROUND(I447*H447,2)</f>
        <v>0</v>
      </c>
      <c r="BL447" s="18" t="s">
        <v>181</v>
      </c>
      <c r="BM447" s="240" t="s">
        <v>1674</v>
      </c>
    </row>
    <row r="448" s="13" customFormat="1">
      <c r="A448" s="13"/>
      <c r="B448" s="242"/>
      <c r="C448" s="243"/>
      <c r="D448" s="244" t="s">
        <v>183</v>
      </c>
      <c r="E448" s="245" t="s">
        <v>1</v>
      </c>
      <c r="F448" s="246" t="s">
        <v>1496</v>
      </c>
      <c r="G448" s="243"/>
      <c r="H448" s="245" t="s">
        <v>1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2" t="s">
        <v>183</v>
      </c>
      <c r="AU448" s="252" t="s">
        <v>88</v>
      </c>
      <c r="AV448" s="13" t="s">
        <v>86</v>
      </c>
      <c r="AW448" s="13" t="s">
        <v>34</v>
      </c>
      <c r="AX448" s="13" t="s">
        <v>79</v>
      </c>
      <c r="AY448" s="252" t="s">
        <v>174</v>
      </c>
    </row>
    <row r="449" s="13" customFormat="1">
      <c r="A449" s="13"/>
      <c r="B449" s="242"/>
      <c r="C449" s="243"/>
      <c r="D449" s="244" t="s">
        <v>183</v>
      </c>
      <c r="E449" s="245" t="s">
        <v>1</v>
      </c>
      <c r="F449" s="246" t="s">
        <v>185</v>
      </c>
      <c r="G449" s="243"/>
      <c r="H449" s="245" t="s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2" t="s">
        <v>183</v>
      </c>
      <c r="AU449" s="252" t="s">
        <v>88</v>
      </c>
      <c r="AV449" s="13" t="s">
        <v>86</v>
      </c>
      <c r="AW449" s="13" t="s">
        <v>34</v>
      </c>
      <c r="AX449" s="13" t="s">
        <v>79</v>
      </c>
      <c r="AY449" s="252" t="s">
        <v>174</v>
      </c>
    </row>
    <row r="450" s="14" customFormat="1">
      <c r="A450" s="14"/>
      <c r="B450" s="253"/>
      <c r="C450" s="254"/>
      <c r="D450" s="244" t="s">
        <v>183</v>
      </c>
      <c r="E450" s="255" t="s">
        <v>1</v>
      </c>
      <c r="F450" s="256" t="s">
        <v>1511</v>
      </c>
      <c r="G450" s="254"/>
      <c r="H450" s="257">
        <v>428.61900000000003</v>
      </c>
      <c r="I450" s="258"/>
      <c r="J450" s="254"/>
      <c r="K450" s="254"/>
      <c r="L450" s="259"/>
      <c r="M450" s="260"/>
      <c r="N450" s="261"/>
      <c r="O450" s="261"/>
      <c r="P450" s="261"/>
      <c r="Q450" s="261"/>
      <c r="R450" s="261"/>
      <c r="S450" s="261"/>
      <c r="T450" s="26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3" t="s">
        <v>183</v>
      </c>
      <c r="AU450" s="263" t="s">
        <v>88</v>
      </c>
      <c r="AV450" s="14" t="s">
        <v>88</v>
      </c>
      <c r="AW450" s="14" t="s">
        <v>34</v>
      </c>
      <c r="AX450" s="14" t="s">
        <v>79</v>
      </c>
      <c r="AY450" s="263" t="s">
        <v>174</v>
      </c>
    </row>
    <row r="451" s="14" customFormat="1">
      <c r="A451" s="14"/>
      <c r="B451" s="253"/>
      <c r="C451" s="254"/>
      <c r="D451" s="244" t="s">
        <v>183</v>
      </c>
      <c r="E451" s="255" t="s">
        <v>1</v>
      </c>
      <c r="F451" s="256" t="s">
        <v>1512</v>
      </c>
      <c r="G451" s="254"/>
      <c r="H451" s="257">
        <v>6.4080000000000004</v>
      </c>
      <c r="I451" s="258"/>
      <c r="J451" s="254"/>
      <c r="K451" s="254"/>
      <c r="L451" s="259"/>
      <c r="M451" s="260"/>
      <c r="N451" s="261"/>
      <c r="O451" s="261"/>
      <c r="P451" s="261"/>
      <c r="Q451" s="261"/>
      <c r="R451" s="261"/>
      <c r="S451" s="261"/>
      <c r="T451" s="26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3" t="s">
        <v>183</v>
      </c>
      <c r="AU451" s="263" t="s">
        <v>88</v>
      </c>
      <c r="AV451" s="14" t="s">
        <v>88</v>
      </c>
      <c r="AW451" s="14" t="s">
        <v>34</v>
      </c>
      <c r="AX451" s="14" t="s">
        <v>79</v>
      </c>
      <c r="AY451" s="263" t="s">
        <v>174</v>
      </c>
    </row>
    <row r="452" s="13" customFormat="1">
      <c r="A452" s="13"/>
      <c r="B452" s="242"/>
      <c r="C452" s="243"/>
      <c r="D452" s="244" t="s">
        <v>183</v>
      </c>
      <c r="E452" s="245" t="s">
        <v>1</v>
      </c>
      <c r="F452" s="246" t="s">
        <v>197</v>
      </c>
      <c r="G452" s="243"/>
      <c r="H452" s="245" t="s">
        <v>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183</v>
      </c>
      <c r="AU452" s="252" t="s">
        <v>88</v>
      </c>
      <c r="AV452" s="13" t="s">
        <v>86</v>
      </c>
      <c r="AW452" s="13" t="s">
        <v>34</v>
      </c>
      <c r="AX452" s="13" t="s">
        <v>79</v>
      </c>
      <c r="AY452" s="252" t="s">
        <v>174</v>
      </c>
    </row>
    <row r="453" s="14" customFormat="1">
      <c r="A453" s="14"/>
      <c r="B453" s="253"/>
      <c r="C453" s="254"/>
      <c r="D453" s="244" t="s">
        <v>183</v>
      </c>
      <c r="E453" s="255" t="s">
        <v>1</v>
      </c>
      <c r="F453" s="256" t="s">
        <v>217</v>
      </c>
      <c r="G453" s="254"/>
      <c r="H453" s="257">
        <v>10.640000000000001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3" t="s">
        <v>183</v>
      </c>
      <c r="AU453" s="263" t="s">
        <v>88</v>
      </c>
      <c r="AV453" s="14" t="s">
        <v>88</v>
      </c>
      <c r="AW453" s="14" t="s">
        <v>34</v>
      </c>
      <c r="AX453" s="14" t="s">
        <v>79</v>
      </c>
      <c r="AY453" s="263" t="s">
        <v>174</v>
      </c>
    </row>
    <row r="454" s="14" customFormat="1">
      <c r="A454" s="14"/>
      <c r="B454" s="253"/>
      <c r="C454" s="254"/>
      <c r="D454" s="244" t="s">
        <v>183</v>
      </c>
      <c r="E454" s="255" t="s">
        <v>1</v>
      </c>
      <c r="F454" s="256" t="s">
        <v>218</v>
      </c>
      <c r="G454" s="254"/>
      <c r="H454" s="257">
        <v>6.4400000000000004</v>
      </c>
      <c r="I454" s="258"/>
      <c r="J454" s="254"/>
      <c r="K454" s="254"/>
      <c r="L454" s="259"/>
      <c r="M454" s="260"/>
      <c r="N454" s="261"/>
      <c r="O454" s="261"/>
      <c r="P454" s="261"/>
      <c r="Q454" s="261"/>
      <c r="R454" s="261"/>
      <c r="S454" s="261"/>
      <c r="T454" s="26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3" t="s">
        <v>183</v>
      </c>
      <c r="AU454" s="263" t="s">
        <v>88</v>
      </c>
      <c r="AV454" s="14" t="s">
        <v>88</v>
      </c>
      <c r="AW454" s="14" t="s">
        <v>34</v>
      </c>
      <c r="AX454" s="14" t="s">
        <v>79</v>
      </c>
      <c r="AY454" s="263" t="s">
        <v>174</v>
      </c>
    </row>
    <row r="455" s="15" customFormat="1">
      <c r="A455" s="15"/>
      <c r="B455" s="264"/>
      <c r="C455" s="265"/>
      <c r="D455" s="244" t="s">
        <v>183</v>
      </c>
      <c r="E455" s="266" t="s">
        <v>1</v>
      </c>
      <c r="F455" s="267" t="s">
        <v>201</v>
      </c>
      <c r="G455" s="265"/>
      <c r="H455" s="268">
        <v>452.10700000000003</v>
      </c>
      <c r="I455" s="269"/>
      <c r="J455" s="265"/>
      <c r="K455" s="265"/>
      <c r="L455" s="270"/>
      <c r="M455" s="271"/>
      <c r="N455" s="272"/>
      <c r="O455" s="272"/>
      <c r="P455" s="272"/>
      <c r="Q455" s="272"/>
      <c r="R455" s="272"/>
      <c r="S455" s="272"/>
      <c r="T455" s="273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4" t="s">
        <v>183</v>
      </c>
      <c r="AU455" s="274" t="s">
        <v>88</v>
      </c>
      <c r="AV455" s="15" t="s">
        <v>181</v>
      </c>
      <c r="AW455" s="15" t="s">
        <v>34</v>
      </c>
      <c r="AX455" s="15" t="s">
        <v>86</v>
      </c>
      <c r="AY455" s="274" t="s">
        <v>174</v>
      </c>
    </row>
    <row r="456" s="2" customFormat="1" ht="24.15" customHeight="1">
      <c r="A456" s="39"/>
      <c r="B456" s="40"/>
      <c r="C456" s="229" t="s">
        <v>488</v>
      </c>
      <c r="D456" s="229" t="s">
        <v>176</v>
      </c>
      <c r="E456" s="230" t="s">
        <v>497</v>
      </c>
      <c r="F456" s="231" t="s">
        <v>498</v>
      </c>
      <c r="G456" s="232" t="s">
        <v>179</v>
      </c>
      <c r="H456" s="233">
        <v>474.01100000000002</v>
      </c>
      <c r="I456" s="234"/>
      <c r="J456" s="235">
        <f>ROUND(I456*H456,2)</f>
        <v>0</v>
      </c>
      <c r="K456" s="231" t="s">
        <v>180</v>
      </c>
      <c r="L456" s="45"/>
      <c r="M456" s="236" t="s">
        <v>1</v>
      </c>
      <c r="N456" s="237" t="s">
        <v>44</v>
      </c>
      <c r="O456" s="92"/>
      <c r="P456" s="238">
        <f>O456*H456</f>
        <v>0</v>
      </c>
      <c r="Q456" s="238">
        <v>0</v>
      </c>
      <c r="R456" s="238">
        <f>Q456*H456</f>
        <v>0</v>
      </c>
      <c r="S456" s="238">
        <v>0</v>
      </c>
      <c r="T456" s="23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0" t="s">
        <v>181</v>
      </c>
      <c r="AT456" s="240" t="s">
        <v>176</v>
      </c>
      <c r="AU456" s="240" t="s">
        <v>88</v>
      </c>
      <c r="AY456" s="18" t="s">
        <v>174</v>
      </c>
      <c r="BE456" s="241">
        <f>IF(N456="základní",J456,0)</f>
        <v>0</v>
      </c>
      <c r="BF456" s="241">
        <f>IF(N456="snížená",J456,0)</f>
        <v>0</v>
      </c>
      <c r="BG456" s="241">
        <f>IF(N456="zákl. přenesená",J456,0)</f>
        <v>0</v>
      </c>
      <c r="BH456" s="241">
        <f>IF(N456="sníž. přenesená",J456,0)</f>
        <v>0</v>
      </c>
      <c r="BI456" s="241">
        <f>IF(N456="nulová",J456,0)</f>
        <v>0</v>
      </c>
      <c r="BJ456" s="18" t="s">
        <v>86</v>
      </c>
      <c r="BK456" s="241">
        <f>ROUND(I456*H456,2)</f>
        <v>0</v>
      </c>
      <c r="BL456" s="18" t="s">
        <v>181</v>
      </c>
      <c r="BM456" s="240" t="s">
        <v>1675</v>
      </c>
    </row>
    <row r="457" s="13" customFormat="1">
      <c r="A457" s="13"/>
      <c r="B457" s="242"/>
      <c r="C457" s="243"/>
      <c r="D457" s="244" t="s">
        <v>183</v>
      </c>
      <c r="E457" s="245" t="s">
        <v>1</v>
      </c>
      <c r="F457" s="246" t="s">
        <v>1496</v>
      </c>
      <c r="G457" s="243"/>
      <c r="H457" s="245" t="s">
        <v>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183</v>
      </c>
      <c r="AU457" s="252" t="s">
        <v>88</v>
      </c>
      <c r="AV457" s="13" t="s">
        <v>86</v>
      </c>
      <c r="AW457" s="13" t="s">
        <v>34</v>
      </c>
      <c r="AX457" s="13" t="s">
        <v>79</v>
      </c>
      <c r="AY457" s="252" t="s">
        <v>174</v>
      </c>
    </row>
    <row r="458" s="13" customFormat="1">
      <c r="A458" s="13"/>
      <c r="B458" s="242"/>
      <c r="C458" s="243"/>
      <c r="D458" s="244" t="s">
        <v>183</v>
      </c>
      <c r="E458" s="245" t="s">
        <v>1</v>
      </c>
      <c r="F458" s="246" t="s">
        <v>185</v>
      </c>
      <c r="G458" s="243"/>
      <c r="H458" s="245" t="s">
        <v>1</v>
      </c>
      <c r="I458" s="247"/>
      <c r="J458" s="243"/>
      <c r="K458" s="243"/>
      <c r="L458" s="248"/>
      <c r="M458" s="249"/>
      <c r="N458" s="250"/>
      <c r="O458" s="250"/>
      <c r="P458" s="250"/>
      <c r="Q458" s="250"/>
      <c r="R458" s="250"/>
      <c r="S458" s="250"/>
      <c r="T458" s="25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2" t="s">
        <v>183</v>
      </c>
      <c r="AU458" s="252" t="s">
        <v>88</v>
      </c>
      <c r="AV458" s="13" t="s">
        <v>86</v>
      </c>
      <c r="AW458" s="13" t="s">
        <v>34</v>
      </c>
      <c r="AX458" s="13" t="s">
        <v>79</v>
      </c>
      <c r="AY458" s="252" t="s">
        <v>174</v>
      </c>
    </row>
    <row r="459" s="14" customFormat="1">
      <c r="A459" s="14"/>
      <c r="B459" s="253"/>
      <c r="C459" s="254"/>
      <c r="D459" s="244" t="s">
        <v>183</v>
      </c>
      <c r="E459" s="255" t="s">
        <v>1</v>
      </c>
      <c r="F459" s="256" t="s">
        <v>1511</v>
      </c>
      <c r="G459" s="254"/>
      <c r="H459" s="257">
        <v>428.61900000000003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3" t="s">
        <v>183</v>
      </c>
      <c r="AU459" s="263" t="s">
        <v>88</v>
      </c>
      <c r="AV459" s="14" t="s">
        <v>88</v>
      </c>
      <c r="AW459" s="14" t="s">
        <v>34</v>
      </c>
      <c r="AX459" s="14" t="s">
        <v>79</v>
      </c>
      <c r="AY459" s="263" t="s">
        <v>174</v>
      </c>
    </row>
    <row r="460" s="14" customFormat="1">
      <c r="A460" s="14"/>
      <c r="B460" s="253"/>
      <c r="C460" s="254"/>
      <c r="D460" s="244" t="s">
        <v>183</v>
      </c>
      <c r="E460" s="255" t="s">
        <v>1</v>
      </c>
      <c r="F460" s="256" t="s">
        <v>1514</v>
      </c>
      <c r="G460" s="254"/>
      <c r="H460" s="257">
        <v>11.392</v>
      </c>
      <c r="I460" s="258"/>
      <c r="J460" s="254"/>
      <c r="K460" s="254"/>
      <c r="L460" s="259"/>
      <c r="M460" s="260"/>
      <c r="N460" s="261"/>
      <c r="O460" s="261"/>
      <c r="P460" s="261"/>
      <c r="Q460" s="261"/>
      <c r="R460" s="261"/>
      <c r="S460" s="261"/>
      <c r="T460" s="26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3" t="s">
        <v>183</v>
      </c>
      <c r="AU460" s="263" t="s">
        <v>88</v>
      </c>
      <c r="AV460" s="14" t="s">
        <v>88</v>
      </c>
      <c r="AW460" s="14" t="s">
        <v>34</v>
      </c>
      <c r="AX460" s="14" t="s">
        <v>79</v>
      </c>
      <c r="AY460" s="263" t="s">
        <v>174</v>
      </c>
    </row>
    <row r="461" s="13" customFormat="1">
      <c r="A461" s="13"/>
      <c r="B461" s="242"/>
      <c r="C461" s="243"/>
      <c r="D461" s="244" t="s">
        <v>183</v>
      </c>
      <c r="E461" s="245" t="s">
        <v>1</v>
      </c>
      <c r="F461" s="246" t="s">
        <v>197</v>
      </c>
      <c r="G461" s="243"/>
      <c r="H461" s="245" t="s">
        <v>1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2" t="s">
        <v>183</v>
      </c>
      <c r="AU461" s="252" t="s">
        <v>88</v>
      </c>
      <c r="AV461" s="13" t="s">
        <v>86</v>
      </c>
      <c r="AW461" s="13" t="s">
        <v>34</v>
      </c>
      <c r="AX461" s="13" t="s">
        <v>79</v>
      </c>
      <c r="AY461" s="252" t="s">
        <v>174</v>
      </c>
    </row>
    <row r="462" s="14" customFormat="1">
      <c r="A462" s="14"/>
      <c r="B462" s="253"/>
      <c r="C462" s="254"/>
      <c r="D462" s="244" t="s">
        <v>183</v>
      </c>
      <c r="E462" s="255" t="s">
        <v>1</v>
      </c>
      <c r="F462" s="256" t="s">
        <v>1515</v>
      </c>
      <c r="G462" s="254"/>
      <c r="H462" s="257">
        <v>20</v>
      </c>
      <c r="I462" s="258"/>
      <c r="J462" s="254"/>
      <c r="K462" s="254"/>
      <c r="L462" s="259"/>
      <c r="M462" s="260"/>
      <c r="N462" s="261"/>
      <c r="O462" s="261"/>
      <c r="P462" s="261"/>
      <c r="Q462" s="261"/>
      <c r="R462" s="261"/>
      <c r="S462" s="261"/>
      <c r="T462" s="26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3" t="s">
        <v>183</v>
      </c>
      <c r="AU462" s="263" t="s">
        <v>88</v>
      </c>
      <c r="AV462" s="14" t="s">
        <v>88</v>
      </c>
      <c r="AW462" s="14" t="s">
        <v>34</v>
      </c>
      <c r="AX462" s="14" t="s">
        <v>79</v>
      </c>
      <c r="AY462" s="263" t="s">
        <v>174</v>
      </c>
    </row>
    <row r="463" s="14" customFormat="1">
      <c r="A463" s="14"/>
      <c r="B463" s="253"/>
      <c r="C463" s="254"/>
      <c r="D463" s="244" t="s">
        <v>183</v>
      </c>
      <c r="E463" s="255" t="s">
        <v>1</v>
      </c>
      <c r="F463" s="256" t="s">
        <v>1516</v>
      </c>
      <c r="G463" s="254"/>
      <c r="H463" s="257">
        <v>14</v>
      </c>
      <c r="I463" s="258"/>
      <c r="J463" s="254"/>
      <c r="K463" s="254"/>
      <c r="L463" s="259"/>
      <c r="M463" s="260"/>
      <c r="N463" s="261"/>
      <c r="O463" s="261"/>
      <c r="P463" s="261"/>
      <c r="Q463" s="261"/>
      <c r="R463" s="261"/>
      <c r="S463" s="261"/>
      <c r="T463" s="26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3" t="s">
        <v>183</v>
      </c>
      <c r="AU463" s="263" t="s">
        <v>88</v>
      </c>
      <c r="AV463" s="14" t="s">
        <v>88</v>
      </c>
      <c r="AW463" s="14" t="s">
        <v>34</v>
      </c>
      <c r="AX463" s="14" t="s">
        <v>79</v>
      </c>
      <c r="AY463" s="263" t="s">
        <v>174</v>
      </c>
    </row>
    <row r="464" s="15" customFormat="1">
      <c r="A464" s="15"/>
      <c r="B464" s="264"/>
      <c r="C464" s="265"/>
      <c r="D464" s="244" t="s">
        <v>183</v>
      </c>
      <c r="E464" s="266" t="s">
        <v>1</v>
      </c>
      <c r="F464" s="267" t="s">
        <v>201</v>
      </c>
      <c r="G464" s="265"/>
      <c r="H464" s="268">
        <v>474.01100000000002</v>
      </c>
      <c r="I464" s="269"/>
      <c r="J464" s="265"/>
      <c r="K464" s="265"/>
      <c r="L464" s="270"/>
      <c r="M464" s="271"/>
      <c r="N464" s="272"/>
      <c r="O464" s="272"/>
      <c r="P464" s="272"/>
      <c r="Q464" s="272"/>
      <c r="R464" s="272"/>
      <c r="S464" s="272"/>
      <c r="T464" s="273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4" t="s">
        <v>183</v>
      </c>
      <c r="AU464" s="274" t="s">
        <v>88</v>
      </c>
      <c r="AV464" s="15" t="s">
        <v>181</v>
      </c>
      <c r="AW464" s="15" t="s">
        <v>34</v>
      </c>
      <c r="AX464" s="15" t="s">
        <v>86</v>
      </c>
      <c r="AY464" s="274" t="s">
        <v>174</v>
      </c>
    </row>
    <row r="465" s="2" customFormat="1" ht="24.15" customHeight="1">
      <c r="A465" s="39"/>
      <c r="B465" s="40"/>
      <c r="C465" s="229" t="s">
        <v>492</v>
      </c>
      <c r="D465" s="229" t="s">
        <v>176</v>
      </c>
      <c r="E465" s="230" t="s">
        <v>501</v>
      </c>
      <c r="F465" s="231" t="s">
        <v>502</v>
      </c>
      <c r="G465" s="232" t="s">
        <v>179</v>
      </c>
      <c r="H465" s="233">
        <v>458.53100000000001</v>
      </c>
      <c r="I465" s="234"/>
      <c r="J465" s="235">
        <f>ROUND(I465*H465,2)</f>
        <v>0</v>
      </c>
      <c r="K465" s="231" t="s">
        <v>1</v>
      </c>
      <c r="L465" s="45"/>
      <c r="M465" s="236" t="s">
        <v>1</v>
      </c>
      <c r="N465" s="237" t="s">
        <v>44</v>
      </c>
      <c r="O465" s="92"/>
      <c r="P465" s="238">
        <f>O465*H465</f>
        <v>0</v>
      </c>
      <c r="Q465" s="238">
        <v>0</v>
      </c>
      <c r="R465" s="238">
        <f>Q465*H465</f>
        <v>0</v>
      </c>
      <c r="S465" s="238">
        <v>0</v>
      </c>
      <c r="T465" s="23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0" t="s">
        <v>181</v>
      </c>
      <c r="AT465" s="240" t="s">
        <v>176</v>
      </c>
      <c r="AU465" s="240" t="s">
        <v>88</v>
      </c>
      <c r="AY465" s="18" t="s">
        <v>174</v>
      </c>
      <c r="BE465" s="241">
        <f>IF(N465="základní",J465,0)</f>
        <v>0</v>
      </c>
      <c r="BF465" s="241">
        <f>IF(N465="snížená",J465,0)</f>
        <v>0</v>
      </c>
      <c r="BG465" s="241">
        <f>IF(N465="zákl. přenesená",J465,0)</f>
        <v>0</v>
      </c>
      <c r="BH465" s="241">
        <f>IF(N465="sníž. přenesená",J465,0)</f>
        <v>0</v>
      </c>
      <c r="BI465" s="241">
        <f>IF(N465="nulová",J465,0)</f>
        <v>0</v>
      </c>
      <c r="BJ465" s="18" t="s">
        <v>86</v>
      </c>
      <c r="BK465" s="241">
        <f>ROUND(I465*H465,2)</f>
        <v>0</v>
      </c>
      <c r="BL465" s="18" t="s">
        <v>181</v>
      </c>
      <c r="BM465" s="240" t="s">
        <v>1676</v>
      </c>
    </row>
    <row r="466" s="13" customFormat="1">
      <c r="A466" s="13"/>
      <c r="B466" s="242"/>
      <c r="C466" s="243"/>
      <c r="D466" s="244" t="s">
        <v>183</v>
      </c>
      <c r="E466" s="245" t="s">
        <v>1</v>
      </c>
      <c r="F466" s="246" t="s">
        <v>1496</v>
      </c>
      <c r="G466" s="243"/>
      <c r="H466" s="245" t="s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2" t="s">
        <v>183</v>
      </c>
      <c r="AU466" s="252" t="s">
        <v>88</v>
      </c>
      <c r="AV466" s="13" t="s">
        <v>86</v>
      </c>
      <c r="AW466" s="13" t="s">
        <v>34</v>
      </c>
      <c r="AX466" s="13" t="s">
        <v>79</v>
      </c>
      <c r="AY466" s="252" t="s">
        <v>174</v>
      </c>
    </row>
    <row r="467" s="13" customFormat="1">
      <c r="A467" s="13"/>
      <c r="B467" s="242"/>
      <c r="C467" s="243"/>
      <c r="D467" s="244" t="s">
        <v>183</v>
      </c>
      <c r="E467" s="245" t="s">
        <v>1</v>
      </c>
      <c r="F467" s="246" t="s">
        <v>185</v>
      </c>
      <c r="G467" s="243"/>
      <c r="H467" s="245" t="s">
        <v>1</v>
      </c>
      <c r="I467" s="247"/>
      <c r="J467" s="243"/>
      <c r="K467" s="243"/>
      <c r="L467" s="248"/>
      <c r="M467" s="249"/>
      <c r="N467" s="250"/>
      <c r="O467" s="250"/>
      <c r="P467" s="250"/>
      <c r="Q467" s="250"/>
      <c r="R467" s="250"/>
      <c r="S467" s="250"/>
      <c r="T467" s="25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2" t="s">
        <v>183</v>
      </c>
      <c r="AU467" s="252" t="s">
        <v>88</v>
      </c>
      <c r="AV467" s="13" t="s">
        <v>86</v>
      </c>
      <c r="AW467" s="13" t="s">
        <v>34</v>
      </c>
      <c r="AX467" s="13" t="s">
        <v>79</v>
      </c>
      <c r="AY467" s="252" t="s">
        <v>174</v>
      </c>
    </row>
    <row r="468" s="14" customFormat="1">
      <c r="A468" s="14"/>
      <c r="B468" s="253"/>
      <c r="C468" s="254"/>
      <c r="D468" s="244" t="s">
        <v>183</v>
      </c>
      <c r="E468" s="255" t="s">
        <v>1</v>
      </c>
      <c r="F468" s="256" t="s">
        <v>1511</v>
      </c>
      <c r="G468" s="254"/>
      <c r="H468" s="257">
        <v>428.61900000000003</v>
      </c>
      <c r="I468" s="258"/>
      <c r="J468" s="254"/>
      <c r="K468" s="254"/>
      <c r="L468" s="259"/>
      <c r="M468" s="260"/>
      <c r="N468" s="261"/>
      <c r="O468" s="261"/>
      <c r="P468" s="261"/>
      <c r="Q468" s="261"/>
      <c r="R468" s="261"/>
      <c r="S468" s="261"/>
      <c r="T468" s="26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3" t="s">
        <v>183</v>
      </c>
      <c r="AU468" s="263" t="s">
        <v>88</v>
      </c>
      <c r="AV468" s="14" t="s">
        <v>88</v>
      </c>
      <c r="AW468" s="14" t="s">
        <v>34</v>
      </c>
      <c r="AX468" s="14" t="s">
        <v>79</v>
      </c>
      <c r="AY468" s="263" t="s">
        <v>174</v>
      </c>
    </row>
    <row r="469" s="14" customFormat="1">
      <c r="A469" s="14"/>
      <c r="B469" s="253"/>
      <c r="C469" s="254"/>
      <c r="D469" s="244" t="s">
        <v>183</v>
      </c>
      <c r="E469" s="255" t="s">
        <v>1</v>
      </c>
      <c r="F469" s="256" t="s">
        <v>1518</v>
      </c>
      <c r="G469" s="254"/>
      <c r="H469" s="257">
        <v>7.8319999999999999</v>
      </c>
      <c r="I469" s="258"/>
      <c r="J469" s="254"/>
      <c r="K469" s="254"/>
      <c r="L469" s="259"/>
      <c r="M469" s="260"/>
      <c r="N469" s="261"/>
      <c r="O469" s="261"/>
      <c r="P469" s="261"/>
      <c r="Q469" s="261"/>
      <c r="R469" s="261"/>
      <c r="S469" s="261"/>
      <c r="T469" s="26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3" t="s">
        <v>183</v>
      </c>
      <c r="AU469" s="263" t="s">
        <v>88</v>
      </c>
      <c r="AV469" s="14" t="s">
        <v>88</v>
      </c>
      <c r="AW469" s="14" t="s">
        <v>34</v>
      </c>
      <c r="AX469" s="14" t="s">
        <v>79</v>
      </c>
      <c r="AY469" s="263" t="s">
        <v>174</v>
      </c>
    </row>
    <row r="470" s="13" customFormat="1">
      <c r="A470" s="13"/>
      <c r="B470" s="242"/>
      <c r="C470" s="243"/>
      <c r="D470" s="244" t="s">
        <v>183</v>
      </c>
      <c r="E470" s="245" t="s">
        <v>1</v>
      </c>
      <c r="F470" s="246" t="s">
        <v>197</v>
      </c>
      <c r="G470" s="243"/>
      <c r="H470" s="245" t="s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2" t="s">
        <v>183</v>
      </c>
      <c r="AU470" s="252" t="s">
        <v>88</v>
      </c>
      <c r="AV470" s="13" t="s">
        <v>86</v>
      </c>
      <c r="AW470" s="13" t="s">
        <v>34</v>
      </c>
      <c r="AX470" s="13" t="s">
        <v>79</v>
      </c>
      <c r="AY470" s="252" t="s">
        <v>174</v>
      </c>
    </row>
    <row r="471" s="14" customFormat="1">
      <c r="A471" s="14"/>
      <c r="B471" s="253"/>
      <c r="C471" s="254"/>
      <c r="D471" s="244" t="s">
        <v>183</v>
      </c>
      <c r="E471" s="255" t="s">
        <v>1</v>
      </c>
      <c r="F471" s="256" t="s">
        <v>238</v>
      </c>
      <c r="G471" s="254"/>
      <c r="H471" s="257">
        <v>13.44</v>
      </c>
      <c r="I471" s="258"/>
      <c r="J471" s="254"/>
      <c r="K471" s="254"/>
      <c r="L471" s="259"/>
      <c r="M471" s="260"/>
      <c r="N471" s="261"/>
      <c r="O471" s="261"/>
      <c r="P471" s="261"/>
      <c r="Q471" s="261"/>
      <c r="R471" s="261"/>
      <c r="S471" s="261"/>
      <c r="T471" s="26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3" t="s">
        <v>183</v>
      </c>
      <c r="AU471" s="263" t="s">
        <v>88</v>
      </c>
      <c r="AV471" s="14" t="s">
        <v>88</v>
      </c>
      <c r="AW471" s="14" t="s">
        <v>34</v>
      </c>
      <c r="AX471" s="14" t="s">
        <v>79</v>
      </c>
      <c r="AY471" s="263" t="s">
        <v>174</v>
      </c>
    </row>
    <row r="472" s="14" customFormat="1">
      <c r="A472" s="14"/>
      <c r="B472" s="253"/>
      <c r="C472" s="254"/>
      <c r="D472" s="244" t="s">
        <v>183</v>
      </c>
      <c r="E472" s="255" t="s">
        <v>1</v>
      </c>
      <c r="F472" s="256" t="s">
        <v>239</v>
      </c>
      <c r="G472" s="254"/>
      <c r="H472" s="257">
        <v>8.6400000000000006</v>
      </c>
      <c r="I472" s="258"/>
      <c r="J472" s="254"/>
      <c r="K472" s="254"/>
      <c r="L472" s="259"/>
      <c r="M472" s="260"/>
      <c r="N472" s="261"/>
      <c r="O472" s="261"/>
      <c r="P472" s="261"/>
      <c r="Q472" s="261"/>
      <c r="R472" s="261"/>
      <c r="S472" s="261"/>
      <c r="T472" s="26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3" t="s">
        <v>183</v>
      </c>
      <c r="AU472" s="263" t="s">
        <v>88</v>
      </c>
      <c r="AV472" s="14" t="s">
        <v>88</v>
      </c>
      <c r="AW472" s="14" t="s">
        <v>34</v>
      </c>
      <c r="AX472" s="14" t="s">
        <v>79</v>
      </c>
      <c r="AY472" s="263" t="s">
        <v>174</v>
      </c>
    </row>
    <row r="473" s="15" customFormat="1">
      <c r="A473" s="15"/>
      <c r="B473" s="264"/>
      <c r="C473" s="265"/>
      <c r="D473" s="244" t="s">
        <v>183</v>
      </c>
      <c r="E473" s="266" t="s">
        <v>1</v>
      </c>
      <c r="F473" s="267" t="s">
        <v>201</v>
      </c>
      <c r="G473" s="265"/>
      <c r="H473" s="268">
        <v>458.53100000000001</v>
      </c>
      <c r="I473" s="269"/>
      <c r="J473" s="265"/>
      <c r="K473" s="265"/>
      <c r="L473" s="270"/>
      <c r="M473" s="271"/>
      <c r="N473" s="272"/>
      <c r="O473" s="272"/>
      <c r="P473" s="272"/>
      <c r="Q473" s="272"/>
      <c r="R473" s="272"/>
      <c r="S473" s="272"/>
      <c r="T473" s="273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4" t="s">
        <v>183</v>
      </c>
      <c r="AU473" s="274" t="s">
        <v>88</v>
      </c>
      <c r="AV473" s="15" t="s">
        <v>181</v>
      </c>
      <c r="AW473" s="15" t="s">
        <v>34</v>
      </c>
      <c r="AX473" s="15" t="s">
        <v>86</v>
      </c>
      <c r="AY473" s="274" t="s">
        <v>174</v>
      </c>
    </row>
    <row r="474" s="2" customFormat="1" ht="49.05" customHeight="1">
      <c r="A474" s="39"/>
      <c r="B474" s="40"/>
      <c r="C474" s="229" t="s">
        <v>496</v>
      </c>
      <c r="D474" s="229" t="s">
        <v>176</v>
      </c>
      <c r="E474" s="230" t="s">
        <v>505</v>
      </c>
      <c r="F474" s="231" t="s">
        <v>506</v>
      </c>
      <c r="G474" s="232" t="s">
        <v>179</v>
      </c>
      <c r="H474" s="233">
        <v>474.01100000000002</v>
      </c>
      <c r="I474" s="234"/>
      <c r="J474" s="235">
        <f>ROUND(I474*H474,2)</f>
        <v>0</v>
      </c>
      <c r="K474" s="231" t="s">
        <v>180</v>
      </c>
      <c r="L474" s="45"/>
      <c r="M474" s="236" t="s">
        <v>1</v>
      </c>
      <c r="N474" s="237" t="s">
        <v>44</v>
      </c>
      <c r="O474" s="92"/>
      <c r="P474" s="238">
        <f>O474*H474</f>
        <v>0</v>
      </c>
      <c r="Q474" s="238">
        <v>0</v>
      </c>
      <c r="R474" s="238">
        <f>Q474*H474</f>
        <v>0</v>
      </c>
      <c r="S474" s="238">
        <v>0</v>
      </c>
      <c r="T474" s="23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40" t="s">
        <v>181</v>
      </c>
      <c r="AT474" s="240" t="s">
        <v>176</v>
      </c>
      <c r="AU474" s="240" t="s">
        <v>88</v>
      </c>
      <c r="AY474" s="18" t="s">
        <v>174</v>
      </c>
      <c r="BE474" s="241">
        <f>IF(N474="základní",J474,0)</f>
        <v>0</v>
      </c>
      <c r="BF474" s="241">
        <f>IF(N474="snížená",J474,0)</f>
        <v>0</v>
      </c>
      <c r="BG474" s="241">
        <f>IF(N474="zákl. přenesená",J474,0)</f>
        <v>0</v>
      </c>
      <c r="BH474" s="241">
        <f>IF(N474="sníž. přenesená",J474,0)</f>
        <v>0</v>
      </c>
      <c r="BI474" s="241">
        <f>IF(N474="nulová",J474,0)</f>
        <v>0</v>
      </c>
      <c r="BJ474" s="18" t="s">
        <v>86</v>
      </c>
      <c r="BK474" s="241">
        <f>ROUND(I474*H474,2)</f>
        <v>0</v>
      </c>
      <c r="BL474" s="18" t="s">
        <v>181</v>
      </c>
      <c r="BM474" s="240" t="s">
        <v>1677</v>
      </c>
    </row>
    <row r="475" s="13" customFormat="1">
      <c r="A475" s="13"/>
      <c r="B475" s="242"/>
      <c r="C475" s="243"/>
      <c r="D475" s="244" t="s">
        <v>183</v>
      </c>
      <c r="E475" s="245" t="s">
        <v>1</v>
      </c>
      <c r="F475" s="246" t="s">
        <v>1496</v>
      </c>
      <c r="G475" s="243"/>
      <c r="H475" s="245" t="s">
        <v>1</v>
      </c>
      <c r="I475" s="247"/>
      <c r="J475" s="243"/>
      <c r="K475" s="243"/>
      <c r="L475" s="248"/>
      <c r="M475" s="249"/>
      <c r="N475" s="250"/>
      <c r="O475" s="250"/>
      <c r="P475" s="250"/>
      <c r="Q475" s="250"/>
      <c r="R475" s="250"/>
      <c r="S475" s="250"/>
      <c r="T475" s="25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2" t="s">
        <v>183</v>
      </c>
      <c r="AU475" s="252" t="s">
        <v>88</v>
      </c>
      <c r="AV475" s="13" t="s">
        <v>86</v>
      </c>
      <c r="AW475" s="13" t="s">
        <v>34</v>
      </c>
      <c r="AX475" s="13" t="s">
        <v>79</v>
      </c>
      <c r="AY475" s="252" t="s">
        <v>174</v>
      </c>
    </row>
    <row r="476" s="13" customFormat="1">
      <c r="A476" s="13"/>
      <c r="B476" s="242"/>
      <c r="C476" s="243"/>
      <c r="D476" s="244" t="s">
        <v>183</v>
      </c>
      <c r="E476" s="245" t="s">
        <v>1</v>
      </c>
      <c r="F476" s="246" t="s">
        <v>185</v>
      </c>
      <c r="G476" s="243"/>
      <c r="H476" s="245" t="s">
        <v>1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2" t="s">
        <v>183</v>
      </c>
      <c r="AU476" s="252" t="s">
        <v>88</v>
      </c>
      <c r="AV476" s="13" t="s">
        <v>86</v>
      </c>
      <c r="AW476" s="13" t="s">
        <v>34</v>
      </c>
      <c r="AX476" s="13" t="s">
        <v>79</v>
      </c>
      <c r="AY476" s="252" t="s">
        <v>174</v>
      </c>
    </row>
    <row r="477" s="14" customFormat="1">
      <c r="A477" s="14"/>
      <c r="B477" s="253"/>
      <c r="C477" s="254"/>
      <c r="D477" s="244" t="s">
        <v>183</v>
      </c>
      <c r="E477" s="255" t="s">
        <v>1</v>
      </c>
      <c r="F477" s="256" t="s">
        <v>1511</v>
      </c>
      <c r="G477" s="254"/>
      <c r="H477" s="257">
        <v>428.61900000000003</v>
      </c>
      <c r="I477" s="258"/>
      <c r="J477" s="254"/>
      <c r="K477" s="254"/>
      <c r="L477" s="259"/>
      <c r="M477" s="260"/>
      <c r="N477" s="261"/>
      <c r="O477" s="261"/>
      <c r="P477" s="261"/>
      <c r="Q477" s="261"/>
      <c r="R477" s="261"/>
      <c r="S477" s="261"/>
      <c r="T477" s="26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3" t="s">
        <v>183</v>
      </c>
      <c r="AU477" s="263" t="s">
        <v>88</v>
      </c>
      <c r="AV477" s="14" t="s">
        <v>88</v>
      </c>
      <c r="AW477" s="14" t="s">
        <v>34</v>
      </c>
      <c r="AX477" s="14" t="s">
        <v>79</v>
      </c>
      <c r="AY477" s="263" t="s">
        <v>174</v>
      </c>
    </row>
    <row r="478" s="14" customFormat="1">
      <c r="A478" s="14"/>
      <c r="B478" s="253"/>
      <c r="C478" s="254"/>
      <c r="D478" s="244" t="s">
        <v>183</v>
      </c>
      <c r="E478" s="255" t="s">
        <v>1</v>
      </c>
      <c r="F478" s="256" t="s">
        <v>1514</v>
      </c>
      <c r="G478" s="254"/>
      <c r="H478" s="257">
        <v>11.392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3" t="s">
        <v>183</v>
      </c>
      <c r="AU478" s="263" t="s">
        <v>88</v>
      </c>
      <c r="AV478" s="14" t="s">
        <v>88</v>
      </c>
      <c r="AW478" s="14" t="s">
        <v>34</v>
      </c>
      <c r="AX478" s="14" t="s">
        <v>79</v>
      </c>
      <c r="AY478" s="263" t="s">
        <v>174</v>
      </c>
    </row>
    <row r="479" s="13" customFormat="1">
      <c r="A479" s="13"/>
      <c r="B479" s="242"/>
      <c r="C479" s="243"/>
      <c r="D479" s="244" t="s">
        <v>183</v>
      </c>
      <c r="E479" s="245" t="s">
        <v>1</v>
      </c>
      <c r="F479" s="246" t="s">
        <v>197</v>
      </c>
      <c r="G479" s="243"/>
      <c r="H479" s="245" t="s">
        <v>1</v>
      </c>
      <c r="I479" s="247"/>
      <c r="J479" s="243"/>
      <c r="K479" s="243"/>
      <c r="L479" s="248"/>
      <c r="M479" s="249"/>
      <c r="N479" s="250"/>
      <c r="O479" s="250"/>
      <c r="P479" s="250"/>
      <c r="Q479" s="250"/>
      <c r="R479" s="250"/>
      <c r="S479" s="250"/>
      <c r="T479" s="25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2" t="s">
        <v>183</v>
      </c>
      <c r="AU479" s="252" t="s">
        <v>88</v>
      </c>
      <c r="AV479" s="13" t="s">
        <v>86</v>
      </c>
      <c r="AW479" s="13" t="s">
        <v>34</v>
      </c>
      <c r="AX479" s="13" t="s">
        <v>79</v>
      </c>
      <c r="AY479" s="252" t="s">
        <v>174</v>
      </c>
    </row>
    <row r="480" s="14" customFormat="1">
      <c r="A480" s="14"/>
      <c r="B480" s="253"/>
      <c r="C480" s="254"/>
      <c r="D480" s="244" t="s">
        <v>183</v>
      </c>
      <c r="E480" s="255" t="s">
        <v>1</v>
      </c>
      <c r="F480" s="256" t="s">
        <v>1515</v>
      </c>
      <c r="G480" s="254"/>
      <c r="H480" s="257">
        <v>20</v>
      </c>
      <c r="I480" s="258"/>
      <c r="J480" s="254"/>
      <c r="K480" s="254"/>
      <c r="L480" s="259"/>
      <c r="M480" s="260"/>
      <c r="N480" s="261"/>
      <c r="O480" s="261"/>
      <c r="P480" s="261"/>
      <c r="Q480" s="261"/>
      <c r="R480" s="261"/>
      <c r="S480" s="261"/>
      <c r="T480" s="26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3" t="s">
        <v>183</v>
      </c>
      <c r="AU480" s="263" t="s">
        <v>88</v>
      </c>
      <c r="AV480" s="14" t="s">
        <v>88</v>
      </c>
      <c r="AW480" s="14" t="s">
        <v>34</v>
      </c>
      <c r="AX480" s="14" t="s">
        <v>79</v>
      </c>
      <c r="AY480" s="263" t="s">
        <v>174</v>
      </c>
    </row>
    <row r="481" s="14" customFormat="1">
      <c r="A481" s="14"/>
      <c r="B481" s="253"/>
      <c r="C481" s="254"/>
      <c r="D481" s="244" t="s">
        <v>183</v>
      </c>
      <c r="E481" s="255" t="s">
        <v>1</v>
      </c>
      <c r="F481" s="256" t="s">
        <v>1516</v>
      </c>
      <c r="G481" s="254"/>
      <c r="H481" s="257">
        <v>14</v>
      </c>
      <c r="I481" s="258"/>
      <c r="J481" s="254"/>
      <c r="K481" s="254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183</v>
      </c>
      <c r="AU481" s="263" t="s">
        <v>88</v>
      </c>
      <c r="AV481" s="14" t="s">
        <v>88</v>
      </c>
      <c r="AW481" s="14" t="s">
        <v>34</v>
      </c>
      <c r="AX481" s="14" t="s">
        <v>79</v>
      </c>
      <c r="AY481" s="263" t="s">
        <v>174</v>
      </c>
    </row>
    <row r="482" s="15" customFormat="1">
      <c r="A482" s="15"/>
      <c r="B482" s="264"/>
      <c r="C482" s="265"/>
      <c r="D482" s="244" t="s">
        <v>183</v>
      </c>
      <c r="E482" s="266" t="s">
        <v>1</v>
      </c>
      <c r="F482" s="267" t="s">
        <v>201</v>
      </c>
      <c r="G482" s="265"/>
      <c r="H482" s="268">
        <v>474.01100000000002</v>
      </c>
      <c r="I482" s="269"/>
      <c r="J482" s="265"/>
      <c r="K482" s="265"/>
      <c r="L482" s="270"/>
      <c r="M482" s="271"/>
      <c r="N482" s="272"/>
      <c r="O482" s="272"/>
      <c r="P482" s="272"/>
      <c r="Q482" s="272"/>
      <c r="R482" s="272"/>
      <c r="S482" s="272"/>
      <c r="T482" s="273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4" t="s">
        <v>183</v>
      </c>
      <c r="AU482" s="274" t="s">
        <v>88</v>
      </c>
      <c r="AV482" s="15" t="s">
        <v>181</v>
      </c>
      <c r="AW482" s="15" t="s">
        <v>34</v>
      </c>
      <c r="AX482" s="15" t="s">
        <v>86</v>
      </c>
      <c r="AY482" s="274" t="s">
        <v>174</v>
      </c>
    </row>
    <row r="483" s="2" customFormat="1" ht="44.25" customHeight="1">
      <c r="A483" s="39"/>
      <c r="B483" s="40"/>
      <c r="C483" s="229" t="s">
        <v>500</v>
      </c>
      <c r="D483" s="229" t="s">
        <v>176</v>
      </c>
      <c r="E483" s="230" t="s">
        <v>509</v>
      </c>
      <c r="F483" s="231" t="s">
        <v>510</v>
      </c>
      <c r="G483" s="232" t="s">
        <v>179</v>
      </c>
      <c r="H483" s="233">
        <v>334.82999999999998</v>
      </c>
      <c r="I483" s="234"/>
      <c r="J483" s="235">
        <f>ROUND(I483*H483,2)</f>
        <v>0</v>
      </c>
      <c r="K483" s="231" t="s">
        <v>180</v>
      </c>
      <c r="L483" s="45"/>
      <c r="M483" s="236" t="s">
        <v>1</v>
      </c>
      <c r="N483" s="237" t="s">
        <v>44</v>
      </c>
      <c r="O483" s="92"/>
      <c r="P483" s="238">
        <f>O483*H483</f>
        <v>0</v>
      </c>
      <c r="Q483" s="238">
        <v>0</v>
      </c>
      <c r="R483" s="238">
        <f>Q483*H483</f>
        <v>0</v>
      </c>
      <c r="S483" s="238">
        <v>0</v>
      </c>
      <c r="T483" s="239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40" t="s">
        <v>181</v>
      </c>
      <c r="AT483" s="240" t="s">
        <v>176</v>
      </c>
      <c r="AU483" s="240" t="s">
        <v>88</v>
      </c>
      <c r="AY483" s="18" t="s">
        <v>174</v>
      </c>
      <c r="BE483" s="241">
        <f>IF(N483="základní",J483,0)</f>
        <v>0</v>
      </c>
      <c r="BF483" s="241">
        <f>IF(N483="snížená",J483,0)</f>
        <v>0</v>
      </c>
      <c r="BG483" s="241">
        <f>IF(N483="zákl. přenesená",J483,0)</f>
        <v>0</v>
      </c>
      <c r="BH483" s="241">
        <f>IF(N483="sníž. přenesená",J483,0)</f>
        <v>0</v>
      </c>
      <c r="BI483" s="241">
        <f>IF(N483="nulová",J483,0)</f>
        <v>0</v>
      </c>
      <c r="BJ483" s="18" t="s">
        <v>86</v>
      </c>
      <c r="BK483" s="241">
        <f>ROUND(I483*H483,2)</f>
        <v>0</v>
      </c>
      <c r="BL483" s="18" t="s">
        <v>181</v>
      </c>
      <c r="BM483" s="240" t="s">
        <v>1678</v>
      </c>
    </row>
    <row r="484" s="13" customFormat="1">
      <c r="A484" s="13"/>
      <c r="B484" s="242"/>
      <c r="C484" s="243"/>
      <c r="D484" s="244" t="s">
        <v>183</v>
      </c>
      <c r="E484" s="245" t="s">
        <v>1</v>
      </c>
      <c r="F484" s="246" t="s">
        <v>483</v>
      </c>
      <c r="G484" s="243"/>
      <c r="H484" s="245" t="s">
        <v>1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2" t="s">
        <v>183</v>
      </c>
      <c r="AU484" s="252" t="s">
        <v>88</v>
      </c>
      <c r="AV484" s="13" t="s">
        <v>86</v>
      </c>
      <c r="AW484" s="13" t="s">
        <v>34</v>
      </c>
      <c r="AX484" s="13" t="s">
        <v>79</v>
      </c>
      <c r="AY484" s="252" t="s">
        <v>174</v>
      </c>
    </row>
    <row r="485" s="13" customFormat="1">
      <c r="A485" s="13"/>
      <c r="B485" s="242"/>
      <c r="C485" s="243"/>
      <c r="D485" s="244" t="s">
        <v>183</v>
      </c>
      <c r="E485" s="245" t="s">
        <v>1</v>
      </c>
      <c r="F485" s="246" t="s">
        <v>1496</v>
      </c>
      <c r="G485" s="243"/>
      <c r="H485" s="245" t="s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2" t="s">
        <v>183</v>
      </c>
      <c r="AU485" s="252" t="s">
        <v>88</v>
      </c>
      <c r="AV485" s="13" t="s">
        <v>86</v>
      </c>
      <c r="AW485" s="13" t="s">
        <v>34</v>
      </c>
      <c r="AX485" s="13" t="s">
        <v>79</v>
      </c>
      <c r="AY485" s="252" t="s">
        <v>174</v>
      </c>
    </row>
    <row r="486" s="13" customFormat="1">
      <c r="A486" s="13"/>
      <c r="B486" s="242"/>
      <c r="C486" s="243"/>
      <c r="D486" s="244" t="s">
        <v>183</v>
      </c>
      <c r="E486" s="245" t="s">
        <v>1</v>
      </c>
      <c r="F486" s="246" t="s">
        <v>185</v>
      </c>
      <c r="G486" s="243"/>
      <c r="H486" s="245" t="s">
        <v>1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2" t="s">
        <v>183</v>
      </c>
      <c r="AU486" s="252" t="s">
        <v>88</v>
      </c>
      <c r="AV486" s="13" t="s">
        <v>86</v>
      </c>
      <c r="AW486" s="13" t="s">
        <v>34</v>
      </c>
      <c r="AX486" s="13" t="s">
        <v>79</v>
      </c>
      <c r="AY486" s="252" t="s">
        <v>174</v>
      </c>
    </row>
    <row r="487" s="14" customFormat="1">
      <c r="A487" s="14"/>
      <c r="B487" s="253"/>
      <c r="C487" s="254"/>
      <c r="D487" s="244" t="s">
        <v>183</v>
      </c>
      <c r="E487" s="255" t="s">
        <v>1</v>
      </c>
      <c r="F487" s="256" t="s">
        <v>1505</v>
      </c>
      <c r="G487" s="254"/>
      <c r="H487" s="257">
        <v>322.26999999999998</v>
      </c>
      <c r="I487" s="258"/>
      <c r="J487" s="254"/>
      <c r="K487" s="254"/>
      <c r="L487" s="259"/>
      <c r="M487" s="260"/>
      <c r="N487" s="261"/>
      <c r="O487" s="261"/>
      <c r="P487" s="261"/>
      <c r="Q487" s="261"/>
      <c r="R487" s="261"/>
      <c r="S487" s="261"/>
      <c r="T487" s="26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3" t="s">
        <v>183</v>
      </c>
      <c r="AU487" s="263" t="s">
        <v>88</v>
      </c>
      <c r="AV487" s="14" t="s">
        <v>88</v>
      </c>
      <c r="AW487" s="14" t="s">
        <v>34</v>
      </c>
      <c r="AX487" s="14" t="s">
        <v>79</v>
      </c>
      <c r="AY487" s="263" t="s">
        <v>174</v>
      </c>
    </row>
    <row r="488" s="14" customFormat="1">
      <c r="A488" s="14"/>
      <c r="B488" s="253"/>
      <c r="C488" s="254"/>
      <c r="D488" s="244" t="s">
        <v>183</v>
      </c>
      <c r="E488" s="255" t="s">
        <v>1</v>
      </c>
      <c r="F488" s="256" t="s">
        <v>1506</v>
      </c>
      <c r="G488" s="254"/>
      <c r="H488" s="257">
        <v>3.5600000000000001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3" t="s">
        <v>183</v>
      </c>
      <c r="AU488" s="263" t="s">
        <v>88</v>
      </c>
      <c r="AV488" s="14" t="s">
        <v>88</v>
      </c>
      <c r="AW488" s="14" t="s">
        <v>34</v>
      </c>
      <c r="AX488" s="14" t="s">
        <v>79</v>
      </c>
      <c r="AY488" s="263" t="s">
        <v>174</v>
      </c>
    </row>
    <row r="489" s="13" customFormat="1">
      <c r="A489" s="13"/>
      <c r="B489" s="242"/>
      <c r="C489" s="243"/>
      <c r="D489" s="244" t="s">
        <v>183</v>
      </c>
      <c r="E489" s="245" t="s">
        <v>1</v>
      </c>
      <c r="F489" s="246" t="s">
        <v>197</v>
      </c>
      <c r="G489" s="243"/>
      <c r="H489" s="245" t="s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2" t="s">
        <v>183</v>
      </c>
      <c r="AU489" s="252" t="s">
        <v>88</v>
      </c>
      <c r="AV489" s="13" t="s">
        <v>86</v>
      </c>
      <c r="AW489" s="13" t="s">
        <v>34</v>
      </c>
      <c r="AX489" s="13" t="s">
        <v>79</v>
      </c>
      <c r="AY489" s="252" t="s">
        <v>174</v>
      </c>
    </row>
    <row r="490" s="14" customFormat="1">
      <c r="A490" s="14"/>
      <c r="B490" s="253"/>
      <c r="C490" s="254"/>
      <c r="D490" s="244" t="s">
        <v>183</v>
      </c>
      <c r="E490" s="255" t="s">
        <v>1</v>
      </c>
      <c r="F490" s="256" t="s">
        <v>198</v>
      </c>
      <c r="G490" s="254"/>
      <c r="H490" s="257">
        <v>6</v>
      </c>
      <c r="I490" s="258"/>
      <c r="J490" s="254"/>
      <c r="K490" s="254"/>
      <c r="L490" s="259"/>
      <c r="M490" s="260"/>
      <c r="N490" s="261"/>
      <c r="O490" s="261"/>
      <c r="P490" s="261"/>
      <c r="Q490" s="261"/>
      <c r="R490" s="261"/>
      <c r="S490" s="261"/>
      <c r="T490" s="26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3" t="s">
        <v>183</v>
      </c>
      <c r="AU490" s="263" t="s">
        <v>88</v>
      </c>
      <c r="AV490" s="14" t="s">
        <v>88</v>
      </c>
      <c r="AW490" s="14" t="s">
        <v>34</v>
      </c>
      <c r="AX490" s="14" t="s">
        <v>79</v>
      </c>
      <c r="AY490" s="263" t="s">
        <v>174</v>
      </c>
    </row>
    <row r="491" s="14" customFormat="1">
      <c r="A491" s="14"/>
      <c r="B491" s="253"/>
      <c r="C491" s="254"/>
      <c r="D491" s="244" t="s">
        <v>183</v>
      </c>
      <c r="E491" s="255" t="s">
        <v>1</v>
      </c>
      <c r="F491" s="256" t="s">
        <v>199</v>
      </c>
      <c r="G491" s="254"/>
      <c r="H491" s="257">
        <v>3</v>
      </c>
      <c r="I491" s="258"/>
      <c r="J491" s="254"/>
      <c r="K491" s="254"/>
      <c r="L491" s="259"/>
      <c r="M491" s="260"/>
      <c r="N491" s="261"/>
      <c r="O491" s="261"/>
      <c r="P491" s="261"/>
      <c r="Q491" s="261"/>
      <c r="R491" s="261"/>
      <c r="S491" s="261"/>
      <c r="T491" s="26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3" t="s">
        <v>183</v>
      </c>
      <c r="AU491" s="263" t="s">
        <v>88</v>
      </c>
      <c r="AV491" s="14" t="s">
        <v>88</v>
      </c>
      <c r="AW491" s="14" t="s">
        <v>34</v>
      </c>
      <c r="AX491" s="14" t="s">
        <v>79</v>
      </c>
      <c r="AY491" s="263" t="s">
        <v>174</v>
      </c>
    </row>
    <row r="492" s="15" customFormat="1">
      <c r="A492" s="15"/>
      <c r="B492" s="264"/>
      <c r="C492" s="265"/>
      <c r="D492" s="244" t="s">
        <v>183</v>
      </c>
      <c r="E492" s="266" t="s">
        <v>1</v>
      </c>
      <c r="F492" s="267" t="s">
        <v>201</v>
      </c>
      <c r="G492" s="265"/>
      <c r="H492" s="268">
        <v>334.82999999999998</v>
      </c>
      <c r="I492" s="269"/>
      <c r="J492" s="265"/>
      <c r="K492" s="265"/>
      <c r="L492" s="270"/>
      <c r="M492" s="271"/>
      <c r="N492" s="272"/>
      <c r="O492" s="272"/>
      <c r="P492" s="272"/>
      <c r="Q492" s="272"/>
      <c r="R492" s="272"/>
      <c r="S492" s="272"/>
      <c r="T492" s="273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4" t="s">
        <v>183</v>
      </c>
      <c r="AU492" s="274" t="s">
        <v>88</v>
      </c>
      <c r="AV492" s="15" t="s">
        <v>181</v>
      </c>
      <c r="AW492" s="15" t="s">
        <v>34</v>
      </c>
      <c r="AX492" s="15" t="s">
        <v>86</v>
      </c>
      <c r="AY492" s="274" t="s">
        <v>174</v>
      </c>
    </row>
    <row r="493" s="2" customFormat="1" ht="44.25" customHeight="1">
      <c r="A493" s="39"/>
      <c r="B493" s="40"/>
      <c r="C493" s="229" t="s">
        <v>504</v>
      </c>
      <c r="D493" s="229" t="s">
        <v>176</v>
      </c>
      <c r="E493" s="230" t="s">
        <v>514</v>
      </c>
      <c r="F493" s="231" t="s">
        <v>515</v>
      </c>
      <c r="G493" s="232" t="s">
        <v>179</v>
      </c>
      <c r="H493" s="233">
        <v>458.53100000000001</v>
      </c>
      <c r="I493" s="234"/>
      <c r="J493" s="235">
        <f>ROUND(I493*H493,2)</f>
        <v>0</v>
      </c>
      <c r="K493" s="231" t="s">
        <v>180</v>
      </c>
      <c r="L493" s="45"/>
      <c r="M493" s="236" t="s">
        <v>1</v>
      </c>
      <c r="N493" s="237" t="s">
        <v>44</v>
      </c>
      <c r="O493" s="92"/>
      <c r="P493" s="238">
        <f>O493*H493</f>
        <v>0</v>
      </c>
      <c r="Q493" s="238">
        <v>0</v>
      </c>
      <c r="R493" s="238">
        <f>Q493*H493</f>
        <v>0</v>
      </c>
      <c r="S493" s="238">
        <v>0</v>
      </c>
      <c r="T493" s="23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40" t="s">
        <v>181</v>
      </c>
      <c r="AT493" s="240" t="s">
        <v>176</v>
      </c>
      <c r="AU493" s="240" t="s">
        <v>88</v>
      </c>
      <c r="AY493" s="18" t="s">
        <v>174</v>
      </c>
      <c r="BE493" s="241">
        <f>IF(N493="základní",J493,0)</f>
        <v>0</v>
      </c>
      <c r="BF493" s="241">
        <f>IF(N493="snížená",J493,0)</f>
        <v>0</v>
      </c>
      <c r="BG493" s="241">
        <f>IF(N493="zákl. přenesená",J493,0)</f>
        <v>0</v>
      </c>
      <c r="BH493" s="241">
        <f>IF(N493="sníž. přenesená",J493,0)</f>
        <v>0</v>
      </c>
      <c r="BI493" s="241">
        <f>IF(N493="nulová",J493,0)</f>
        <v>0</v>
      </c>
      <c r="BJ493" s="18" t="s">
        <v>86</v>
      </c>
      <c r="BK493" s="241">
        <f>ROUND(I493*H493,2)</f>
        <v>0</v>
      </c>
      <c r="BL493" s="18" t="s">
        <v>181</v>
      </c>
      <c r="BM493" s="240" t="s">
        <v>1679</v>
      </c>
    </row>
    <row r="494" s="13" customFormat="1">
      <c r="A494" s="13"/>
      <c r="B494" s="242"/>
      <c r="C494" s="243"/>
      <c r="D494" s="244" t="s">
        <v>183</v>
      </c>
      <c r="E494" s="245" t="s">
        <v>1</v>
      </c>
      <c r="F494" s="246" t="s">
        <v>1496</v>
      </c>
      <c r="G494" s="243"/>
      <c r="H494" s="245" t="s">
        <v>1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2" t="s">
        <v>183</v>
      </c>
      <c r="AU494" s="252" t="s">
        <v>88</v>
      </c>
      <c r="AV494" s="13" t="s">
        <v>86</v>
      </c>
      <c r="AW494" s="13" t="s">
        <v>34</v>
      </c>
      <c r="AX494" s="13" t="s">
        <v>79</v>
      </c>
      <c r="AY494" s="252" t="s">
        <v>174</v>
      </c>
    </row>
    <row r="495" s="13" customFormat="1">
      <c r="A495" s="13"/>
      <c r="B495" s="242"/>
      <c r="C495" s="243"/>
      <c r="D495" s="244" t="s">
        <v>183</v>
      </c>
      <c r="E495" s="245" t="s">
        <v>1</v>
      </c>
      <c r="F495" s="246" t="s">
        <v>185</v>
      </c>
      <c r="G495" s="243"/>
      <c r="H495" s="245" t="s">
        <v>1</v>
      </c>
      <c r="I495" s="247"/>
      <c r="J495" s="243"/>
      <c r="K495" s="243"/>
      <c r="L495" s="248"/>
      <c r="M495" s="249"/>
      <c r="N495" s="250"/>
      <c r="O495" s="250"/>
      <c r="P495" s="250"/>
      <c r="Q495" s="250"/>
      <c r="R495" s="250"/>
      <c r="S495" s="250"/>
      <c r="T495" s="25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2" t="s">
        <v>183</v>
      </c>
      <c r="AU495" s="252" t="s">
        <v>88</v>
      </c>
      <c r="AV495" s="13" t="s">
        <v>86</v>
      </c>
      <c r="AW495" s="13" t="s">
        <v>34</v>
      </c>
      <c r="AX495" s="13" t="s">
        <v>79</v>
      </c>
      <c r="AY495" s="252" t="s">
        <v>174</v>
      </c>
    </row>
    <row r="496" s="14" customFormat="1">
      <c r="A496" s="14"/>
      <c r="B496" s="253"/>
      <c r="C496" s="254"/>
      <c r="D496" s="244" t="s">
        <v>183</v>
      </c>
      <c r="E496" s="255" t="s">
        <v>1</v>
      </c>
      <c r="F496" s="256" t="s">
        <v>1511</v>
      </c>
      <c r="G496" s="254"/>
      <c r="H496" s="257">
        <v>428.61900000000003</v>
      </c>
      <c r="I496" s="258"/>
      <c r="J496" s="254"/>
      <c r="K496" s="254"/>
      <c r="L496" s="259"/>
      <c r="M496" s="260"/>
      <c r="N496" s="261"/>
      <c r="O496" s="261"/>
      <c r="P496" s="261"/>
      <c r="Q496" s="261"/>
      <c r="R496" s="261"/>
      <c r="S496" s="261"/>
      <c r="T496" s="26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3" t="s">
        <v>183</v>
      </c>
      <c r="AU496" s="263" t="s">
        <v>88</v>
      </c>
      <c r="AV496" s="14" t="s">
        <v>88</v>
      </c>
      <c r="AW496" s="14" t="s">
        <v>34</v>
      </c>
      <c r="AX496" s="14" t="s">
        <v>79</v>
      </c>
      <c r="AY496" s="263" t="s">
        <v>174</v>
      </c>
    </row>
    <row r="497" s="14" customFormat="1">
      <c r="A497" s="14"/>
      <c r="B497" s="253"/>
      <c r="C497" s="254"/>
      <c r="D497" s="244" t="s">
        <v>183</v>
      </c>
      <c r="E497" s="255" t="s">
        <v>1</v>
      </c>
      <c r="F497" s="256" t="s">
        <v>1518</v>
      </c>
      <c r="G497" s="254"/>
      <c r="H497" s="257">
        <v>7.8319999999999999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183</v>
      </c>
      <c r="AU497" s="263" t="s">
        <v>88</v>
      </c>
      <c r="AV497" s="14" t="s">
        <v>88</v>
      </c>
      <c r="AW497" s="14" t="s">
        <v>34</v>
      </c>
      <c r="AX497" s="14" t="s">
        <v>79</v>
      </c>
      <c r="AY497" s="263" t="s">
        <v>174</v>
      </c>
    </row>
    <row r="498" s="13" customFormat="1">
      <c r="A498" s="13"/>
      <c r="B498" s="242"/>
      <c r="C498" s="243"/>
      <c r="D498" s="244" t="s">
        <v>183</v>
      </c>
      <c r="E498" s="245" t="s">
        <v>1</v>
      </c>
      <c r="F498" s="246" t="s">
        <v>197</v>
      </c>
      <c r="G498" s="243"/>
      <c r="H498" s="245" t="s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2" t="s">
        <v>183</v>
      </c>
      <c r="AU498" s="252" t="s">
        <v>88</v>
      </c>
      <c r="AV498" s="13" t="s">
        <v>86</v>
      </c>
      <c r="AW498" s="13" t="s">
        <v>34</v>
      </c>
      <c r="AX498" s="13" t="s">
        <v>79</v>
      </c>
      <c r="AY498" s="252" t="s">
        <v>174</v>
      </c>
    </row>
    <row r="499" s="14" customFormat="1">
      <c r="A499" s="14"/>
      <c r="B499" s="253"/>
      <c r="C499" s="254"/>
      <c r="D499" s="244" t="s">
        <v>183</v>
      </c>
      <c r="E499" s="255" t="s">
        <v>1</v>
      </c>
      <c r="F499" s="256" t="s">
        <v>238</v>
      </c>
      <c r="G499" s="254"/>
      <c r="H499" s="257">
        <v>13.44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3" t="s">
        <v>183</v>
      </c>
      <c r="AU499" s="263" t="s">
        <v>88</v>
      </c>
      <c r="AV499" s="14" t="s">
        <v>88</v>
      </c>
      <c r="AW499" s="14" t="s">
        <v>34</v>
      </c>
      <c r="AX499" s="14" t="s">
        <v>79</v>
      </c>
      <c r="AY499" s="263" t="s">
        <v>174</v>
      </c>
    </row>
    <row r="500" s="14" customFormat="1">
      <c r="A500" s="14"/>
      <c r="B500" s="253"/>
      <c r="C500" s="254"/>
      <c r="D500" s="244" t="s">
        <v>183</v>
      </c>
      <c r="E500" s="255" t="s">
        <v>1</v>
      </c>
      <c r="F500" s="256" t="s">
        <v>239</v>
      </c>
      <c r="G500" s="254"/>
      <c r="H500" s="257">
        <v>8.6400000000000006</v>
      </c>
      <c r="I500" s="258"/>
      <c r="J500" s="254"/>
      <c r="K500" s="254"/>
      <c r="L500" s="259"/>
      <c r="M500" s="260"/>
      <c r="N500" s="261"/>
      <c r="O500" s="261"/>
      <c r="P500" s="261"/>
      <c r="Q500" s="261"/>
      <c r="R500" s="261"/>
      <c r="S500" s="261"/>
      <c r="T500" s="262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3" t="s">
        <v>183</v>
      </c>
      <c r="AU500" s="263" t="s">
        <v>88</v>
      </c>
      <c r="AV500" s="14" t="s">
        <v>88</v>
      </c>
      <c r="AW500" s="14" t="s">
        <v>34</v>
      </c>
      <c r="AX500" s="14" t="s">
        <v>79</v>
      </c>
      <c r="AY500" s="263" t="s">
        <v>174</v>
      </c>
    </row>
    <row r="501" s="15" customFormat="1">
      <c r="A501" s="15"/>
      <c r="B501" s="264"/>
      <c r="C501" s="265"/>
      <c r="D501" s="244" t="s">
        <v>183</v>
      </c>
      <c r="E501" s="266" t="s">
        <v>1</v>
      </c>
      <c r="F501" s="267" t="s">
        <v>201</v>
      </c>
      <c r="G501" s="265"/>
      <c r="H501" s="268">
        <v>458.53100000000001</v>
      </c>
      <c r="I501" s="269"/>
      <c r="J501" s="265"/>
      <c r="K501" s="265"/>
      <c r="L501" s="270"/>
      <c r="M501" s="271"/>
      <c r="N501" s="272"/>
      <c r="O501" s="272"/>
      <c r="P501" s="272"/>
      <c r="Q501" s="272"/>
      <c r="R501" s="272"/>
      <c r="S501" s="272"/>
      <c r="T501" s="273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4" t="s">
        <v>183</v>
      </c>
      <c r="AU501" s="274" t="s">
        <v>88</v>
      </c>
      <c r="AV501" s="15" t="s">
        <v>181</v>
      </c>
      <c r="AW501" s="15" t="s">
        <v>34</v>
      </c>
      <c r="AX501" s="15" t="s">
        <v>86</v>
      </c>
      <c r="AY501" s="274" t="s">
        <v>174</v>
      </c>
    </row>
    <row r="502" s="2" customFormat="1" ht="49.05" customHeight="1">
      <c r="A502" s="39"/>
      <c r="B502" s="40"/>
      <c r="C502" s="229" t="s">
        <v>508</v>
      </c>
      <c r="D502" s="229" t="s">
        <v>176</v>
      </c>
      <c r="E502" s="230" t="s">
        <v>1680</v>
      </c>
      <c r="F502" s="231" t="s">
        <v>1681</v>
      </c>
      <c r="G502" s="232" t="s">
        <v>179</v>
      </c>
      <c r="H502" s="233">
        <v>18</v>
      </c>
      <c r="I502" s="234"/>
      <c r="J502" s="235">
        <f>ROUND(I502*H502,2)</f>
        <v>0</v>
      </c>
      <c r="K502" s="231" t="s">
        <v>180</v>
      </c>
      <c r="L502" s="45"/>
      <c r="M502" s="236" t="s">
        <v>1</v>
      </c>
      <c r="N502" s="237" t="s">
        <v>44</v>
      </c>
      <c r="O502" s="92"/>
      <c r="P502" s="238">
        <f>O502*H502</f>
        <v>0</v>
      </c>
      <c r="Q502" s="238">
        <v>0.083500000000000005</v>
      </c>
      <c r="R502" s="238">
        <f>Q502*H502</f>
        <v>1.5030000000000001</v>
      </c>
      <c r="S502" s="238">
        <v>0</v>
      </c>
      <c r="T502" s="239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40" t="s">
        <v>181</v>
      </c>
      <c r="AT502" s="240" t="s">
        <v>176</v>
      </c>
      <c r="AU502" s="240" t="s">
        <v>88</v>
      </c>
      <c r="AY502" s="18" t="s">
        <v>174</v>
      </c>
      <c r="BE502" s="241">
        <f>IF(N502="základní",J502,0)</f>
        <v>0</v>
      </c>
      <c r="BF502" s="241">
        <f>IF(N502="snížená",J502,0)</f>
        <v>0</v>
      </c>
      <c r="BG502" s="241">
        <f>IF(N502="zákl. přenesená",J502,0)</f>
        <v>0</v>
      </c>
      <c r="BH502" s="241">
        <f>IF(N502="sníž. přenesená",J502,0)</f>
        <v>0</v>
      </c>
      <c r="BI502" s="241">
        <f>IF(N502="nulová",J502,0)</f>
        <v>0</v>
      </c>
      <c r="BJ502" s="18" t="s">
        <v>86</v>
      </c>
      <c r="BK502" s="241">
        <f>ROUND(I502*H502,2)</f>
        <v>0</v>
      </c>
      <c r="BL502" s="18" t="s">
        <v>181</v>
      </c>
      <c r="BM502" s="240" t="s">
        <v>1682</v>
      </c>
    </row>
    <row r="503" s="13" customFormat="1">
      <c r="A503" s="13"/>
      <c r="B503" s="242"/>
      <c r="C503" s="243"/>
      <c r="D503" s="244" t="s">
        <v>183</v>
      </c>
      <c r="E503" s="245" t="s">
        <v>1</v>
      </c>
      <c r="F503" s="246" t="s">
        <v>1683</v>
      </c>
      <c r="G503" s="243"/>
      <c r="H503" s="245" t="s">
        <v>1</v>
      </c>
      <c r="I503" s="247"/>
      <c r="J503" s="243"/>
      <c r="K503" s="243"/>
      <c r="L503" s="248"/>
      <c r="M503" s="249"/>
      <c r="N503" s="250"/>
      <c r="O503" s="250"/>
      <c r="P503" s="250"/>
      <c r="Q503" s="250"/>
      <c r="R503" s="250"/>
      <c r="S503" s="250"/>
      <c r="T503" s="25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2" t="s">
        <v>183</v>
      </c>
      <c r="AU503" s="252" t="s">
        <v>88</v>
      </c>
      <c r="AV503" s="13" t="s">
        <v>86</v>
      </c>
      <c r="AW503" s="13" t="s">
        <v>34</v>
      </c>
      <c r="AX503" s="13" t="s">
        <v>79</v>
      </c>
      <c r="AY503" s="252" t="s">
        <v>174</v>
      </c>
    </row>
    <row r="504" s="14" customFormat="1">
      <c r="A504" s="14"/>
      <c r="B504" s="253"/>
      <c r="C504" s="254"/>
      <c r="D504" s="244" t="s">
        <v>183</v>
      </c>
      <c r="E504" s="255" t="s">
        <v>1</v>
      </c>
      <c r="F504" s="256" t="s">
        <v>1684</v>
      </c>
      <c r="G504" s="254"/>
      <c r="H504" s="257">
        <v>18</v>
      </c>
      <c r="I504" s="258"/>
      <c r="J504" s="254"/>
      <c r="K504" s="254"/>
      <c r="L504" s="259"/>
      <c r="M504" s="260"/>
      <c r="N504" s="261"/>
      <c r="O504" s="261"/>
      <c r="P504" s="261"/>
      <c r="Q504" s="261"/>
      <c r="R504" s="261"/>
      <c r="S504" s="261"/>
      <c r="T504" s="26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3" t="s">
        <v>183</v>
      </c>
      <c r="AU504" s="263" t="s">
        <v>88</v>
      </c>
      <c r="AV504" s="14" t="s">
        <v>88</v>
      </c>
      <c r="AW504" s="14" t="s">
        <v>34</v>
      </c>
      <c r="AX504" s="14" t="s">
        <v>86</v>
      </c>
      <c r="AY504" s="263" t="s">
        <v>174</v>
      </c>
    </row>
    <row r="505" s="2" customFormat="1" ht="66.75" customHeight="1">
      <c r="A505" s="39"/>
      <c r="B505" s="40"/>
      <c r="C505" s="229" t="s">
        <v>513</v>
      </c>
      <c r="D505" s="229" t="s">
        <v>176</v>
      </c>
      <c r="E505" s="230" t="s">
        <v>518</v>
      </c>
      <c r="F505" s="231" t="s">
        <v>519</v>
      </c>
      <c r="G505" s="232" t="s">
        <v>179</v>
      </c>
      <c r="H505" s="233">
        <v>1.3799999999999999</v>
      </c>
      <c r="I505" s="234"/>
      <c r="J505" s="235">
        <f>ROUND(I505*H505,2)</f>
        <v>0</v>
      </c>
      <c r="K505" s="231" t="s">
        <v>180</v>
      </c>
      <c r="L505" s="45"/>
      <c r="M505" s="236" t="s">
        <v>1</v>
      </c>
      <c r="N505" s="237" t="s">
        <v>44</v>
      </c>
      <c r="O505" s="92"/>
      <c r="P505" s="238">
        <f>O505*H505</f>
        <v>0</v>
      </c>
      <c r="Q505" s="238">
        <v>0.10100000000000001</v>
      </c>
      <c r="R505" s="238">
        <f>Q505*H505</f>
        <v>0.13938</v>
      </c>
      <c r="S505" s="238">
        <v>0</v>
      </c>
      <c r="T505" s="23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40" t="s">
        <v>181</v>
      </c>
      <c r="AT505" s="240" t="s">
        <v>176</v>
      </c>
      <c r="AU505" s="240" t="s">
        <v>88</v>
      </c>
      <c r="AY505" s="18" t="s">
        <v>174</v>
      </c>
      <c r="BE505" s="241">
        <f>IF(N505="základní",J505,0)</f>
        <v>0</v>
      </c>
      <c r="BF505" s="241">
        <f>IF(N505="snížená",J505,0)</f>
        <v>0</v>
      </c>
      <c r="BG505" s="241">
        <f>IF(N505="zákl. přenesená",J505,0)</f>
        <v>0</v>
      </c>
      <c r="BH505" s="241">
        <f>IF(N505="sníž. přenesená",J505,0)</f>
        <v>0</v>
      </c>
      <c r="BI505" s="241">
        <f>IF(N505="nulová",J505,0)</f>
        <v>0</v>
      </c>
      <c r="BJ505" s="18" t="s">
        <v>86</v>
      </c>
      <c r="BK505" s="241">
        <f>ROUND(I505*H505,2)</f>
        <v>0</v>
      </c>
      <c r="BL505" s="18" t="s">
        <v>181</v>
      </c>
      <c r="BM505" s="240" t="s">
        <v>1685</v>
      </c>
    </row>
    <row r="506" s="13" customFormat="1">
      <c r="A506" s="13"/>
      <c r="B506" s="242"/>
      <c r="C506" s="243"/>
      <c r="D506" s="244" t="s">
        <v>183</v>
      </c>
      <c r="E506" s="245" t="s">
        <v>1</v>
      </c>
      <c r="F506" s="246" t="s">
        <v>1496</v>
      </c>
      <c r="G506" s="243"/>
      <c r="H506" s="245" t="s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2" t="s">
        <v>183</v>
      </c>
      <c r="AU506" s="252" t="s">
        <v>88</v>
      </c>
      <c r="AV506" s="13" t="s">
        <v>86</v>
      </c>
      <c r="AW506" s="13" t="s">
        <v>34</v>
      </c>
      <c r="AX506" s="13" t="s">
        <v>79</v>
      </c>
      <c r="AY506" s="252" t="s">
        <v>174</v>
      </c>
    </row>
    <row r="507" s="13" customFormat="1">
      <c r="A507" s="13"/>
      <c r="B507" s="242"/>
      <c r="C507" s="243"/>
      <c r="D507" s="244" t="s">
        <v>183</v>
      </c>
      <c r="E507" s="245" t="s">
        <v>1</v>
      </c>
      <c r="F507" s="246" t="s">
        <v>185</v>
      </c>
      <c r="G507" s="243"/>
      <c r="H507" s="245" t="s">
        <v>1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2" t="s">
        <v>183</v>
      </c>
      <c r="AU507" s="252" t="s">
        <v>88</v>
      </c>
      <c r="AV507" s="13" t="s">
        <v>86</v>
      </c>
      <c r="AW507" s="13" t="s">
        <v>34</v>
      </c>
      <c r="AX507" s="13" t="s">
        <v>79</v>
      </c>
      <c r="AY507" s="252" t="s">
        <v>174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1497</v>
      </c>
      <c r="G508" s="254"/>
      <c r="H508" s="257">
        <v>1.3799999999999999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2" customFormat="1" ht="24.15" customHeight="1">
      <c r="A509" s="39"/>
      <c r="B509" s="40"/>
      <c r="C509" s="279" t="s">
        <v>517</v>
      </c>
      <c r="D509" s="279" t="s">
        <v>298</v>
      </c>
      <c r="E509" s="280" t="s">
        <v>522</v>
      </c>
      <c r="F509" s="281" t="s">
        <v>523</v>
      </c>
      <c r="G509" s="282" t="s">
        <v>179</v>
      </c>
      <c r="H509" s="283">
        <v>0.069000000000000006</v>
      </c>
      <c r="I509" s="284"/>
      <c r="J509" s="285">
        <f>ROUND(I509*H509,2)</f>
        <v>0</v>
      </c>
      <c r="K509" s="281" t="s">
        <v>180</v>
      </c>
      <c r="L509" s="286"/>
      <c r="M509" s="287" t="s">
        <v>1</v>
      </c>
      <c r="N509" s="288" t="s">
        <v>44</v>
      </c>
      <c r="O509" s="92"/>
      <c r="P509" s="238">
        <f>O509*H509</f>
        <v>0</v>
      </c>
      <c r="Q509" s="238">
        <v>0.11500000000000001</v>
      </c>
      <c r="R509" s="238">
        <f>Q509*H509</f>
        <v>0.0079350000000000011</v>
      </c>
      <c r="S509" s="238">
        <v>0</v>
      </c>
      <c r="T509" s="23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0" t="s">
        <v>240</v>
      </c>
      <c r="AT509" s="240" t="s">
        <v>298</v>
      </c>
      <c r="AU509" s="240" t="s">
        <v>88</v>
      </c>
      <c r="AY509" s="18" t="s">
        <v>174</v>
      </c>
      <c r="BE509" s="241">
        <f>IF(N509="základní",J509,0)</f>
        <v>0</v>
      </c>
      <c r="BF509" s="241">
        <f>IF(N509="snížená",J509,0)</f>
        <v>0</v>
      </c>
      <c r="BG509" s="241">
        <f>IF(N509="zákl. přenesená",J509,0)</f>
        <v>0</v>
      </c>
      <c r="BH509" s="241">
        <f>IF(N509="sníž. přenesená",J509,0)</f>
        <v>0</v>
      </c>
      <c r="BI509" s="241">
        <f>IF(N509="nulová",J509,0)</f>
        <v>0</v>
      </c>
      <c r="BJ509" s="18" t="s">
        <v>86</v>
      </c>
      <c r="BK509" s="241">
        <f>ROUND(I509*H509,2)</f>
        <v>0</v>
      </c>
      <c r="BL509" s="18" t="s">
        <v>181</v>
      </c>
      <c r="BM509" s="240" t="s">
        <v>1686</v>
      </c>
    </row>
    <row r="510" s="14" customFormat="1">
      <c r="A510" s="14"/>
      <c r="B510" s="253"/>
      <c r="C510" s="254"/>
      <c r="D510" s="244" t="s">
        <v>183</v>
      </c>
      <c r="E510" s="255" t="s">
        <v>1</v>
      </c>
      <c r="F510" s="256" t="s">
        <v>1687</v>
      </c>
      <c r="G510" s="254"/>
      <c r="H510" s="257">
        <v>0.069000000000000006</v>
      </c>
      <c r="I510" s="258"/>
      <c r="J510" s="254"/>
      <c r="K510" s="254"/>
      <c r="L510" s="259"/>
      <c r="M510" s="260"/>
      <c r="N510" s="261"/>
      <c r="O510" s="261"/>
      <c r="P510" s="261"/>
      <c r="Q510" s="261"/>
      <c r="R510" s="261"/>
      <c r="S510" s="261"/>
      <c r="T510" s="26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3" t="s">
        <v>183</v>
      </c>
      <c r="AU510" s="263" t="s">
        <v>88</v>
      </c>
      <c r="AV510" s="14" t="s">
        <v>88</v>
      </c>
      <c r="AW510" s="14" t="s">
        <v>34</v>
      </c>
      <c r="AX510" s="14" t="s">
        <v>86</v>
      </c>
      <c r="AY510" s="263" t="s">
        <v>174</v>
      </c>
    </row>
    <row r="511" s="12" customFormat="1" ht="22.8" customHeight="1">
      <c r="A511" s="12"/>
      <c r="B511" s="213"/>
      <c r="C511" s="214"/>
      <c r="D511" s="215" t="s">
        <v>78</v>
      </c>
      <c r="E511" s="227" t="s">
        <v>240</v>
      </c>
      <c r="F511" s="227" t="s">
        <v>526</v>
      </c>
      <c r="G511" s="214"/>
      <c r="H511" s="214"/>
      <c r="I511" s="217"/>
      <c r="J511" s="228">
        <f>BK511</f>
        <v>0</v>
      </c>
      <c r="K511" s="214"/>
      <c r="L511" s="219"/>
      <c r="M511" s="220"/>
      <c r="N511" s="221"/>
      <c r="O511" s="221"/>
      <c r="P511" s="222">
        <f>SUM(P512:P581)</f>
        <v>0</v>
      </c>
      <c r="Q511" s="221"/>
      <c r="R511" s="222">
        <f>SUM(R512:R581)</f>
        <v>14.968088710000002</v>
      </c>
      <c r="S511" s="221"/>
      <c r="T511" s="223">
        <f>SUM(T512:T581)</f>
        <v>0.10000000000000001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24" t="s">
        <v>86</v>
      </c>
      <c r="AT511" s="225" t="s">
        <v>78</v>
      </c>
      <c r="AU511" s="225" t="s">
        <v>86</v>
      </c>
      <c r="AY511" s="224" t="s">
        <v>174</v>
      </c>
      <c r="BK511" s="226">
        <f>SUM(BK512:BK581)</f>
        <v>0</v>
      </c>
    </row>
    <row r="512" s="2" customFormat="1" ht="44.25" customHeight="1">
      <c r="A512" s="39"/>
      <c r="B512" s="40"/>
      <c r="C512" s="229" t="s">
        <v>521</v>
      </c>
      <c r="D512" s="229" t="s">
        <v>176</v>
      </c>
      <c r="E512" s="230" t="s">
        <v>1688</v>
      </c>
      <c r="F512" s="231" t="s">
        <v>1689</v>
      </c>
      <c r="G512" s="232" t="s">
        <v>437</v>
      </c>
      <c r="H512" s="233">
        <v>6</v>
      </c>
      <c r="I512" s="234"/>
      <c r="J512" s="235">
        <f>ROUND(I512*H512,2)</f>
        <v>0</v>
      </c>
      <c r="K512" s="231" t="s">
        <v>180</v>
      </c>
      <c r="L512" s="45"/>
      <c r="M512" s="236" t="s">
        <v>1</v>
      </c>
      <c r="N512" s="237" t="s">
        <v>44</v>
      </c>
      <c r="O512" s="92"/>
      <c r="P512" s="238">
        <f>O512*H512</f>
        <v>0</v>
      </c>
      <c r="Q512" s="238">
        <v>0.0016692</v>
      </c>
      <c r="R512" s="238">
        <f>Q512*H512</f>
        <v>0.0100152</v>
      </c>
      <c r="S512" s="238">
        <v>0</v>
      </c>
      <c r="T512" s="239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40" t="s">
        <v>181</v>
      </c>
      <c r="AT512" s="240" t="s">
        <v>176</v>
      </c>
      <c r="AU512" s="240" t="s">
        <v>88</v>
      </c>
      <c r="AY512" s="18" t="s">
        <v>174</v>
      </c>
      <c r="BE512" s="241">
        <f>IF(N512="základní",J512,0)</f>
        <v>0</v>
      </c>
      <c r="BF512" s="241">
        <f>IF(N512="snížená",J512,0)</f>
        <v>0</v>
      </c>
      <c r="BG512" s="241">
        <f>IF(N512="zákl. přenesená",J512,0)</f>
        <v>0</v>
      </c>
      <c r="BH512" s="241">
        <f>IF(N512="sníž. přenesená",J512,0)</f>
        <v>0</v>
      </c>
      <c r="BI512" s="241">
        <f>IF(N512="nulová",J512,0)</f>
        <v>0</v>
      </c>
      <c r="BJ512" s="18" t="s">
        <v>86</v>
      </c>
      <c r="BK512" s="241">
        <f>ROUND(I512*H512,2)</f>
        <v>0</v>
      </c>
      <c r="BL512" s="18" t="s">
        <v>181</v>
      </c>
      <c r="BM512" s="240" t="s">
        <v>1690</v>
      </c>
    </row>
    <row r="513" s="2" customFormat="1" ht="16.5" customHeight="1">
      <c r="A513" s="39"/>
      <c r="B513" s="40"/>
      <c r="C513" s="279" t="s">
        <v>527</v>
      </c>
      <c r="D513" s="279" t="s">
        <v>298</v>
      </c>
      <c r="E513" s="280" t="s">
        <v>1691</v>
      </c>
      <c r="F513" s="281" t="s">
        <v>1692</v>
      </c>
      <c r="G513" s="282" t="s">
        <v>1693</v>
      </c>
      <c r="H513" s="283">
        <v>1</v>
      </c>
      <c r="I513" s="284"/>
      <c r="J513" s="285">
        <f>ROUND(I513*H513,2)</f>
        <v>0</v>
      </c>
      <c r="K513" s="281" t="s">
        <v>1</v>
      </c>
      <c r="L513" s="286"/>
      <c r="M513" s="287" t="s">
        <v>1</v>
      </c>
      <c r="N513" s="288" t="s">
        <v>44</v>
      </c>
      <c r="O513" s="92"/>
      <c r="P513" s="238">
        <f>O513*H513</f>
        <v>0</v>
      </c>
      <c r="Q513" s="238">
        <v>0.0080000000000000002</v>
      </c>
      <c r="R513" s="238">
        <f>Q513*H513</f>
        <v>0.0080000000000000002</v>
      </c>
      <c r="S513" s="238">
        <v>0</v>
      </c>
      <c r="T513" s="23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40" t="s">
        <v>240</v>
      </c>
      <c r="AT513" s="240" t="s">
        <v>298</v>
      </c>
      <c r="AU513" s="240" t="s">
        <v>88</v>
      </c>
      <c r="AY513" s="18" t="s">
        <v>174</v>
      </c>
      <c r="BE513" s="241">
        <f>IF(N513="základní",J513,0)</f>
        <v>0</v>
      </c>
      <c r="BF513" s="241">
        <f>IF(N513="snížená",J513,0)</f>
        <v>0</v>
      </c>
      <c r="BG513" s="241">
        <f>IF(N513="zákl. přenesená",J513,0)</f>
        <v>0</v>
      </c>
      <c r="BH513" s="241">
        <f>IF(N513="sníž. přenesená",J513,0)</f>
        <v>0</v>
      </c>
      <c r="BI513" s="241">
        <f>IF(N513="nulová",J513,0)</f>
        <v>0</v>
      </c>
      <c r="BJ513" s="18" t="s">
        <v>86</v>
      </c>
      <c r="BK513" s="241">
        <f>ROUND(I513*H513,2)</f>
        <v>0</v>
      </c>
      <c r="BL513" s="18" t="s">
        <v>181</v>
      </c>
      <c r="BM513" s="240" t="s">
        <v>1694</v>
      </c>
    </row>
    <row r="514" s="2" customFormat="1" ht="21.75" customHeight="1">
      <c r="A514" s="39"/>
      <c r="B514" s="40"/>
      <c r="C514" s="279" t="s">
        <v>531</v>
      </c>
      <c r="D514" s="279" t="s">
        <v>298</v>
      </c>
      <c r="E514" s="280" t="s">
        <v>1695</v>
      </c>
      <c r="F514" s="281" t="s">
        <v>1696</v>
      </c>
      <c r="G514" s="282" t="s">
        <v>437</v>
      </c>
      <c r="H514" s="283">
        <v>2</v>
      </c>
      <c r="I514" s="284"/>
      <c r="J514" s="285">
        <f>ROUND(I514*H514,2)</f>
        <v>0</v>
      </c>
      <c r="K514" s="281" t="s">
        <v>1</v>
      </c>
      <c r="L514" s="286"/>
      <c r="M514" s="287" t="s">
        <v>1</v>
      </c>
      <c r="N514" s="288" t="s">
        <v>44</v>
      </c>
      <c r="O514" s="92"/>
      <c r="P514" s="238">
        <f>O514*H514</f>
        <v>0</v>
      </c>
      <c r="Q514" s="238">
        <v>0.013400000000000001</v>
      </c>
      <c r="R514" s="238">
        <f>Q514*H514</f>
        <v>0.026800000000000001</v>
      </c>
      <c r="S514" s="238">
        <v>0</v>
      </c>
      <c r="T514" s="23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40" t="s">
        <v>240</v>
      </c>
      <c r="AT514" s="240" t="s">
        <v>298</v>
      </c>
      <c r="AU514" s="240" t="s">
        <v>88</v>
      </c>
      <c r="AY514" s="18" t="s">
        <v>174</v>
      </c>
      <c r="BE514" s="241">
        <f>IF(N514="základní",J514,0)</f>
        <v>0</v>
      </c>
      <c r="BF514" s="241">
        <f>IF(N514="snížená",J514,0)</f>
        <v>0</v>
      </c>
      <c r="BG514" s="241">
        <f>IF(N514="zákl. přenesená",J514,0)</f>
        <v>0</v>
      </c>
      <c r="BH514" s="241">
        <f>IF(N514="sníž. přenesená",J514,0)</f>
        <v>0</v>
      </c>
      <c r="BI514" s="241">
        <f>IF(N514="nulová",J514,0)</f>
        <v>0</v>
      </c>
      <c r="BJ514" s="18" t="s">
        <v>86</v>
      </c>
      <c r="BK514" s="241">
        <f>ROUND(I514*H514,2)</f>
        <v>0</v>
      </c>
      <c r="BL514" s="18" t="s">
        <v>181</v>
      </c>
      <c r="BM514" s="240" t="s">
        <v>1697</v>
      </c>
    </row>
    <row r="515" s="2" customFormat="1" ht="16.5" customHeight="1">
      <c r="A515" s="39"/>
      <c r="B515" s="40"/>
      <c r="C515" s="279" t="s">
        <v>535</v>
      </c>
      <c r="D515" s="279" t="s">
        <v>298</v>
      </c>
      <c r="E515" s="280" t="s">
        <v>1698</v>
      </c>
      <c r="F515" s="281" t="s">
        <v>1699</v>
      </c>
      <c r="G515" s="282" t="s">
        <v>437</v>
      </c>
      <c r="H515" s="283">
        <v>2</v>
      </c>
      <c r="I515" s="284"/>
      <c r="J515" s="285">
        <f>ROUND(I515*H515,2)</f>
        <v>0</v>
      </c>
      <c r="K515" s="281" t="s">
        <v>1</v>
      </c>
      <c r="L515" s="286"/>
      <c r="M515" s="287" t="s">
        <v>1</v>
      </c>
      <c r="N515" s="288" t="s">
        <v>44</v>
      </c>
      <c r="O515" s="92"/>
      <c r="P515" s="238">
        <f>O515*H515</f>
        <v>0</v>
      </c>
      <c r="Q515" s="238">
        <v>0.0178</v>
      </c>
      <c r="R515" s="238">
        <f>Q515*H515</f>
        <v>0.0356</v>
      </c>
      <c r="S515" s="238">
        <v>0</v>
      </c>
      <c r="T515" s="239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40" t="s">
        <v>240</v>
      </c>
      <c r="AT515" s="240" t="s">
        <v>298</v>
      </c>
      <c r="AU515" s="240" t="s">
        <v>88</v>
      </c>
      <c r="AY515" s="18" t="s">
        <v>174</v>
      </c>
      <c r="BE515" s="241">
        <f>IF(N515="základní",J515,0)</f>
        <v>0</v>
      </c>
      <c r="BF515" s="241">
        <f>IF(N515="snížená",J515,0)</f>
        <v>0</v>
      </c>
      <c r="BG515" s="241">
        <f>IF(N515="zákl. přenesená",J515,0)</f>
        <v>0</v>
      </c>
      <c r="BH515" s="241">
        <f>IF(N515="sníž. přenesená",J515,0)</f>
        <v>0</v>
      </c>
      <c r="BI515" s="241">
        <f>IF(N515="nulová",J515,0)</f>
        <v>0</v>
      </c>
      <c r="BJ515" s="18" t="s">
        <v>86</v>
      </c>
      <c r="BK515" s="241">
        <f>ROUND(I515*H515,2)</f>
        <v>0</v>
      </c>
      <c r="BL515" s="18" t="s">
        <v>181</v>
      </c>
      <c r="BM515" s="240" t="s">
        <v>1700</v>
      </c>
    </row>
    <row r="516" s="2" customFormat="1" ht="16.5" customHeight="1">
      <c r="A516" s="39"/>
      <c r="B516" s="40"/>
      <c r="C516" s="279" t="s">
        <v>539</v>
      </c>
      <c r="D516" s="279" t="s">
        <v>298</v>
      </c>
      <c r="E516" s="280" t="s">
        <v>1701</v>
      </c>
      <c r="F516" s="281" t="s">
        <v>1702</v>
      </c>
      <c r="G516" s="282" t="s">
        <v>437</v>
      </c>
      <c r="H516" s="283">
        <v>1</v>
      </c>
      <c r="I516" s="284"/>
      <c r="J516" s="285">
        <f>ROUND(I516*H516,2)</f>
        <v>0</v>
      </c>
      <c r="K516" s="281" t="s">
        <v>1</v>
      </c>
      <c r="L516" s="286"/>
      <c r="M516" s="287" t="s">
        <v>1</v>
      </c>
      <c r="N516" s="288" t="s">
        <v>44</v>
      </c>
      <c r="O516" s="92"/>
      <c r="P516" s="238">
        <f>O516*H516</f>
        <v>0</v>
      </c>
      <c r="Q516" s="238">
        <v>0.012</v>
      </c>
      <c r="R516" s="238">
        <f>Q516*H516</f>
        <v>0.012</v>
      </c>
      <c r="S516" s="238">
        <v>0</v>
      </c>
      <c r="T516" s="23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40" t="s">
        <v>240</v>
      </c>
      <c r="AT516" s="240" t="s">
        <v>298</v>
      </c>
      <c r="AU516" s="240" t="s">
        <v>88</v>
      </c>
      <c r="AY516" s="18" t="s">
        <v>174</v>
      </c>
      <c r="BE516" s="241">
        <f>IF(N516="základní",J516,0)</f>
        <v>0</v>
      </c>
      <c r="BF516" s="241">
        <f>IF(N516="snížená",J516,0)</f>
        <v>0</v>
      </c>
      <c r="BG516" s="241">
        <f>IF(N516="zákl. přenesená",J516,0)</f>
        <v>0</v>
      </c>
      <c r="BH516" s="241">
        <f>IF(N516="sníž. přenesená",J516,0)</f>
        <v>0</v>
      </c>
      <c r="BI516" s="241">
        <f>IF(N516="nulová",J516,0)</f>
        <v>0</v>
      </c>
      <c r="BJ516" s="18" t="s">
        <v>86</v>
      </c>
      <c r="BK516" s="241">
        <f>ROUND(I516*H516,2)</f>
        <v>0</v>
      </c>
      <c r="BL516" s="18" t="s">
        <v>181</v>
      </c>
      <c r="BM516" s="240" t="s">
        <v>1703</v>
      </c>
    </row>
    <row r="517" s="2" customFormat="1" ht="44.25" customHeight="1">
      <c r="A517" s="39"/>
      <c r="B517" s="40"/>
      <c r="C517" s="229" t="s">
        <v>543</v>
      </c>
      <c r="D517" s="229" t="s">
        <v>176</v>
      </c>
      <c r="E517" s="230" t="s">
        <v>1704</v>
      </c>
      <c r="F517" s="231" t="s">
        <v>1705</v>
      </c>
      <c r="G517" s="232" t="s">
        <v>437</v>
      </c>
      <c r="H517" s="233">
        <v>2</v>
      </c>
      <c r="I517" s="234"/>
      <c r="J517" s="235">
        <f>ROUND(I517*H517,2)</f>
        <v>0</v>
      </c>
      <c r="K517" s="231" t="s">
        <v>180</v>
      </c>
      <c r="L517" s="45"/>
      <c r="M517" s="236" t="s">
        <v>1</v>
      </c>
      <c r="N517" s="237" t="s">
        <v>44</v>
      </c>
      <c r="O517" s="92"/>
      <c r="P517" s="238">
        <f>O517*H517</f>
        <v>0</v>
      </c>
      <c r="Q517" s="238">
        <v>0.0017147</v>
      </c>
      <c r="R517" s="238">
        <f>Q517*H517</f>
        <v>0.0034294</v>
      </c>
      <c r="S517" s="238">
        <v>0</v>
      </c>
      <c r="T517" s="23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0" t="s">
        <v>181</v>
      </c>
      <c r="AT517" s="240" t="s">
        <v>176</v>
      </c>
      <c r="AU517" s="240" t="s">
        <v>88</v>
      </c>
      <c r="AY517" s="18" t="s">
        <v>174</v>
      </c>
      <c r="BE517" s="241">
        <f>IF(N517="základní",J517,0)</f>
        <v>0</v>
      </c>
      <c r="BF517" s="241">
        <f>IF(N517="snížená",J517,0)</f>
        <v>0</v>
      </c>
      <c r="BG517" s="241">
        <f>IF(N517="zákl. přenesená",J517,0)</f>
        <v>0</v>
      </c>
      <c r="BH517" s="241">
        <f>IF(N517="sníž. přenesená",J517,0)</f>
        <v>0</v>
      </c>
      <c r="BI517" s="241">
        <f>IF(N517="nulová",J517,0)</f>
        <v>0</v>
      </c>
      <c r="BJ517" s="18" t="s">
        <v>86</v>
      </c>
      <c r="BK517" s="241">
        <f>ROUND(I517*H517,2)</f>
        <v>0</v>
      </c>
      <c r="BL517" s="18" t="s">
        <v>181</v>
      </c>
      <c r="BM517" s="240" t="s">
        <v>1706</v>
      </c>
    </row>
    <row r="518" s="2" customFormat="1" ht="16.5" customHeight="1">
      <c r="A518" s="39"/>
      <c r="B518" s="40"/>
      <c r="C518" s="279" t="s">
        <v>547</v>
      </c>
      <c r="D518" s="279" t="s">
        <v>298</v>
      </c>
      <c r="E518" s="280" t="s">
        <v>1707</v>
      </c>
      <c r="F518" s="281" t="s">
        <v>1708</v>
      </c>
      <c r="G518" s="282" t="s">
        <v>437</v>
      </c>
      <c r="H518" s="283">
        <v>2</v>
      </c>
      <c r="I518" s="284"/>
      <c r="J518" s="285">
        <f>ROUND(I518*H518,2)</f>
        <v>0</v>
      </c>
      <c r="K518" s="281" t="s">
        <v>1</v>
      </c>
      <c r="L518" s="286"/>
      <c r="M518" s="287" t="s">
        <v>1</v>
      </c>
      <c r="N518" s="288" t="s">
        <v>44</v>
      </c>
      <c r="O518" s="92"/>
      <c r="P518" s="238">
        <f>O518*H518</f>
        <v>0</v>
      </c>
      <c r="Q518" s="238">
        <v>0.0155</v>
      </c>
      <c r="R518" s="238">
        <f>Q518*H518</f>
        <v>0.031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240</v>
      </c>
      <c r="AT518" s="240" t="s">
        <v>298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181</v>
      </c>
      <c r="BM518" s="240" t="s">
        <v>1709</v>
      </c>
    </row>
    <row r="519" s="2" customFormat="1" ht="44.25" customHeight="1">
      <c r="A519" s="39"/>
      <c r="B519" s="40"/>
      <c r="C519" s="229" t="s">
        <v>551</v>
      </c>
      <c r="D519" s="229" t="s">
        <v>176</v>
      </c>
      <c r="E519" s="230" t="s">
        <v>1710</v>
      </c>
      <c r="F519" s="231" t="s">
        <v>1711</v>
      </c>
      <c r="G519" s="232" t="s">
        <v>243</v>
      </c>
      <c r="H519" s="233">
        <v>444.33999999999998</v>
      </c>
      <c r="I519" s="234"/>
      <c r="J519" s="235">
        <f>ROUND(I519*H519,2)</f>
        <v>0</v>
      </c>
      <c r="K519" s="231" t="s">
        <v>180</v>
      </c>
      <c r="L519" s="45"/>
      <c r="M519" s="236" t="s">
        <v>1</v>
      </c>
      <c r="N519" s="237" t="s">
        <v>44</v>
      </c>
      <c r="O519" s="92"/>
      <c r="P519" s="238">
        <f>O519*H519</f>
        <v>0</v>
      </c>
      <c r="Q519" s="238">
        <v>0</v>
      </c>
      <c r="R519" s="238">
        <f>Q519*H519</f>
        <v>0</v>
      </c>
      <c r="S519" s="238">
        <v>0</v>
      </c>
      <c r="T519" s="23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0" t="s">
        <v>181</v>
      </c>
      <c r="AT519" s="240" t="s">
        <v>176</v>
      </c>
      <c r="AU519" s="240" t="s">
        <v>88</v>
      </c>
      <c r="AY519" s="18" t="s">
        <v>174</v>
      </c>
      <c r="BE519" s="241">
        <f>IF(N519="základní",J519,0)</f>
        <v>0</v>
      </c>
      <c r="BF519" s="241">
        <f>IF(N519="snížená",J519,0)</f>
        <v>0</v>
      </c>
      <c r="BG519" s="241">
        <f>IF(N519="zákl. přenesená",J519,0)</f>
        <v>0</v>
      </c>
      <c r="BH519" s="241">
        <f>IF(N519="sníž. přenesená",J519,0)</f>
        <v>0</v>
      </c>
      <c r="BI519" s="241">
        <f>IF(N519="nulová",J519,0)</f>
        <v>0</v>
      </c>
      <c r="BJ519" s="18" t="s">
        <v>86</v>
      </c>
      <c r="BK519" s="241">
        <f>ROUND(I519*H519,2)</f>
        <v>0</v>
      </c>
      <c r="BL519" s="18" t="s">
        <v>181</v>
      </c>
      <c r="BM519" s="240" t="s">
        <v>1712</v>
      </c>
    </row>
    <row r="520" s="14" customFormat="1">
      <c r="A520" s="14"/>
      <c r="B520" s="253"/>
      <c r="C520" s="254"/>
      <c r="D520" s="244" t="s">
        <v>183</v>
      </c>
      <c r="E520" s="255" t="s">
        <v>1</v>
      </c>
      <c r="F520" s="256" t="s">
        <v>1713</v>
      </c>
      <c r="G520" s="254"/>
      <c r="H520" s="257">
        <v>444.33999999999998</v>
      </c>
      <c r="I520" s="258"/>
      <c r="J520" s="254"/>
      <c r="K520" s="254"/>
      <c r="L520" s="259"/>
      <c r="M520" s="260"/>
      <c r="N520" s="261"/>
      <c r="O520" s="261"/>
      <c r="P520" s="261"/>
      <c r="Q520" s="261"/>
      <c r="R520" s="261"/>
      <c r="S520" s="261"/>
      <c r="T520" s="26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3" t="s">
        <v>183</v>
      </c>
      <c r="AU520" s="263" t="s">
        <v>88</v>
      </c>
      <c r="AV520" s="14" t="s">
        <v>88</v>
      </c>
      <c r="AW520" s="14" t="s">
        <v>34</v>
      </c>
      <c r="AX520" s="14" t="s">
        <v>86</v>
      </c>
      <c r="AY520" s="263" t="s">
        <v>174</v>
      </c>
    </row>
    <row r="521" s="2" customFormat="1" ht="24.15" customHeight="1">
      <c r="A521" s="39"/>
      <c r="B521" s="40"/>
      <c r="C521" s="279" t="s">
        <v>555</v>
      </c>
      <c r="D521" s="279" t="s">
        <v>298</v>
      </c>
      <c r="E521" s="280" t="s">
        <v>1564</v>
      </c>
      <c r="F521" s="281" t="s">
        <v>1565</v>
      </c>
      <c r="G521" s="282" t="s">
        <v>243</v>
      </c>
      <c r="H521" s="283">
        <v>444.33999999999998</v>
      </c>
      <c r="I521" s="284"/>
      <c r="J521" s="285">
        <f>ROUND(I521*H521,2)</f>
        <v>0</v>
      </c>
      <c r="K521" s="281" t="s">
        <v>180</v>
      </c>
      <c r="L521" s="286"/>
      <c r="M521" s="287" t="s">
        <v>1</v>
      </c>
      <c r="N521" s="288" t="s">
        <v>44</v>
      </c>
      <c r="O521" s="92"/>
      <c r="P521" s="238">
        <f>O521*H521</f>
        <v>0</v>
      </c>
      <c r="Q521" s="238">
        <v>0.0021199999999999999</v>
      </c>
      <c r="R521" s="238">
        <f>Q521*H521</f>
        <v>0.94200079999999986</v>
      </c>
      <c r="S521" s="238">
        <v>0</v>
      </c>
      <c r="T521" s="23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0" t="s">
        <v>240</v>
      </c>
      <c r="AT521" s="240" t="s">
        <v>298</v>
      </c>
      <c r="AU521" s="240" t="s">
        <v>88</v>
      </c>
      <c r="AY521" s="18" t="s">
        <v>174</v>
      </c>
      <c r="BE521" s="241">
        <f>IF(N521="základní",J521,0)</f>
        <v>0</v>
      </c>
      <c r="BF521" s="241">
        <f>IF(N521="snížená",J521,0)</f>
        <v>0</v>
      </c>
      <c r="BG521" s="241">
        <f>IF(N521="zákl. přenesená",J521,0)</f>
        <v>0</v>
      </c>
      <c r="BH521" s="241">
        <f>IF(N521="sníž. přenesená",J521,0)</f>
        <v>0</v>
      </c>
      <c r="BI521" s="241">
        <f>IF(N521="nulová",J521,0)</f>
        <v>0</v>
      </c>
      <c r="BJ521" s="18" t="s">
        <v>86</v>
      </c>
      <c r="BK521" s="241">
        <f>ROUND(I521*H521,2)</f>
        <v>0</v>
      </c>
      <c r="BL521" s="18" t="s">
        <v>181</v>
      </c>
      <c r="BM521" s="240" t="s">
        <v>1714</v>
      </c>
    </row>
    <row r="522" s="14" customFormat="1">
      <c r="A522" s="14"/>
      <c r="B522" s="253"/>
      <c r="C522" s="254"/>
      <c r="D522" s="244" t="s">
        <v>183</v>
      </c>
      <c r="E522" s="255" t="s">
        <v>1</v>
      </c>
      <c r="F522" s="256" t="s">
        <v>1715</v>
      </c>
      <c r="G522" s="254"/>
      <c r="H522" s="257">
        <v>444.33999999999998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3" t="s">
        <v>183</v>
      </c>
      <c r="AU522" s="263" t="s">
        <v>88</v>
      </c>
      <c r="AV522" s="14" t="s">
        <v>88</v>
      </c>
      <c r="AW522" s="14" t="s">
        <v>34</v>
      </c>
      <c r="AX522" s="14" t="s">
        <v>86</v>
      </c>
      <c r="AY522" s="263" t="s">
        <v>174</v>
      </c>
    </row>
    <row r="523" s="2" customFormat="1" ht="37.8" customHeight="1">
      <c r="A523" s="39"/>
      <c r="B523" s="40"/>
      <c r="C523" s="229" t="s">
        <v>559</v>
      </c>
      <c r="D523" s="229" t="s">
        <v>176</v>
      </c>
      <c r="E523" s="230" t="s">
        <v>1716</v>
      </c>
      <c r="F523" s="231" t="s">
        <v>1717</v>
      </c>
      <c r="G523" s="232" t="s">
        <v>437</v>
      </c>
      <c r="H523" s="233">
        <v>122</v>
      </c>
      <c r="I523" s="234"/>
      <c r="J523" s="235">
        <f>ROUND(I523*H523,2)</f>
        <v>0</v>
      </c>
      <c r="K523" s="231" t="s">
        <v>180</v>
      </c>
      <c r="L523" s="45"/>
      <c r="M523" s="236" t="s">
        <v>1</v>
      </c>
      <c r="N523" s="237" t="s">
        <v>44</v>
      </c>
      <c r="O523" s="92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181</v>
      </c>
      <c r="AT523" s="240" t="s">
        <v>176</v>
      </c>
      <c r="AU523" s="240" t="s">
        <v>88</v>
      </c>
      <c r="AY523" s="18" t="s">
        <v>174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86</v>
      </c>
      <c r="BK523" s="241">
        <f>ROUND(I523*H523,2)</f>
        <v>0</v>
      </c>
      <c r="BL523" s="18" t="s">
        <v>181</v>
      </c>
      <c r="BM523" s="240" t="s">
        <v>1718</v>
      </c>
    </row>
    <row r="524" s="2" customFormat="1" ht="16.5" customHeight="1">
      <c r="A524" s="39"/>
      <c r="B524" s="40"/>
      <c r="C524" s="279" t="s">
        <v>563</v>
      </c>
      <c r="D524" s="279" t="s">
        <v>298</v>
      </c>
      <c r="E524" s="280" t="s">
        <v>1719</v>
      </c>
      <c r="F524" s="281" t="s">
        <v>1720</v>
      </c>
      <c r="G524" s="282" t="s">
        <v>437</v>
      </c>
      <c r="H524" s="283">
        <v>122</v>
      </c>
      <c r="I524" s="284"/>
      <c r="J524" s="285">
        <f>ROUND(I524*H524,2)</f>
        <v>0</v>
      </c>
      <c r="K524" s="281" t="s">
        <v>180</v>
      </c>
      <c r="L524" s="286"/>
      <c r="M524" s="287" t="s">
        <v>1</v>
      </c>
      <c r="N524" s="288" t="s">
        <v>44</v>
      </c>
      <c r="O524" s="92"/>
      <c r="P524" s="238">
        <f>O524*H524</f>
        <v>0</v>
      </c>
      <c r="Q524" s="238">
        <v>0.00038999999999999999</v>
      </c>
      <c r="R524" s="238">
        <f>Q524*H524</f>
        <v>0.047579999999999997</v>
      </c>
      <c r="S524" s="238">
        <v>0</v>
      </c>
      <c r="T524" s="23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40" t="s">
        <v>240</v>
      </c>
      <c r="AT524" s="240" t="s">
        <v>298</v>
      </c>
      <c r="AU524" s="240" t="s">
        <v>88</v>
      </c>
      <c r="AY524" s="18" t="s">
        <v>174</v>
      </c>
      <c r="BE524" s="241">
        <f>IF(N524="základní",J524,0)</f>
        <v>0</v>
      </c>
      <c r="BF524" s="241">
        <f>IF(N524="snížená",J524,0)</f>
        <v>0</v>
      </c>
      <c r="BG524" s="241">
        <f>IF(N524="zákl. přenesená",J524,0)</f>
        <v>0</v>
      </c>
      <c r="BH524" s="241">
        <f>IF(N524="sníž. přenesená",J524,0)</f>
        <v>0</v>
      </c>
      <c r="BI524" s="241">
        <f>IF(N524="nulová",J524,0)</f>
        <v>0</v>
      </c>
      <c r="BJ524" s="18" t="s">
        <v>86</v>
      </c>
      <c r="BK524" s="241">
        <f>ROUND(I524*H524,2)</f>
        <v>0</v>
      </c>
      <c r="BL524" s="18" t="s">
        <v>181</v>
      </c>
      <c r="BM524" s="240" t="s">
        <v>1721</v>
      </c>
    </row>
    <row r="525" s="2" customFormat="1" ht="37.8" customHeight="1">
      <c r="A525" s="39"/>
      <c r="B525" s="40"/>
      <c r="C525" s="229" t="s">
        <v>568</v>
      </c>
      <c r="D525" s="229" t="s">
        <v>176</v>
      </c>
      <c r="E525" s="230" t="s">
        <v>1722</v>
      </c>
      <c r="F525" s="231" t="s">
        <v>1723</v>
      </c>
      <c r="G525" s="232" t="s">
        <v>437</v>
      </c>
      <c r="H525" s="233">
        <v>26</v>
      </c>
      <c r="I525" s="234"/>
      <c r="J525" s="235">
        <f>ROUND(I525*H525,2)</f>
        <v>0</v>
      </c>
      <c r="K525" s="231" t="s">
        <v>1</v>
      </c>
      <c r="L525" s="45"/>
      <c r="M525" s="236" t="s">
        <v>1</v>
      </c>
      <c r="N525" s="237" t="s">
        <v>44</v>
      </c>
      <c r="O525" s="92"/>
      <c r="P525" s="238">
        <f>O525*H525</f>
        <v>0</v>
      </c>
      <c r="Q525" s="238">
        <v>0</v>
      </c>
      <c r="R525" s="238">
        <f>Q525*H525</f>
        <v>0</v>
      </c>
      <c r="S525" s="238">
        <v>0</v>
      </c>
      <c r="T525" s="239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40" t="s">
        <v>181</v>
      </c>
      <c r="AT525" s="240" t="s">
        <v>176</v>
      </c>
      <c r="AU525" s="240" t="s">
        <v>88</v>
      </c>
      <c r="AY525" s="18" t="s">
        <v>174</v>
      </c>
      <c r="BE525" s="241">
        <f>IF(N525="základní",J525,0)</f>
        <v>0</v>
      </c>
      <c r="BF525" s="241">
        <f>IF(N525="snížená",J525,0)</f>
        <v>0</v>
      </c>
      <c r="BG525" s="241">
        <f>IF(N525="zákl. přenesená",J525,0)</f>
        <v>0</v>
      </c>
      <c r="BH525" s="241">
        <f>IF(N525="sníž. přenesená",J525,0)</f>
        <v>0</v>
      </c>
      <c r="BI525" s="241">
        <f>IF(N525="nulová",J525,0)</f>
        <v>0</v>
      </c>
      <c r="BJ525" s="18" t="s">
        <v>86</v>
      </c>
      <c r="BK525" s="241">
        <f>ROUND(I525*H525,2)</f>
        <v>0</v>
      </c>
      <c r="BL525" s="18" t="s">
        <v>181</v>
      </c>
      <c r="BM525" s="240" t="s">
        <v>1724</v>
      </c>
    </row>
    <row r="526" s="2" customFormat="1" ht="24.15" customHeight="1">
      <c r="A526" s="39"/>
      <c r="B526" s="40"/>
      <c r="C526" s="279" t="s">
        <v>574</v>
      </c>
      <c r="D526" s="279" t="s">
        <v>298</v>
      </c>
      <c r="E526" s="280" t="s">
        <v>1725</v>
      </c>
      <c r="F526" s="281" t="s">
        <v>1726</v>
      </c>
      <c r="G526" s="282" t="s">
        <v>1727</v>
      </c>
      <c r="H526" s="283">
        <v>5</v>
      </c>
      <c r="I526" s="284"/>
      <c r="J526" s="285">
        <f>ROUND(I526*H526,2)</f>
        <v>0</v>
      </c>
      <c r="K526" s="281" t="s">
        <v>1</v>
      </c>
      <c r="L526" s="286"/>
      <c r="M526" s="287" t="s">
        <v>1</v>
      </c>
      <c r="N526" s="288" t="s">
        <v>44</v>
      </c>
      <c r="O526" s="92"/>
      <c r="P526" s="238">
        <f>O526*H526</f>
        <v>0</v>
      </c>
      <c r="Q526" s="238">
        <v>0.00048000000000000001</v>
      </c>
      <c r="R526" s="238">
        <f>Q526*H526</f>
        <v>0.0024000000000000002</v>
      </c>
      <c r="S526" s="238">
        <v>0</v>
      </c>
      <c r="T526" s="23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40" t="s">
        <v>240</v>
      </c>
      <c r="AT526" s="240" t="s">
        <v>298</v>
      </c>
      <c r="AU526" s="240" t="s">
        <v>88</v>
      </c>
      <c r="AY526" s="18" t="s">
        <v>174</v>
      </c>
      <c r="BE526" s="241">
        <f>IF(N526="základní",J526,0)</f>
        <v>0</v>
      </c>
      <c r="BF526" s="241">
        <f>IF(N526="snížená",J526,0)</f>
        <v>0</v>
      </c>
      <c r="BG526" s="241">
        <f>IF(N526="zákl. přenesená",J526,0)</f>
        <v>0</v>
      </c>
      <c r="BH526" s="241">
        <f>IF(N526="sníž. přenesená",J526,0)</f>
        <v>0</v>
      </c>
      <c r="BI526" s="241">
        <f>IF(N526="nulová",J526,0)</f>
        <v>0</v>
      </c>
      <c r="BJ526" s="18" t="s">
        <v>86</v>
      </c>
      <c r="BK526" s="241">
        <f>ROUND(I526*H526,2)</f>
        <v>0</v>
      </c>
      <c r="BL526" s="18" t="s">
        <v>181</v>
      </c>
      <c r="BM526" s="240" t="s">
        <v>1728</v>
      </c>
    </row>
    <row r="527" s="2" customFormat="1" ht="16.5" customHeight="1">
      <c r="A527" s="39"/>
      <c r="B527" s="40"/>
      <c r="C527" s="279" t="s">
        <v>578</v>
      </c>
      <c r="D527" s="279" t="s">
        <v>298</v>
      </c>
      <c r="E527" s="280" t="s">
        <v>1729</v>
      </c>
      <c r="F527" s="281" t="s">
        <v>1730</v>
      </c>
      <c r="G527" s="282" t="s">
        <v>1727</v>
      </c>
      <c r="H527" s="283">
        <v>4</v>
      </c>
      <c r="I527" s="284"/>
      <c r="J527" s="285">
        <f>ROUND(I527*H527,2)</f>
        <v>0</v>
      </c>
      <c r="K527" s="281" t="s">
        <v>1</v>
      </c>
      <c r="L527" s="286"/>
      <c r="M527" s="287" t="s">
        <v>1</v>
      </c>
      <c r="N527" s="288" t="s">
        <v>44</v>
      </c>
      <c r="O527" s="92"/>
      <c r="P527" s="238">
        <f>O527*H527</f>
        <v>0</v>
      </c>
      <c r="Q527" s="238">
        <v>0.0011000000000000001</v>
      </c>
      <c r="R527" s="238">
        <f>Q527*H527</f>
        <v>0.0044000000000000003</v>
      </c>
      <c r="S527" s="238">
        <v>0</v>
      </c>
      <c r="T527" s="239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40" t="s">
        <v>240</v>
      </c>
      <c r="AT527" s="240" t="s">
        <v>298</v>
      </c>
      <c r="AU527" s="240" t="s">
        <v>88</v>
      </c>
      <c r="AY527" s="18" t="s">
        <v>174</v>
      </c>
      <c r="BE527" s="241">
        <f>IF(N527="základní",J527,0)</f>
        <v>0</v>
      </c>
      <c r="BF527" s="241">
        <f>IF(N527="snížená",J527,0)</f>
        <v>0</v>
      </c>
      <c r="BG527" s="241">
        <f>IF(N527="zákl. přenesená",J527,0)</f>
        <v>0</v>
      </c>
      <c r="BH527" s="241">
        <f>IF(N527="sníž. přenesená",J527,0)</f>
        <v>0</v>
      </c>
      <c r="BI527" s="241">
        <f>IF(N527="nulová",J527,0)</f>
        <v>0</v>
      </c>
      <c r="BJ527" s="18" t="s">
        <v>86</v>
      </c>
      <c r="BK527" s="241">
        <f>ROUND(I527*H527,2)</f>
        <v>0</v>
      </c>
      <c r="BL527" s="18" t="s">
        <v>181</v>
      </c>
      <c r="BM527" s="240" t="s">
        <v>1731</v>
      </c>
    </row>
    <row r="528" s="2" customFormat="1" ht="16.5" customHeight="1">
      <c r="A528" s="39"/>
      <c r="B528" s="40"/>
      <c r="C528" s="279" t="s">
        <v>582</v>
      </c>
      <c r="D528" s="279" t="s">
        <v>298</v>
      </c>
      <c r="E528" s="280" t="s">
        <v>1732</v>
      </c>
      <c r="F528" s="281" t="s">
        <v>1733</v>
      </c>
      <c r="G528" s="282" t="s">
        <v>1727</v>
      </c>
      <c r="H528" s="283">
        <v>1</v>
      </c>
      <c r="I528" s="284"/>
      <c r="J528" s="285">
        <f>ROUND(I528*H528,2)</f>
        <v>0</v>
      </c>
      <c r="K528" s="281" t="s">
        <v>1</v>
      </c>
      <c r="L528" s="286"/>
      <c r="M528" s="287" t="s">
        <v>1</v>
      </c>
      <c r="N528" s="288" t="s">
        <v>44</v>
      </c>
      <c r="O528" s="92"/>
      <c r="P528" s="238">
        <f>O528*H528</f>
        <v>0</v>
      </c>
      <c r="Q528" s="238">
        <v>0.0011999999999999999</v>
      </c>
      <c r="R528" s="238">
        <f>Q528*H528</f>
        <v>0.0011999999999999999</v>
      </c>
      <c r="S528" s="238">
        <v>0</v>
      </c>
      <c r="T528" s="23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40" t="s">
        <v>240</v>
      </c>
      <c r="AT528" s="240" t="s">
        <v>298</v>
      </c>
      <c r="AU528" s="240" t="s">
        <v>88</v>
      </c>
      <c r="AY528" s="18" t="s">
        <v>174</v>
      </c>
      <c r="BE528" s="241">
        <f>IF(N528="základní",J528,0)</f>
        <v>0</v>
      </c>
      <c r="BF528" s="241">
        <f>IF(N528="snížená",J528,0)</f>
        <v>0</v>
      </c>
      <c r="BG528" s="241">
        <f>IF(N528="zákl. přenesená",J528,0)</f>
        <v>0</v>
      </c>
      <c r="BH528" s="241">
        <f>IF(N528="sníž. přenesená",J528,0)</f>
        <v>0</v>
      </c>
      <c r="BI528" s="241">
        <f>IF(N528="nulová",J528,0)</f>
        <v>0</v>
      </c>
      <c r="BJ528" s="18" t="s">
        <v>86</v>
      </c>
      <c r="BK528" s="241">
        <f>ROUND(I528*H528,2)</f>
        <v>0</v>
      </c>
      <c r="BL528" s="18" t="s">
        <v>181</v>
      </c>
      <c r="BM528" s="240" t="s">
        <v>1734</v>
      </c>
    </row>
    <row r="529" s="2" customFormat="1">
      <c r="A529" s="39"/>
      <c r="B529" s="40"/>
      <c r="C529" s="41"/>
      <c r="D529" s="244" t="s">
        <v>223</v>
      </c>
      <c r="E529" s="41"/>
      <c r="F529" s="275" t="s">
        <v>1735</v>
      </c>
      <c r="G529" s="41"/>
      <c r="H529" s="41"/>
      <c r="I529" s="276"/>
      <c r="J529" s="41"/>
      <c r="K529" s="41"/>
      <c r="L529" s="45"/>
      <c r="M529" s="277"/>
      <c r="N529" s="278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223</v>
      </c>
      <c r="AU529" s="18" t="s">
        <v>88</v>
      </c>
    </row>
    <row r="530" s="2" customFormat="1" ht="21.75" customHeight="1">
      <c r="A530" s="39"/>
      <c r="B530" s="40"/>
      <c r="C530" s="279" t="s">
        <v>586</v>
      </c>
      <c r="D530" s="279" t="s">
        <v>298</v>
      </c>
      <c r="E530" s="280" t="s">
        <v>1736</v>
      </c>
      <c r="F530" s="281" t="s">
        <v>1737</v>
      </c>
      <c r="G530" s="282" t="s">
        <v>437</v>
      </c>
      <c r="H530" s="283">
        <v>12</v>
      </c>
      <c r="I530" s="284"/>
      <c r="J530" s="285">
        <f>ROUND(I530*H530,2)</f>
        <v>0</v>
      </c>
      <c r="K530" s="281" t="s">
        <v>1</v>
      </c>
      <c r="L530" s="286"/>
      <c r="M530" s="287" t="s">
        <v>1</v>
      </c>
      <c r="N530" s="288" t="s">
        <v>44</v>
      </c>
      <c r="O530" s="92"/>
      <c r="P530" s="238">
        <f>O530*H530</f>
        <v>0</v>
      </c>
      <c r="Q530" s="238">
        <v>0.0014</v>
      </c>
      <c r="R530" s="238">
        <f>Q530*H530</f>
        <v>0.016799999999999999</v>
      </c>
      <c r="S530" s="238">
        <v>0</v>
      </c>
      <c r="T530" s="239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40" t="s">
        <v>240</v>
      </c>
      <c r="AT530" s="240" t="s">
        <v>298</v>
      </c>
      <c r="AU530" s="240" t="s">
        <v>88</v>
      </c>
      <c r="AY530" s="18" t="s">
        <v>174</v>
      </c>
      <c r="BE530" s="241">
        <f>IF(N530="základní",J530,0)</f>
        <v>0</v>
      </c>
      <c r="BF530" s="241">
        <f>IF(N530="snížená",J530,0)</f>
        <v>0</v>
      </c>
      <c r="BG530" s="241">
        <f>IF(N530="zákl. přenesená",J530,0)</f>
        <v>0</v>
      </c>
      <c r="BH530" s="241">
        <f>IF(N530="sníž. přenesená",J530,0)</f>
        <v>0</v>
      </c>
      <c r="BI530" s="241">
        <f>IF(N530="nulová",J530,0)</f>
        <v>0</v>
      </c>
      <c r="BJ530" s="18" t="s">
        <v>86</v>
      </c>
      <c r="BK530" s="241">
        <f>ROUND(I530*H530,2)</f>
        <v>0</v>
      </c>
      <c r="BL530" s="18" t="s">
        <v>181</v>
      </c>
      <c r="BM530" s="240" t="s">
        <v>1738</v>
      </c>
    </row>
    <row r="531" s="2" customFormat="1" ht="16.5" customHeight="1">
      <c r="A531" s="39"/>
      <c r="B531" s="40"/>
      <c r="C531" s="279" t="s">
        <v>590</v>
      </c>
      <c r="D531" s="279" t="s">
        <v>298</v>
      </c>
      <c r="E531" s="280" t="s">
        <v>1739</v>
      </c>
      <c r="F531" s="281" t="s">
        <v>1740</v>
      </c>
      <c r="G531" s="282" t="s">
        <v>1727</v>
      </c>
      <c r="H531" s="283">
        <v>3</v>
      </c>
      <c r="I531" s="284"/>
      <c r="J531" s="285">
        <f>ROUND(I531*H531,2)</f>
        <v>0</v>
      </c>
      <c r="K531" s="281" t="s">
        <v>1</v>
      </c>
      <c r="L531" s="286"/>
      <c r="M531" s="287" t="s">
        <v>1</v>
      </c>
      <c r="N531" s="288" t="s">
        <v>44</v>
      </c>
      <c r="O531" s="92"/>
      <c r="P531" s="238">
        <f>O531*H531</f>
        <v>0</v>
      </c>
      <c r="Q531" s="238">
        <v>0.00089999999999999998</v>
      </c>
      <c r="R531" s="238">
        <f>Q531*H531</f>
        <v>0.0027000000000000001</v>
      </c>
      <c r="S531" s="238">
        <v>0</v>
      </c>
      <c r="T531" s="23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40" t="s">
        <v>240</v>
      </c>
      <c r="AT531" s="240" t="s">
        <v>298</v>
      </c>
      <c r="AU531" s="240" t="s">
        <v>88</v>
      </c>
      <c r="AY531" s="18" t="s">
        <v>174</v>
      </c>
      <c r="BE531" s="241">
        <f>IF(N531="základní",J531,0)</f>
        <v>0</v>
      </c>
      <c r="BF531" s="241">
        <f>IF(N531="snížená",J531,0)</f>
        <v>0</v>
      </c>
      <c r="BG531" s="241">
        <f>IF(N531="zákl. přenesená",J531,0)</f>
        <v>0</v>
      </c>
      <c r="BH531" s="241">
        <f>IF(N531="sníž. přenesená",J531,0)</f>
        <v>0</v>
      </c>
      <c r="BI531" s="241">
        <f>IF(N531="nulová",J531,0)</f>
        <v>0</v>
      </c>
      <c r="BJ531" s="18" t="s">
        <v>86</v>
      </c>
      <c r="BK531" s="241">
        <f>ROUND(I531*H531,2)</f>
        <v>0</v>
      </c>
      <c r="BL531" s="18" t="s">
        <v>181</v>
      </c>
      <c r="BM531" s="240" t="s">
        <v>1741</v>
      </c>
    </row>
    <row r="532" s="2" customFormat="1">
      <c r="A532" s="39"/>
      <c r="B532" s="40"/>
      <c r="C532" s="41"/>
      <c r="D532" s="244" t="s">
        <v>223</v>
      </c>
      <c r="E532" s="41"/>
      <c r="F532" s="275" t="s">
        <v>1742</v>
      </c>
      <c r="G532" s="41"/>
      <c r="H532" s="41"/>
      <c r="I532" s="276"/>
      <c r="J532" s="41"/>
      <c r="K532" s="41"/>
      <c r="L532" s="45"/>
      <c r="M532" s="277"/>
      <c r="N532" s="278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223</v>
      </c>
      <c r="AU532" s="18" t="s">
        <v>88</v>
      </c>
    </row>
    <row r="533" s="2" customFormat="1" ht="21.75" customHeight="1">
      <c r="A533" s="39"/>
      <c r="B533" s="40"/>
      <c r="C533" s="279" t="s">
        <v>594</v>
      </c>
      <c r="D533" s="279" t="s">
        <v>298</v>
      </c>
      <c r="E533" s="280" t="s">
        <v>1743</v>
      </c>
      <c r="F533" s="281" t="s">
        <v>1744</v>
      </c>
      <c r="G533" s="282" t="s">
        <v>437</v>
      </c>
      <c r="H533" s="283">
        <v>1</v>
      </c>
      <c r="I533" s="284"/>
      <c r="J533" s="285">
        <f>ROUND(I533*H533,2)</f>
        <v>0</v>
      </c>
      <c r="K533" s="281" t="s">
        <v>1</v>
      </c>
      <c r="L533" s="286"/>
      <c r="M533" s="287" t="s">
        <v>1</v>
      </c>
      <c r="N533" s="288" t="s">
        <v>44</v>
      </c>
      <c r="O533" s="92"/>
      <c r="P533" s="238">
        <f>O533*H533</f>
        <v>0</v>
      </c>
      <c r="Q533" s="238">
        <v>0.00080000000000000004</v>
      </c>
      <c r="R533" s="238">
        <f>Q533*H533</f>
        <v>0.00080000000000000004</v>
      </c>
      <c r="S533" s="238">
        <v>0</v>
      </c>
      <c r="T533" s="239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40" t="s">
        <v>240</v>
      </c>
      <c r="AT533" s="240" t="s">
        <v>298</v>
      </c>
      <c r="AU533" s="240" t="s">
        <v>88</v>
      </c>
      <c r="AY533" s="18" t="s">
        <v>174</v>
      </c>
      <c r="BE533" s="241">
        <f>IF(N533="základní",J533,0)</f>
        <v>0</v>
      </c>
      <c r="BF533" s="241">
        <f>IF(N533="snížená",J533,0)</f>
        <v>0</v>
      </c>
      <c r="BG533" s="241">
        <f>IF(N533="zákl. přenesená",J533,0)</f>
        <v>0</v>
      </c>
      <c r="BH533" s="241">
        <f>IF(N533="sníž. přenesená",J533,0)</f>
        <v>0</v>
      </c>
      <c r="BI533" s="241">
        <f>IF(N533="nulová",J533,0)</f>
        <v>0</v>
      </c>
      <c r="BJ533" s="18" t="s">
        <v>86</v>
      </c>
      <c r="BK533" s="241">
        <f>ROUND(I533*H533,2)</f>
        <v>0</v>
      </c>
      <c r="BL533" s="18" t="s">
        <v>181</v>
      </c>
      <c r="BM533" s="240" t="s">
        <v>1745</v>
      </c>
    </row>
    <row r="534" s="2" customFormat="1" ht="33" customHeight="1">
      <c r="A534" s="39"/>
      <c r="B534" s="40"/>
      <c r="C534" s="229" t="s">
        <v>598</v>
      </c>
      <c r="D534" s="229" t="s">
        <v>176</v>
      </c>
      <c r="E534" s="230" t="s">
        <v>1746</v>
      </c>
      <c r="F534" s="231" t="s">
        <v>1747</v>
      </c>
      <c r="G534" s="232" t="s">
        <v>437</v>
      </c>
      <c r="H534" s="233">
        <v>1</v>
      </c>
      <c r="I534" s="234"/>
      <c r="J534" s="235">
        <f>ROUND(I534*H534,2)</f>
        <v>0</v>
      </c>
      <c r="K534" s="231" t="s">
        <v>180</v>
      </c>
      <c r="L534" s="45"/>
      <c r="M534" s="236" t="s">
        <v>1</v>
      </c>
      <c r="N534" s="237" t="s">
        <v>44</v>
      </c>
      <c r="O534" s="92"/>
      <c r="P534" s="238">
        <f>O534*H534</f>
        <v>0</v>
      </c>
      <c r="Q534" s="238">
        <v>0.00161652</v>
      </c>
      <c r="R534" s="238">
        <f>Q534*H534</f>
        <v>0.00161652</v>
      </c>
      <c r="S534" s="238">
        <v>0</v>
      </c>
      <c r="T534" s="239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40" t="s">
        <v>181</v>
      </c>
      <c r="AT534" s="240" t="s">
        <v>176</v>
      </c>
      <c r="AU534" s="240" t="s">
        <v>88</v>
      </c>
      <c r="AY534" s="18" t="s">
        <v>174</v>
      </c>
      <c r="BE534" s="241">
        <f>IF(N534="základní",J534,0)</f>
        <v>0</v>
      </c>
      <c r="BF534" s="241">
        <f>IF(N534="snížená",J534,0)</f>
        <v>0</v>
      </c>
      <c r="BG534" s="241">
        <f>IF(N534="zákl. přenesená",J534,0)</f>
        <v>0</v>
      </c>
      <c r="BH534" s="241">
        <f>IF(N534="sníž. přenesená",J534,0)</f>
        <v>0</v>
      </c>
      <c r="BI534" s="241">
        <f>IF(N534="nulová",J534,0)</f>
        <v>0</v>
      </c>
      <c r="BJ534" s="18" t="s">
        <v>86</v>
      </c>
      <c r="BK534" s="241">
        <f>ROUND(I534*H534,2)</f>
        <v>0</v>
      </c>
      <c r="BL534" s="18" t="s">
        <v>181</v>
      </c>
      <c r="BM534" s="240" t="s">
        <v>1748</v>
      </c>
    </row>
    <row r="535" s="2" customFormat="1" ht="24.15" customHeight="1">
      <c r="A535" s="39"/>
      <c r="B535" s="40"/>
      <c r="C535" s="279" t="s">
        <v>602</v>
      </c>
      <c r="D535" s="279" t="s">
        <v>298</v>
      </c>
      <c r="E535" s="280" t="s">
        <v>1749</v>
      </c>
      <c r="F535" s="281" t="s">
        <v>1750</v>
      </c>
      <c r="G535" s="282" t="s">
        <v>437</v>
      </c>
      <c r="H535" s="283">
        <v>1</v>
      </c>
      <c r="I535" s="284"/>
      <c r="J535" s="285">
        <f>ROUND(I535*H535,2)</f>
        <v>0</v>
      </c>
      <c r="K535" s="281" t="s">
        <v>180</v>
      </c>
      <c r="L535" s="286"/>
      <c r="M535" s="287" t="s">
        <v>1</v>
      </c>
      <c r="N535" s="288" t="s">
        <v>44</v>
      </c>
      <c r="O535" s="92"/>
      <c r="P535" s="238">
        <f>O535*H535</f>
        <v>0</v>
      </c>
      <c r="Q535" s="238">
        <v>0.017999999999999999</v>
      </c>
      <c r="R535" s="238">
        <f>Q535*H535</f>
        <v>0.017999999999999999</v>
      </c>
      <c r="S535" s="238">
        <v>0</v>
      </c>
      <c r="T535" s="23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40" t="s">
        <v>240</v>
      </c>
      <c r="AT535" s="240" t="s">
        <v>298</v>
      </c>
      <c r="AU535" s="240" t="s">
        <v>88</v>
      </c>
      <c r="AY535" s="18" t="s">
        <v>174</v>
      </c>
      <c r="BE535" s="241">
        <f>IF(N535="základní",J535,0)</f>
        <v>0</v>
      </c>
      <c r="BF535" s="241">
        <f>IF(N535="snížená",J535,0)</f>
        <v>0</v>
      </c>
      <c r="BG535" s="241">
        <f>IF(N535="zákl. přenesená",J535,0)</f>
        <v>0</v>
      </c>
      <c r="BH535" s="241">
        <f>IF(N535="sníž. přenesená",J535,0)</f>
        <v>0</v>
      </c>
      <c r="BI535" s="241">
        <f>IF(N535="nulová",J535,0)</f>
        <v>0</v>
      </c>
      <c r="BJ535" s="18" t="s">
        <v>86</v>
      </c>
      <c r="BK535" s="241">
        <f>ROUND(I535*H535,2)</f>
        <v>0</v>
      </c>
      <c r="BL535" s="18" t="s">
        <v>181</v>
      </c>
      <c r="BM535" s="240" t="s">
        <v>1751</v>
      </c>
    </row>
    <row r="536" s="2" customFormat="1" ht="16.5" customHeight="1">
      <c r="A536" s="39"/>
      <c r="B536" s="40"/>
      <c r="C536" s="279" t="s">
        <v>606</v>
      </c>
      <c r="D536" s="279" t="s">
        <v>298</v>
      </c>
      <c r="E536" s="280" t="s">
        <v>1752</v>
      </c>
      <c r="F536" s="281" t="s">
        <v>1753</v>
      </c>
      <c r="G536" s="282" t="s">
        <v>1693</v>
      </c>
      <c r="H536" s="283">
        <v>1</v>
      </c>
      <c r="I536" s="284"/>
      <c r="J536" s="285">
        <f>ROUND(I536*H536,2)</f>
        <v>0</v>
      </c>
      <c r="K536" s="281" t="s">
        <v>1</v>
      </c>
      <c r="L536" s="286"/>
      <c r="M536" s="287" t="s">
        <v>1</v>
      </c>
      <c r="N536" s="288" t="s">
        <v>44</v>
      </c>
      <c r="O536" s="92"/>
      <c r="P536" s="238">
        <f>O536*H536</f>
        <v>0</v>
      </c>
      <c r="Q536" s="238">
        <v>0.0010499999999999999</v>
      </c>
      <c r="R536" s="238">
        <f>Q536*H536</f>
        <v>0.0010499999999999999</v>
      </c>
      <c r="S536" s="238">
        <v>0</v>
      </c>
      <c r="T536" s="239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40" t="s">
        <v>240</v>
      </c>
      <c r="AT536" s="240" t="s">
        <v>298</v>
      </c>
      <c r="AU536" s="240" t="s">
        <v>88</v>
      </c>
      <c r="AY536" s="18" t="s">
        <v>174</v>
      </c>
      <c r="BE536" s="241">
        <f>IF(N536="základní",J536,0)</f>
        <v>0</v>
      </c>
      <c r="BF536" s="241">
        <f>IF(N536="snížená",J536,0)</f>
        <v>0</v>
      </c>
      <c r="BG536" s="241">
        <f>IF(N536="zákl. přenesená",J536,0)</f>
        <v>0</v>
      </c>
      <c r="BH536" s="241">
        <f>IF(N536="sníž. přenesená",J536,0)</f>
        <v>0</v>
      </c>
      <c r="BI536" s="241">
        <f>IF(N536="nulová",J536,0)</f>
        <v>0</v>
      </c>
      <c r="BJ536" s="18" t="s">
        <v>86</v>
      </c>
      <c r="BK536" s="241">
        <f>ROUND(I536*H536,2)</f>
        <v>0</v>
      </c>
      <c r="BL536" s="18" t="s">
        <v>181</v>
      </c>
      <c r="BM536" s="240" t="s">
        <v>1754</v>
      </c>
    </row>
    <row r="537" s="2" customFormat="1" ht="44.25" customHeight="1">
      <c r="A537" s="39"/>
      <c r="B537" s="40"/>
      <c r="C537" s="229" t="s">
        <v>612</v>
      </c>
      <c r="D537" s="229" t="s">
        <v>176</v>
      </c>
      <c r="E537" s="230" t="s">
        <v>1755</v>
      </c>
      <c r="F537" s="231" t="s">
        <v>1756</v>
      </c>
      <c r="G537" s="232" t="s">
        <v>437</v>
      </c>
      <c r="H537" s="233">
        <v>2</v>
      </c>
      <c r="I537" s="234"/>
      <c r="J537" s="235">
        <f>ROUND(I537*H537,2)</f>
        <v>0</v>
      </c>
      <c r="K537" s="231" t="s">
        <v>180</v>
      </c>
      <c r="L537" s="45"/>
      <c r="M537" s="236" t="s">
        <v>1</v>
      </c>
      <c r="N537" s="237" t="s">
        <v>44</v>
      </c>
      <c r="O537" s="92"/>
      <c r="P537" s="238">
        <f>O537*H537</f>
        <v>0</v>
      </c>
      <c r="Q537" s="238">
        <v>0.00086211999999999997</v>
      </c>
      <c r="R537" s="238">
        <f>Q537*H537</f>
        <v>0.0017242399999999999</v>
      </c>
      <c r="S537" s="238">
        <v>0</v>
      </c>
      <c r="T537" s="23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40" t="s">
        <v>181</v>
      </c>
      <c r="AT537" s="240" t="s">
        <v>176</v>
      </c>
      <c r="AU537" s="240" t="s">
        <v>88</v>
      </c>
      <c r="AY537" s="18" t="s">
        <v>174</v>
      </c>
      <c r="BE537" s="241">
        <f>IF(N537="základní",J537,0)</f>
        <v>0</v>
      </c>
      <c r="BF537" s="241">
        <f>IF(N537="snížená",J537,0)</f>
        <v>0</v>
      </c>
      <c r="BG537" s="241">
        <f>IF(N537="zákl. přenesená",J537,0)</f>
        <v>0</v>
      </c>
      <c r="BH537" s="241">
        <f>IF(N537="sníž. přenesená",J537,0)</f>
        <v>0</v>
      </c>
      <c r="BI537" s="241">
        <f>IF(N537="nulová",J537,0)</f>
        <v>0</v>
      </c>
      <c r="BJ537" s="18" t="s">
        <v>86</v>
      </c>
      <c r="BK537" s="241">
        <f>ROUND(I537*H537,2)</f>
        <v>0</v>
      </c>
      <c r="BL537" s="18" t="s">
        <v>181</v>
      </c>
      <c r="BM537" s="240" t="s">
        <v>1757</v>
      </c>
    </row>
    <row r="538" s="2" customFormat="1" ht="24.15" customHeight="1">
      <c r="A538" s="39"/>
      <c r="B538" s="40"/>
      <c r="C538" s="279" t="s">
        <v>617</v>
      </c>
      <c r="D538" s="279" t="s">
        <v>298</v>
      </c>
      <c r="E538" s="280" t="s">
        <v>1749</v>
      </c>
      <c r="F538" s="281" t="s">
        <v>1750</v>
      </c>
      <c r="G538" s="282" t="s">
        <v>437</v>
      </c>
      <c r="H538" s="283">
        <v>1</v>
      </c>
      <c r="I538" s="284"/>
      <c r="J538" s="285">
        <f>ROUND(I538*H538,2)</f>
        <v>0</v>
      </c>
      <c r="K538" s="281" t="s">
        <v>180</v>
      </c>
      <c r="L538" s="286"/>
      <c r="M538" s="287" t="s">
        <v>1</v>
      </c>
      <c r="N538" s="288" t="s">
        <v>44</v>
      </c>
      <c r="O538" s="92"/>
      <c r="P538" s="238">
        <f>O538*H538</f>
        <v>0</v>
      </c>
      <c r="Q538" s="238">
        <v>0.017999999999999999</v>
      </c>
      <c r="R538" s="238">
        <f>Q538*H538</f>
        <v>0.017999999999999999</v>
      </c>
      <c r="S538" s="238">
        <v>0</v>
      </c>
      <c r="T538" s="239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40" t="s">
        <v>240</v>
      </c>
      <c r="AT538" s="240" t="s">
        <v>298</v>
      </c>
      <c r="AU538" s="240" t="s">
        <v>88</v>
      </c>
      <c r="AY538" s="18" t="s">
        <v>174</v>
      </c>
      <c r="BE538" s="241">
        <f>IF(N538="základní",J538,0)</f>
        <v>0</v>
      </c>
      <c r="BF538" s="241">
        <f>IF(N538="snížená",J538,0)</f>
        <v>0</v>
      </c>
      <c r="BG538" s="241">
        <f>IF(N538="zákl. přenesená",J538,0)</f>
        <v>0</v>
      </c>
      <c r="BH538" s="241">
        <f>IF(N538="sníž. přenesená",J538,0)</f>
        <v>0</v>
      </c>
      <c r="BI538" s="241">
        <f>IF(N538="nulová",J538,0)</f>
        <v>0</v>
      </c>
      <c r="BJ538" s="18" t="s">
        <v>86</v>
      </c>
      <c r="BK538" s="241">
        <f>ROUND(I538*H538,2)</f>
        <v>0</v>
      </c>
      <c r="BL538" s="18" t="s">
        <v>181</v>
      </c>
      <c r="BM538" s="240" t="s">
        <v>1758</v>
      </c>
    </row>
    <row r="539" s="2" customFormat="1" ht="24.15" customHeight="1">
      <c r="A539" s="39"/>
      <c r="B539" s="40"/>
      <c r="C539" s="279" t="s">
        <v>621</v>
      </c>
      <c r="D539" s="279" t="s">
        <v>298</v>
      </c>
      <c r="E539" s="280" t="s">
        <v>1759</v>
      </c>
      <c r="F539" s="281" t="s">
        <v>1760</v>
      </c>
      <c r="G539" s="282" t="s">
        <v>437</v>
      </c>
      <c r="H539" s="283">
        <v>1</v>
      </c>
      <c r="I539" s="284"/>
      <c r="J539" s="285">
        <f>ROUND(I539*H539,2)</f>
        <v>0</v>
      </c>
      <c r="K539" s="281" t="s">
        <v>1</v>
      </c>
      <c r="L539" s="286"/>
      <c r="M539" s="287" t="s">
        <v>1</v>
      </c>
      <c r="N539" s="288" t="s">
        <v>44</v>
      </c>
      <c r="O539" s="92"/>
      <c r="P539" s="238">
        <f>O539*H539</f>
        <v>0</v>
      </c>
      <c r="Q539" s="238">
        <v>0.0065399999999999998</v>
      </c>
      <c r="R539" s="238">
        <f>Q539*H539</f>
        <v>0.0065399999999999998</v>
      </c>
      <c r="S539" s="238">
        <v>0</v>
      </c>
      <c r="T539" s="239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40" t="s">
        <v>240</v>
      </c>
      <c r="AT539" s="240" t="s">
        <v>298</v>
      </c>
      <c r="AU539" s="240" t="s">
        <v>88</v>
      </c>
      <c r="AY539" s="18" t="s">
        <v>174</v>
      </c>
      <c r="BE539" s="241">
        <f>IF(N539="základní",J539,0)</f>
        <v>0</v>
      </c>
      <c r="BF539" s="241">
        <f>IF(N539="snížená",J539,0)</f>
        <v>0</v>
      </c>
      <c r="BG539" s="241">
        <f>IF(N539="zákl. přenesená",J539,0)</f>
        <v>0</v>
      </c>
      <c r="BH539" s="241">
        <f>IF(N539="sníž. přenesená",J539,0)</f>
        <v>0</v>
      </c>
      <c r="BI539" s="241">
        <f>IF(N539="nulová",J539,0)</f>
        <v>0</v>
      </c>
      <c r="BJ539" s="18" t="s">
        <v>86</v>
      </c>
      <c r="BK539" s="241">
        <f>ROUND(I539*H539,2)</f>
        <v>0</v>
      </c>
      <c r="BL539" s="18" t="s">
        <v>181</v>
      </c>
      <c r="BM539" s="240" t="s">
        <v>1761</v>
      </c>
    </row>
    <row r="540" s="2" customFormat="1" ht="49.05" customHeight="1">
      <c r="A540" s="39"/>
      <c r="B540" s="40"/>
      <c r="C540" s="229" t="s">
        <v>626</v>
      </c>
      <c r="D540" s="229" t="s">
        <v>176</v>
      </c>
      <c r="E540" s="230" t="s">
        <v>1762</v>
      </c>
      <c r="F540" s="231" t="s">
        <v>1763</v>
      </c>
      <c r="G540" s="232" t="s">
        <v>437</v>
      </c>
      <c r="H540" s="233">
        <v>1</v>
      </c>
      <c r="I540" s="234"/>
      <c r="J540" s="235">
        <f>ROUND(I540*H540,2)</f>
        <v>0</v>
      </c>
      <c r="K540" s="231" t="s">
        <v>1</v>
      </c>
      <c r="L540" s="45"/>
      <c r="M540" s="236" t="s">
        <v>1</v>
      </c>
      <c r="N540" s="237" t="s">
        <v>44</v>
      </c>
      <c r="O540" s="92"/>
      <c r="P540" s="238">
        <f>O540*H540</f>
        <v>0</v>
      </c>
      <c r="Q540" s="238">
        <v>0.00080000000000000004</v>
      </c>
      <c r="R540" s="238">
        <f>Q540*H540</f>
        <v>0.00080000000000000004</v>
      </c>
      <c r="S540" s="238">
        <v>0</v>
      </c>
      <c r="T540" s="239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40" t="s">
        <v>181</v>
      </c>
      <c r="AT540" s="240" t="s">
        <v>176</v>
      </c>
      <c r="AU540" s="240" t="s">
        <v>88</v>
      </c>
      <c r="AY540" s="18" t="s">
        <v>174</v>
      </c>
      <c r="BE540" s="241">
        <f>IF(N540="základní",J540,0)</f>
        <v>0</v>
      </c>
      <c r="BF540" s="241">
        <f>IF(N540="snížená",J540,0)</f>
        <v>0</v>
      </c>
      <c r="BG540" s="241">
        <f>IF(N540="zákl. přenesená",J540,0)</f>
        <v>0</v>
      </c>
      <c r="BH540" s="241">
        <f>IF(N540="sníž. přenesená",J540,0)</f>
        <v>0</v>
      </c>
      <c r="BI540" s="241">
        <f>IF(N540="nulová",J540,0)</f>
        <v>0</v>
      </c>
      <c r="BJ540" s="18" t="s">
        <v>86</v>
      </c>
      <c r="BK540" s="241">
        <f>ROUND(I540*H540,2)</f>
        <v>0</v>
      </c>
      <c r="BL540" s="18" t="s">
        <v>181</v>
      </c>
      <c r="BM540" s="240" t="s">
        <v>1764</v>
      </c>
    </row>
    <row r="541" s="2" customFormat="1" ht="24.15" customHeight="1">
      <c r="A541" s="39"/>
      <c r="B541" s="40"/>
      <c r="C541" s="279" t="s">
        <v>630</v>
      </c>
      <c r="D541" s="279" t="s">
        <v>298</v>
      </c>
      <c r="E541" s="280" t="s">
        <v>1765</v>
      </c>
      <c r="F541" s="281" t="s">
        <v>1766</v>
      </c>
      <c r="G541" s="282" t="s">
        <v>1693</v>
      </c>
      <c r="H541" s="283">
        <v>1</v>
      </c>
      <c r="I541" s="284"/>
      <c r="J541" s="285">
        <f>ROUND(I541*H541,2)</f>
        <v>0</v>
      </c>
      <c r="K541" s="281" t="s">
        <v>1</v>
      </c>
      <c r="L541" s="286"/>
      <c r="M541" s="287" t="s">
        <v>1</v>
      </c>
      <c r="N541" s="288" t="s">
        <v>44</v>
      </c>
      <c r="O541" s="92"/>
      <c r="P541" s="238">
        <f>O541*H541</f>
        <v>0</v>
      </c>
      <c r="Q541" s="238">
        <v>0.016500000000000001</v>
      </c>
      <c r="R541" s="238">
        <f>Q541*H541</f>
        <v>0.016500000000000001</v>
      </c>
      <c r="S541" s="238">
        <v>0</v>
      </c>
      <c r="T541" s="23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40" t="s">
        <v>240</v>
      </c>
      <c r="AT541" s="240" t="s">
        <v>298</v>
      </c>
      <c r="AU541" s="240" t="s">
        <v>88</v>
      </c>
      <c r="AY541" s="18" t="s">
        <v>174</v>
      </c>
      <c r="BE541" s="241">
        <f>IF(N541="základní",J541,0)</f>
        <v>0</v>
      </c>
      <c r="BF541" s="241">
        <f>IF(N541="snížená",J541,0)</f>
        <v>0</v>
      </c>
      <c r="BG541" s="241">
        <f>IF(N541="zákl. přenesená",J541,0)</f>
        <v>0</v>
      </c>
      <c r="BH541" s="241">
        <f>IF(N541="sníž. přenesená",J541,0)</f>
        <v>0</v>
      </c>
      <c r="BI541" s="241">
        <f>IF(N541="nulová",J541,0)</f>
        <v>0</v>
      </c>
      <c r="BJ541" s="18" t="s">
        <v>86</v>
      </c>
      <c r="BK541" s="241">
        <f>ROUND(I541*H541,2)</f>
        <v>0</v>
      </c>
      <c r="BL541" s="18" t="s">
        <v>181</v>
      </c>
      <c r="BM541" s="240" t="s">
        <v>1767</v>
      </c>
    </row>
    <row r="542" s="2" customFormat="1" ht="24.15" customHeight="1">
      <c r="A542" s="39"/>
      <c r="B542" s="40"/>
      <c r="C542" s="229" t="s">
        <v>635</v>
      </c>
      <c r="D542" s="229" t="s">
        <v>176</v>
      </c>
      <c r="E542" s="230" t="s">
        <v>1768</v>
      </c>
      <c r="F542" s="231" t="s">
        <v>1769</v>
      </c>
      <c r="G542" s="232" t="s">
        <v>437</v>
      </c>
      <c r="H542" s="233">
        <v>1</v>
      </c>
      <c r="I542" s="234"/>
      <c r="J542" s="235">
        <f>ROUND(I542*H542,2)</f>
        <v>0</v>
      </c>
      <c r="K542" s="231" t="s">
        <v>180</v>
      </c>
      <c r="L542" s="45"/>
      <c r="M542" s="236" t="s">
        <v>1</v>
      </c>
      <c r="N542" s="237" t="s">
        <v>44</v>
      </c>
      <c r="O542" s="92"/>
      <c r="P542" s="238">
        <f>O542*H542</f>
        <v>0</v>
      </c>
      <c r="Q542" s="238">
        <v>0.0013628</v>
      </c>
      <c r="R542" s="238">
        <f>Q542*H542</f>
        <v>0.0013628</v>
      </c>
      <c r="S542" s="238">
        <v>0</v>
      </c>
      <c r="T542" s="239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40" t="s">
        <v>181</v>
      </c>
      <c r="AT542" s="240" t="s">
        <v>176</v>
      </c>
      <c r="AU542" s="240" t="s">
        <v>88</v>
      </c>
      <c r="AY542" s="18" t="s">
        <v>174</v>
      </c>
      <c r="BE542" s="241">
        <f>IF(N542="základní",J542,0)</f>
        <v>0</v>
      </c>
      <c r="BF542" s="241">
        <f>IF(N542="snížená",J542,0)</f>
        <v>0</v>
      </c>
      <c r="BG542" s="241">
        <f>IF(N542="zákl. přenesená",J542,0)</f>
        <v>0</v>
      </c>
      <c r="BH542" s="241">
        <f>IF(N542="sníž. přenesená",J542,0)</f>
        <v>0</v>
      </c>
      <c r="BI542" s="241">
        <f>IF(N542="nulová",J542,0)</f>
        <v>0</v>
      </c>
      <c r="BJ542" s="18" t="s">
        <v>86</v>
      </c>
      <c r="BK542" s="241">
        <f>ROUND(I542*H542,2)</f>
        <v>0</v>
      </c>
      <c r="BL542" s="18" t="s">
        <v>181</v>
      </c>
      <c r="BM542" s="240" t="s">
        <v>1770</v>
      </c>
    </row>
    <row r="543" s="2" customFormat="1" ht="24.15" customHeight="1">
      <c r="A543" s="39"/>
      <c r="B543" s="40"/>
      <c r="C543" s="279" t="s">
        <v>639</v>
      </c>
      <c r="D543" s="279" t="s">
        <v>298</v>
      </c>
      <c r="E543" s="280" t="s">
        <v>1771</v>
      </c>
      <c r="F543" s="281" t="s">
        <v>1772</v>
      </c>
      <c r="G543" s="282" t="s">
        <v>437</v>
      </c>
      <c r="H543" s="283">
        <v>1</v>
      </c>
      <c r="I543" s="284"/>
      <c r="J543" s="285">
        <f>ROUND(I543*H543,2)</f>
        <v>0</v>
      </c>
      <c r="K543" s="281" t="s">
        <v>1</v>
      </c>
      <c r="L543" s="286"/>
      <c r="M543" s="287" t="s">
        <v>1</v>
      </c>
      <c r="N543" s="288" t="s">
        <v>44</v>
      </c>
      <c r="O543" s="92"/>
      <c r="P543" s="238">
        <f>O543*H543</f>
        <v>0</v>
      </c>
      <c r="Q543" s="238">
        <v>0.016500000000000001</v>
      </c>
      <c r="R543" s="238">
        <f>Q543*H543</f>
        <v>0.016500000000000001</v>
      </c>
      <c r="S543" s="238">
        <v>0</v>
      </c>
      <c r="T543" s="23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40" t="s">
        <v>240</v>
      </c>
      <c r="AT543" s="240" t="s">
        <v>298</v>
      </c>
      <c r="AU543" s="240" t="s">
        <v>88</v>
      </c>
      <c r="AY543" s="18" t="s">
        <v>174</v>
      </c>
      <c r="BE543" s="241">
        <f>IF(N543="základní",J543,0)</f>
        <v>0</v>
      </c>
      <c r="BF543" s="241">
        <f>IF(N543="snížená",J543,0)</f>
        <v>0</v>
      </c>
      <c r="BG543" s="241">
        <f>IF(N543="zákl. přenesená",J543,0)</f>
        <v>0</v>
      </c>
      <c r="BH543" s="241">
        <f>IF(N543="sníž. přenesená",J543,0)</f>
        <v>0</v>
      </c>
      <c r="BI543" s="241">
        <f>IF(N543="nulová",J543,0)</f>
        <v>0</v>
      </c>
      <c r="BJ543" s="18" t="s">
        <v>86</v>
      </c>
      <c r="BK543" s="241">
        <f>ROUND(I543*H543,2)</f>
        <v>0</v>
      </c>
      <c r="BL543" s="18" t="s">
        <v>181</v>
      </c>
      <c r="BM543" s="240" t="s">
        <v>1773</v>
      </c>
    </row>
    <row r="544" s="2" customFormat="1" ht="16.5" customHeight="1">
      <c r="A544" s="39"/>
      <c r="B544" s="40"/>
      <c r="C544" s="229" t="s">
        <v>643</v>
      </c>
      <c r="D544" s="229" t="s">
        <v>176</v>
      </c>
      <c r="E544" s="230" t="s">
        <v>1774</v>
      </c>
      <c r="F544" s="231" t="s">
        <v>1775</v>
      </c>
      <c r="G544" s="232" t="s">
        <v>243</v>
      </c>
      <c r="H544" s="233">
        <v>994.51999999999998</v>
      </c>
      <c r="I544" s="234"/>
      <c r="J544" s="235">
        <f>ROUND(I544*H544,2)</f>
        <v>0</v>
      </c>
      <c r="K544" s="231" t="s">
        <v>180</v>
      </c>
      <c r="L544" s="45"/>
      <c r="M544" s="236" t="s">
        <v>1</v>
      </c>
      <c r="N544" s="237" t="s">
        <v>44</v>
      </c>
      <c r="O544" s="92"/>
      <c r="P544" s="238">
        <f>O544*H544</f>
        <v>0</v>
      </c>
      <c r="Q544" s="238">
        <v>0</v>
      </c>
      <c r="R544" s="238">
        <f>Q544*H544</f>
        <v>0</v>
      </c>
      <c r="S544" s="238">
        <v>0</v>
      </c>
      <c r="T544" s="239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40" t="s">
        <v>181</v>
      </c>
      <c r="AT544" s="240" t="s">
        <v>176</v>
      </c>
      <c r="AU544" s="240" t="s">
        <v>88</v>
      </c>
      <c r="AY544" s="18" t="s">
        <v>174</v>
      </c>
      <c r="BE544" s="241">
        <f>IF(N544="základní",J544,0)</f>
        <v>0</v>
      </c>
      <c r="BF544" s="241">
        <f>IF(N544="snížená",J544,0)</f>
        <v>0</v>
      </c>
      <c r="BG544" s="241">
        <f>IF(N544="zákl. přenesená",J544,0)</f>
        <v>0</v>
      </c>
      <c r="BH544" s="241">
        <f>IF(N544="sníž. přenesená",J544,0)</f>
        <v>0</v>
      </c>
      <c r="BI544" s="241">
        <f>IF(N544="nulová",J544,0)</f>
        <v>0</v>
      </c>
      <c r="BJ544" s="18" t="s">
        <v>86</v>
      </c>
      <c r="BK544" s="241">
        <f>ROUND(I544*H544,2)</f>
        <v>0</v>
      </c>
      <c r="BL544" s="18" t="s">
        <v>181</v>
      </c>
      <c r="BM544" s="240" t="s">
        <v>1776</v>
      </c>
    </row>
    <row r="545" s="2" customFormat="1" ht="24.15" customHeight="1">
      <c r="A545" s="39"/>
      <c r="B545" s="40"/>
      <c r="C545" s="229" t="s">
        <v>647</v>
      </c>
      <c r="D545" s="229" t="s">
        <v>176</v>
      </c>
      <c r="E545" s="230" t="s">
        <v>1777</v>
      </c>
      <c r="F545" s="231" t="s">
        <v>1778</v>
      </c>
      <c r="G545" s="232" t="s">
        <v>437</v>
      </c>
      <c r="H545" s="233">
        <v>20</v>
      </c>
      <c r="I545" s="234"/>
      <c r="J545" s="235">
        <f>ROUND(I545*H545,2)</f>
        <v>0</v>
      </c>
      <c r="K545" s="231" t="s">
        <v>180</v>
      </c>
      <c r="L545" s="45"/>
      <c r="M545" s="236" t="s">
        <v>1</v>
      </c>
      <c r="N545" s="237" t="s">
        <v>44</v>
      </c>
      <c r="O545" s="92"/>
      <c r="P545" s="238">
        <f>O545*H545</f>
        <v>0</v>
      </c>
      <c r="Q545" s="238">
        <v>0.45937290600000003</v>
      </c>
      <c r="R545" s="238">
        <f>Q545*H545</f>
        <v>9.1874581200000005</v>
      </c>
      <c r="S545" s="238">
        <v>0</v>
      </c>
      <c r="T545" s="23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40" t="s">
        <v>181</v>
      </c>
      <c r="AT545" s="240" t="s">
        <v>176</v>
      </c>
      <c r="AU545" s="240" t="s">
        <v>88</v>
      </c>
      <c r="AY545" s="18" t="s">
        <v>174</v>
      </c>
      <c r="BE545" s="241">
        <f>IF(N545="základní",J545,0)</f>
        <v>0</v>
      </c>
      <c r="BF545" s="241">
        <f>IF(N545="snížená",J545,0)</f>
        <v>0</v>
      </c>
      <c r="BG545" s="241">
        <f>IF(N545="zákl. přenesená",J545,0)</f>
        <v>0</v>
      </c>
      <c r="BH545" s="241">
        <f>IF(N545="sníž. přenesená",J545,0)</f>
        <v>0</v>
      </c>
      <c r="BI545" s="241">
        <f>IF(N545="nulová",J545,0)</f>
        <v>0</v>
      </c>
      <c r="BJ545" s="18" t="s">
        <v>86</v>
      </c>
      <c r="BK545" s="241">
        <f>ROUND(I545*H545,2)</f>
        <v>0</v>
      </c>
      <c r="BL545" s="18" t="s">
        <v>181</v>
      </c>
      <c r="BM545" s="240" t="s">
        <v>1779</v>
      </c>
    </row>
    <row r="546" s="2" customFormat="1" ht="24.15" customHeight="1">
      <c r="A546" s="39"/>
      <c r="B546" s="40"/>
      <c r="C546" s="229" t="s">
        <v>651</v>
      </c>
      <c r="D546" s="229" t="s">
        <v>176</v>
      </c>
      <c r="E546" s="230" t="s">
        <v>569</v>
      </c>
      <c r="F546" s="231" t="s">
        <v>570</v>
      </c>
      <c r="G546" s="232" t="s">
        <v>437</v>
      </c>
      <c r="H546" s="233">
        <v>2</v>
      </c>
      <c r="I546" s="234"/>
      <c r="J546" s="235">
        <f>ROUND(I546*H546,2)</f>
        <v>0</v>
      </c>
      <c r="K546" s="231" t="s">
        <v>180</v>
      </c>
      <c r="L546" s="45"/>
      <c r="M546" s="236" t="s">
        <v>1</v>
      </c>
      <c r="N546" s="237" t="s">
        <v>44</v>
      </c>
      <c r="O546" s="92"/>
      <c r="P546" s="238">
        <f>O546*H546</f>
        <v>0</v>
      </c>
      <c r="Q546" s="238">
        <v>0.010186000000000001</v>
      </c>
      <c r="R546" s="238">
        <f>Q546*H546</f>
        <v>0.020372000000000001</v>
      </c>
      <c r="S546" s="238">
        <v>0</v>
      </c>
      <c r="T546" s="23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40" t="s">
        <v>181</v>
      </c>
      <c r="AT546" s="240" t="s">
        <v>176</v>
      </c>
      <c r="AU546" s="240" t="s">
        <v>88</v>
      </c>
      <c r="AY546" s="18" t="s">
        <v>174</v>
      </c>
      <c r="BE546" s="241">
        <f>IF(N546="základní",J546,0)</f>
        <v>0</v>
      </c>
      <c r="BF546" s="241">
        <f>IF(N546="snížená",J546,0)</f>
        <v>0</v>
      </c>
      <c r="BG546" s="241">
        <f>IF(N546="zákl. přenesená",J546,0)</f>
        <v>0</v>
      </c>
      <c r="BH546" s="241">
        <f>IF(N546="sníž. přenesená",J546,0)</f>
        <v>0</v>
      </c>
      <c r="BI546" s="241">
        <f>IF(N546="nulová",J546,0)</f>
        <v>0</v>
      </c>
      <c r="BJ546" s="18" t="s">
        <v>86</v>
      </c>
      <c r="BK546" s="241">
        <f>ROUND(I546*H546,2)</f>
        <v>0</v>
      </c>
      <c r="BL546" s="18" t="s">
        <v>181</v>
      </c>
      <c r="BM546" s="240" t="s">
        <v>1780</v>
      </c>
    </row>
    <row r="547" s="14" customFormat="1">
      <c r="A547" s="14"/>
      <c r="B547" s="253"/>
      <c r="C547" s="254"/>
      <c r="D547" s="244" t="s">
        <v>183</v>
      </c>
      <c r="E547" s="255" t="s">
        <v>1</v>
      </c>
      <c r="F547" s="256" t="s">
        <v>88</v>
      </c>
      <c r="G547" s="254"/>
      <c r="H547" s="257">
        <v>2</v>
      </c>
      <c r="I547" s="258"/>
      <c r="J547" s="254"/>
      <c r="K547" s="254"/>
      <c r="L547" s="259"/>
      <c r="M547" s="260"/>
      <c r="N547" s="261"/>
      <c r="O547" s="261"/>
      <c r="P547" s="261"/>
      <c r="Q547" s="261"/>
      <c r="R547" s="261"/>
      <c r="S547" s="261"/>
      <c r="T547" s="26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3" t="s">
        <v>183</v>
      </c>
      <c r="AU547" s="263" t="s">
        <v>88</v>
      </c>
      <c r="AV547" s="14" t="s">
        <v>88</v>
      </c>
      <c r="AW547" s="14" t="s">
        <v>34</v>
      </c>
      <c r="AX547" s="14" t="s">
        <v>86</v>
      </c>
      <c r="AY547" s="263" t="s">
        <v>174</v>
      </c>
    </row>
    <row r="548" s="2" customFormat="1" ht="21.75" customHeight="1">
      <c r="A548" s="39"/>
      <c r="B548" s="40"/>
      <c r="C548" s="279" t="s">
        <v>656</v>
      </c>
      <c r="D548" s="279" t="s">
        <v>298</v>
      </c>
      <c r="E548" s="280" t="s">
        <v>575</v>
      </c>
      <c r="F548" s="281" t="s">
        <v>576</v>
      </c>
      <c r="G548" s="282" t="s">
        <v>437</v>
      </c>
      <c r="H548" s="283">
        <v>1</v>
      </c>
      <c r="I548" s="284"/>
      <c r="J548" s="285">
        <f>ROUND(I548*H548,2)</f>
        <v>0</v>
      </c>
      <c r="K548" s="281" t="s">
        <v>180</v>
      </c>
      <c r="L548" s="286"/>
      <c r="M548" s="287" t="s">
        <v>1</v>
      </c>
      <c r="N548" s="288" t="s">
        <v>44</v>
      </c>
      <c r="O548" s="92"/>
      <c r="P548" s="238">
        <f>O548*H548</f>
        <v>0</v>
      </c>
      <c r="Q548" s="238">
        <v>0.254</v>
      </c>
      <c r="R548" s="238">
        <f>Q548*H548</f>
        <v>0.254</v>
      </c>
      <c r="S548" s="238">
        <v>0</v>
      </c>
      <c r="T548" s="239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40" t="s">
        <v>240</v>
      </c>
      <c r="AT548" s="240" t="s">
        <v>298</v>
      </c>
      <c r="AU548" s="240" t="s">
        <v>88</v>
      </c>
      <c r="AY548" s="18" t="s">
        <v>174</v>
      </c>
      <c r="BE548" s="241">
        <f>IF(N548="základní",J548,0)</f>
        <v>0</v>
      </c>
      <c r="BF548" s="241">
        <f>IF(N548="snížená",J548,0)</f>
        <v>0</v>
      </c>
      <c r="BG548" s="241">
        <f>IF(N548="zákl. přenesená",J548,0)</f>
        <v>0</v>
      </c>
      <c r="BH548" s="241">
        <f>IF(N548="sníž. přenesená",J548,0)</f>
        <v>0</v>
      </c>
      <c r="BI548" s="241">
        <f>IF(N548="nulová",J548,0)</f>
        <v>0</v>
      </c>
      <c r="BJ548" s="18" t="s">
        <v>86</v>
      </c>
      <c r="BK548" s="241">
        <f>ROUND(I548*H548,2)</f>
        <v>0</v>
      </c>
      <c r="BL548" s="18" t="s">
        <v>181</v>
      </c>
      <c r="BM548" s="240" t="s">
        <v>1781</v>
      </c>
    </row>
    <row r="549" s="2" customFormat="1" ht="21.75" customHeight="1">
      <c r="A549" s="39"/>
      <c r="B549" s="40"/>
      <c r="C549" s="279" t="s">
        <v>662</v>
      </c>
      <c r="D549" s="279" t="s">
        <v>298</v>
      </c>
      <c r="E549" s="280" t="s">
        <v>583</v>
      </c>
      <c r="F549" s="281" t="s">
        <v>584</v>
      </c>
      <c r="G549" s="282" t="s">
        <v>437</v>
      </c>
      <c r="H549" s="283">
        <v>1</v>
      </c>
      <c r="I549" s="284"/>
      <c r="J549" s="285">
        <f>ROUND(I549*H549,2)</f>
        <v>0</v>
      </c>
      <c r="K549" s="281" t="s">
        <v>180</v>
      </c>
      <c r="L549" s="286"/>
      <c r="M549" s="287" t="s">
        <v>1</v>
      </c>
      <c r="N549" s="288" t="s">
        <v>44</v>
      </c>
      <c r="O549" s="92"/>
      <c r="P549" s="238">
        <f>O549*H549</f>
        <v>0</v>
      </c>
      <c r="Q549" s="238">
        <v>1.0129999999999999</v>
      </c>
      <c r="R549" s="238">
        <f>Q549*H549</f>
        <v>1.0129999999999999</v>
      </c>
      <c r="S549" s="238">
        <v>0</v>
      </c>
      <c r="T549" s="23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40" t="s">
        <v>240</v>
      </c>
      <c r="AT549" s="240" t="s">
        <v>298</v>
      </c>
      <c r="AU549" s="240" t="s">
        <v>88</v>
      </c>
      <c r="AY549" s="18" t="s">
        <v>174</v>
      </c>
      <c r="BE549" s="241">
        <f>IF(N549="základní",J549,0)</f>
        <v>0</v>
      </c>
      <c r="BF549" s="241">
        <f>IF(N549="snížená",J549,0)</f>
        <v>0</v>
      </c>
      <c r="BG549" s="241">
        <f>IF(N549="zákl. přenesená",J549,0)</f>
        <v>0</v>
      </c>
      <c r="BH549" s="241">
        <f>IF(N549="sníž. přenesená",J549,0)</f>
        <v>0</v>
      </c>
      <c r="BI549" s="241">
        <f>IF(N549="nulová",J549,0)</f>
        <v>0</v>
      </c>
      <c r="BJ549" s="18" t="s">
        <v>86</v>
      </c>
      <c r="BK549" s="241">
        <f>ROUND(I549*H549,2)</f>
        <v>0</v>
      </c>
      <c r="BL549" s="18" t="s">
        <v>181</v>
      </c>
      <c r="BM549" s="240" t="s">
        <v>1782</v>
      </c>
    </row>
    <row r="550" s="2" customFormat="1" ht="24.15" customHeight="1">
      <c r="A550" s="39"/>
      <c r="B550" s="40"/>
      <c r="C550" s="229" t="s">
        <v>667</v>
      </c>
      <c r="D550" s="229" t="s">
        <v>176</v>
      </c>
      <c r="E550" s="230" t="s">
        <v>587</v>
      </c>
      <c r="F550" s="231" t="s">
        <v>588</v>
      </c>
      <c r="G550" s="232" t="s">
        <v>437</v>
      </c>
      <c r="H550" s="233">
        <v>1</v>
      </c>
      <c r="I550" s="234"/>
      <c r="J550" s="235">
        <f>ROUND(I550*H550,2)</f>
        <v>0</v>
      </c>
      <c r="K550" s="231" t="s">
        <v>180</v>
      </c>
      <c r="L550" s="45"/>
      <c r="M550" s="236" t="s">
        <v>1</v>
      </c>
      <c r="N550" s="237" t="s">
        <v>44</v>
      </c>
      <c r="O550" s="92"/>
      <c r="P550" s="238">
        <f>O550*H550</f>
        <v>0</v>
      </c>
      <c r="Q550" s="238">
        <v>0.01248</v>
      </c>
      <c r="R550" s="238">
        <f>Q550*H550</f>
        <v>0.01248</v>
      </c>
      <c r="S550" s="238">
        <v>0</v>
      </c>
      <c r="T550" s="23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40" t="s">
        <v>181</v>
      </c>
      <c r="AT550" s="240" t="s">
        <v>176</v>
      </c>
      <c r="AU550" s="240" t="s">
        <v>88</v>
      </c>
      <c r="AY550" s="18" t="s">
        <v>174</v>
      </c>
      <c r="BE550" s="241">
        <f>IF(N550="základní",J550,0)</f>
        <v>0</v>
      </c>
      <c r="BF550" s="241">
        <f>IF(N550="snížená",J550,0)</f>
        <v>0</v>
      </c>
      <c r="BG550" s="241">
        <f>IF(N550="zákl. přenesená",J550,0)</f>
        <v>0</v>
      </c>
      <c r="BH550" s="241">
        <f>IF(N550="sníž. přenesená",J550,0)</f>
        <v>0</v>
      </c>
      <c r="BI550" s="241">
        <f>IF(N550="nulová",J550,0)</f>
        <v>0</v>
      </c>
      <c r="BJ550" s="18" t="s">
        <v>86</v>
      </c>
      <c r="BK550" s="241">
        <f>ROUND(I550*H550,2)</f>
        <v>0</v>
      </c>
      <c r="BL550" s="18" t="s">
        <v>181</v>
      </c>
      <c r="BM550" s="240" t="s">
        <v>1783</v>
      </c>
    </row>
    <row r="551" s="14" customFormat="1">
      <c r="A551" s="14"/>
      <c r="B551" s="253"/>
      <c r="C551" s="254"/>
      <c r="D551" s="244" t="s">
        <v>183</v>
      </c>
      <c r="E551" s="255" t="s">
        <v>1</v>
      </c>
      <c r="F551" s="256" t="s">
        <v>86</v>
      </c>
      <c r="G551" s="254"/>
      <c r="H551" s="257">
        <v>1</v>
      </c>
      <c r="I551" s="258"/>
      <c r="J551" s="254"/>
      <c r="K551" s="254"/>
      <c r="L551" s="259"/>
      <c r="M551" s="260"/>
      <c r="N551" s="261"/>
      <c r="O551" s="261"/>
      <c r="P551" s="261"/>
      <c r="Q551" s="261"/>
      <c r="R551" s="261"/>
      <c r="S551" s="261"/>
      <c r="T551" s="26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3" t="s">
        <v>183</v>
      </c>
      <c r="AU551" s="263" t="s">
        <v>88</v>
      </c>
      <c r="AV551" s="14" t="s">
        <v>88</v>
      </c>
      <c r="AW551" s="14" t="s">
        <v>34</v>
      </c>
      <c r="AX551" s="14" t="s">
        <v>86</v>
      </c>
      <c r="AY551" s="263" t="s">
        <v>174</v>
      </c>
    </row>
    <row r="552" s="2" customFormat="1" ht="24.15" customHeight="1">
      <c r="A552" s="39"/>
      <c r="B552" s="40"/>
      <c r="C552" s="279" t="s">
        <v>671</v>
      </c>
      <c r="D552" s="279" t="s">
        <v>298</v>
      </c>
      <c r="E552" s="280" t="s">
        <v>591</v>
      </c>
      <c r="F552" s="281" t="s">
        <v>592</v>
      </c>
      <c r="G552" s="282" t="s">
        <v>437</v>
      </c>
      <c r="H552" s="283">
        <v>1</v>
      </c>
      <c r="I552" s="284"/>
      <c r="J552" s="285">
        <f>ROUND(I552*H552,2)</f>
        <v>0</v>
      </c>
      <c r="K552" s="281" t="s">
        <v>180</v>
      </c>
      <c r="L552" s="286"/>
      <c r="M552" s="287" t="s">
        <v>1</v>
      </c>
      <c r="N552" s="288" t="s">
        <v>44</v>
      </c>
      <c r="O552" s="92"/>
      <c r="P552" s="238">
        <f>O552*H552</f>
        <v>0</v>
      </c>
      <c r="Q552" s="238">
        <v>0.58499999999999996</v>
      </c>
      <c r="R552" s="238">
        <f>Q552*H552</f>
        <v>0.58499999999999996</v>
      </c>
      <c r="S552" s="238">
        <v>0</v>
      </c>
      <c r="T552" s="239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40" t="s">
        <v>240</v>
      </c>
      <c r="AT552" s="240" t="s">
        <v>298</v>
      </c>
      <c r="AU552" s="240" t="s">
        <v>88</v>
      </c>
      <c r="AY552" s="18" t="s">
        <v>174</v>
      </c>
      <c r="BE552" s="241">
        <f>IF(N552="základní",J552,0)</f>
        <v>0</v>
      </c>
      <c r="BF552" s="241">
        <f>IF(N552="snížená",J552,0)</f>
        <v>0</v>
      </c>
      <c r="BG552" s="241">
        <f>IF(N552="zákl. přenesená",J552,0)</f>
        <v>0</v>
      </c>
      <c r="BH552" s="241">
        <f>IF(N552="sníž. přenesená",J552,0)</f>
        <v>0</v>
      </c>
      <c r="BI552" s="241">
        <f>IF(N552="nulová",J552,0)</f>
        <v>0</v>
      </c>
      <c r="BJ552" s="18" t="s">
        <v>86</v>
      </c>
      <c r="BK552" s="241">
        <f>ROUND(I552*H552,2)</f>
        <v>0</v>
      </c>
      <c r="BL552" s="18" t="s">
        <v>181</v>
      </c>
      <c r="BM552" s="240" t="s">
        <v>1784</v>
      </c>
    </row>
    <row r="553" s="2" customFormat="1" ht="24.15" customHeight="1">
      <c r="A553" s="39"/>
      <c r="B553" s="40"/>
      <c r="C553" s="229" t="s">
        <v>675</v>
      </c>
      <c r="D553" s="229" t="s">
        <v>176</v>
      </c>
      <c r="E553" s="230" t="s">
        <v>595</v>
      </c>
      <c r="F553" s="231" t="s">
        <v>596</v>
      </c>
      <c r="G553" s="232" t="s">
        <v>437</v>
      </c>
      <c r="H553" s="233">
        <v>1</v>
      </c>
      <c r="I553" s="234"/>
      <c r="J553" s="235">
        <f>ROUND(I553*H553,2)</f>
        <v>0</v>
      </c>
      <c r="K553" s="231" t="s">
        <v>180</v>
      </c>
      <c r="L553" s="45"/>
      <c r="M553" s="236" t="s">
        <v>1</v>
      </c>
      <c r="N553" s="237" t="s">
        <v>44</v>
      </c>
      <c r="O553" s="92"/>
      <c r="P553" s="238">
        <f>O553*H553</f>
        <v>0</v>
      </c>
      <c r="Q553" s="238">
        <v>0.028538000000000001</v>
      </c>
      <c r="R553" s="238">
        <f>Q553*H553</f>
        <v>0.028538000000000001</v>
      </c>
      <c r="S553" s="238">
        <v>0</v>
      </c>
      <c r="T553" s="23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0" t="s">
        <v>181</v>
      </c>
      <c r="AT553" s="240" t="s">
        <v>176</v>
      </c>
      <c r="AU553" s="240" t="s">
        <v>88</v>
      </c>
      <c r="AY553" s="18" t="s">
        <v>174</v>
      </c>
      <c r="BE553" s="241">
        <f>IF(N553="základní",J553,0)</f>
        <v>0</v>
      </c>
      <c r="BF553" s="241">
        <f>IF(N553="snížená",J553,0)</f>
        <v>0</v>
      </c>
      <c r="BG553" s="241">
        <f>IF(N553="zákl. přenesená",J553,0)</f>
        <v>0</v>
      </c>
      <c r="BH553" s="241">
        <f>IF(N553="sníž. přenesená",J553,0)</f>
        <v>0</v>
      </c>
      <c r="BI553" s="241">
        <f>IF(N553="nulová",J553,0)</f>
        <v>0</v>
      </c>
      <c r="BJ553" s="18" t="s">
        <v>86</v>
      </c>
      <c r="BK553" s="241">
        <f>ROUND(I553*H553,2)</f>
        <v>0</v>
      </c>
      <c r="BL553" s="18" t="s">
        <v>181</v>
      </c>
      <c r="BM553" s="240" t="s">
        <v>1785</v>
      </c>
    </row>
    <row r="554" s="14" customFormat="1">
      <c r="A554" s="14"/>
      <c r="B554" s="253"/>
      <c r="C554" s="254"/>
      <c r="D554" s="244" t="s">
        <v>183</v>
      </c>
      <c r="E554" s="255" t="s">
        <v>1</v>
      </c>
      <c r="F554" s="256" t="s">
        <v>86</v>
      </c>
      <c r="G554" s="254"/>
      <c r="H554" s="257">
        <v>1</v>
      </c>
      <c r="I554" s="258"/>
      <c r="J554" s="254"/>
      <c r="K554" s="254"/>
      <c r="L554" s="259"/>
      <c r="M554" s="260"/>
      <c r="N554" s="261"/>
      <c r="O554" s="261"/>
      <c r="P554" s="261"/>
      <c r="Q554" s="261"/>
      <c r="R554" s="261"/>
      <c r="S554" s="261"/>
      <c r="T554" s="26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3" t="s">
        <v>183</v>
      </c>
      <c r="AU554" s="263" t="s">
        <v>88</v>
      </c>
      <c r="AV554" s="14" t="s">
        <v>88</v>
      </c>
      <c r="AW554" s="14" t="s">
        <v>34</v>
      </c>
      <c r="AX554" s="14" t="s">
        <v>86</v>
      </c>
      <c r="AY554" s="263" t="s">
        <v>174</v>
      </c>
    </row>
    <row r="555" s="2" customFormat="1" ht="21.75" customHeight="1">
      <c r="A555" s="39"/>
      <c r="B555" s="40"/>
      <c r="C555" s="279" t="s">
        <v>679</v>
      </c>
      <c r="D555" s="279" t="s">
        <v>298</v>
      </c>
      <c r="E555" s="280" t="s">
        <v>599</v>
      </c>
      <c r="F555" s="281" t="s">
        <v>600</v>
      </c>
      <c r="G555" s="282" t="s">
        <v>437</v>
      </c>
      <c r="H555" s="283">
        <v>1</v>
      </c>
      <c r="I555" s="284"/>
      <c r="J555" s="285">
        <f>ROUND(I555*H555,2)</f>
        <v>0</v>
      </c>
      <c r="K555" s="281" t="s">
        <v>180</v>
      </c>
      <c r="L555" s="286"/>
      <c r="M555" s="287" t="s">
        <v>1</v>
      </c>
      <c r="N555" s="288" t="s">
        <v>44</v>
      </c>
      <c r="O555" s="92"/>
      <c r="P555" s="238">
        <f>O555*H555</f>
        <v>0</v>
      </c>
      <c r="Q555" s="238">
        <v>1.6000000000000001</v>
      </c>
      <c r="R555" s="238">
        <f>Q555*H555</f>
        <v>1.6000000000000001</v>
      </c>
      <c r="S555" s="238">
        <v>0</v>
      </c>
      <c r="T555" s="23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40" t="s">
        <v>240</v>
      </c>
      <c r="AT555" s="240" t="s">
        <v>298</v>
      </c>
      <c r="AU555" s="240" t="s">
        <v>88</v>
      </c>
      <c r="AY555" s="18" t="s">
        <v>174</v>
      </c>
      <c r="BE555" s="241">
        <f>IF(N555="základní",J555,0)</f>
        <v>0</v>
      </c>
      <c r="BF555" s="241">
        <f>IF(N555="snížená",J555,0)</f>
        <v>0</v>
      </c>
      <c r="BG555" s="241">
        <f>IF(N555="zákl. přenesená",J555,0)</f>
        <v>0</v>
      </c>
      <c r="BH555" s="241">
        <f>IF(N555="sníž. přenesená",J555,0)</f>
        <v>0</v>
      </c>
      <c r="BI555" s="241">
        <f>IF(N555="nulová",J555,0)</f>
        <v>0</v>
      </c>
      <c r="BJ555" s="18" t="s">
        <v>86</v>
      </c>
      <c r="BK555" s="241">
        <f>ROUND(I555*H555,2)</f>
        <v>0</v>
      </c>
      <c r="BL555" s="18" t="s">
        <v>181</v>
      </c>
      <c r="BM555" s="240" t="s">
        <v>1786</v>
      </c>
    </row>
    <row r="556" s="2" customFormat="1" ht="24.15" customHeight="1">
      <c r="A556" s="39"/>
      <c r="B556" s="40"/>
      <c r="C556" s="279" t="s">
        <v>684</v>
      </c>
      <c r="D556" s="279" t="s">
        <v>298</v>
      </c>
      <c r="E556" s="280" t="s">
        <v>603</v>
      </c>
      <c r="F556" s="281" t="s">
        <v>604</v>
      </c>
      <c r="G556" s="282" t="s">
        <v>437</v>
      </c>
      <c r="H556" s="283">
        <v>2</v>
      </c>
      <c r="I556" s="284"/>
      <c r="J556" s="285">
        <f>ROUND(I556*H556,2)</f>
        <v>0</v>
      </c>
      <c r="K556" s="281" t="s">
        <v>180</v>
      </c>
      <c r="L556" s="286"/>
      <c r="M556" s="287" t="s">
        <v>1</v>
      </c>
      <c r="N556" s="288" t="s">
        <v>44</v>
      </c>
      <c r="O556" s="92"/>
      <c r="P556" s="238">
        <f>O556*H556</f>
        <v>0</v>
      </c>
      <c r="Q556" s="238">
        <v>0.002</v>
      </c>
      <c r="R556" s="238">
        <f>Q556*H556</f>
        <v>0.0040000000000000001</v>
      </c>
      <c r="S556" s="238">
        <v>0</v>
      </c>
      <c r="T556" s="23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40" t="s">
        <v>240</v>
      </c>
      <c r="AT556" s="240" t="s">
        <v>298</v>
      </c>
      <c r="AU556" s="240" t="s">
        <v>88</v>
      </c>
      <c r="AY556" s="18" t="s">
        <v>174</v>
      </c>
      <c r="BE556" s="241">
        <f>IF(N556="základní",J556,0)</f>
        <v>0</v>
      </c>
      <c r="BF556" s="241">
        <f>IF(N556="snížená",J556,0)</f>
        <v>0</v>
      </c>
      <c r="BG556" s="241">
        <f>IF(N556="zákl. přenesená",J556,0)</f>
        <v>0</v>
      </c>
      <c r="BH556" s="241">
        <f>IF(N556="sníž. přenesená",J556,0)</f>
        <v>0</v>
      </c>
      <c r="BI556" s="241">
        <f>IF(N556="nulová",J556,0)</f>
        <v>0</v>
      </c>
      <c r="BJ556" s="18" t="s">
        <v>86</v>
      </c>
      <c r="BK556" s="241">
        <f>ROUND(I556*H556,2)</f>
        <v>0</v>
      </c>
      <c r="BL556" s="18" t="s">
        <v>181</v>
      </c>
      <c r="BM556" s="240" t="s">
        <v>1787</v>
      </c>
    </row>
    <row r="557" s="2" customFormat="1" ht="24.15" customHeight="1">
      <c r="A557" s="39"/>
      <c r="B557" s="40"/>
      <c r="C557" s="229" t="s">
        <v>692</v>
      </c>
      <c r="D557" s="229" t="s">
        <v>176</v>
      </c>
      <c r="E557" s="230" t="s">
        <v>627</v>
      </c>
      <c r="F557" s="231" t="s">
        <v>628</v>
      </c>
      <c r="G557" s="232" t="s">
        <v>437</v>
      </c>
      <c r="H557" s="233">
        <v>1</v>
      </c>
      <c r="I557" s="234"/>
      <c r="J557" s="235">
        <f>ROUND(I557*H557,2)</f>
        <v>0</v>
      </c>
      <c r="K557" s="231" t="s">
        <v>180</v>
      </c>
      <c r="L557" s="45"/>
      <c r="M557" s="236" t="s">
        <v>1</v>
      </c>
      <c r="N557" s="237" t="s">
        <v>44</v>
      </c>
      <c r="O557" s="92"/>
      <c r="P557" s="238">
        <f>O557*H557</f>
        <v>0</v>
      </c>
      <c r="Q557" s="238">
        <v>0</v>
      </c>
      <c r="R557" s="238">
        <f>Q557*H557</f>
        <v>0</v>
      </c>
      <c r="S557" s="238">
        <v>0.10000000000000001</v>
      </c>
      <c r="T557" s="239">
        <f>S557*H557</f>
        <v>0.10000000000000001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40" t="s">
        <v>181</v>
      </c>
      <c r="AT557" s="240" t="s">
        <v>176</v>
      </c>
      <c r="AU557" s="240" t="s">
        <v>88</v>
      </c>
      <c r="AY557" s="18" t="s">
        <v>174</v>
      </c>
      <c r="BE557" s="241">
        <f>IF(N557="základní",J557,0)</f>
        <v>0</v>
      </c>
      <c r="BF557" s="241">
        <f>IF(N557="snížená",J557,0)</f>
        <v>0</v>
      </c>
      <c r="BG557" s="241">
        <f>IF(N557="zákl. přenesená",J557,0)</f>
        <v>0</v>
      </c>
      <c r="BH557" s="241">
        <f>IF(N557="sníž. přenesená",J557,0)</f>
        <v>0</v>
      </c>
      <c r="BI557" s="241">
        <f>IF(N557="nulová",J557,0)</f>
        <v>0</v>
      </c>
      <c r="BJ557" s="18" t="s">
        <v>86</v>
      </c>
      <c r="BK557" s="241">
        <f>ROUND(I557*H557,2)</f>
        <v>0</v>
      </c>
      <c r="BL557" s="18" t="s">
        <v>181</v>
      </c>
      <c r="BM557" s="240" t="s">
        <v>1788</v>
      </c>
    </row>
    <row r="558" s="2" customFormat="1" ht="37.8" customHeight="1">
      <c r="A558" s="39"/>
      <c r="B558" s="40"/>
      <c r="C558" s="229" t="s">
        <v>702</v>
      </c>
      <c r="D558" s="229" t="s">
        <v>176</v>
      </c>
      <c r="E558" s="230" t="s">
        <v>613</v>
      </c>
      <c r="F558" s="231" t="s">
        <v>614</v>
      </c>
      <c r="G558" s="232" t="s">
        <v>437</v>
      </c>
      <c r="H558" s="233">
        <v>1</v>
      </c>
      <c r="I558" s="234"/>
      <c r="J558" s="235">
        <f>ROUND(I558*H558,2)</f>
        <v>0</v>
      </c>
      <c r="K558" s="231" t="s">
        <v>180</v>
      </c>
      <c r="L558" s="45"/>
      <c r="M558" s="236" t="s">
        <v>1</v>
      </c>
      <c r="N558" s="237" t="s">
        <v>44</v>
      </c>
      <c r="O558" s="92"/>
      <c r="P558" s="238">
        <f>O558*H558</f>
        <v>0</v>
      </c>
      <c r="Q558" s="238">
        <v>0.089999999999999997</v>
      </c>
      <c r="R558" s="238">
        <f>Q558*H558</f>
        <v>0.089999999999999997</v>
      </c>
      <c r="S558" s="238">
        <v>0</v>
      </c>
      <c r="T558" s="239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40" t="s">
        <v>181</v>
      </c>
      <c r="AT558" s="240" t="s">
        <v>176</v>
      </c>
      <c r="AU558" s="240" t="s">
        <v>88</v>
      </c>
      <c r="AY558" s="18" t="s">
        <v>174</v>
      </c>
      <c r="BE558" s="241">
        <f>IF(N558="základní",J558,0)</f>
        <v>0</v>
      </c>
      <c r="BF558" s="241">
        <f>IF(N558="snížená",J558,0)</f>
        <v>0</v>
      </c>
      <c r="BG558" s="241">
        <f>IF(N558="zákl. přenesená",J558,0)</f>
        <v>0</v>
      </c>
      <c r="BH558" s="241">
        <f>IF(N558="sníž. přenesená",J558,0)</f>
        <v>0</v>
      </c>
      <c r="BI558" s="241">
        <f>IF(N558="nulová",J558,0)</f>
        <v>0</v>
      </c>
      <c r="BJ558" s="18" t="s">
        <v>86</v>
      </c>
      <c r="BK558" s="241">
        <f>ROUND(I558*H558,2)</f>
        <v>0</v>
      </c>
      <c r="BL558" s="18" t="s">
        <v>181</v>
      </c>
      <c r="BM558" s="240" t="s">
        <v>1789</v>
      </c>
    </row>
    <row r="559" s="14" customFormat="1">
      <c r="A559" s="14"/>
      <c r="B559" s="253"/>
      <c r="C559" s="254"/>
      <c r="D559" s="244" t="s">
        <v>183</v>
      </c>
      <c r="E559" s="255" t="s">
        <v>1</v>
      </c>
      <c r="F559" s="256" t="s">
        <v>1790</v>
      </c>
      <c r="G559" s="254"/>
      <c r="H559" s="257">
        <v>1</v>
      </c>
      <c r="I559" s="258"/>
      <c r="J559" s="254"/>
      <c r="K559" s="254"/>
      <c r="L559" s="259"/>
      <c r="M559" s="260"/>
      <c r="N559" s="261"/>
      <c r="O559" s="261"/>
      <c r="P559" s="261"/>
      <c r="Q559" s="261"/>
      <c r="R559" s="261"/>
      <c r="S559" s="261"/>
      <c r="T559" s="26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3" t="s">
        <v>183</v>
      </c>
      <c r="AU559" s="263" t="s">
        <v>88</v>
      </c>
      <c r="AV559" s="14" t="s">
        <v>88</v>
      </c>
      <c r="AW559" s="14" t="s">
        <v>34</v>
      </c>
      <c r="AX559" s="14" t="s">
        <v>86</v>
      </c>
      <c r="AY559" s="263" t="s">
        <v>174</v>
      </c>
    </row>
    <row r="560" s="2" customFormat="1" ht="24.15" customHeight="1">
      <c r="A560" s="39"/>
      <c r="B560" s="40"/>
      <c r="C560" s="279" t="s">
        <v>708</v>
      </c>
      <c r="D560" s="279" t="s">
        <v>298</v>
      </c>
      <c r="E560" s="280" t="s">
        <v>622</v>
      </c>
      <c r="F560" s="281" t="s">
        <v>623</v>
      </c>
      <c r="G560" s="282" t="s">
        <v>437</v>
      </c>
      <c r="H560" s="283">
        <v>1</v>
      </c>
      <c r="I560" s="284"/>
      <c r="J560" s="285">
        <f>ROUND(I560*H560,2)</f>
        <v>0</v>
      </c>
      <c r="K560" s="281" t="s">
        <v>1</v>
      </c>
      <c r="L560" s="286"/>
      <c r="M560" s="287" t="s">
        <v>1</v>
      </c>
      <c r="N560" s="288" t="s">
        <v>44</v>
      </c>
      <c r="O560" s="92"/>
      <c r="P560" s="238">
        <f>O560*H560</f>
        <v>0</v>
      </c>
      <c r="Q560" s="238">
        <v>0.156</v>
      </c>
      <c r="R560" s="238">
        <f>Q560*H560</f>
        <v>0.156</v>
      </c>
      <c r="S560" s="238">
        <v>0</v>
      </c>
      <c r="T560" s="23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0" t="s">
        <v>240</v>
      </c>
      <c r="AT560" s="240" t="s">
        <v>298</v>
      </c>
      <c r="AU560" s="240" t="s">
        <v>88</v>
      </c>
      <c r="AY560" s="18" t="s">
        <v>174</v>
      </c>
      <c r="BE560" s="241">
        <f>IF(N560="základní",J560,0)</f>
        <v>0</v>
      </c>
      <c r="BF560" s="241">
        <f>IF(N560="snížená",J560,0)</f>
        <v>0</v>
      </c>
      <c r="BG560" s="241">
        <f>IF(N560="zákl. přenesená",J560,0)</f>
        <v>0</v>
      </c>
      <c r="BH560" s="241">
        <f>IF(N560="sníž. přenesená",J560,0)</f>
        <v>0</v>
      </c>
      <c r="BI560" s="241">
        <f>IF(N560="nulová",J560,0)</f>
        <v>0</v>
      </c>
      <c r="BJ560" s="18" t="s">
        <v>86</v>
      </c>
      <c r="BK560" s="241">
        <f>ROUND(I560*H560,2)</f>
        <v>0</v>
      </c>
      <c r="BL560" s="18" t="s">
        <v>181</v>
      </c>
      <c r="BM560" s="240" t="s">
        <v>1791</v>
      </c>
    </row>
    <row r="561" s="2" customFormat="1" ht="37.8" customHeight="1">
      <c r="A561" s="39"/>
      <c r="B561" s="40"/>
      <c r="C561" s="229" t="s">
        <v>712</v>
      </c>
      <c r="D561" s="229" t="s">
        <v>176</v>
      </c>
      <c r="E561" s="230" t="s">
        <v>631</v>
      </c>
      <c r="F561" s="231" t="s">
        <v>632</v>
      </c>
      <c r="G561" s="232" t="s">
        <v>437</v>
      </c>
      <c r="H561" s="233">
        <v>1</v>
      </c>
      <c r="I561" s="234"/>
      <c r="J561" s="235">
        <f>ROUND(I561*H561,2)</f>
        <v>0</v>
      </c>
      <c r="K561" s="231" t="s">
        <v>1</v>
      </c>
      <c r="L561" s="45"/>
      <c r="M561" s="236" t="s">
        <v>1</v>
      </c>
      <c r="N561" s="237" t="s">
        <v>44</v>
      </c>
      <c r="O561" s="92"/>
      <c r="P561" s="238">
        <f>O561*H561</f>
        <v>0</v>
      </c>
      <c r="Q561" s="238">
        <v>0.0070200000000000002</v>
      </c>
      <c r="R561" s="238">
        <f>Q561*H561</f>
        <v>0.0070200000000000002</v>
      </c>
      <c r="S561" s="238">
        <v>0</v>
      </c>
      <c r="T561" s="23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40" t="s">
        <v>181</v>
      </c>
      <c r="AT561" s="240" t="s">
        <v>176</v>
      </c>
      <c r="AU561" s="240" t="s">
        <v>88</v>
      </c>
      <c r="AY561" s="18" t="s">
        <v>174</v>
      </c>
      <c r="BE561" s="241">
        <f>IF(N561="základní",J561,0)</f>
        <v>0</v>
      </c>
      <c r="BF561" s="241">
        <f>IF(N561="snížená",J561,0)</f>
        <v>0</v>
      </c>
      <c r="BG561" s="241">
        <f>IF(N561="zákl. přenesená",J561,0)</f>
        <v>0</v>
      </c>
      <c r="BH561" s="241">
        <f>IF(N561="sníž. přenesená",J561,0)</f>
        <v>0</v>
      </c>
      <c r="BI561" s="241">
        <f>IF(N561="nulová",J561,0)</f>
        <v>0</v>
      </c>
      <c r="BJ561" s="18" t="s">
        <v>86</v>
      </c>
      <c r="BK561" s="241">
        <f>ROUND(I561*H561,2)</f>
        <v>0</v>
      </c>
      <c r="BL561" s="18" t="s">
        <v>181</v>
      </c>
      <c r="BM561" s="240" t="s">
        <v>1792</v>
      </c>
    </row>
    <row r="562" s="14" customFormat="1">
      <c r="A562" s="14"/>
      <c r="B562" s="253"/>
      <c r="C562" s="254"/>
      <c r="D562" s="244" t="s">
        <v>183</v>
      </c>
      <c r="E562" s="255" t="s">
        <v>1</v>
      </c>
      <c r="F562" s="256" t="s">
        <v>86</v>
      </c>
      <c r="G562" s="254"/>
      <c r="H562" s="257">
        <v>1</v>
      </c>
      <c r="I562" s="258"/>
      <c r="J562" s="254"/>
      <c r="K562" s="254"/>
      <c r="L562" s="259"/>
      <c r="M562" s="260"/>
      <c r="N562" s="261"/>
      <c r="O562" s="261"/>
      <c r="P562" s="261"/>
      <c r="Q562" s="261"/>
      <c r="R562" s="261"/>
      <c r="S562" s="261"/>
      <c r="T562" s="26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3" t="s">
        <v>183</v>
      </c>
      <c r="AU562" s="263" t="s">
        <v>88</v>
      </c>
      <c r="AV562" s="14" t="s">
        <v>88</v>
      </c>
      <c r="AW562" s="14" t="s">
        <v>34</v>
      </c>
      <c r="AX562" s="14" t="s">
        <v>86</v>
      </c>
      <c r="AY562" s="263" t="s">
        <v>174</v>
      </c>
    </row>
    <row r="563" s="2" customFormat="1" ht="24.15" customHeight="1">
      <c r="A563" s="39"/>
      <c r="B563" s="40"/>
      <c r="C563" s="279" t="s">
        <v>716</v>
      </c>
      <c r="D563" s="279" t="s">
        <v>298</v>
      </c>
      <c r="E563" s="280" t="s">
        <v>636</v>
      </c>
      <c r="F563" s="281" t="s">
        <v>637</v>
      </c>
      <c r="G563" s="282" t="s">
        <v>437</v>
      </c>
      <c r="H563" s="283">
        <v>1</v>
      </c>
      <c r="I563" s="284"/>
      <c r="J563" s="285">
        <f>ROUND(I563*H563,2)</f>
        <v>0</v>
      </c>
      <c r="K563" s="281" t="s">
        <v>1</v>
      </c>
      <c r="L563" s="286"/>
      <c r="M563" s="287" t="s">
        <v>1</v>
      </c>
      <c r="N563" s="288" t="s">
        <v>44</v>
      </c>
      <c r="O563" s="92"/>
      <c r="P563" s="238">
        <f>O563*H563</f>
        <v>0</v>
      </c>
      <c r="Q563" s="238">
        <v>0.079000000000000001</v>
      </c>
      <c r="R563" s="238">
        <f>Q563*H563</f>
        <v>0.079000000000000001</v>
      </c>
      <c r="S563" s="238">
        <v>0</v>
      </c>
      <c r="T563" s="239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40" t="s">
        <v>240</v>
      </c>
      <c r="AT563" s="240" t="s">
        <v>298</v>
      </c>
      <c r="AU563" s="240" t="s">
        <v>88</v>
      </c>
      <c r="AY563" s="18" t="s">
        <v>174</v>
      </c>
      <c r="BE563" s="241">
        <f>IF(N563="základní",J563,0)</f>
        <v>0</v>
      </c>
      <c r="BF563" s="241">
        <f>IF(N563="snížená",J563,0)</f>
        <v>0</v>
      </c>
      <c r="BG563" s="241">
        <f>IF(N563="zákl. přenesená",J563,0)</f>
        <v>0</v>
      </c>
      <c r="BH563" s="241">
        <f>IF(N563="sníž. přenesená",J563,0)</f>
        <v>0</v>
      </c>
      <c r="BI563" s="241">
        <f>IF(N563="nulová",J563,0)</f>
        <v>0</v>
      </c>
      <c r="BJ563" s="18" t="s">
        <v>86</v>
      </c>
      <c r="BK563" s="241">
        <f>ROUND(I563*H563,2)</f>
        <v>0</v>
      </c>
      <c r="BL563" s="18" t="s">
        <v>181</v>
      </c>
      <c r="BM563" s="240" t="s">
        <v>1793</v>
      </c>
    </row>
    <row r="564" s="2" customFormat="1" ht="16.5" customHeight="1">
      <c r="A564" s="39"/>
      <c r="B564" s="40"/>
      <c r="C564" s="279" t="s">
        <v>721</v>
      </c>
      <c r="D564" s="279" t="s">
        <v>298</v>
      </c>
      <c r="E564" s="280" t="s">
        <v>644</v>
      </c>
      <c r="F564" s="281" t="s">
        <v>645</v>
      </c>
      <c r="G564" s="282" t="s">
        <v>437</v>
      </c>
      <c r="H564" s="283">
        <v>1</v>
      </c>
      <c r="I564" s="284"/>
      <c r="J564" s="285">
        <f>ROUND(I564*H564,2)</f>
        <v>0</v>
      </c>
      <c r="K564" s="281" t="s">
        <v>1</v>
      </c>
      <c r="L564" s="286"/>
      <c r="M564" s="287" t="s">
        <v>1</v>
      </c>
      <c r="N564" s="288" t="s">
        <v>44</v>
      </c>
      <c r="O564" s="92"/>
      <c r="P564" s="238">
        <f>O564*H564</f>
        <v>0</v>
      </c>
      <c r="Q564" s="238">
        <v>0.01</v>
      </c>
      <c r="R564" s="238">
        <f>Q564*H564</f>
        <v>0.01</v>
      </c>
      <c r="S564" s="238">
        <v>0</v>
      </c>
      <c r="T564" s="239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40" t="s">
        <v>240</v>
      </c>
      <c r="AT564" s="240" t="s">
        <v>298</v>
      </c>
      <c r="AU564" s="240" t="s">
        <v>88</v>
      </c>
      <c r="AY564" s="18" t="s">
        <v>174</v>
      </c>
      <c r="BE564" s="241">
        <f>IF(N564="základní",J564,0)</f>
        <v>0</v>
      </c>
      <c r="BF564" s="241">
        <f>IF(N564="snížená",J564,0)</f>
        <v>0</v>
      </c>
      <c r="BG564" s="241">
        <f>IF(N564="zákl. přenesená",J564,0)</f>
        <v>0</v>
      </c>
      <c r="BH564" s="241">
        <f>IF(N564="sníž. přenesená",J564,0)</f>
        <v>0</v>
      </c>
      <c r="BI564" s="241">
        <f>IF(N564="nulová",J564,0)</f>
        <v>0</v>
      </c>
      <c r="BJ564" s="18" t="s">
        <v>86</v>
      </c>
      <c r="BK564" s="241">
        <f>ROUND(I564*H564,2)</f>
        <v>0</v>
      </c>
      <c r="BL564" s="18" t="s">
        <v>181</v>
      </c>
      <c r="BM564" s="240" t="s">
        <v>1794</v>
      </c>
    </row>
    <row r="565" s="2" customFormat="1" ht="24.15" customHeight="1">
      <c r="A565" s="39"/>
      <c r="B565" s="40"/>
      <c r="C565" s="229" t="s">
        <v>1795</v>
      </c>
      <c r="D565" s="229" t="s">
        <v>176</v>
      </c>
      <c r="E565" s="230" t="s">
        <v>1796</v>
      </c>
      <c r="F565" s="231" t="s">
        <v>1797</v>
      </c>
      <c r="G565" s="232" t="s">
        <v>437</v>
      </c>
      <c r="H565" s="233">
        <v>1</v>
      </c>
      <c r="I565" s="234"/>
      <c r="J565" s="235">
        <f>ROUND(I565*H565,2)</f>
        <v>0</v>
      </c>
      <c r="K565" s="231" t="s">
        <v>180</v>
      </c>
      <c r="L565" s="45"/>
      <c r="M565" s="236" t="s">
        <v>1</v>
      </c>
      <c r="N565" s="237" t="s">
        <v>44</v>
      </c>
      <c r="O565" s="92"/>
      <c r="P565" s="238">
        <f>O565*H565</f>
        <v>0</v>
      </c>
      <c r="Q565" s="238">
        <v>0.040000000000000001</v>
      </c>
      <c r="R565" s="238">
        <f>Q565*H565</f>
        <v>0.040000000000000001</v>
      </c>
      <c r="S565" s="238">
        <v>0</v>
      </c>
      <c r="T565" s="23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40" t="s">
        <v>181</v>
      </c>
      <c r="AT565" s="240" t="s">
        <v>176</v>
      </c>
      <c r="AU565" s="240" t="s">
        <v>88</v>
      </c>
      <c r="AY565" s="18" t="s">
        <v>174</v>
      </c>
      <c r="BE565" s="241">
        <f>IF(N565="základní",J565,0)</f>
        <v>0</v>
      </c>
      <c r="BF565" s="241">
        <f>IF(N565="snížená",J565,0)</f>
        <v>0</v>
      </c>
      <c r="BG565" s="241">
        <f>IF(N565="zákl. přenesená",J565,0)</f>
        <v>0</v>
      </c>
      <c r="BH565" s="241">
        <f>IF(N565="sníž. přenesená",J565,0)</f>
        <v>0</v>
      </c>
      <c r="BI565" s="241">
        <f>IF(N565="nulová",J565,0)</f>
        <v>0</v>
      </c>
      <c r="BJ565" s="18" t="s">
        <v>86</v>
      </c>
      <c r="BK565" s="241">
        <f>ROUND(I565*H565,2)</f>
        <v>0</v>
      </c>
      <c r="BL565" s="18" t="s">
        <v>181</v>
      </c>
      <c r="BM565" s="240" t="s">
        <v>1798</v>
      </c>
    </row>
    <row r="566" s="14" customFormat="1">
      <c r="A566" s="14"/>
      <c r="B566" s="253"/>
      <c r="C566" s="254"/>
      <c r="D566" s="244" t="s">
        <v>183</v>
      </c>
      <c r="E566" s="255" t="s">
        <v>1</v>
      </c>
      <c r="F566" s="256" t="s">
        <v>86</v>
      </c>
      <c r="G566" s="254"/>
      <c r="H566" s="257">
        <v>1</v>
      </c>
      <c r="I566" s="258"/>
      <c r="J566" s="254"/>
      <c r="K566" s="254"/>
      <c r="L566" s="259"/>
      <c r="M566" s="260"/>
      <c r="N566" s="261"/>
      <c r="O566" s="261"/>
      <c r="P566" s="261"/>
      <c r="Q566" s="261"/>
      <c r="R566" s="261"/>
      <c r="S566" s="261"/>
      <c r="T566" s="26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3" t="s">
        <v>183</v>
      </c>
      <c r="AU566" s="263" t="s">
        <v>88</v>
      </c>
      <c r="AV566" s="14" t="s">
        <v>88</v>
      </c>
      <c r="AW566" s="14" t="s">
        <v>34</v>
      </c>
      <c r="AX566" s="14" t="s">
        <v>86</v>
      </c>
      <c r="AY566" s="263" t="s">
        <v>174</v>
      </c>
    </row>
    <row r="567" s="2" customFormat="1" ht="24.15" customHeight="1">
      <c r="A567" s="39"/>
      <c r="B567" s="40"/>
      <c r="C567" s="279" t="s">
        <v>1799</v>
      </c>
      <c r="D567" s="279" t="s">
        <v>298</v>
      </c>
      <c r="E567" s="280" t="s">
        <v>1800</v>
      </c>
      <c r="F567" s="281" t="s">
        <v>1801</v>
      </c>
      <c r="G567" s="282" t="s">
        <v>437</v>
      </c>
      <c r="H567" s="283">
        <v>1</v>
      </c>
      <c r="I567" s="284"/>
      <c r="J567" s="285">
        <f>ROUND(I567*H567,2)</f>
        <v>0</v>
      </c>
      <c r="K567" s="281" t="s">
        <v>180</v>
      </c>
      <c r="L567" s="286"/>
      <c r="M567" s="287" t="s">
        <v>1</v>
      </c>
      <c r="N567" s="288" t="s">
        <v>44</v>
      </c>
      <c r="O567" s="92"/>
      <c r="P567" s="238">
        <f>O567*H567</f>
        <v>0</v>
      </c>
      <c r="Q567" s="238">
        <v>0.013299999999999999</v>
      </c>
      <c r="R567" s="238">
        <f>Q567*H567</f>
        <v>0.013299999999999999</v>
      </c>
      <c r="S567" s="238">
        <v>0</v>
      </c>
      <c r="T567" s="23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40" t="s">
        <v>240</v>
      </c>
      <c r="AT567" s="240" t="s">
        <v>298</v>
      </c>
      <c r="AU567" s="240" t="s">
        <v>88</v>
      </c>
      <c r="AY567" s="18" t="s">
        <v>174</v>
      </c>
      <c r="BE567" s="241">
        <f>IF(N567="základní",J567,0)</f>
        <v>0</v>
      </c>
      <c r="BF567" s="241">
        <f>IF(N567="snížená",J567,0)</f>
        <v>0</v>
      </c>
      <c r="BG567" s="241">
        <f>IF(N567="zákl. přenesená",J567,0)</f>
        <v>0</v>
      </c>
      <c r="BH567" s="241">
        <f>IF(N567="sníž. přenesená",J567,0)</f>
        <v>0</v>
      </c>
      <c r="BI567" s="241">
        <f>IF(N567="nulová",J567,0)</f>
        <v>0</v>
      </c>
      <c r="BJ567" s="18" t="s">
        <v>86</v>
      </c>
      <c r="BK567" s="241">
        <f>ROUND(I567*H567,2)</f>
        <v>0</v>
      </c>
      <c r="BL567" s="18" t="s">
        <v>181</v>
      </c>
      <c r="BM567" s="240" t="s">
        <v>1802</v>
      </c>
    </row>
    <row r="568" s="2" customFormat="1" ht="16.5" customHeight="1">
      <c r="A568" s="39"/>
      <c r="B568" s="40"/>
      <c r="C568" s="279" t="s">
        <v>1803</v>
      </c>
      <c r="D568" s="279" t="s">
        <v>298</v>
      </c>
      <c r="E568" s="280" t="s">
        <v>1804</v>
      </c>
      <c r="F568" s="281" t="s">
        <v>1805</v>
      </c>
      <c r="G568" s="282" t="s">
        <v>1693</v>
      </c>
      <c r="H568" s="283">
        <v>1</v>
      </c>
      <c r="I568" s="284"/>
      <c r="J568" s="285">
        <f>ROUND(I568*H568,2)</f>
        <v>0</v>
      </c>
      <c r="K568" s="281" t="s">
        <v>1</v>
      </c>
      <c r="L568" s="286"/>
      <c r="M568" s="287" t="s">
        <v>1</v>
      </c>
      <c r="N568" s="288" t="s">
        <v>44</v>
      </c>
      <c r="O568" s="92"/>
      <c r="P568" s="238">
        <f>O568*H568</f>
        <v>0</v>
      </c>
      <c r="Q568" s="238">
        <v>0</v>
      </c>
      <c r="R568" s="238">
        <f>Q568*H568</f>
        <v>0</v>
      </c>
      <c r="S568" s="238">
        <v>0</v>
      </c>
      <c r="T568" s="239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40" t="s">
        <v>240</v>
      </c>
      <c r="AT568" s="240" t="s">
        <v>298</v>
      </c>
      <c r="AU568" s="240" t="s">
        <v>88</v>
      </c>
      <c r="AY568" s="18" t="s">
        <v>174</v>
      </c>
      <c r="BE568" s="241">
        <f>IF(N568="základní",J568,0)</f>
        <v>0</v>
      </c>
      <c r="BF568" s="241">
        <f>IF(N568="snížená",J568,0)</f>
        <v>0</v>
      </c>
      <c r="BG568" s="241">
        <f>IF(N568="zákl. přenesená",J568,0)</f>
        <v>0</v>
      </c>
      <c r="BH568" s="241">
        <f>IF(N568="sníž. přenesená",J568,0)</f>
        <v>0</v>
      </c>
      <c r="BI568" s="241">
        <f>IF(N568="nulová",J568,0)</f>
        <v>0</v>
      </c>
      <c r="BJ568" s="18" t="s">
        <v>86</v>
      </c>
      <c r="BK568" s="241">
        <f>ROUND(I568*H568,2)</f>
        <v>0</v>
      </c>
      <c r="BL568" s="18" t="s">
        <v>181</v>
      </c>
      <c r="BM568" s="240" t="s">
        <v>1806</v>
      </c>
    </row>
    <row r="569" s="2" customFormat="1" ht="24.15" customHeight="1">
      <c r="A569" s="39"/>
      <c r="B569" s="40"/>
      <c r="C569" s="229" t="s">
        <v>1807</v>
      </c>
      <c r="D569" s="229" t="s">
        <v>176</v>
      </c>
      <c r="E569" s="230" t="s">
        <v>1808</v>
      </c>
      <c r="F569" s="231" t="s">
        <v>1809</v>
      </c>
      <c r="G569" s="232" t="s">
        <v>437</v>
      </c>
      <c r="H569" s="233">
        <v>1</v>
      </c>
      <c r="I569" s="234"/>
      <c r="J569" s="235">
        <f>ROUND(I569*H569,2)</f>
        <v>0</v>
      </c>
      <c r="K569" s="231" t="s">
        <v>180</v>
      </c>
      <c r="L569" s="45"/>
      <c r="M569" s="236" t="s">
        <v>1</v>
      </c>
      <c r="N569" s="237" t="s">
        <v>44</v>
      </c>
      <c r="O569" s="92"/>
      <c r="P569" s="238">
        <f>O569*H569</f>
        <v>0</v>
      </c>
      <c r="Q569" s="238">
        <v>0.050000000000000003</v>
      </c>
      <c r="R569" s="238">
        <f>Q569*H569</f>
        <v>0.050000000000000003</v>
      </c>
      <c r="S569" s="238">
        <v>0</v>
      </c>
      <c r="T569" s="239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40" t="s">
        <v>181</v>
      </c>
      <c r="AT569" s="240" t="s">
        <v>176</v>
      </c>
      <c r="AU569" s="240" t="s">
        <v>88</v>
      </c>
      <c r="AY569" s="18" t="s">
        <v>174</v>
      </c>
      <c r="BE569" s="241">
        <f>IF(N569="základní",J569,0)</f>
        <v>0</v>
      </c>
      <c r="BF569" s="241">
        <f>IF(N569="snížená",J569,0)</f>
        <v>0</v>
      </c>
      <c r="BG569" s="241">
        <f>IF(N569="zákl. přenesená",J569,0)</f>
        <v>0</v>
      </c>
      <c r="BH569" s="241">
        <f>IF(N569="sníž. přenesená",J569,0)</f>
        <v>0</v>
      </c>
      <c r="BI569" s="241">
        <f>IF(N569="nulová",J569,0)</f>
        <v>0</v>
      </c>
      <c r="BJ569" s="18" t="s">
        <v>86</v>
      </c>
      <c r="BK569" s="241">
        <f>ROUND(I569*H569,2)</f>
        <v>0</v>
      </c>
      <c r="BL569" s="18" t="s">
        <v>181</v>
      </c>
      <c r="BM569" s="240" t="s">
        <v>1810</v>
      </c>
    </row>
    <row r="570" s="14" customFormat="1">
      <c r="A570" s="14"/>
      <c r="B570" s="253"/>
      <c r="C570" s="254"/>
      <c r="D570" s="244" t="s">
        <v>183</v>
      </c>
      <c r="E570" s="255" t="s">
        <v>1</v>
      </c>
      <c r="F570" s="256" t="s">
        <v>86</v>
      </c>
      <c r="G570" s="254"/>
      <c r="H570" s="257">
        <v>1</v>
      </c>
      <c r="I570" s="258"/>
      <c r="J570" s="254"/>
      <c r="K570" s="254"/>
      <c r="L570" s="259"/>
      <c r="M570" s="260"/>
      <c r="N570" s="261"/>
      <c r="O570" s="261"/>
      <c r="P570" s="261"/>
      <c r="Q570" s="261"/>
      <c r="R570" s="261"/>
      <c r="S570" s="261"/>
      <c r="T570" s="26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3" t="s">
        <v>183</v>
      </c>
      <c r="AU570" s="263" t="s">
        <v>88</v>
      </c>
      <c r="AV570" s="14" t="s">
        <v>88</v>
      </c>
      <c r="AW570" s="14" t="s">
        <v>34</v>
      </c>
      <c r="AX570" s="14" t="s">
        <v>86</v>
      </c>
      <c r="AY570" s="263" t="s">
        <v>174</v>
      </c>
    </row>
    <row r="571" s="2" customFormat="1" ht="16.5" customHeight="1">
      <c r="A571" s="39"/>
      <c r="B571" s="40"/>
      <c r="C571" s="279" t="s">
        <v>1811</v>
      </c>
      <c r="D571" s="279" t="s">
        <v>298</v>
      </c>
      <c r="E571" s="280" t="s">
        <v>1812</v>
      </c>
      <c r="F571" s="281" t="s">
        <v>1813</v>
      </c>
      <c r="G571" s="282" t="s">
        <v>437</v>
      </c>
      <c r="H571" s="283">
        <v>1</v>
      </c>
      <c r="I571" s="284"/>
      <c r="J571" s="285">
        <f>ROUND(I571*H571,2)</f>
        <v>0</v>
      </c>
      <c r="K571" s="281" t="s">
        <v>180</v>
      </c>
      <c r="L571" s="286"/>
      <c r="M571" s="287" t="s">
        <v>1</v>
      </c>
      <c r="N571" s="288" t="s">
        <v>44</v>
      </c>
      <c r="O571" s="92"/>
      <c r="P571" s="238">
        <f>O571*H571</f>
        <v>0</v>
      </c>
      <c r="Q571" s="238">
        <v>0.029499999999999998</v>
      </c>
      <c r="R571" s="238">
        <f>Q571*H571</f>
        <v>0.029499999999999998</v>
      </c>
      <c r="S571" s="238">
        <v>0</v>
      </c>
      <c r="T571" s="239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40" t="s">
        <v>240</v>
      </c>
      <c r="AT571" s="240" t="s">
        <v>298</v>
      </c>
      <c r="AU571" s="240" t="s">
        <v>88</v>
      </c>
      <c r="AY571" s="18" t="s">
        <v>174</v>
      </c>
      <c r="BE571" s="241">
        <f>IF(N571="základní",J571,0)</f>
        <v>0</v>
      </c>
      <c r="BF571" s="241">
        <f>IF(N571="snížená",J571,0)</f>
        <v>0</v>
      </c>
      <c r="BG571" s="241">
        <f>IF(N571="zákl. přenesená",J571,0)</f>
        <v>0</v>
      </c>
      <c r="BH571" s="241">
        <f>IF(N571="sníž. přenesená",J571,0)</f>
        <v>0</v>
      </c>
      <c r="BI571" s="241">
        <f>IF(N571="nulová",J571,0)</f>
        <v>0</v>
      </c>
      <c r="BJ571" s="18" t="s">
        <v>86</v>
      </c>
      <c r="BK571" s="241">
        <f>ROUND(I571*H571,2)</f>
        <v>0</v>
      </c>
      <c r="BL571" s="18" t="s">
        <v>181</v>
      </c>
      <c r="BM571" s="240" t="s">
        <v>1814</v>
      </c>
    </row>
    <row r="572" s="2" customFormat="1" ht="16.5" customHeight="1">
      <c r="A572" s="39"/>
      <c r="B572" s="40"/>
      <c r="C572" s="279" t="s">
        <v>1815</v>
      </c>
      <c r="D572" s="279" t="s">
        <v>298</v>
      </c>
      <c r="E572" s="280" t="s">
        <v>1816</v>
      </c>
      <c r="F572" s="281" t="s">
        <v>1817</v>
      </c>
      <c r="G572" s="282" t="s">
        <v>437</v>
      </c>
      <c r="H572" s="283">
        <v>1</v>
      </c>
      <c r="I572" s="284"/>
      <c r="J572" s="285">
        <f>ROUND(I572*H572,2)</f>
        <v>0</v>
      </c>
      <c r="K572" s="281" t="s">
        <v>1</v>
      </c>
      <c r="L572" s="286"/>
      <c r="M572" s="287" t="s">
        <v>1</v>
      </c>
      <c r="N572" s="288" t="s">
        <v>44</v>
      </c>
      <c r="O572" s="92"/>
      <c r="P572" s="238">
        <f>O572*H572</f>
        <v>0</v>
      </c>
      <c r="Q572" s="238">
        <v>0.0019</v>
      </c>
      <c r="R572" s="238">
        <f>Q572*H572</f>
        <v>0.0019</v>
      </c>
      <c r="S572" s="238">
        <v>0</v>
      </c>
      <c r="T572" s="23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40" t="s">
        <v>240</v>
      </c>
      <c r="AT572" s="240" t="s">
        <v>298</v>
      </c>
      <c r="AU572" s="240" t="s">
        <v>88</v>
      </c>
      <c r="AY572" s="18" t="s">
        <v>174</v>
      </c>
      <c r="BE572" s="241">
        <f>IF(N572="základní",J572,0)</f>
        <v>0</v>
      </c>
      <c r="BF572" s="241">
        <f>IF(N572="snížená",J572,0)</f>
        <v>0</v>
      </c>
      <c r="BG572" s="241">
        <f>IF(N572="zákl. přenesená",J572,0)</f>
        <v>0</v>
      </c>
      <c r="BH572" s="241">
        <f>IF(N572="sníž. přenesená",J572,0)</f>
        <v>0</v>
      </c>
      <c r="BI572" s="241">
        <f>IF(N572="nulová",J572,0)</f>
        <v>0</v>
      </c>
      <c r="BJ572" s="18" t="s">
        <v>86</v>
      </c>
      <c r="BK572" s="241">
        <f>ROUND(I572*H572,2)</f>
        <v>0</v>
      </c>
      <c r="BL572" s="18" t="s">
        <v>181</v>
      </c>
      <c r="BM572" s="240" t="s">
        <v>1818</v>
      </c>
    </row>
    <row r="573" s="2" customFormat="1" ht="33" customHeight="1">
      <c r="A573" s="39"/>
      <c r="B573" s="40"/>
      <c r="C573" s="229" t="s">
        <v>1819</v>
      </c>
      <c r="D573" s="229" t="s">
        <v>176</v>
      </c>
      <c r="E573" s="230" t="s">
        <v>1820</v>
      </c>
      <c r="F573" s="231" t="s">
        <v>1821</v>
      </c>
      <c r="G573" s="232" t="s">
        <v>437</v>
      </c>
      <c r="H573" s="233">
        <v>3</v>
      </c>
      <c r="I573" s="234"/>
      <c r="J573" s="235">
        <f>ROUND(I573*H573,2)</f>
        <v>0</v>
      </c>
      <c r="K573" s="231" t="s">
        <v>180</v>
      </c>
      <c r="L573" s="45"/>
      <c r="M573" s="236" t="s">
        <v>1</v>
      </c>
      <c r="N573" s="237" t="s">
        <v>44</v>
      </c>
      <c r="O573" s="92"/>
      <c r="P573" s="238">
        <f>O573*H573</f>
        <v>0</v>
      </c>
      <c r="Q573" s="238">
        <v>0.00015799999999999999</v>
      </c>
      <c r="R573" s="238">
        <f>Q573*H573</f>
        <v>0.00047399999999999997</v>
      </c>
      <c r="S573" s="238">
        <v>0</v>
      </c>
      <c r="T573" s="239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40" t="s">
        <v>181</v>
      </c>
      <c r="AT573" s="240" t="s">
        <v>176</v>
      </c>
      <c r="AU573" s="240" t="s">
        <v>88</v>
      </c>
      <c r="AY573" s="18" t="s">
        <v>174</v>
      </c>
      <c r="BE573" s="241">
        <f>IF(N573="základní",J573,0)</f>
        <v>0</v>
      </c>
      <c r="BF573" s="241">
        <f>IF(N573="snížená",J573,0)</f>
        <v>0</v>
      </c>
      <c r="BG573" s="241">
        <f>IF(N573="zákl. přenesená",J573,0)</f>
        <v>0</v>
      </c>
      <c r="BH573" s="241">
        <f>IF(N573="sníž. přenesená",J573,0)</f>
        <v>0</v>
      </c>
      <c r="BI573" s="241">
        <f>IF(N573="nulová",J573,0)</f>
        <v>0</v>
      </c>
      <c r="BJ573" s="18" t="s">
        <v>86</v>
      </c>
      <c r="BK573" s="241">
        <f>ROUND(I573*H573,2)</f>
        <v>0</v>
      </c>
      <c r="BL573" s="18" t="s">
        <v>181</v>
      </c>
      <c r="BM573" s="240" t="s">
        <v>1822</v>
      </c>
    </row>
    <row r="574" s="14" customFormat="1">
      <c r="A574" s="14"/>
      <c r="B574" s="253"/>
      <c r="C574" s="254"/>
      <c r="D574" s="244" t="s">
        <v>183</v>
      </c>
      <c r="E574" s="255" t="s">
        <v>1</v>
      </c>
      <c r="F574" s="256" t="s">
        <v>95</v>
      </c>
      <c r="G574" s="254"/>
      <c r="H574" s="257">
        <v>3</v>
      </c>
      <c r="I574" s="258"/>
      <c r="J574" s="254"/>
      <c r="K574" s="254"/>
      <c r="L574" s="259"/>
      <c r="M574" s="260"/>
      <c r="N574" s="261"/>
      <c r="O574" s="261"/>
      <c r="P574" s="261"/>
      <c r="Q574" s="261"/>
      <c r="R574" s="261"/>
      <c r="S574" s="261"/>
      <c r="T574" s="26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3" t="s">
        <v>183</v>
      </c>
      <c r="AU574" s="263" t="s">
        <v>88</v>
      </c>
      <c r="AV574" s="14" t="s">
        <v>88</v>
      </c>
      <c r="AW574" s="14" t="s">
        <v>34</v>
      </c>
      <c r="AX574" s="14" t="s">
        <v>86</v>
      </c>
      <c r="AY574" s="263" t="s">
        <v>174</v>
      </c>
    </row>
    <row r="575" s="2" customFormat="1" ht="24.15" customHeight="1">
      <c r="A575" s="39"/>
      <c r="B575" s="40"/>
      <c r="C575" s="279" t="s">
        <v>1823</v>
      </c>
      <c r="D575" s="279" t="s">
        <v>298</v>
      </c>
      <c r="E575" s="280" t="s">
        <v>1824</v>
      </c>
      <c r="F575" s="281" t="s">
        <v>1825</v>
      </c>
      <c r="G575" s="282" t="s">
        <v>243</v>
      </c>
      <c r="H575" s="283">
        <v>6</v>
      </c>
      <c r="I575" s="284"/>
      <c r="J575" s="285">
        <f>ROUND(I575*H575,2)</f>
        <v>0</v>
      </c>
      <c r="K575" s="281" t="s">
        <v>180</v>
      </c>
      <c r="L575" s="286"/>
      <c r="M575" s="287" t="s">
        <v>1</v>
      </c>
      <c r="N575" s="288" t="s">
        <v>44</v>
      </c>
      <c r="O575" s="92"/>
      <c r="P575" s="238">
        <f>O575*H575</f>
        <v>0</v>
      </c>
      <c r="Q575" s="238">
        <v>0.0029299999999999999</v>
      </c>
      <c r="R575" s="238">
        <f>Q575*H575</f>
        <v>0.017579999999999998</v>
      </c>
      <c r="S575" s="238">
        <v>0</v>
      </c>
      <c r="T575" s="239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40" t="s">
        <v>240</v>
      </c>
      <c r="AT575" s="240" t="s">
        <v>298</v>
      </c>
      <c r="AU575" s="240" t="s">
        <v>88</v>
      </c>
      <c r="AY575" s="18" t="s">
        <v>174</v>
      </c>
      <c r="BE575" s="241">
        <f>IF(N575="základní",J575,0)</f>
        <v>0</v>
      </c>
      <c r="BF575" s="241">
        <f>IF(N575="snížená",J575,0)</f>
        <v>0</v>
      </c>
      <c r="BG575" s="241">
        <f>IF(N575="zákl. přenesená",J575,0)</f>
        <v>0</v>
      </c>
      <c r="BH575" s="241">
        <f>IF(N575="sníž. přenesená",J575,0)</f>
        <v>0</v>
      </c>
      <c r="BI575" s="241">
        <f>IF(N575="nulová",J575,0)</f>
        <v>0</v>
      </c>
      <c r="BJ575" s="18" t="s">
        <v>86</v>
      </c>
      <c r="BK575" s="241">
        <f>ROUND(I575*H575,2)</f>
        <v>0</v>
      </c>
      <c r="BL575" s="18" t="s">
        <v>181</v>
      </c>
      <c r="BM575" s="240" t="s">
        <v>1826</v>
      </c>
    </row>
    <row r="576" s="14" customFormat="1">
      <c r="A576" s="14"/>
      <c r="B576" s="253"/>
      <c r="C576" s="254"/>
      <c r="D576" s="244" t="s">
        <v>183</v>
      </c>
      <c r="E576" s="255" t="s">
        <v>1</v>
      </c>
      <c r="F576" s="256" t="s">
        <v>1827</v>
      </c>
      <c r="G576" s="254"/>
      <c r="H576" s="257">
        <v>6</v>
      </c>
      <c r="I576" s="258"/>
      <c r="J576" s="254"/>
      <c r="K576" s="254"/>
      <c r="L576" s="259"/>
      <c r="M576" s="260"/>
      <c r="N576" s="261"/>
      <c r="O576" s="261"/>
      <c r="P576" s="261"/>
      <c r="Q576" s="261"/>
      <c r="R576" s="261"/>
      <c r="S576" s="261"/>
      <c r="T576" s="26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3" t="s">
        <v>183</v>
      </c>
      <c r="AU576" s="263" t="s">
        <v>88</v>
      </c>
      <c r="AV576" s="14" t="s">
        <v>88</v>
      </c>
      <c r="AW576" s="14" t="s">
        <v>34</v>
      </c>
      <c r="AX576" s="14" t="s">
        <v>86</v>
      </c>
      <c r="AY576" s="263" t="s">
        <v>174</v>
      </c>
    </row>
    <row r="577" s="2" customFormat="1" ht="16.5" customHeight="1">
      <c r="A577" s="39"/>
      <c r="B577" s="40"/>
      <c r="C577" s="279" t="s">
        <v>1828</v>
      </c>
      <c r="D577" s="279" t="s">
        <v>298</v>
      </c>
      <c r="E577" s="280" t="s">
        <v>1829</v>
      </c>
      <c r="F577" s="281" t="s">
        <v>1830</v>
      </c>
      <c r="G577" s="282" t="s">
        <v>437</v>
      </c>
      <c r="H577" s="283">
        <v>3</v>
      </c>
      <c r="I577" s="284"/>
      <c r="J577" s="285">
        <f>ROUND(I577*H577,2)</f>
        <v>0</v>
      </c>
      <c r="K577" s="281" t="s">
        <v>180</v>
      </c>
      <c r="L577" s="286"/>
      <c r="M577" s="287" t="s">
        <v>1</v>
      </c>
      <c r="N577" s="288" t="s">
        <v>44</v>
      </c>
      <c r="O577" s="92"/>
      <c r="P577" s="238">
        <f>O577*H577</f>
        <v>0</v>
      </c>
      <c r="Q577" s="238">
        <v>0.10100000000000001</v>
      </c>
      <c r="R577" s="238">
        <f>Q577*H577</f>
        <v>0.30300000000000005</v>
      </c>
      <c r="S577" s="238">
        <v>0</v>
      </c>
      <c r="T577" s="239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40" t="s">
        <v>240</v>
      </c>
      <c r="AT577" s="240" t="s">
        <v>298</v>
      </c>
      <c r="AU577" s="240" t="s">
        <v>88</v>
      </c>
      <c r="AY577" s="18" t="s">
        <v>174</v>
      </c>
      <c r="BE577" s="241">
        <f>IF(N577="základní",J577,0)</f>
        <v>0</v>
      </c>
      <c r="BF577" s="241">
        <f>IF(N577="snížená",J577,0)</f>
        <v>0</v>
      </c>
      <c r="BG577" s="241">
        <f>IF(N577="zákl. přenesená",J577,0)</f>
        <v>0</v>
      </c>
      <c r="BH577" s="241">
        <f>IF(N577="sníž. přenesená",J577,0)</f>
        <v>0</v>
      </c>
      <c r="BI577" s="241">
        <f>IF(N577="nulová",J577,0)</f>
        <v>0</v>
      </c>
      <c r="BJ577" s="18" t="s">
        <v>86</v>
      </c>
      <c r="BK577" s="241">
        <f>ROUND(I577*H577,2)</f>
        <v>0</v>
      </c>
      <c r="BL577" s="18" t="s">
        <v>181</v>
      </c>
      <c r="BM577" s="240" t="s">
        <v>1831</v>
      </c>
    </row>
    <row r="578" s="2" customFormat="1" ht="16.5" customHeight="1">
      <c r="A578" s="39"/>
      <c r="B578" s="40"/>
      <c r="C578" s="229" t="s">
        <v>1832</v>
      </c>
      <c r="D578" s="229" t="s">
        <v>176</v>
      </c>
      <c r="E578" s="230" t="s">
        <v>1833</v>
      </c>
      <c r="F578" s="231" t="s">
        <v>1834</v>
      </c>
      <c r="G578" s="232" t="s">
        <v>243</v>
      </c>
      <c r="H578" s="233">
        <v>1000</v>
      </c>
      <c r="I578" s="234"/>
      <c r="J578" s="235">
        <f>ROUND(I578*H578,2)</f>
        <v>0</v>
      </c>
      <c r="K578" s="231" t="s">
        <v>180</v>
      </c>
      <c r="L578" s="45"/>
      <c r="M578" s="236" t="s">
        <v>1</v>
      </c>
      <c r="N578" s="237" t="s">
        <v>44</v>
      </c>
      <c r="O578" s="92"/>
      <c r="P578" s="238">
        <f>O578*H578</f>
        <v>0</v>
      </c>
      <c r="Q578" s="238">
        <v>0.00019236000000000001</v>
      </c>
      <c r="R578" s="238">
        <f>Q578*H578</f>
        <v>0.19236</v>
      </c>
      <c r="S578" s="238">
        <v>0</v>
      </c>
      <c r="T578" s="23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40" t="s">
        <v>181</v>
      </c>
      <c r="AT578" s="240" t="s">
        <v>176</v>
      </c>
      <c r="AU578" s="240" t="s">
        <v>88</v>
      </c>
      <c r="AY578" s="18" t="s">
        <v>174</v>
      </c>
      <c r="BE578" s="241">
        <f>IF(N578="základní",J578,0)</f>
        <v>0</v>
      </c>
      <c r="BF578" s="241">
        <f>IF(N578="snížená",J578,0)</f>
        <v>0</v>
      </c>
      <c r="BG578" s="241">
        <f>IF(N578="zákl. přenesená",J578,0)</f>
        <v>0</v>
      </c>
      <c r="BH578" s="241">
        <f>IF(N578="sníž. přenesená",J578,0)</f>
        <v>0</v>
      </c>
      <c r="BI578" s="241">
        <f>IF(N578="nulová",J578,0)</f>
        <v>0</v>
      </c>
      <c r="BJ578" s="18" t="s">
        <v>86</v>
      </c>
      <c r="BK578" s="241">
        <f>ROUND(I578*H578,2)</f>
        <v>0</v>
      </c>
      <c r="BL578" s="18" t="s">
        <v>181</v>
      </c>
      <c r="BM578" s="240" t="s">
        <v>1835</v>
      </c>
    </row>
    <row r="579" s="2" customFormat="1" ht="24.15" customHeight="1">
      <c r="A579" s="39"/>
      <c r="B579" s="40"/>
      <c r="C579" s="229" t="s">
        <v>1836</v>
      </c>
      <c r="D579" s="229" t="s">
        <v>176</v>
      </c>
      <c r="E579" s="230" t="s">
        <v>1837</v>
      </c>
      <c r="F579" s="231" t="s">
        <v>1838</v>
      </c>
      <c r="G579" s="232" t="s">
        <v>243</v>
      </c>
      <c r="H579" s="233">
        <v>419.33999999999998</v>
      </c>
      <c r="I579" s="234"/>
      <c r="J579" s="235">
        <f>ROUND(I579*H579,2)</f>
        <v>0</v>
      </c>
      <c r="K579" s="231" t="s">
        <v>180</v>
      </c>
      <c r="L579" s="45"/>
      <c r="M579" s="236" t="s">
        <v>1</v>
      </c>
      <c r="N579" s="237" t="s">
        <v>44</v>
      </c>
      <c r="O579" s="92"/>
      <c r="P579" s="238">
        <f>O579*H579</f>
        <v>0</v>
      </c>
      <c r="Q579" s="238">
        <v>9.4500000000000007E-05</v>
      </c>
      <c r="R579" s="238">
        <f>Q579*H579</f>
        <v>0.039627629999999997</v>
      </c>
      <c r="S579" s="238">
        <v>0</v>
      </c>
      <c r="T579" s="239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40" t="s">
        <v>181</v>
      </c>
      <c r="AT579" s="240" t="s">
        <v>176</v>
      </c>
      <c r="AU579" s="240" t="s">
        <v>88</v>
      </c>
      <c r="AY579" s="18" t="s">
        <v>174</v>
      </c>
      <c r="BE579" s="241">
        <f>IF(N579="základní",J579,0)</f>
        <v>0</v>
      </c>
      <c r="BF579" s="241">
        <f>IF(N579="snížená",J579,0)</f>
        <v>0</v>
      </c>
      <c r="BG579" s="241">
        <f>IF(N579="zákl. přenesená",J579,0)</f>
        <v>0</v>
      </c>
      <c r="BH579" s="241">
        <f>IF(N579="sníž. přenesená",J579,0)</f>
        <v>0</v>
      </c>
      <c r="BI579" s="241">
        <f>IF(N579="nulová",J579,0)</f>
        <v>0</v>
      </c>
      <c r="BJ579" s="18" t="s">
        <v>86</v>
      </c>
      <c r="BK579" s="241">
        <f>ROUND(I579*H579,2)</f>
        <v>0</v>
      </c>
      <c r="BL579" s="18" t="s">
        <v>181</v>
      </c>
      <c r="BM579" s="240" t="s">
        <v>1839</v>
      </c>
    </row>
    <row r="580" s="2" customFormat="1" ht="37.8" customHeight="1">
      <c r="A580" s="39"/>
      <c r="B580" s="40"/>
      <c r="C580" s="229" t="s">
        <v>1840</v>
      </c>
      <c r="D580" s="229" t="s">
        <v>176</v>
      </c>
      <c r="E580" s="230" t="s">
        <v>1841</v>
      </c>
      <c r="F580" s="231" t="s">
        <v>1842</v>
      </c>
      <c r="G580" s="232" t="s">
        <v>437</v>
      </c>
      <c r="H580" s="233">
        <v>27</v>
      </c>
      <c r="I580" s="234"/>
      <c r="J580" s="235">
        <f>ROUND(I580*H580,2)</f>
        <v>0</v>
      </c>
      <c r="K580" s="231" t="s">
        <v>1</v>
      </c>
      <c r="L580" s="45"/>
      <c r="M580" s="236" t="s">
        <v>1</v>
      </c>
      <c r="N580" s="237" t="s">
        <v>44</v>
      </c>
      <c r="O580" s="92"/>
      <c r="P580" s="238">
        <f>O580*H580</f>
        <v>0</v>
      </c>
      <c r="Q580" s="238">
        <v>0.00010000000000000001</v>
      </c>
      <c r="R580" s="238">
        <f>Q580*H580</f>
        <v>0.0027000000000000001</v>
      </c>
      <c r="S580" s="238">
        <v>0</v>
      </c>
      <c r="T580" s="239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40" t="s">
        <v>181</v>
      </c>
      <c r="AT580" s="240" t="s">
        <v>176</v>
      </c>
      <c r="AU580" s="240" t="s">
        <v>88</v>
      </c>
      <c r="AY580" s="18" t="s">
        <v>174</v>
      </c>
      <c r="BE580" s="241">
        <f>IF(N580="základní",J580,0)</f>
        <v>0</v>
      </c>
      <c r="BF580" s="241">
        <f>IF(N580="snížená",J580,0)</f>
        <v>0</v>
      </c>
      <c r="BG580" s="241">
        <f>IF(N580="zákl. přenesená",J580,0)</f>
        <v>0</v>
      </c>
      <c r="BH580" s="241">
        <f>IF(N580="sníž. přenesená",J580,0)</f>
        <v>0</v>
      </c>
      <c r="BI580" s="241">
        <f>IF(N580="nulová",J580,0)</f>
        <v>0</v>
      </c>
      <c r="BJ580" s="18" t="s">
        <v>86</v>
      </c>
      <c r="BK580" s="241">
        <f>ROUND(I580*H580,2)</f>
        <v>0</v>
      </c>
      <c r="BL580" s="18" t="s">
        <v>181</v>
      </c>
      <c r="BM580" s="240" t="s">
        <v>1843</v>
      </c>
    </row>
    <row r="581" s="2" customFormat="1" ht="24.15" customHeight="1">
      <c r="A581" s="39"/>
      <c r="B581" s="40"/>
      <c r="C581" s="229" t="s">
        <v>1844</v>
      </c>
      <c r="D581" s="229" t="s">
        <v>176</v>
      </c>
      <c r="E581" s="230" t="s">
        <v>1845</v>
      </c>
      <c r="F581" s="231" t="s">
        <v>1846</v>
      </c>
      <c r="G581" s="232" t="s">
        <v>437</v>
      </c>
      <c r="H581" s="233">
        <v>6</v>
      </c>
      <c r="I581" s="234"/>
      <c r="J581" s="235">
        <f>ROUND(I581*H581,2)</f>
        <v>0</v>
      </c>
      <c r="K581" s="231" t="s">
        <v>180</v>
      </c>
      <c r="L581" s="45"/>
      <c r="M581" s="236" t="s">
        <v>1</v>
      </c>
      <c r="N581" s="237" t="s">
        <v>44</v>
      </c>
      <c r="O581" s="92"/>
      <c r="P581" s="238">
        <f>O581*H581</f>
        <v>0</v>
      </c>
      <c r="Q581" s="238">
        <v>0.00066</v>
      </c>
      <c r="R581" s="238">
        <f>Q581*H581</f>
        <v>0.00396</v>
      </c>
      <c r="S581" s="238">
        <v>0</v>
      </c>
      <c r="T581" s="239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40" t="s">
        <v>181</v>
      </c>
      <c r="AT581" s="240" t="s">
        <v>176</v>
      </c>
      <c r="AU581" s="240" t="s">
        <v>88</v>
      </c>
      <c r="AY581" s="18" t="s">
        <v>174</v>
      </c>
      <c r="BE581" s="241">
        <f>IF(N581="základní",J581,0)</f>
        <v>0</v>
      </c>
      <c r="BF581" s="241">
        <f>IF(N581="snížená",J581,0)</f>
        <v>0</v>
      </c>
      <c r="BG581" s="241">
        <f>IF(N581="zákl. přenesená",J581,0)</f>
        <v>0</v>
      </c>
      <c r="BH581" s="241">
        <f>IF(N581="sníž. přenesená",J581,0)</f>
        <v>0</v>
      </c>
      <c r="BI581" s="241">
        <f>IF(N581="nulová",J581,0)</f>
        <v>0</v>
      </c>
      <c r="BJ581" s="18" t="s">
        <v>86</v>
      </c>
      <c r="BK581" s="241">
        <f>ROUND(I581*H581,2)</f>
        <v>0</v>
      </c>
      <c r="BL581" s="18" t="s">
        <v>181</v>
      </c>
      <c r="BM581" s="240" t="s">
        <v>1847</v>
      </c>
    </row>
    <row r="582" s="12" customFormat="1" ht="22.8" customHeight="1">
      <c r="A582" s="12"/>
      <c r="B582" s="213"/>
      <c r="C582" s="214"/>
      <c r="D582" s="215" t="s">
        <v>78</v>
      </c>
      <c r="E582" s="227" t="s">
        <v>246</v>
      </c>
      <c r="F582" s="227" t="s">
        <v>655</v>
      </c>
      <c r="G582" s="214"/>
      <c r="H582" s="214"/>
      <c r="I582" s="217"/>
      <c r="J582" s="228">
        <f>BK582</f>
        <v>0</v>
      </c>
      <c r="K582" s="214"/>
      <c r="L582" s="219"/>
      <c r="M582" s="220"/>
      <c r="N582" s="221"/>
      <c r="O582" s="221"/>
      <c r="P582" s="222">
        <f>SUM(P583:P635)</f>
        <v>0</v>
      </c>
      <c r="Q582" s="221"/>
      <c r="R582" s="222">
        <f>SUM(R583:R635)</f>
        <v>0.55760406039999999</v>
      </c>
      <c r="S582" s="221"/>
      <c r="T582" s="223">
        <f>SUM(T583:T635)</f>
        <v>0.0264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24" t="s">
        <v>86</v>
      </c>
      <c r="AT582" s="225" t="s">
        <v>78</v>
      </c>
      <c r="AU582" s="225" t="s">
        <v>86</v>
      </c>
      <c r="AY582" s="224" t="s">
        <v>174</v>
      </c>
      <c r="BK582" s="226">
        <f>SUM(BK583:BK635)</f>
        <v>0</v>
      </c>
    </row>
    <row r="583" s="2" customFormat="1" ht="49.05" customHeight="1">
      <c r="A583" s="39"/>
      <c r="B583" s="40"/>
      <c r="C583" s="229" t="s">
        <v>1848</v>
      </c>
      <c r="D583" s="229" t="s">
        <v>176</v>
      </c>
      <c r="E583" s="230" t="s">
        <v>657</v>
      </c>
      <c r="F583" s="231" t="s">
        <v>658</v>
      </c>
      <c r="G583" s="232" t="s">
        <v>243</v>
      </c>
      <c r="H583" s="233">
        <v>4</v>
      </c>
      <c r="I583" s="234"/>
      <c r="J583" s="235">
        <f>ROUND(I583*H583,2)</f>
        <v>0</v>
      </c>
      <c r="K583" s="231" t="s">
        <v>180</v>
      </c>
      <c r="L583" s="45"/>
      <c r="M583" s="236" t="s">
        <v>1</v>
      </c>
      <c r="N583" s="237" t="s">
        <v>44</v>
      </c>
      <c r="O583" s="92"/>
      <c r="P583" s="238">
        <f>O583*H583</f>
        <v>0</v>
      </c>
      <c r="Q583" s="238">
        <v>0.12949959999999999</v>
      </c>
      <c r="R583" s="238">
        <f>Q583*H583</f>
        <v>0.51799839999999997</v>
      </c>
      <c r="S583" s="238">
        <v>0</v>
      </c>
      <c r="T583" s="239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40" t="s">
        <v>181</v>
      </c>
      <c r="AT583" s="240" t="s">
        <v>176</v>
      </c>
      <c r="AU583" s="240" t="s">
        <v>88</v>
      </c>
      <c r="AY583" s="18" t="s">
        <v>174</v>
      </c>
      <c r="BE583" s="241">
        <f>IF(N583="základní",J583,0)</f>
        <v>0</v>
      </c>
      <c r="BF583" s="241">
        <f>IF(N583="snížená",J583,0)</f>
        <v>0</v>
      </c>
      <c r="BG583" s="241">
        <f>IF(N583="zákl. přenesená",J583,0)</f>
        <v>0</v>
      </c>
      <c r="BH583" s="241">
        <f>IF(N583="sníž. přenesená",J583,0)</f>
        <v>0</v>
      </c>
      <c r="BI583" s="241">
        <f>IF(N583="nulová",J583,0)</f>
        <v>0</v>
      </c>
      <c r="BJ583" s="18" t="s">
        <v>86</v>
      </c>
      <c r="BK583" s="241">
        <f>ROUND(I583*H583,2)</f>
        <v>0</v>
      </c>
      <c r="BL583" s="18" t="s">
        <v>181</v>
      </c>
      <c r="BM583" s="240" t="s">
        <v>1849</v>
      </c>
    </row>
    <row r="584" s="13" customFormat="1">
      <c r="A584" s="13"/>
      <c r="B584" s="242"/>
      <c r="C584" s="243"/>
      <c r="D584" s="244" t="s">
        <v>183</v>
      </c>
      <c r="E584" s="245" t="s">
        <v>1</v>
      </c>
      <c r="F584" s="246" t="s">
        <v>660</v>
      </c>
      <c r="G584" s="243"/>
      <c r="H584" s="245" t="s">
        <v>1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2" t="s">
        <v>183</v>
      </c>
      <c r="AU584" s="252" t="s">
        <v>88</v>
      </c>
      <c r="AV584" s="13" t="s">
        <v>86</v>
      </c>
      <c r="AW584" s="13" t="s">
        <v>34</v>
      </c>
      <c r="AX584" s="13" t="s">
        <v>79</v>
      </c>
      <c r="AY584" s="252" t="s">
        <v>174</v>
      </c>
    </row>
    <row r="585" s="14" customFormat="1">
      <c r="A585" s="14"/>
      <c r="B585" s="253"/>
      <c r="C585" s="254"/>
      <c r="D585" s="244" t="s">
        <v>183</v>
      </c>
      <c r="E585" s="255" t="s">
        <v>1</v>
      </c>
      <c r="F585" s="256" t="s">
        <v>661</v>
      </c>
      <c r="G585" s="254"/>
      <c r="H585" s="257">
        <v>4</v>
      </c>
      <c r="I585" s="258"/>
      <c r="J585" s="254"/>
      <c r="K585" s="254"/>
      <c r="L585" s="259"/>
      <c r="M585" s="260"/>
      <c r="N585" s="261"/>
      <c r="O585" s="261"/>
      <c r="P585" s="261"/>
      <c r="Q585" s="261"/>
      <c r="R585" s="261"/>
      <c r="S585" s="261"/>
      <c r="T585" s="26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3" t="s">
        <v>183</v>
      </c>
      <c r="AU585" s="263" t="s">
        <v>88</v>
      </c>
      <c r="AV585" s="14" t="s">
        <v>88</v>
      </c>
      <c r="AW585" s="14" t="s">
        <v>34</v>
      </c>
      <c r="AX585" s="14" t="s">
        <v>86</v>
      </c>
      <c r="AY585" s="263" t="s">
        <v>174</v>
      </c>
    </row>
    <row r="586" s="2" customFormat="1" ht="37.8" customHeight="1">
      <c r="A586" s="39"/>
      <c r="B586" s="40"/>
      <c r="C586" s="229" t="s">
        <v>1850</v>
      </c>
      <c r="D586" s="229" t="s">
        <v>176</v>
      </c>
      <c r="E586" s="230" t="s">
        <v>663</v>
      </c>
      <c r="F586" s="231" t="s">
        <v>664</v>
      </c>
      <c r="G586" s="232" t="s">
        <v>243</v>
      </c>
      <c r="H586" s="233">
        <v>111.12000000000001</v>
      </c>
      <c r="I586" s="234"/>
      <c r="J586" s="235">
        <f>ROUND(I586*H586,2)</f>
        <v>0</v>
      </c>
      <c r="K586" s="231" t="s">
        <v>180</v>
      </c>
      <c r="L586" s="45"/>
      <c r="M586" s="236" t="s">
        <v>1</v>
      </c>
      <c r="N586" s="237" t="s">
        <v>44</v>
      </c>
      <c r="O586" s="92"/>
      <c r="P586" s="238">
        <f>O586*H586</f>
        <v>0</v>
      </c>
      <c r="Q586" s="238">
        <v>8.0499999999999992E-06</v>
      </c>
      <c r="R586" s="238">
        <f>Q586*H586</f>
        <v>0.00089451599999999993</v>
      </c>
      <c r="S586" s="238">
        <v>0</v>
      </c>
      <c r="T586" s="239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40" t="s">
        <v>181</v>
      </c>
      <c r="AT586" s="240" t="s">
        <v>176</v>
      </c>
      <c r="AU586" s="240" t="s">
        <v>88</v>
      </c>
      <c r="AY586" s="18" t="s">
        <v>174</v>
      </c>
      <c r="BE586" s="241">
        <f>IF(N586="základní",J586,0)</f>
        <v>0</v>
      </c>
      <c r="BF586" s="241">
        <f>IF(N586="snížená",J586,0)</f>
        <v>0</v>
      </c>
      <c r="BG586" s="241">
        <f>IF(N586="zákl. přenesená",J586,0)</f>
        <v>0</v>
      </c>
      <c r="BH586" s="241">
        <f>IF(N586="sníž. přenesená",J586,0)</f>
        <v>0</v>
      </c>
      <c r="BI586" s="241">
        <f>IF(N586="nulová",J586,0)</f>
        <v>0</v>
      </c>
      <c r="BJ586" s="18" t="s">
        <v>86</v>
      </c>
      <c r="BK586" s="241">
        <f>ROUND(I586*H586,2)</f>
        <v>0</v>
      </c>
      <c r="BL586" s="18" t="s">
        <v>181</v>
      </c>
      <c r="BM586" s="240" t="s">
        <v>1851</v>
      </c>
    </row>
    <row r="587" s="13" customFormat="1">
      <c r="A587" s="13"/>
      <c r="B587" s="242"/>
      <c r="C587" s="243"/>
      <c r="D587" s="244" t="s">
        <v>183</v>
      </c>
      <c r="E587" s="245" t="s">
        <v>1</v>
      </c>
      <c r="F587" s="246" t="s">
        <v>1496</v>
      </c>
      <c r="G587" s="243"/>
      <c r="H587" s="245" t="s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2" t="s">
        <v>183</v>
      </c>
      <c r="AU587" s="252" t="s">
        <v>88</v>
      </c>
      <c r="AV587" s="13" t="s">
        <v>86</v>
      </c>
      <c r="AW587" s="13" t="s">
        <v>34</v>
      </c>
      <c r="AX587" s="13" t="s">
        <v>79</v>
      </c>
      <c r="AY587" s="252" t="s">
        <v>174</v>
      </c>
    </row>
    <row r="588" s="13" customFormat="1">
      <c r="A588" s="13"/>
      <c r="B588" s="242"/>
      <c r="C588" s="243"/>
      <c r="D588" s="244" t="s">
        <v>183</v>
      </c>
      <c r="E588" s="245" t="s">
        <v>1</v>
      </c>
      <c r="F588" s="246" t="s">
        <v>185</v>
      </c>
      <c r="G588" s="243"/>
      <c r="H588" s="245" t="s">
        <v>1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2" t="s">
        <v>183</v>
      </c>
      <c r="AU588" s="252" t="s">
        <v>88</v>
      </c>
      <c r="AV588" s="13" t="s">
        <v>86</v>
      </c>
      <c r="AW588" s="13" t="s">
        <v>34</v>
      </c>
      <c r="AX588" s="13" t="s">
        <v>79</v>
      </c>
      <c r="AY588" s="252" t="s">
        <v>174</v>
      </c>
    </row>
    <row r="589" s="14" customFormat="1">
      <c r="A589" s="14"/>
      <c r="B589" s="253"/>
      <c r="C589" s="254"/>
      <c r="D589" s="244" t="s">
        <v>183</v>
      </c>
      <c r="E589" s="255" t="s">
        <v>1</v>
      </c>
      <c r="F589" s="256" t="s">
        <v>1852</v>
      </c>
      <c r="G589" s="254"/>
      <c r="H589" s="257">
        <v>7.1200000000000001</v>
      </c>
      <c r="I589" s="258"/>
      <c r="J589" s="254"/>
      <c r="K589" s="254"/>
      <c r="L589" s="259"/>
      <c r="M589" s="260"/>
      <c r="N589" s="261"/>
      <c r="O589" s="261"/>
      <c r="P589" s="261"/>
      <c r="Q589" s="261"/>
      <c r="R589" s="261"/>
      <c r="S589" s="261"/>
      <c r="T589" s="26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3" t="s">
        <v>183</v>
      </c>
      <c r="AU589" s="263" t="s">
        <v>88</v>
      </c>
      <c r="AV589" s="14" t="s">
        <v>88</v>
      </c>
      <c r="AW589" s="14" t="s">
        <v>34</v>
      </c>
      <c r="AX589" s="14" t="s">
        <v>79</v>
      </c>
      <c r="AY589" s="263" t="s">
        <v>174</v>
      </c>
    </row>
    <row r="590" s="13" customFormat="1">
      <c r="A590" s="13"/>
      <c r="B590" s="242"/>
      <c r="C590" s="243"/>
      <c r="D590" s="244" t="s">
        <v>183</v>
      </c>
      <c r="E590" s="245" t="s">
        <v>1</v>
      </c>
      <c r="F590" s="246" t="s">
        <v>197</v>
      </c>
      <c r="G590" s="243"/>
      <c r="H590" s="245" t="s">
        <v>1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2" t="s">
        <v>183</v>
      </c>
      <c r="AU590" s="252" t="s">
        <v>88</v>
      </c>
      <c r="AV590" s="13" t="s">
        <v>86</v>
      </c>
      <c r="AW590" s="13" t="s">
        <v>34</v>
      </c>
      <c r="AX590" s="13" t="s">
        <v>79</v>
      </c>
      <c r="AY590" s="252" t="s">
        <v>174</v>
      </c>
    </row>
    <row r="591" s="14" customFormat="1">
      <c r="A591" s="14"/>
      <c r="B591" s="253"/>
      <c r="C591" s="254"/>
      <c r="D591" s="244" t="s">
        <v>183</v>
      </c>
      <c r="E591" s="255" t="s">
        <v>1</v>
      </c>
      <c r="F591" s="256" t="s">
        <v>1853</v>
      </c>
      <c r="G591" s="254"/>
      <c r="H591" s="257">
        <v>18</v>
      </c>
      <c r="I591" s="258"/>
      <c r="J591" s="254"/>
      <c r="K591" s="254"/>
      <c r="L591" s="259"/>
      <c r="M591" s="260"/>
      <c r="N591" s="261"/>
      <c r="O591" s="261"/>
      <c r="P591" s="261"/>
      <c r="Q591" s="261"/>
      <c r="R591" s="261"/>
      <c r="S591" s="261"/>
      <c r="T591" s="26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3" t="s">
        <v>183</v>
      </c>
      <c r="AU591" s="263" t="s">
        <v>88</v>
      </c>
      <c r="AV591" s="14" t="s">
        <v>88</v>
      </c>
      <c r="AW591" s="14" t="s">
        <v>34</v>
      </c>
      <c r="AX591" s="14" t="s">
        <v>79</v>
      </c>
      <c r="AY591" s="263" t="s">
        <v>174</v>
      </c>
    </row>
    <row r="592" s="14" customFormat="1">
      <c r="A592" s="14"/>
      <c r="B592" s="253"/>
      <c r="C592" s="254"/>
      <c r="D592" s="244" t="s">
        <v>183</v>
      </c>
      <c r="E592" s="255" t="s">
        <v>1</v>
      </c>
      <c r="F592" s="256" t="s">
        <v>1853</v>
      </c>
      <c r="G592" s="254"/>
      <c r="H592" s="257">
        <v>18</v>
      </c>
      <c r="I592" s="258"/>
      <c r="J592" s="254"/>
      <c r="K592" s="254"/>
      <c r="L592" s="259"/>
      <c r="M592" s="260"/>
      <c r="N592" s="261"/>
      <c r="O592" s="261"/>
      <c r="P592" s="261"/>
      <c r="Q592" s="261"/>
      <c r="R592" s="261"/>
      <c r="S592" s="261"/>
      <c r="T592" s="26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3" t="s">
        <v>183</v>
      </c>
      <c r="AU592" s="263" t="s">
        <v>88</v>
      </c>
      <c r="AV592" s="14" t="s">
        <v>88</v>
      </c>
      <c r="AW592" s="14" t="s">
        <v>34</v>
      </c>
      <c r="AX592" s="14" t="s">
        <v>79</v>
      </c>
      <c r="AY592" s="263" t="s">
        <v>174</v>
      </c>
    </row>
    <row r="593" s="14" customFormat="1">
      <c r="A593" s="14"/>
      <c r="B593" s="253"/>
      <c r="C593" s="254"/>
      <c r="D593" s="244" t="s">
        <v>183</v>
      </c>
      <c r="E593" s="255" t="s">
        <v>1</v>
      </c>
      <c r="F593" s="256" t="s">
        <v>1854</v>
      </c>
      <c r="G593" s="254"/>
      <c r="H593" s="257">
        <v>40</v>
      </c>
      <c r="I593" s="258"/>
      <c r="J593" s="254"/>
      <c r="K593" s="254"/>
      <c r="L593" s="259"/>
      <c r="M593" s="260"/>
      <c r="N593" s="261"/>
      <c r="O593" s="261"/>
      <c r="P593" s="261"/>
      <c r="Q593" s="261"/>
      <c r="R593" s="261"/>
      <c r="S593" s="261"/>
      <c r="T593" s="26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3" t="s">
        <v>183</v>
      </c>
      <c r="AU593" s="263" t="s">
        <v>88</v>
      </c>
      <c r="AV593" s="14" t="s">
        <v>88</v>
      </c>
      <c r="AW593" s="14" t="s">
        <v>34</v>
      </c>
      <c r="AX593" s="14" t="s">
        <v>79</v>
      </c>
      <c r="AY593" s="263" t="s">
        <v>174</v>
      </c>
    </row>
    <row r="594" s="14" customFormat="1">
      <c r="A594" s="14"/>
      <c r="B594" s="253"/>
      <c r="C594" s="254"/>
      <c r="D594" s="244" t="s">
        <v>183</v>
      </c>
      <c r="E594" s="255" t="s">
        <v>1</v>
      </c>
      <c r="F594" s="256" t="s">
        <v>1855</v>
      </c>
      <c r="G594" s="254"/>
      <c r="H594" s="257">
        <v>28</v>
      </c>
      <c r="I594" s="258"/>
      <c r="J594" s="254"/>
      <c r="K594" s="254"/>
      <c r="L594" s="259"/>
      <c r="M594" s="260"/>
      <c r="N594" s="261"/>
      <c r="O594" s="261"/>
      <c r="P594" s="261"/>
      <c r="Q594" s="261"/>
      <c r="R594" s="261"/>
      <c r="S594" s="261"/>
      <c r="T594" s="26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3" t="s">
        <v>183</v>
      </c>
      <c r="AU594" s="263" t="s">
        <v>88</v>
      </c>
      <c r="AV594" s="14" t="s">
        <v>88</v>
      </c>
      <c r="AW594" s="14" t="s">
        <v>34</v>
      </c>
      <c r="AX594" s="14" t="s">
        <v>79</v>
      </c>
      <c r="AY594" s="263" t="s">
        <v>174</v>
      </c>
    </row>
    <row r="595" s="15" customFormat="1">
      <c r="A595" s="15"/>
      <c r="B595" s="264"/>
      <c r="C595" s="265"/>
      <c r="D595" s="244" t="s">
        <v>183</v>
      </c>
      <c r="E595" s="266" t="s">
        <v>1</v>
      </c>
      <c r="F595" s="267" t="s">
        <v>201</v>
      </c>
      <c r="G595" s="265"/>
      <c r="H595" s="268">
        <v>111.12000000000001</v>
      </c>
      <c r="I595" s="269"/>
      <c r="J595" s="265"/>
      <c r="K595" s="265"/>
      <c r="L595" s="270"/>
      <c r="M595" s="271"/>
      <c r="N595" s="272"/>
      <c r="O595" s="272"/>
      <c r="P595" s="272"/>
      <c r="Q595" s="272"/>
      <c r="R595" s="272"/>
      <c r="S595" s="272"/>
      <c r="T595" s="273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74" t="s">
        <v>183</v>
      </c>
      <c r="AU595" s="274" t="s">
        <v>88</v>
      </c>
      <c r="AV595" s="15" t="s">
        <v>181</v>
      </c>
      <c r="AW595" s="15" t="s">
        <v>34</v>
      </c>
      <c r="AX595" s="15" t="s">
        <v>86</v>
      </c>
      <c r="AY595" s="274" t="s">
        <v>174</v>
      </c>
    </row>
    <row r="596" s="2" customFormat="1" ht="55.5" customHeight="1">
      <c r="A596" s="39"/>
      <c r="B596" s="40"/>
      <c r="C596" s="229" t="s">
        <v>1856</v>
      </c>
      <c r="D596" s="229" t="s">
        <v>176</v>
      </c>
      <c r="E596" s="230" t="s">
        <v>668</v>
      </c>
      <c r="F596" s="231" t="s">
        <v>669</v>
      </c>
      <c r="G596" s="232" t="s">
        <v>243</v>
      </c>
      <c r="H596" s="233">
        <v>111.12000000000001</v>
      </c>
      <c r="I596" s="234"/>
      <c r="J596" s="235">
        <f>ROUND(I596*H596,2)</f>
        <v>0</v>
      </c>
      <c r="K596" s="231" t="s">
        <v>180</v>
      </c>
      <c r="L596" s="45"/>
      <c r="M596" s="236" t="s">
        <v>1</v>
      </c>
      <c r="N596" s="237" t="s">
        <v>44</v>
      </c>
      <c r="O596" s="92"/>
      <c r="P596" s="238">
        <f>O596*H596</f>
        <v>0</v>
      </c>
      <c r="Q596" s="238">
        <v>0.00033960000000000001</v>
      </c>
      <c r="R596" s="238">
        <f>Q596*H596</f>
        <v>0.037736352000000001</v>
      </c>
      <c r="S596" s="238">
        <v>0</v>
      </c>
      <c r="T596" s="239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40" t="s">
        <v>181</v>
      </c>
      <c r="AT596" s="240" t="s">
        <v>176</v>
      </c>
      <c r="AU596" s="240" t="s">
        <v>88</v>
      </c>
      <c r="AY596" s="18" t="s">
        <v>174</v>
      </c>
      <c r="BE596" s="241">
        <f>IF(N596="základní",J596,0)</f>
        <v>0</v>
      </c>
      <c r="BF596" s="241">
        <f>IF(N596="snížená",J596,0)</f>
        <v>0</v>
      </c>
      <c r="BG596" s="241">
        <f>IF(N596="zákl. přenesená",J596,0)</f>
        <v>0</v>
      </c>
      <c r="BH596" s="241">
        <f>IF(N596="sníž. přenesená",J596,0)</f>
        <v>0</v>
      </c>
      <c r="BI596" s="241">
        <f>IF(N596="nulová",J596,0)</f>
        <v>0</v>
      </c>
      <c r="BJ596" s="18" t="s">
        <v>86</v>
      </c>
      <c r="BK596" s="241">
        <f>ROUND(I596*H596,2)</f>
        <v>0</v>
      </c>
      <c r="BL596" s="18" t="s">
        <v>181</v>
      </c>
      <c r="BM596" s="240" t="s">
        <v>1857</v>
      </c>
    </row>
    <row r="597" s="13" customFormat="1">
      <c r="A597" s="13"/>
      <c r="B597" s="242"/>
      <c r="C597" s="243"/>
      <c r="D597" s="244" t="s">
        <v>183</v>
      </c>
      <c r="E597" s="245" t="s">
        <v>1</v>
      </c>
      <c r="F597" s="246" t="s">
        <v>1496</v>
      </c>
      <c r="G597" s="243"/>
      <c r="H597" s="245" t="s">
        <v>1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2" t="s">
        <v>183</v>
      </c>
      <c r="AU597" s="252" t="s">
        <v>88</v>
      </c>
      <c r="AV597" s="13" t="s">
        <v>86</v>
      </c>
      <c r="AW597" s="13" t="s">
        <v>34</v>
      </c>
      <c r="AX597" s="13" t="s">
        <v>79</v>
      </c>
      <c r="AY597" s="252" t="s">
        <v>174</v>
      </c>
    </row>
    <row r="598" s="13" customFormat="1">
      <c r="A598" s="13"/>
      <c r="B598" s="242"/>
      <c r="C598" s="243"/>
      <c r="D598" s="244" t="s">
        <v>183</v>
      </c>
      <c r="E598" s="245" t="s">
        <v>1</v>
      </c>
      <c r="F598" s="246" t="s">
        <v>185</v>
      </c>
      <c r="G598" s="243"/>
      <c r="H598" s="245" t="s">
        <v>1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2" t="s">
        <v>183</v>
      </c>
      <c r="AU598" s="252" t="s">
        <v>88</v>
      </c>
      <c r="AV598" s="13" t="s">
        <v>86</v>
      </c>
      <c r="AW598" s="13" t="s">
        <v>34</v>
      </c>
      <c r="AX598" s="13" t="s">
        <v>79</v>
      </c>
      <c r="AY598" s="252" t="s">
        <v>174</v>
      </c>
    </row>
    <row r="599" s="14" customFormat="1">
      <c r="A599" s="14"/>
      <c r="B599" s="253"/>
      <c r="C599" s="254"/>
      <c r="D599" s="244" t="s">
        <v>183</v>
      </c>
      <c r="E599" s="255" t="s">
        <v>1</v>
      </c>
      <c r="F599" s="256" t="s">
        <v>1852</v>
      </c>
      <c r="G599" s="254"/>
      <c r="H599" s="257">
        <v>7.1200000000000001</v>
      </c>
      <c r="I599" s="258"/>
      <c r="J599" s="254"/>
      <c r="K599" s="254"/>
      <c r="L599" s="259"/>
      <c r="M599" s="260"/>
      <c r="N599" s="261"/>
      <c r="O599" s="261"/>
      <c r="P599" s="261"/>
      <c r="Q599" s="261"/>
      <c r="R599" s="261"/>
      <c r="S599" s="261"/>
      <c r="T599" s="26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3" t="s">
        <v>183</v>
      </c>
      <c r="AU599" s="263" t="s">
        <v>88</v>
      </c>
      <c r="AV599" s="14" t="s">
        <v>88</v>
      </c>
      <c r="AW599" s="14" t="s">
        <v>34</v>
      </c>
      <c r="AX599" s="14" t="s">
        <v>79</v>
      </c>
      <c r="AY599" s="263" t="s">
        <v>174</v>
      </c>
    </row>
    <row r="600" s="13" customFormat="1">
      <c r="A600" s="13"/>
      <c r="B600" s="242"/>
      <c r="C600" s="243"/>
      <c r="D600" s="244" t="s">
        <v>183</v>
      </c>
      <c r="E600" s="245" t="s">
        <v>1</v>
      </c>
      <c r="F600" s="246" t="s">
        <v>197</v>
      </c>
      <c r="G600" s="243"/>
      <c r="H600" s="245" t="s">
        <v>1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2" t="s">
        <v>183</v>
      </c>
      <c r="AU600" s="252" t="s">
        <v>88</v>
      </c>
      <c r="AV600" s="13" t="s">
        <v>86</v>
      </c>
      <c r="AW600" s="13" t="s">
        <v>34</v>
      </c>
      <c r="AX600" s="13" t="s">
        <v>79</v>
      </c>
      <c r="AY600" s="252" t="s">
        <v>174</v>
      </c>
    </row>
    <row r="601" s="14" customFormat="1">
      <c r="A601" s="14"/>
      <c r="B601" s="253"/>
      <c r="C601" s="254"/>
      <c r="D601" s="244" t="s">
        <v>183</v>
      </c>
      <c r="E601" s="255" t="s">
        <v>1</v>
      </c>
      <c r="F601" s="256" t="s">
        <v>1853</v>
      </c>
      <c r="G601" s="254"/>
      <c r="H601" s="257">
        <v>18</v>
      </c>
      <c r="I601" s="258"/>
      <c r="J601" s="254"/>
      <c r="K601" s="254"/>
      <c r="L601" s="259"/>
      <c r="M601" s="260"/>
      <c r="N601" s="261"/>
      <c r="O601" s="261"/>
      <c r="P601" s="261"/>
      <c r="Q601" s="261"/>
      <c r="R601" s="261"/>
      <c r="S601" s="261"/>
      <c r="T601" s="26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3" t="s">
        <v>183</v>
      </c>
      <c r="AU601" s="263" t="s">
        <v>88</v>
      </c>
      <c r="AV601" s="14" t="s">
        <v>88</v>
      </c>
      <c r="AW601" s="14" t="s">
        <v>34</v>
      </c>
      <c r="AX601" s="14" t="s">
        <v>79</v>
      </c>
      <c r="AY601" s="263" t="s">
        <v>174</v>
      </c>
    </row>
    <row r="602" s="14" customFormat="1">
      <c r="A602" s="14"/>
      <c r="B602" s="253"/>
      <c r="C602" s="254"/>
      <c r="D602" s="244" t="s">
        <v>183</v>
      </c>
      <c r="E602" s="255" t="s">
        <v>1</v>
      </c>
      <c r="F602" s="256" t="s">
        <v>1853</v>
      </c>
      <c r="G602" s="254"/>
      <c r="H602" s="257">
        <v>18</v>
      </c>
      <c r="I602" s="258"/>
      <c r="J602" s="254"/>
      <c r="K602" s="254"/>
      <c r="L602" s="259"/>
      <c r="M602" s="260"/>
      <c r="N602" s="261"/>
      <c r="O602" s="261"/>
      <c r="P602" s="261"/>
      <c r="Q602" s="261"/>
      <c r="R602" s="261"/>
      <c r="S602" s="261"/>
      <c r="T602" s="26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3" t="s">
        <v>183</v>
      </c>
      <c r="AU602" s="263" t="s">
        <v>88</v>
      </c>
      <c r="AV602" s="14" t="s">
        <v>88</v>
      </c>
      <c r="AW602" s="14" t="s">
        <v>34</v>
      </c>
      <c r="AX602" s="14" t="s">
        <v>79</v>
      </c>
      <c r="AY602" s="263" t="s">
        <v>174</v>
      </c>
    </row>
    <row r="603" s="14" customFormat="1">
      <c r="A603" s="14"/>
      <c r="B603" s="253"/>
      <c r="C603" s="254"/>
      <c r="D603" s="244" t="s">
        <v>183</v>
      </c>
      <c r="E603" s="255" t="s">
        <v>1</v>
      </c>
      <c r="F603" s="256" t="s">
        <v>1854</v>
      </c>
      <c r="G603" s="254"/>
      <c r="H603" s="257">
        <v>40</v>
      </c>
      <c r="I603" s="258"/>
      <c r="J603" s="254"/>
      <c r="K603" s="254"/>
      <c r="L603" s="259"/>
      <c r="M603" s="260"/>
      <c r="N603" s="261"/>
      <c r="O603" s="261"/>
      <c r="P603" s="261"/>
      <c r="Q603" s="261"/>
      <c r="R603" s="261"/>
      <c r="S603" s="261"/>
      <c r="T603" s="26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3" t="s">
        <v>183</v>
      </c>
      <c r="AU603" s="263" t="s">
        <v>88</v>
      </c>
      <c r="AV603" s="14" t="s">
        <v>88</v>
      </c>
      <c r="AW603" s="14" t="s">
        <v>34</v>
      </c>
      <c r="AX603" s="14" t="s">
        <v>79</v>
      </c>
      <c r="AY603" s="263" t="s">
        <v>174</v>
      </c>
    </row>
    <row r="604" s="14" customFormat="1">
      <c r="A604" s="14"/>
      <c r="B604" s="253"/>
      <c r="C604" s="254"/>
      <c r="D604" s="244" t="s">
        <v>183</v>
      </c>
      <c r="E604" s="255" t="s">
        <v>1</v>
      </c>
      <c r="F604" s="256" t="s">
        <v>1855</v>
      </c>
      <c r="G604" s="254"/>
      <c r="H604" s="257">
        <v>28</v>
      </c>
      <c r="I604" s="258"/>
      <c r="J604" s="254"/>
      <c r="K604" s="254"/>
      <c r="L604" s="259"/>
      <c r="M604" s="260"/>
      <c r="N604" s="261"/>
      <c r="O604" s="261"/>
      <c r="P604" s="261"/>
      <c r="Q604" s="261"/>
      <c r="R604" s="261"/>
      <c r="S604" s="261"/>
      <c r="T604" s="26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3" t="s">
        <v>183</v>
      </c>
      <c r="AU604" s="263" t="s">
        <v>88</v>
      </c>
      <c r="AV604" s="14" t="s">
        <v>88</v>
      </c>
      <c r="AW604" s="14" t="s">
        <v>34</v>
      </c>
      <c r="AX604" s="14" t="s">
        <v>79</v>
      </c>
      <c r="AY604" s="263" t="s">
        <v>174</v>
      </c>
    </row>
    <row r="605" s="15" customFormat="1">
      <c r="A605" s="15"/>
      <c r="B605" s="264"/>
      <c r="C605" s="265"/>
      <c r="D605" s="244" t="s">
        <v>183</v>
      </c>
      <c r="E605" s="266" t="s">
        <v>1</v>
      </c>
      <c r="F605" s="267" t="s">
        <v>201</v>
      </c>
      <c r="G605" s="265"/>
      <c r="H605" s="268">
        <v>111.12000000000001</v>
      </c>
      <c r="I605" s="269"/>
      <c r="J605" s="265"/>
      <c r="K605" s="265"/>
      <c r="L605" s="270"/>
      <c r="M605" s="271"/>
      <c r="N605" s="272"/>
      <c r="O605" s="272"/>
      <c r="P605" s="272"/>
      <c r="Q605" s="272"/>
      <c r="R605" s="272"/>
      <c r="S605" s="272"/>
      <c r="T605" s="273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4" t="s">
        <v>183</v>
      </c>
      <c r="AU605" s="274" t="s">
        <v>88</v>
      </c>
      <c r="AV605" s="15" t="s">
        <v>181</v>
      </c>
      <c r="AW605" s="15" t="s">
        <v>34</v>
      </c>
      <c r="AX605" s="15" t="s">
        <v>86</v>
      </c>
      <c r="AY605" s="274" t="s">
        <v>174</v>
      </c>
    </row>
    <row r="606" s="2" customFormat="1" ht="37.8" customHeight="1">
      <c r="A606" s="39"/>
      <c r="B606" s="40"/>
      <c r="C606" s="229" t="s">
        <v>1858</v>
      </c>
      <c r="D606" s="229" t="s">
        <v>176</v>
      </c>
      <c r="E606" s="230" t="s">
        <v>672</v>
      </c>
      <c r="F606" s="231" t="s">
        <v>673</v>
      </c>
      <c r="G606" s="232" t="s">
        <v>243</v>
      </c>
      <c r="H606" s="233">
        <v>111.12000000000001</v>
      </c>
      <c r="I606" s="234"/>
      <c r="J606" s="235">
        <f>ROUND(I606*H606,2)</f>
        <v>0</v>
      </c>
      <c r="K606" s="231" t="s">
        <v>180</v>
      </c>
      <c r="L606" s="45"/>
      <c r="M606" s="236" t="s">
        <v>1</v>
      </c>
      <c r="N606" s="237" t="s">
        <v>44</v>
      </c>
      <c r="O606" s="92"/>
      <c r="P606" s="238">
        <f>O606*H606</f>
        <v>0</v>
      </c>
      <c r="Q606" s="238">
        <v>0</v>
      </c>
      <c r="R606" s="238">
        <f>Q606*H606</f>
        <v>0</v>
      </c>
      <c r="S606" s="238">
        <v>0</v>
      </c>
      <c r="T606" s="239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40" t="s">
        <v>181</v>
      </c>
      <c r="AT606" s="240" t="s">
        <v>176</v>
      </c>
      <c r="AU606" s="240" t="s">
        <v>88</v>
      </c>
      <c r="AY606" s="18" t="s">
        <v>174</v>
      </c>
      <c r="BE606" s="241">
        <f>IF(N606="základní",J606,0)</f>
        <v>0</v>
      </c>
      <c r="BF606" s="241">
        <f>IF(N606="snížená",J606,0)</f>
        <v>0</v>
      </c>
      <c r="BG606" s="241">
        <f>IF(N606="zákl. přenesená",J606,0)</f>
        <v>0</v>
      </c>
      <c r="BH606" s="241">
        <f>IF(N606="sníž. přenesená",J606,0)</f>
        <v>0</v>
      </c>
      <c r="BI606" s="241">
        <f>IF(N606="nulová",J606,0)</f>
        <v>0</v>
      </c>
      <c r="BJ606" s="18" t="s">
        <v>86</v>
      </c>
      <c r="BK606" s="241">
        <f>ROUND(I606*H606,2)</f>
        <v>0</v>
      </c>
      <c r="BL606" s="18" t="s">
        <v>181</v>
      </c>
      <c r="BM606" s="240" t="s">
        <v>1859</v>
      </c>
    </row>
    <row r="607" s="13" customFormat="1">
      <c r="A607" s="13"/>
      <c r="B607" s="242"/>
      <c r="C607" s="243"/>
      <c r="D607" s="244" t="s">
        <v>183</v>
      </c>
      <c r="E607" s="245" t="s">
        <v>1</v>
      </c>
      <c r="F607" s="246" t="s">
        <v>1496</v>
      </c>
      <c r="G607" s="243"/>
      <c r="H607" s="245" t="s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2" t="s">
        <v>183</v>
      </c>
      <c r="AU607" s="252" t="s">
        <v>88</v>
      </c>
      <c r="AV607" s="13" t="s">
        <v>86</v>
      </c>
      <c r="AW607" s="13" t="s">
        <v>34</v>
      </c>
      <c r="AX607" s="13" t="s">
        <v>79</v>
      </c>
      <c r="AY607" s="252" t="s">
        <v>174</v>
      </c>
    </row>
    <row r="608" s="13" customFormat="1">
      <c r="A608" s="13"/>
      <c r="B608" s="242"/>
      <c r="C608" s="243"/>
      <c r="D608" s="244" t="s">
        <v>183</v>
      </c>
      <c r="E608" s="245" t="s">
        <v>1</v>
      </c>
      <c r="F608" s="246" t="s">
        <v>185</v>
      </c>
      <c r="G608" s="243"/>
      <c r="H608" s="245" t="s">
        <v>1</v>
      </c>
      <c r="I608" s="247"/>
      <c r="J608" s="243"/>
      <c r="K608" s="243"/>
      <c r="L608" s="248"/>
      <c r="M608" s="249"/>
      <c r="N608" s="250"/>
      <c r="O608" s="250"/>
      <c r="P608" s="250"/>
      <c r="Q608" s="250"/>
      <c r="R608" s="250"/>
      <c r="S608" s="250"/>
      <c r="T608" s="251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2" t="s">
        <v>183</v>
      </c>
      <c r="AU608" s="252" t="s">
        <v>88</v>
      </c>
      <c r="AV608" s="13" t="s">
        <v>86</v>
      </c>
      <c r="AW608" s="13" t="s">
        <v>34</v>
      </c>
      <c r="AX608" s="13" t="s">
        <v>79</v>
      </c>
      <c r="AY608" s="252" t="s">
        <v>174</v>
      </c>
    </row>
    <row r="609" s="14" customFormat="1">
      <c r="A609" s="14"/>
      <c r="B609" s="253"/>
      <c r="C609" s="254"/>
      <c r="D609" s="244" t="s">
        <v>183</v>
      </c>
      <c r="E609" s="255" t="s">
        <v>1</v>
      </c>
      <c r="F609" s="256" t="s">
        <v>1852</v>
      </c>
      <c r="G609" s="254"/>
      <c r="H609" s="257">
        <v>7.1200000000000001</v>
      </c>
      <c r="I609" s="258"/>
      <c r="J609" s="254"/>
      <c r="K609" s="254"/>
      <c r="L609" s="259"/>
      <c r="M609" s="260"/>
      <c r="N609" s="261"/>
      <c r="O609" s="261"/>
      <c r="P609" s="261"/>
      <c r="Q609" s="261"/>
      <c r="R609" s="261"/>
      <c r="S609" s="261"/>
      <c r="T609" s="26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3" t="s">
        <v>183</v>
      </c>
      <c r="AU609" s="263" t="s">
        <v>88</v>
      </c>
      <c r="AV609" s="14" t="s">
        <v>88</v>
      </c>
      <c r="AW609" s="14" t="s">
        <v>34</v>
      </c>
      <c r="AX609" s="14" t="s">
        <v>79</v>
      </c>
      <c r="AY609" s="263" t="s">
        <v>174</v>
      </c>
    </row>
    <row r="610" s="13" customFormat="1">
      <c r="A610" s="13"/>
      <c r="B610" s="242"/>
      <c r="C610" s="243"/>
      <c r="D610" s="244" t="s">
        <v>183</v>
      </c>
      <c r="E610" s="245" t="s">
        <v>1</v>
      </c>
      <c r="F610" s="246" t="s">
        <v>197</v>
      </c>
      <c r="G610" s="243"/>
      <c r="H610" s="245" t="s">
        <v>1</v>
      </c>
      <c r="I610" s="247"/>
      <c r="J610" s="243"/>
      <c r="K610" s="243"/>
      <c r="L610" s="248"/>
      <c r="M610" s="249"/>
      <c r="N610" s="250"/>
      <c r="O610" s="250"/>
      <c r="P610" s="250"/>
      <c r="Q610" s="250"/>
      <c r="R610" s="250"/>
      <c r="S610" s="250"/>
      <c r="T610" s="25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2" t="s">
        <v>183</v>
      </c>
      <c r="AU610" s="252" t="s">
        <v>88</v>
      </c>
      <c r="AV610" s="13" t="s">
        <v>86</v>
      </c>
      <c r="AW610" s="13" t="s">
        <v>34</v>
      </c>
      <c r="AX610" s="13" t="s">
        <v>79</v>
      </c>
      <c r="AY610" s="252" t="s">
        <v>174</v>
      </c>
    </row>
    <row r="611" s="14" customFormat="1">
      <c r="A611" s="14"/>
      <c r="B611" s="253"/>
      <c r="C611" s="254"/>
      <c r="D611" s="244" t="s">
        <v>183</v>
      </c>
      <c r="E611" s="255" t="s">
        <v>1</v>
      </c>
      <c r="F611" s="256" t="s">
        <v>1853</v>
      </c>
      <c r="G611" s="254"/>
      <c r="H611" s="257">
        <v>18</v>
      </c>
      <c r="I611" s="258"/>
      <c r="J611" s="254"/>
      <c r="K611" s="254"/>
      <c r="L611" s="259"/>
      <c r="M611" s="260"/>
      <c r="N611" s="261"/>
      <c r="O611" s="261"/>
      <c r="P611" s="261"/>
      <c r="Q611" s="261"/>
      <c r="R611" s="261"/>
      <c r="S611" s="261"/>
      <c r="T611" s="26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3" t="s">
        <v>183</v>
      </c>
      <c r="AU611" s="263" t="s">
        <v>88</v>
      </c>
      <c r="AV611" s="14" t="s">
        <v>88</v>
      </c>
      <c r="AW611" s="14" t="s">
        <v>34</v>
      </c>
      <c r="AX611" s="14" t="s">
        <v>79</v>
      </c>
      <c r="AY611" s="263" t="s">
        <v>174</v>
      </c>
    </row>
    <row r="612" s="14" customFormat="1">
      <c r="A612" s="14"/>
      <c r="B612" s="253"/>
      <c r="C612" s="254"/>
      <c r="D612" s="244" t="s">
        <v>183</v>
      </c>
      <c r="E612" s="255" t="s">
        <v>1</v>
      </c>
      <c r="F612" s="256" t="s">
        <v>1853</v>
      </c>
      <c r="G612" s="254"/>
      <c r="H612" s="257">
        <v>18</v>
      </c>
      <c r="I612" s="258"/>
      <c r="J612" s="254"/>
      <c r="K612" s="254"/>
      <c r="L612" s="259"/>
      <c r="M612" s="260"/>
      <c r="N612" s="261"/>
      <c r="O612" s="261"/>
      <c r="P612" s="261"/>
      <c r="Q612" s="261"/>
      <c r="R612" s="261"/>
      <c r="S612" s="261"/>
      <c r="T612" s="26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3" t="s">
        <v>183</v>
      </c>
      <c r="AU612" s="263" t="s">
        <v>88</v>
      </c>
      <c r="AV612" s="14" t="s">
        <v>88</v>
      </c>
      <c r="AW612" s="14" t="s">
        <v>34</v>
      </c>
      <c r="AX612" s="14" t="s">
        <v>79</v>
      </c>
      <c r="AY612" s="263" t="s">
        <v>174</v>
      </c>
    </row>
    <row r="613" s="14" customFormat="1">
      <c r="A613" s="14"/>
      <c r="B613" s="253"/>
      <c r="C613" s="254"/>
      <c r="D613" s="244" t="s">
        <v>183</v>
      </c>
      <c r="E613" s="255" t="s">
        <v>1</v>
      </c>
      <c r="F613" s="256" t="s">
        <v>1854</v>
      </c>
      <c r="G613" s="254"/>
      <c r="H613" s="257">
        <v>40</v>
      </c>
      <c r="I613" s="258"/>
      <c r="J613" s="254"/>
      <c r="K613" s="254"/>
      <c r="L613" s="259"/>
      <c r="M613" s="260"/>
      <c r="N613" s="261"/>
      <c r="O613" s="261"/>
      <c r="P613" s="261"/>
      <c r="Q613" s="261"/>
      <c r="R613" s="261"/>
      <c r="S613" s="261"/>
      <c r="T613" s="26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3" t="s">
        <v>183</v>
      </c>
      <c r="AU613" s="263" t="s">
        <v>88</v>
      </c>
      <c r="AV613" s="14" t="s">
        <v>88</v>
      </c>
      <c r="AW613" s="14" t="s">
        <v>34</v>
      </c>
      <c r="AX613" s="14" t="s">
        <v>79</v>
      </c>
      <c r="AY613" s="263" t="s">
        <v>174</v>
      </c>
    </row>
    <row r="614" s="14" customFormat="1">
      <c r="A614" s="14"/>
      <c r="B614" s="253"/>
      <c r="C614" s="254"/>
      <c r="D614" s="244" t="s">
        <v>183</v>
      </c>
      <c r="E614" s="255" t="s">
        <v>1</v>
      </c>
      <c r="F614" s="256" t="s">
        <v>1855</v>
      </c>
      <c r="G614" s="254"/>
      <c r="H614" s="257">
        <v>28</v>
      </c>
      <c r="I614" s="258"/>
      <c r="J614" s="254"/>
      <c r="K614" s="254"/>
      <c r="L614" s="259"/>
      <c r="M614" s="260"/>
      <c r="N614" s="261"/>
      <c r="O614" s="261"/>
      <c r="P614" s="261"/>
      <c r="Q614" s="261"/>
      <c r="R614" s="261"/>
      <c r="S614" s="261"/>
      <c r="T614" s="26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3" t="s">
        <v>183</v>
      </c>
      <c r="AU614" s="263" t="s">
        <v>88</v>
      </c>
      <c r="AV614" s="14" t="s">
        <v>88</v>
      </c>
      <c r="AW614" s="14" t="s">
        <v>34</v>
      </c>
      <c r="AX614" s="14" t="s">
        <v>79</v>
      </c>
      <c r="AY614" s="263" t="s">
        <v>174</v>
      </c>
    </row>
    <row r="615" s="15" customFormat="1">
      <c r="A615" s="15"/>
      <c r="B615" s="264"/>
      <c r="C615" s="265"/>
      <c r="D615" s="244" t="s">
        <v>183</v>
      </c>
      <c r="E615" s="266" t="s">
        <v>1</v>
      </c>
      <c r="F615" s="267" t="s">
        <v>201</v>
      </c>
      <c r="G615" s="265"/>
      <c r="H615" s="268">
        <v>111.12000000000001</v>
      </c>
      <c r="I615" s="269"/>
      <c r="J615" s="265"/>
      <c r="K615" s="265"/>
      <c r="L615" s="270"/>
      <c r="M615" s="271"/>
      <c r="N615" s="272"/>
      <c r="O615" s="272"/>
      <c r="P615" s="272"/>
      <c r="Q615" s="272"/>
      <c r="R615" s="272"/>
      <c r="S615" s="272"/>
      <c r="T615" s="273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4" t="s">
        <v>183</v>
      </c>
      <c r="AU615" s="274" t="s">
        <v>88</v>
      </c>
      <c r="AV615" s="15" t="s">
        <v>181</v>
      </c>
      <c r="AW615" s="15" t="s">
        <v>34</v>
      </c>
      <c r="AX615" s="15" t="s">
        <v>86</v>
      </c>
      <c r="AY615" s="274" t="s">
        <v>174</v>
      </c>
    </row>
    <row r="616" s="2" customFormat="1" ht="24.15" customHeight="1">
      <c r="A616" s="39"/>
      <c r="B616" s="40"/>
      <c r="C616" s="229" t="s">
        <v>1860</v>
      </c>
      <c r="D616" s="229" t="s">
        <v>176</v>
      </c>
      <c r="E616" s="230" t="s">
        <v>676</v>
      </c>
      <c r="F616" s="231" t="s">
        <v>677</v>
      </c>
      <c r="G616" s="232" t="s">
        <v>243</v>
      </c>
      <c r="H616" s="233">
        <v>111.12000000000001</v>
      </c>
      <c r="I616" s="234"/>
      <c r="J616" s="235">
        <f>ROUND(I616*H616,2)</f>
        <v>0</v>
      </c>
      <c r="K616" s="231" t="s">
        <v>180</v>
      </c>
      <c r="L616" s="45"/>
      <c r="M616" s="236" t="s">
        <v>1</v>
      </c>
      <c r="N616" s="237" t="s">
        <v>44</v>
      </c>
      <c r="O616" s="92"/>
      <c r="P616" s="238">
        <f>O616*H616</f>
        <v>0</v>
      </c>
      <c r="Q616" s="238">
        <v>1.6449999999999999E-06</v>
      </c>
      <c r="R616" s="238">
        <f>Q616*H616</f>
        <v>0.00018279240000000001</v>
      </c>
      <c r="S616" s="238">
        <v>0</v>
      </c>
      <c r="T616" s="239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40" t="s">
        <v>181</v>
      </c>
      <c r="AT616" s="240" t="s">
        <v>176</v>
      </c>
      <c r="AU616" s="240" t="s">
        <v>88</v>
      </c>
      <c r="AY616" s="18" t="s">
        <v>174</v>
      </c>
      <c r="BE616" s="241">
        <f>IF(N616="základní",J616,0)</f>
        <v>0</v>
      </c>
      <c r="BF616" s="241">
        <f>IF(N616="snížená",J616,0)</f>
        <v>0</v>
      </c>
      <c r="BG616" s="241">
        <f>IF(N616="zákl. přenesená",J616,0)</f>
        <v>0</v>
      </c>
      <c r="BH616" s="241">
        <f>IF(N616="sníž. přenesená",J616,0)</f>
        <v>0</v>
      </c>
      <c r="BI616" s="241">
        <f>IF(N616="nulová",J616,0)</f>
        <v>0</v>
      </c>
      <c r="BJ616" s="18" t="s">
        <v>86</v>
      </c>
      <c r="BK616" s="241">
        <f>ROUND(I616*H616,2)</f>
        <v>0</v>
      </c>
      <c r="BL616" s="18" t="s">
        <v>181</v>
      </c>
      <c r="BM616" s="240" t="s">
        <v>1861</v>
      </c>
    </row>
    <row r="617" s="13" customFormat="1">
      <c r="A617" s="13"/>
      <c r="B617" s="242"/>
      <c r="C617" s="243"/>
      <c r="D617" s="244" t="s">
        <v>183</v>
      </c>
      <c r="E617" s="245" t="s">
        <v>1</v>
      </c>
      <c r="F617" s="246" t="s">
        <v>1496</v>
      </c>
      <c r="G617" s="243"/>
      <c r="H617" s="245" t="s">
        <v>1</v>
      </c>
      <c r="I617" s="247"/>
      <c r="J617" s="243"/>
      <c r="K617" s="243"/>
      <c r="L617" s="248"/>
      <c r="M617" s="249"/>
      <c r="N617" s="250"/>
      <c r="O617" s="250"/>
      <c r="P617" s="250"/>
      <c r="Q617" s="250"/>
      <c r="R617" s="250"/>
      <c r="S617" s="250"/>
      <c r="T617" s="25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2" t="s">
        <v>183</v>
      </c>
      <c r="AU617" s="252" t="s">
        <v>88</v>
      </c>
      <c r="AV617" s="13" t="s">
        <v>86</v>
      </c>
      <c r="AW617" s="13" t="s">
        <v>34</v>
      </c>
      <c r="AX617" s="13" t="s">
        <v>79</v>
      </c>
      <c r="AY617" s="252" t="s">
        <v>174</v>
      </c>
    </row>
    <row r="618" s="13" customFormat="1">
      <c r="A618" s="13"/>
      <c r="B618" s="242"/>
      <c r="C618" s="243"/>
      <c r="D618" s="244" t="s">
        <v>183</v>
      </c>
      <c r="E618" s="245" t="s">
        <v>1</v>
      </c>
      <c r="F618" s="246" t="s">
        <v>185</v>
      </c>
      <c r="G618" s="243"/>
      <c r="H618" s="245" t="s">
        <v>1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2" t="s">
        <v>183</v>
      </c>
      <c r="AU618" s="252" t="s">
        <v>88</v>
      </c>
      <c r="AV618" s="13" t="s">
        <v>86</v>
      </c>
      <c r="AW618" s="13" t="s">
        <v>34</v>
      </c>
      <c r="AX618" s="13" t="s">
        <v>79</v>
      </c>
      <c r="AY618" s="252" t="s">
        <v>174</v>
      </c>
    </row>
    <row r="619" s="14" customFormat="1">
      <c r="A619" s="14"/>
      <c r="B619" s="253"/>
      <c r="C619" s="254"/>
      <c r="D619" s="244" t="s">
        <v>183</v>
      </c>
      <c r="E619" s="255" t="s">
        <v>1</v>
      </c>
      <c r="F619" s="256" t="s">
        <v>1852</v>
      </c>
      <c r="G619" s="254"/>
      <c r="H619" s="257">
        <v>7.1200000000000001</v>
      </c>
      <c r="I619" s="258"/>
      <c r="J619" s="254"/>
      <c r="K619" s="254"/>
      <c r="L619" s="259"/>
      <c r="M619" s="260"/>
      <c r="N619" s="261"/>
      <c r="O619" s="261"/>
      <c r="P619" s="261"/>
      <c r="Q619" s="261"/>
      <c r="R619" s="261"/>
      <c r="S619" s="261"/>
      <c r="T619" s="262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3" t="s">
        <v>183</v>
      </c>
      <c r="AU619" s="263" t="s">
        <v>88</v>
      </c>
      <c r="AV619" s="14" t="s">
        <v>88</v>
      </c>
      <c r="AW619" s="14" t="s">
        <v>34</v>
      </c>
      <c r="AX619" s="14" t="s">
        <v>79</v>
      </c>
      <c r="AY619" s="263" t="s">
        <v>174</v>
      </c>
    </row>
    <row r="620" s="13" customFormat="1">
      <c r="A620" s="13"/>
      <c r="B620" s="242"/>
      <c r="C620" s="243"/>
      <c r="D620" s="244" t="s">
        <v>183</v>
      </c>
      <c r="E620" s="245" t="s">
        <v>1</v>
      </c>
      <c r="F620" s="246" t="s">
        <v>197</v>
      </c>
      <c r="G620" s="243"/>
      <c r="H620" s="245" t="s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2" t="s">
        <v>183</v>
      </c>
      <c r="AU620" s="252" t="s">
        <v>88</v>
      </c>
      <c r="AV620" s="13" t="s">
        <v>86</v>
      </c>
      <c r="AW620" s="13" t="s">
        <v>34</v>
      </c>
      <c r="AX620" s="13" t="s">
        <v>79</v>
      </c>
      <c r="AY620" s="252" t="s">
        <v>174</v>
      </c>
    </row>
    <row r="621" s="14" customFormat="1">
      <c r="A621" s="14"/>
      <c r="B621" s="253"/>
      <c r="C621" s="254"/>
      <c r="D621" s="244" t="s">
        <v>183</v>
      </c>
      <c r="E621" s="255" t="s">
        <v>1</v>
      </c>
      <c r="F621" s="256" t="s">
        <v>1853</v>
      </c>
      <c r="G621" s="254"/>
      <c r="H621" s="257">
        <v>18</v>
      </c>
      <c r="I621" s="258"/>
      <c r="J621" s="254"/>
      <c r="K621" s="254"/>
      <c r="L621" s="259"/>
      <c r="M621" s="260"/>
      <c r="N621" s="261"/>
      <c r="O621" s="261"/>
      <c r="P621" s="261"/>
      <c r="Q621" s="261"/>
      <c r="R621" s="261"/>
      <c r="S621" s="261"/>
      <c r="T621" s="262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3" t="s">
        <v>183</v>
      </c>
      <c r="AU621" s="263" t="s">
        <v>88</v>
      </c>
      <c r="AV621" s="14" t="s">
        <v>88</v>
      </c>
      <c r="AW621" s="14" t="s">
        <v>34</v>
      </c>
      <c r="AX621" s="14" t="s">
        <v>79</v>
      </c>
      <c r="AY621" s="263" t="s">
        <v>174</v>
      </c>
    </row>
    <row r="622" s="14" customFormat="1">
      <c r="A622" s="14"/>
      <c r="B622" s="253"/>
      <c r="C622" s="254"/>
      <c r="D622" s="244" t="s">
        <v>183</v>
      </c>
      <c r="E622" s="255" t="s">
        <v>1</v>
      </c>
      <c r="F622" s="256" t="s">
        <v>1853</v>
      </c>
      <c r="G622" s="254"/>
      <c r="H622" s="257">
        <v>18</v>
      </c>
      <c r="I622" s="258"/>
      <c r="J622" s="254"/>
      <c r="K622" s="254"/>
      <c r="L622" s="259"/>
      <c r="M622" s="260"/>
      <c r="N622" s="261"/>
      <c r="O622" s="261"/>
      <c r="P622" s="261"/>
      <c r="Q622" s="261"/>
      <c r="R622" s="261"/>
      <c r="S622" s="261"/>
      <c r="T622" s="262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3" t="s">
        <v>183</v>
      </c>
      <c r="AU622" s="263" t="s">
        <v>88</v>
      </c>
      <c r="AV622" s="14" t="s">
        <v>88</v>
      </c>
      <c r="AW622" s="14" t="s">
        <v>34</v>
      </c>
      <c r="AX622" s="14" t="s">
        <v>79</v>
      </c>
      <c r="AY622" s="263" t="s">
        <v>174</v>
      </c>
    </row>
    <row r="623" s="14" customFormat="1">
      <c r="A623" s="14"/>
      <c r="B623" s="253"/>
      <c r="C623" s="254"/>
      <c r="D623" s="244" t="s">
        <v>183</v>
      </c>
      <c r="E623" s="255" t="s">
        <v>1</v>
      </c>
      <c r="F623" s="256" t="s">
        <v>1854</v>
      </c>
      <c r="G623" s="254"/>
      <c r="H623" s="257">
        <v>40</v>
      </c>
      <c r="I623" s="258"/>
      <c r="J623" s="254"/>
      <c r="K623" s="254"/>
      <c r="L623" s="259"/>
      <c r="M623" s="260"/>
      <c r="N623" s="261"/>
      <c r="O623" s="261"/>
      <c r="P623" s="261"/>
      <c r="Q623" s="261"/>
      <c r="R623" s="261"/>
      <c r="S623" s="261"/>
      <c r="T623" s="262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3" t="s">
        <v>183</v>
      </c>
      <c r="AU623" s="263" t="s">
        <v>88</v>
      </c>
      <c r="AV623" s="14" t="s">
        <v>88</v>
      </c>
      <c r="AW623" s="14" t="s">
        <v>34</v>
      </c>
      <c r="AX623" s="14" t="s">
        <v>79</v>
      </c>
      <c r="AY623" s="263" t="s">
        <v>174</v>
      </c>
    </row>
    <row r="624" s="14" customFormat="1">
      <c r="A624" s="14"/>
      <c r="B624" s="253"/>
      <c r="C624" s="254"/>
      <c r="D624" s="244" t="s">
        <v>183</v>
      </c>
      <c r="E624" s="255" t="s">
        <v>1</v>
      </c>
      <c r="F624" s="256" t="s">
        <v>1855</v>
      </c>
      <c r="G624" s="254"/>
      <c r="H624" s="257">
        <v>28</v>
      </c>
      <c r="I624" s="258"/>
      <c r="J624" s="254"/>
      <c r="K624" s="254"/>
      <c r="L624" s="259"/>
      <c r="M624" s="260"/>
      <c r="N624" s="261"/>
      <c r="O624" s="261"/>
      <c r="P624" s="261"/>
      <c r="Q624" s="261"/>
      <c r="R624" s="261"/>
      <c r="S624" s="261"/>
      <c r="T624" s="26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3" t="s">
        <v>183</v>
      </c>
      <c r="AU624" s="263" t="s">
        <v>88</v>
      </c>
      <c r="AV624" s="14" t="s">
        <v>88</v>
      </c>
      <c r="AW624" s="14" t="s">
        <v>34</v>
      </c>
      <c r="AX624" s="14" t="s">
        <v>79</v>
      </c>
      <c r="AY624" s="263" t="s">
        <v>174</v>
      </c>
    </row>
    <row r="625" s="15" customFormat="1">
      <c r="A625" s="15"/>
      <c r="B625" s="264"/>
      <c r="C625" s="265"/>
      <c r="D625" s="244" t="s">
        <v>183</v>
      </c>
      <c r="E625" s="266" t="s">
        <v>1</v>
      </c>
      <c r="F625" s="267" t="s">
        <v>201</v>
      </c>
      <c r="G625" s="265"/>
      <c r="H625" s="268">
        <v>111.12000000000001</v>
      </c>
      <c r="I625" s="269"/>
      <c r="J625" s="265"/>
      <c r="K625" s="265"/>
      <c r="L625" s="270"/>
      <c r="M625" s="271"/>
      <c r="N625" s="272"/>
      <c r="O625" s="272"/>
      <c r="P625" s="272"/>
      <c r="Q625" s="272"/>
      <c r="R625" s="272"/>
      <c r="S625" s="272"/>
      <c r="T625" s="27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74" t="s">
        <v>183</v>
      </c>
      <c r="AU625" s="274" t="s">
        <v>88</v>
      </c>
      <c r="AV625" s="15" t="s">
        <v>181</v>
      </c>
      <c r="AW625" s="15" t="s">
        <v>34</v>
      </c>
      <c r="AX625" s="15" t="s">
        <v>86</v>
      </c>
      <c r="AY625" s="274" t="s">
        <v>174</v>
      </c>
    </row>
    <row r="626" s="2" customFormat="1" ht="44.25" customHeight="1">
      <c r="A626" s="39"/>
      <c r="B626" s="40"/>
      <c r="C626" s="229" t="s">
        <v>1862</v>
      </c>
      <c r="D626" s="229" t="s">
        <v>176</v>
      </c>
      <c r="E626" s="230" t="s">
        <v>1863</v>
      </c>
      <c r="F626" s="231" t="s">
        <v>1864</v>
      </c>
      <c r="G626" s="232" t="s">
        <v>243</v>
      </c>
      <c r="H626" s="233">
        <v>0.23999999999999999</v>
      </c>
      <c r="I626" s="234"/>
      <c r="J626" s="235">
        <f>ROUND(I626*H626,2)</f>
        <v>0</v>
      </c>
      <c r="K626" s="231" t="s">
        <v>180</v>
      </c>
      <c r="L626" s="45"/>
      <c r="M626" s="236" t="s">
        <v>1</v>
      </c>
      <c r="N626" s="237" t="s">
        <v>44</v>
      </c>
      <c r="O626" s="92"/>
      <c r="P626" s="238">
        <f>O626*H626</f>
        <v>0</v>
      </c>
      <c r="Q626" s="238">
        <v>0.0033</v>
      </c>
      <c r="R626" s="238">
        <f>Q626*H626</f>
        <v>0.00079199999999999995</v>
      </c>
      <c r="S626" s="238">
        <v>0.11</v>
      </c>
      <c r="T626" s="239">
        <f>S626*H626</f>
        <v>0.0264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0" t="s">
        <v>181</v>
      </c>
      <c r="AT626" s="240" t="s">
        <v>176</v>
      </c>
      <c r="AU626" s="240" t="s">
        <v>88</v>
      </c>
      <c r="AY626" s="18" t="s">
        <v>174</v>
      </c>
      <c r="BE626" s="241">
        <f>IF(N626="základní",J626,0)</f>
        <v>0</v>
      </c>
      <c r="BF626" s="241">
        <f>IF(N626="snížená",J626,0)</f>
        <v>0</v>
      </c>
      <c r="BG626" s="241">
        <f>IF(N626="zákl. přenesená",J626,0)</f>
        <v>0</v>
      </c>
      <c r="BH626" s="241">
        <f>IF(N626="sníž. přenesená",J626,0)</f>
        <v>0</v>
      </c>
      <c r="BI626" s="241">
        <f>IF(N626="nulová",J626,0)</f>
        <v>0</v>
      </c>
      <c r="BJ626" s="18" t="s">
        <v>86</v>
      </c>
      <c r="BK626" s="241">
        <f>ROUND(I626*H626,2)</f>
        <v>0</v>
      </c>
      <c r="BL626" s="18" t="s">
        <v>181</v>
      </c>
      <c r="BM626" s="240" t="s">
        <v>1865</v>
      </c>
    </row>
    <row r="627" s="14" customFormat="1">
      <c r="A627" s="14"/>
      <c r="B627" s="253"/>
      <c r="C627" s="254"/>
      <c r="D627" s="244" t="s">
        <v>183</v>
      </c>
      <c r="E627" s="255" t="s">
        <v>1</v>
      </c>
      <c r="F627" s="256" t="s">
        <v>1866</v>
      </c>
      <c r="G627" s="254"/>
      <c r="H627" s="257">
        <v>0.23999999999999999</v>
      </c>
      <c r="I627" s="258"/>
      <c r="J627" s="254"/>
      <c r="K627" s="254"/>
      <c r="L627" s="259"/>
      <c r="M627" s="260"/>
      <c r="N627" s="261"/>
      <c r="O627" s="261"/>
      <c r="P627" s="261"/>
      <c r="Q627" s="261"/>
      <c r="R627" s="261"/>
      <c r="S627" s="261"/>
      <c r="T627" s="26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3" t="s">
        <v>183</v>
      </c>
      <c r="AU627" s="263" t="s">
        <v>88</v>
      </c>
      <c r="AV627" s="14" t="s">
        <v>88</v>
      </c>
      <c r="AW627" s="14" t="s">
        <v>34</v>
      </c>
      <c r="AX627" s="14" t="s">
        <v>86</v>
      </c>
      <c r="AY627" s="263" t="s">
        <v>174</v>
      </c>
    </row>
    <row r="628" s="2" customFormat="1" ht="66.75" customHeight="1">
      <c r="A628" s="39"/>
      <c r="B628" s="40"/>
      <c r="C628" s="229" t="s">
        <v>1867</v>
      </c>
      <c r="D628" s="229" t="s">
        <v>176</v>
      </c>
      <c r="E628" s="230" t="s">
        <v>680</v>
      </c>
      <c r="F628" s="231" t="s">
        <v>681</v>
      </c>
      <c r="G628" s="232" t="s">
        <v>243</v>
      </c>
      <c r="H628" s="233">
        <v>4</v>
      </c>
      <c r="I628" s="234"/>
      <c r="J628" s="235">
        <f>ROUND(I628*H628,2)</f>
        <v>0</v>
      </c>
      <c r="K628" s="231" t="s">
        <v>180</v>
      </c>
      <c r="L628" s="45"/>
      <c r="M628" s="236" t="s">
        <v>1</v>
      </c>
      <c r="N628" s="237" t="s">
        <v>44</v>
      </c>
      <c r="O628" s="92"/>
      <c r="P628" s="238">
        <f>O628*H628</f>
        <v>0</v>
      </c>
      <c r="Q628" s="238">
        <v>0</v>
      </c>
      <c r="R628" s="238">
        <f>Q628*H628</f>
        <v>0</v>
      </c>
      <c r="S628" s="238">
        <v>0</v>
      </c>
      <c r="T628" s="23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40" t="s">
        <v>181</v>
      </c>
      <c r="AT628" s="240" t="s">
        <v>176</v>
      </c>
      <c r="AU628" s="240" t="s">
        <v>88</v>
      </c>
      <c r="AY628" s="18" t="s">
        <v>174</v>
      </c>
      <c r="BE628" s="241">
        <f>IF(N628="základní",J628,0)</f>
        <v>0</v>
      </c>
      <c r="BF628" s="241">
        <f>IF(N628="snížená",J628,0)</f>
        <v>0</v>
      </c>
      <c r="BG628" s="241">
        <f>IF(N628="zákl. přenesená",J628,0)</f>
        <v>0</v>
      </c>
      <c r="BH628" s="241">
        <f>IF(N628="sníž. přenesená",J628,0)</f>
        <v>0</v>
      </c>
      <c r="BI628" s="241">
        <f>IF(N628="nulová",J628,0)</f>
        <v>0</v>
      </c>
      <c r="BJ628" s="18" t="s">
        <v>86</v>
      </c>
      <c r="BK628" s="241">
        <f>ROUND(I628*H628,2)</f>
        <v>0</v>
      </c>
      <c r="BL628" s="18" t="s">
        <v>181</v>
      </c>
      <c r="BM628" s="240" t="s">
        <v>1868</v>
      </c>
    </row>
    <row r="629" s="13" customFormat="1">
      <c r="A629" s="13"/>
      <c r="B629" s="242"/>
      <c r="C629" s="243"/>
      <c r="D629" s="244" t="s">
        <v>183</v>
      </c>
      <c r="E629" s="245" t="s">
        <v>1</v>
      </c>
      <c r="F629" s="246" t="s">
        <v>683</v>
      </c>
      <c r="G629" s="243"/>
      <c r="H629" s="245" t="s">
        <v>1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2" t="s">
        <v>183</v>
      </c>
      <c r="AU629" s="252" t="s">
        <v>88</v>
      </c>
      <c r="AV629" s="13" t="s">
        <v>86</v>
      </c>
      <c r="AW629" s="13" t="s">
        <v>34</v>
      </c>
      <c r="AX629" s="13" t="s">
        <v>79</v>
      </c>
      <c r="AY629" s="252" t="s">
        <v>174</v>
      </c>
    </row>
    <row r="630" s="14" customFormat="1">
      <c r="A630" s="14"/>
      <c r="B630" s="253"/>
      <c r="C630" s="254"/>
      <c r="D630" s="244" t="s">
        <v>183</v>
      </c>
      <c r="E630" s="255" t="s">
        <v>1</v>
      </c>
      <c r="F630" s="256" t="s">
        <v>661</v>
      </c>
      <c r="G630" s="254"/>
      <c r="H630" s="257">
        <v>4</v>
      </c>
      <c r="I630" s="258"/>
      <c r="J630" s="254"/>
      <c r="K630" s="254"/>
      <c r="L630" s="259"/>
      <c r="M630" s="260"/>
      <c r="N630" s="261"/>
      <c r="O630" s="261"/>
      <c r="P630" s="261"/>
      <c r="Q630" s="261"/>
      <c r="R630" s="261"/>
      <c r="S630" s="261"/>
      <c r="T630" s="262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3" t="s">
        <v>183</v>
      </c>
      <c r="AU630" s="263" t="s">
        <v>88</v>
      </c>
      <c r="AV630" s="14" t="s">
        <v>88</v>
      </c>
      <c r="AW630" s="14" t="s">
        <v>34</v>
      </c>
      <c r="AX630" s="14" t="s">
        <v>86</v>
      </c>
      <c r="AY630" s="263" t="s">
        <v>174</v>
      </c>
    </row>
    <row r="631" s="2" customFormat="1" ht="66.75" customHeight="1">
      <c r="A631" s="39"/>
      <c r="B631" s="40"/>
      <c r="C631" s="229" t="s">
        <v>1869</v>
      </c>
      <c r="D631" s="229" t="s">
        <v>176</v>
      </c>
      <c r="E631" s="230" t="s">
        <v>685</v>
      </c>
      <c r="F631" s="231" t="s">
        <v>686</v>
      </c>
      <c r="G631" s="232" t="s">
        <v>179</v>
      </c>
      <c r="H631" s="233">
        <v>1.4630000000000001</v>
      </c>
      <c r="I631" s="234"/>
      <c r="J631" s="235">
        <f>ROUND(I631*H631,2)</f>
        <v>0</v>
      </c>
      <c r="K631" s="231" t="s">
        <v>180</v>
      </c>
      <c r="L631" s="45"/>
      <c r="M631" s="236" t="s">
        <v>1</v>
      </c>
      <c r="N631" s="237" t="s">
        <v>44</v>
      </c>
      <c r="O631" s="92"/>
      <c r="P631" s="238">
        <f>O631*H631</f>
        <v>0</v>
      </c>
      <c r="Q631" s="238">
        <v>0</v>
      </c>
      <c r="R631" s="238">
        <f>Q631*H631</f>
        <v>0</v>
      </c>
      <c r="S631" s="238">
        <v>0</v>
      </c>
      <c r="T631" s="239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40" t="s">
        <v>181</v>
      </c>
      <c r="AT631" s="240" t="s">
        <v>176</v>
      </c>
      <c r="AU631" s="240" t="s">
        <v>88</v>
      </c>
      <c r="AY631" s="18" t="s">
        <v>174</v>
      </c>
      <c r="BE631" s="241">
        <f>IF(N631="základní",J631,0)</f>
        <v>0</v>
      </c>
      <c r="BF631" s="241">
        <f>IF(N631="snížená",J631,0)</f>
        <v>0</v>
      </c>
      <c r="BG631" s="241">
        <f>IF(N631="zákl. přenesená",J631,0)</f>
        <v>0</v>
      </c>
      <c r="BH631" s="241">
        <f>IF(N631="sníž. přenesená",J631,0)</f>
        <v>0</v>
      </c>
      <c r="BI631" s="241">
        <f>IF(N631="nulová",J631,0)</f>
        <v>0</v>
      </c>
      <c r="BJ631" s="18" t="s">
        <v>86</v>
      </c>
      <c r="BK631" s="241">
        <f>ROUND(I631*H631,2)</f>
        <v>0</v>
      </c>
      <c r="BL631" s="18" t="s">
        <v>181</v>
      </c>
      <c r="BM631" s="240" t="s">
        <v>1870</v>
      </c>
    </row>
    <row r="632" s="13" customFormat="1">
      <c r="A632" s="13"/>
      <c r="B632" s="242"/>
      <c r="C632" s="243"/>
      <c r="D632" s="244" t="s">
        <v>183</v>
      </c>
      <c r="E632" s="245" t="s">
        <v>1</v>
      </c>
      <c r="F632" s="246" t="s">
        <v>688</v>
      </c>
      <c r="G632" s="243"/>
      <c r="H632" s="245" t="s">
        <v>1</v>
      </c>
      <c r="I632" s="247"/>
      <c r="J632" s="243"/>
      <c r="K632" s="243"/>
      <c r="L632" s="248"/>
      <c r="M632" s="249"/>
      <c r="N632" s="250"/>
      <c r="O632" s="250"/>
      <c r="P632" s="250"/>
      <c r="Q632" s="250"/>
      <c r="R632" s="250"/>
      <c r="S632" s="250"/>
      <c r="T632" s="25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2" t="s">
        <v>183</v>
      </c>
      <c r="AU632" s="252" t="s">
        <v>88</v>
      </c>
      <c r="AV632" s="13" t="s">
        <v>86</v>
      </c>
      <c r="AW632" s="13" t="s">
        <v>34</v>
      </c>
      <c r="AX632" s="13" t="s">
        <v>79</v>
      </c>
      <c r="AY632" s="252" t="s">
        <v>174</v>
      </c>
    </row>
    <row r="633" s="14" customFormat="1">
      <c r="A633" s="14"/>
      <c r="B633" s="253"/>
      <c r="C633" s="254"/>
      <c r="D633" s="244" t="s">
        <v>183</v>
      </c>
      <c r="E633" s="255" t="s">
        <v>1</v>
      </c>
      <c r="F633" s="256" t="s">
        <v>689</v>
      </c>
      <c r="G633" s="254"/>
      <c r="H633" s="257">
        <v>1.4630000000000001</v>
      </c>
      <c r="I633" s="258"/>
      <c r="J633" s="254"/>
      <c r="K633" s="254"/>
      <c r="L633" s="259"/>
      <c r="M633" s="260"/>
      <c r="N633" s="261"/>
      <c r="O633" s="261"/>
      <c r="P633" s="261"/>
      <c r="Q633" s="261"/>
      <c r="R633" s="261"/>
      <c r="S633" s="261"/>
      <c r="T633" s="26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3" t="s">
        <v>183</v>
      </c>
      <c r="AU633" s="263" t="s">
        <v>88</v>
      </c>
      <c r="AV633" s="14" t="s">
        <v>88</v>
      </c>
      <c r="AW633" s="14" t="s">
        <v>34</v>
      </c>
      <c r="AX633" s="14" t="s">
        <v>86</v>
      </c>
      <c r="AY633" s="263" t="s">
        <v>174</v>
      </c>
    </row>
    <row r="634" s="2" customFormat="1" ht="62.7" customHeight="1">
      <c r="A634" s="39"/>
      <c r="B634" s="40"/>
      <c r="C634" s="229" t="s">
        <v>1871</v>
      </c>
      <c r="D634" s="229" t="s">
        <v>176</v>
      </c>
      <c r="E634" s="230" t="s">
        <v>1872</v>
      </c>
      <c r="F634" s="231" t="s">
        <v>1873</v>
      </c>
      <c r="G634" s="232" t="s">
        <v>179</v>
      </c>
      <c r="H634" s="233">
        <v>18</v>
      </c>
      <c r="I634" s="234"/>
      <c r="J634" s="235">
        <f>ROUND(I634*H634,2)</f>
        <v>0</v>
      </c>
      <c r="K634" s="231" t="s">
        <v>180</v>
      </c>
      <c r="L634" s="45"/>
      <c r="M634" s="236" t="s">
        <v>1</v>
      </c>
      <c r="N634" s="237" t="s">
        <v>44</v>
      </c>
      <c r="O634" s="92"/>
      <c r="P634" s="238">
        <f>O634*H634</f>
        <v>0</v>
      </c>
      <c r="Q634" s="238">
        <v>0</v>
      </c>
      <c r="R634" s="238">
        <f>Q634*H634</f>
        <v>0</v>
      </c>
      <c r="S634" s="238">
        <v>0</v>
      </c>
      <c r="T634" s="239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40" t="s">
        <v>181</v>
      </c>
      <c r="AT634" s="240" t="s">
        <v>176</v>
      </c>
      <c r="AU634" s="240" t="s">
        <v>88</v>
      </c>
      <c r="AY634" s="18" t="s">
        <v>174</v>
      </c>
      <c r="BE634" s="241">
        <f>IF(N634="základní",J634,0)</f>
        <v>0</v>
      </c>
      <c r="BF634" s="241">
        <f>IF(N634="snížená",J634,0)</f>
        <v>0</v>
      </c>
      <c r="BG634" s="241">
        <f>IF(N634="zákl. přenesená",J634,0)</f>
        <v>0</v>
      </c>
      <c r="BH634" s="241">
        <f>IF(N634="sníž. přenesená",J634,0)</f>
        <v>0</v>
      </c>
      <c r="BI634" s="241">
        <f>IF(N634="nulová",J634,0)</f>
        <v>0</v>
      </c>
      <c r="BJ634" s="18" t="s">
        <v>86</v>
      </c>
      <c r="BK634" s="241">
        <f>ROUND(I634*H634,2)</f>
        <v>0</v>
      </c>
      <c r="BL634" s="18" t="s">
        <v>181</v>
      </c>
      <c r="BM634" s="240" t="s">
        <v>1874</v>
      </c>
    </row>
    <row r="635" s="14" customFormat="1">
      <c r="A635" s="14"/>
      <c r="B635" s="253"/>
      <c r="C635" s="254"/>
      <c r="D635" s="244" t="s">
        <v>183</v>
      </c>
      <c r="E635" s="255" t="s">
        <v>1</v>
      </c>
      <c r="F635" s="256" t="s">
        <v>1875</v>
      </c>
      <c r="G635" s="254"/>
      <c r="H635" s="257">
        <v>18</v>
      </c>
      <c r="I635" s="258"/>
      <c r="J635" s="254"/>
      <c r="K635" s="254"/>
      <c r="L635" s="259"/>
      <c r="M635" s="260"/>
      <c r="N635" s="261"/>
      <c r="O635" s="261"/>
      <c r="P635" s="261"/>
      <c r="Q635" s="261"/>
      <c r="R635" s="261"/>
      <c r="S635" s="261"/>
      <c r="T635" s="262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3" t="s">
        <v>183</v>
      </c>
      <c r="AU635" s="263" t="s">
        <v>88</v>
      </c>
      <c r="AV635" s="14" t="s">
        <v>88</v>
      </c>
      <c r="AW635" s="14" t="s">
        <v>34</v>
      </c>
      <c r="AX635" s="14" t="s">
        <v>86</v>
      </c>
      <c r="AY635" s="263" t="s">
        <v>174</v>
      </c>
    </row>
    <row r="636" s="12" customFormat="1" ht="22.8" customHeight="1">
      <c r="A636" s="12"/>
      <c r="B636" s="213"/>
      <c r="C636" s="214"/>
      <c r="D636" s="215" t="s">
        <v>78</v>
      </c>
      <c r="E636" s="227" t="s">
        <v>690</v>
      </c>
      <c r="F636" s="227" t="s">
        <v>691</v>
      </c>
      <c r="G636" s="214"/>
      <c r="H636" s="214"/>
      <c r="I636" s="217"/>
      <c r="J636" s="228">
        <f>BK636</f>
        <v>0</v>
      </c>
      <c r="K636" s="214"/>
      <c r="L636" s="219"/>
      <c r="M636" s="220"/>
      <c r="N636" s="221"/>
      <c r="O636" s="221"/>
      <c r="P636" s="222">
        <f>SUM(P637:P658)</f>
        <v>0</v>
      </c>
      <c r="Q636" s="221"/>
      <c r="R636" s="222">
        <f>SUM(R637:R658)</f>
        <v>0</v>
      </c>
      <c r="S636" s="221"/>
      <c r="T636" s="223">
        <f>SUM(T637:T658)</f>
        <v>0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R636" s="224" t="s">
        <v>86</v>
      </c>
      <c r="AT636" s="225" t="s">
        <v>78</v>
      </c>
      <c r="AU636" s="225" t="s">
        <v>86</v>
      </c>
      <c r="AY636" s="224" t="s">
        <v>174</v>
      </c>
      <c r="BK636" s="226">
        <f>SUM(BK637:BK658)</f>
        <v>0</v>
      </c>
    </row>
    <row r="637" s="2" customFormat="1" ht="37.8" customHeight="1">
      <c r="A637" s="39"/>
      <c r="B637" s="40"/>
      <c r="C637" s="229" t="s">
        <v>1876</v>
      </c>
      <c r="D637" s="229" t="s">
        <v>176</v>
      </c>
      <c r="E637" s="230" t="s">
        <v>693</v>
      </c>
      <c r="F637" s="231" t="s">
        <v>694</v>
      </c>
      <c r="G637" s="232" t="s">
        <v>362</v>
      </c>
      <c r="H637" s="233">
        <v>765.33699999999999</v>
      </c>
      <c r="I637" s="234"/>
      <c r="J637" s="235">
        <f>ROUND(I637*H637,2)</f>
        <v>0</v>
      </c>
      <c r="K637" s="231" t="s">
        <v>180</v>
      </c>
      <c r="L637" s="45"/>
      <c r="M637" s="236" t="s">
        <v>1</v>
      </c>
      <c r="N637" s="237" t="s">
        <v>44</v>
      </c>
      <c r="O637" s="92"/>
      <c r="P637" s="238">
        <f>O637*H637</f>
        <v>0</v>
      </c>
      <c r="Q637" s="238">
        <v>0</v>
      </c>
      <c r="R637" s="238">
        <f>Q637*H637</f>
        <v>0</v>
      </c>
      <c r="S637" s="238">
        <v>0</v>
      </c>
      <c r="T637" s="23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40" t="s">
        <v>181</v>
      </c>
      <c r="AT637" s="240" t="s">
        <v>176</v>
      </c>
      <c r="AU637" s="240" t="s">
        <v>88</v>
      </c>
      <c r="AY637" s="18" t="s">
        <v>174</v>
      </c>
      <c r="BE637" s="241">
        <f>IF(N637="základní",J637,0)</f>
        <v>0</v>
      </c>
      <c r="BF637" s="241">
        <f>IF(N637="snížená",J637,0)</f>
        <v>0</v>
      </c>
      <c r="BG637" s="241">
        <f>IF(N637="zákl. přenesená",J637,0)</f>
        <v>0</v>
      </c>
      <c r="BH637" s="241">
        <f>IF(N637="sníž. přenesená",J637,0)</f>
        <v>0</v>
      </c>
      <c r="BI637" s="241">
        <f>IF(N637="nulová",J637,0)</f>
        <v>0</v>
      </c>
      <c r="BJ637" s="18" t="s">
        <v>86</v>
      </c>
      <c r="BK637" s="241">
        <f>ROUND(I637*H637,2)</f>
        <v>0</v>
      </c>
      <c r="BL637" s="18" t="s">
        <v>181</v>
      </c>
      <c r="BM637" s="240" t="s">
        <v>1877</v>
      </c>
    </row>
    <row r="638" s="14" customFormat="1">
      <c r="A638" s="14"/>
      <c r="B638" s="253"/>
      <c r="C638" s="254"/>
      <c r="D638" s="244" t="s">
        <v>183</v>
      </c>
      <c r="E638" s="255" t="s">
        <v>1</v>
      </c>
      <c r="F638" s="256" t="s">
        <v>1878</v>
      </c>
      <c r="G638" s="254"/>
      <c r="H638" s="257">
        <v>0.40000000000000002</v>
      </c>
      <c r="I638" s="258"/>
      <c r="J638" s="254"/>
      <c r="K638" s="254"/>
      <c r="L638" s="259"/>
      <c r="M638" s="260"/>
      <c r="N638" s="261"/>
      <c r="O638" s="261"/>
      <c r="P638" s="261"/>
      <c r="Q638" s="261"/>
      <c r="R638" s="261"/>
      <c r="S638" s="261"/>
      <c r="T638" s="26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3" t="s">
        <v>183</v>
      </c>
      <c r="AU638" s="263" t="s">
        <v>88</v>
      </c>
      <c r="AV638" s="14" t="s">
        <v>88</v>
      </c>
      <c r="AW638" s="14" t="s">
        <v>34</v>
      </c>
      <c r="AX638" s="14" t="s">
        <v>79</v>
      </c>
      <c r="AY638" s="263" t="s">
        <v>174</v>
      </c>
    </row>
    <row r="639" s="14" customFormat="1">
      <c r="A639" s="14"/>
      <c r="B639" s="253"/>
      <c r="C639" s="254"/>
      <c r="D639" s="244" t="s">
        <v>183</v>
      </c>
      <c r="E639" s="255" t="s">
        <v>1</v>
      </c>
      <c r="F639" s="256" t="s">
        <v>1879</v>
      </c>
      <c r="G639" s="254"/>
      <c r="H639" s="257">
        <v>294.64999999999998</v>
      </c>
      <c r="I639" s="258"/>
      <c r="J639" s="254"/>
      <c r="K639" s="254"/>
      <c r="L639" s="259"/>
      <c r="M639" s="260"/>
      <c r="N639" s="261"/>
      <c r="O639" s="261"/>
      <c r="P639" s="261"/>
      <c r="Q639" s="261"/>
      <c r="R639" s="261"/>
      <c r="S639" s="261"/>
      <c r="T639" s="26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3" t="s">
        <v>183</v>
      </c>
      <c r="AU639" s="263" t="s">
        <v>88</v>
      </c>
      <c r="AV639" s="14" t="s">
        <v>88</v>
      </c>
      <c r="AW639" s="14" t="s">
        <v>34</v>
      </c>
      <c r="AX639" s="14" t="s">
        <v>79</v>
      </c>
      <c r="AY639" s="263" t="s">
        <v>174</v>
      </c>
    </row>
    <row r="640" s="14" customFormat="1">
      <c r="A640" s="14"/>
      <c r="B640" s="253"/>
      <c r="C640" s="254"/>
      <c r="D640" s="244" t="s">
        <v>183</v>
      </c>
      <c r="E640" s="255" t="s">
        <v>1</v>
      </c>
      <c r="F640" s="256" t="s">
        <v>1880</v>
      </c>
      <c r="G640" s="254"/>
      <c r="H640" s="257">
        <v>119.104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3" t="s">
        <v>183</v>
      </c>
      <c r="AU640" s="263" t="s">
        <v>88</v>
      </c>
      <c r="AV640" s="14" t="s">
        <v>88</v>
      </c>
      <c r="AW640" s="14" t="s">
        <v>34</v>
      </c>
      <c r="AX640" s="14" t="s">
        <v>79</v>
      </c>
      <c r="AY640" s="263" t="s">
        <v>174</v>
      </c>
    </row>
    <row r="641" s="14" customFormat="1">
      <c r="A641" s="14"/>
      <c r="B641" s="253"/>
      <c r="C641" s="254"/>
      <c r="D641" s="244" t="s">
        <v>183</v>
      </c>
      <c r="E641" s="255" t="s">
        <v>1</v>
      </c>
      <c r="F641" s="256" t="s">
        <v>1881</v>
      </c>
      <c r="G641" s="254"/>
      <c r="H641" s="257">
        <v>173.12600000000001</v>
      </c>
      <c r="I641" s="258"/>
      <c r="J641" s="254"/>
      <c r="K641" s="254"/>
      <c r="L641" s="259"/>
      <c r="M641" s="260"/>
      <c r="N641" s="261"/>
      <c r="O641" s="261"/>
      <c r="P641" s="261"/>
      <c r="Q641" s="261"/>
      <c r="R641" s="261"/>
      <c r="S641" s="261"/>
      <c r="T641" s="26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3" t="s">
        <v>183</v>
      </c>
      <c r="AU641" s="263" t="s">
        <v>88</v>
      </c>
      <c r="AV641" s="14" t="s">
        <v>88</v>
      </c>
      <c r="AW641" s="14" t="s">
        <v>34</v>
      </c>
      <c r="AX641" s="14" t="s">
        <v>79</v>
      </c>
      <c r="AY641" s="263" t="s">
        <v>174</v>
      </c>
    </row>
    <row r="642" s="14" customFormat="1">
      <c r="A642" s="14"/>
      <c r="B642" s="253"/>
      <c r="C642" s="254"/>
      <c r="D642" s="244" t="s">
        <v>183</v>
      </c>
      <c r="E642" s="255" t="s">
        <v>1</v>
      </c>
      <c r="F642" s="256" t="s">
        <v>1882</v>
      </c>
      <c r="G642" s="254"/>
      <c r="H642" s="257">
        <v>60.673000000000002</v>
      </c>
      <c r="I642" s="258"/>
      <c r="J642" s="254"/>
      <c r="K642" s="254"/>
      <c r="L642" s="259"/>
      <c r="M642" s="260"/>
      <c r="N642" s="261"/>
      <c r="O642" s="261"/>
      <c r="P642" s="261"/>
      <c r="Q642" s="261"/>
      <c r="R642" s="261"/>
      <c r="S642" s="261"/>
      <c r="T642" s="26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3" t="s">
        <v>183</v>
      </c>
      <c r="AU642" s="263" t="s">
        <v>88</v>
      </c>
      <c r="AV642" s="14" t="s">
        <v>88</v>
      </c>
      <c r="AW642" s="14" t="s">
        <v>34</v>
      </c>
      <c r="AX642" s="14" t="s">
        <v>79</v>
      </c>
      <c r="AY642" s="263" t="s">
        <v>174</v>
      </c>
    </row>
    <row r="643" s="14" customFormat="1">
      <c r="A643" s="14"/>
      <c r="B643" s="253"/>
      <c r="C643" s="254"/>
      <c r="D643" s="244" t="s">
        <v>183</v>
      </c>
      <c r="E643" s="255" t="s">
        <v>1</v>
      </c>
      <c r="F643" s="256" t="s">
        <v>1883</v>
      </c>
      <c r="G643" s="254"/>
      <c r="H643" s="257">
        <v>117.384</v>
      </c>
      <c r="I643" s="258"/>
      <c r="J643" s="254"/>
      <c r="K643" s="254"/>
      <c r="L643" s="259"/>
      <c r="M643" s="260"/>
      <c r="N643" s="261"/>
      <c r="O643" s="261"/>
      <c r="P643" s="261"/>
      <c r="Q643" s="261"/>
      <c r="R643" s="261"/>
      <c r="S643" s="261"/>
      <c r="T643" s="26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3" t="s">
        <v>183</v>
      </c>
      <c r="AU643" s="263" t="s">
        <v>88</v>
      </c>
      <c r="AV643" s="14" t="s">
        <v>88</v>
      </c>
      <c r="AW643" s="14" t="s">
        <v>34</v>
      </c>
      <c r="AX643" s="14" t="s">
        <v>79</v>
      </c>
      <c r="AY643" s="263" t="s">
        <v>174</v>
      </c>
    </row>
    <row r="644" s="15" customFormat="1">
      <c r="A644" s="15"/>
      <c r="B644" s="264"/>
      <c r="C644" s="265"/>
      <c r="D644" s="244" t="s">
        <v>183</v>
      </c>
      <c r="E644" s="266" t="s">
        <v>1</v>
      </c>
      <c r="F644" s="267" t="s">
        <v>201</v>
      </c>
      <c r="G644" s="265"/>
      <c r="H644" s="268">
        <v>765.33699999999999</v>
      </c>
      <c r="I644" s="269"/>
      <c r="J644" s="265"/>
      <c r="K644" s="265"/>
      <c r="L644" s="270"/>
      <c r="M644" s="271"/>
      <c r="N644" s="272"/>
      <c r="O644" s="272"/>
      <c r="P644" s="272"/>
      <c r="Q644" s="272"/>
      <c r="R644" s="272"/>
      <c r="S644" s="272"/>
      <c r="T644" s="273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4" t="s">
        <v>183</v>
      </c>
      <c r="AU644" s="274" t="s">
        <v>88</v>
      </c>
      <c r="AV644" s="15" t="s">
        <v>181</v>
      </c>
      <c r="AW644" s="15" t="s">
        <v>34</v>
      </c>
      <c r="AX644" s="15" t="s">
        <v>86</v>
      </c>
      <c r="AY644" s="274" t="s">
        <v>174</v>
      </c>
    </row>
    <row r="645" s="2" customFormat="1" ht="37.8" customHeight="1">
      <c r="A645" s="39"/>
      <c r="B645" s="40"/>
      <c r="C645" s="229" t="s">
        <v>1884</v>
      </c>
      <c r="D645" s="229" t="s">
        <v>176</v>
      </c>
      <c r="E645" s="230" t="s">
        <v>703</v>
      </c>
      <c r="F645" s="231" t="s">
        <v>704</v>
      </c>
      <c r="G645" s="232" t="s">
        <v>362</v>
      </c>
      <c r="H645" s="233">
        <v>17602.751</v>
      </c>
      <c r="I645" s="234"/>
      <c r="J645" s="235">
        <f>ROUND(I645*H645,2)</f>
        <v>0</v>
      </c>
      <c r="K645" s="231" t="s">
        <v>180</v>
      </c>
      <c r="L645" s="45"/>
      <c r="M645" s="236" t="s">
        <v>1</v>
      </c>
      <c r="N645" s="237" t="s">
        <v>44</v>
      </c>
      <c r="O645" s="92"/>
      <c r="P645" s="238">
        <f>O645*H645</f>
        <v>0</v>
      </c>
      <c r="Q645" s="238">
        <v>0</v>
      </c>
      <c r="R645" s="238">
        <f>Q645*H645</f>
        <v>0</v>
      </c>
      <c r="S645" s="238">
        <v>0</v>
      </c>
      <c r="T645" s="239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40" t="s">
        <v>181</v>
      </c>
      <c r="AT645" s="240" t="s">
        <v>176</v>
      </c>
      <c r="AU645" s="240" t="s">
        <v>88</v>
      </c>
      <c r="AY645" s="18" t="s">
        <v>174</v>
      </c>
      <c r="BE645" s="241">
        <f>IF(N645="základní",J645,0)</f>
        <v>0</v>
      </c>
      <c r="BF645" s="241">
        <f>IF(N645="snížená",J645,0)</f>
        <v>0</v>
      </c>
      <c r="BG645" s="241">
        <f>IF(N645="zákl. přenesená",J645,0)</f>
        <v>0</v>
      </c>
      <c r="BH645" s="241">
        <f>IF(N645="sníž. přenesená",J645,0)</f>
        <v>0</v>
      </c>
      <c r="BI645" s="241">
        <f>IF(N645="nulová",J645,0)</f>
        <v>0</v>
      </c>
      <c r="BJ645" s="18" t="s">
        <v>86</v>
      </c>
      <c r="BK645" s="241">
        <f>ROUND(I645*H645,2)</f>
        <v>0</v>
      </c>
      <c r="BL645" s="18" t="s">
        <v>181</v>
      </c>
      <c r="BM645" s="240" t="s">
        <v>1885</v>
      </c>
    </row>
    <row r="646" s="13" customFormat="1">
      <c r="A646" s="13"/>
      <c r="B646" s="242"/>
      <c r="C646" s="243"/>
      <c r="D646" s="244" t="s">
        <v>183</v>
      </c>
      <c r="E646" s="245" t="s">
        <v>1</v>
      </c>
      <c r="F646" s="246" t="s">
        <v>706</v>
      </c>
      <c r="G646" s="243"/>
      <c r="H646" s="245" t="s">
        <v>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2" t="s">
        <v>183</v>
      </c>
      <c r="AU646" s="252" t="s">
        <v>88</v>
      </c>
      <c r="AV646" s="13" t="s">
        <v>86</v>
      </c>
      <c r="AW646" s="13" t="s">
        <v>34</v>
      </c>
      <c r="AX646" s="13" t="s">
        <v>79</v>
      </c>
      <c r="AY646" s="252" t="s">
        <v>174</v>
      </c>
    </row>
    <row r="647" s="14" customFormat="1">
      <c r="A647" s="14"/>
      <c r="B647" s="253"/>
      <c r="C647" s="254"/>
      <c r="D647" s="244" t="s">
        <v>183</v>
      </c>
      <c r="E647" s="255" t="s">
        <v>1</v>
      </c>
      <c r="F647" s="256" t="s">
        <v>1886</v>
      </c>
      <c r="G647" s="254"/>
      <c r="H647" s="257">
        <v>17602.751</v>
      </c>
      <c r="I647" s="258"/>
      <c r="J647" s="254"/>
      <c r="K647" s="254"/>
      <c r="L647" s="259"/>
      <c r="M647" s="260"/>
      <c r="N647" s="261"/>
      <c r="O647" s="261"/>
      <c r="P647" s="261"/>
      <c r="Q647" s="261"/>
      <c r="R647" s="261"/>
      <c r="S647" s="261"/>
      <c r="T647" s="262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3" t="s">
        <v>183</v>
      </c>
      <c r="AU647" s="263" t="s">
        <v>88</v>
      </c>
      <c r="AV647" s="14" t="s">
        <v>88</v>
      </c>
      <c r="AW647" s="14" t="s">
        <v>34</v>
      </c>
      <c r="AX647" s="14" t="s">
        <v>86</v>
      </c>
      <c r="AY647" s="263" t="s">
        <v>174</v>
      </c>
    </row>
    <row r="648" s="2" customFormat="1" ht="44.25" customHeight="1">
      <c r="A648" s="39"/>
      <c r="B648" s="40"/>
      <c r="C648" s="229" t="s">
        <v>1887</v>
      </c>
      <c r="D648" s="229" t="s">
        <v>176</v>
      </c>
      <c r="E648" s="230" t="s">
        <v>867</v>
      </c>
      <c r="F648" s="231" t="s">
        <v>868</v>
      </c>
      <c r="G648" s="232" t="s">
        <v>362</v>
      </c>
      <c r="H648" s="233">
        <v>119.104</v>
      </c>
      <c r="I648" s="234"/>
      <c r="J648" s="235">
        <f>ROUND(I648*H648,2)</f>
        <v>0</v>
      </c>
      <c r="K648" s="231" t="s">
        <v>180</v>
      </c>
      <c r="L648" s="45"/>
      <c r="M648" s="236" t="s">
        <v>1</v>
      </c>
      <c r="N648" s="237" t="s">
        <v>44</v>
      </c>
      <c r="O648" s="92"/>
      <c r="P648" s="238">
        <f>O648*H648</f>
        <v>0</v>
      </c>
      <c r="Q648" s="238">
        <v>0</v>
      </c>
      <c r="R648" s="238">
        <f>Q648*H648</f>
        <v>0</v>
      </c>
      <c r="S648" s="238">
        <v>0</v>
      </c>
      <c r="T648" s="239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40" t="s">
        <v>181</v>
      </c>
      <c r="AT648" s="240" t="s">
        <v>176</v>
      </c>
      <c r="AU648" s="240" t="s">
        <v>88</v>
      </c>
      <c r="AY648" s="18" t="s">
        <v>174</v>
      </c>
      <c r="BE648" s="241">
        <f>IF(N648="základní",J648,0)</f>
        <v>0</v>
      </c>
      <c r="BF648" s="241">
        <f>IF(N648="snížená",J648,0)</f>
        <v>0</v>
      </c>
      <c r="BG648" s="241">
        <f>IF(N648="zákl. přenesená",J648,0)</f>
        <v>0</v>
      </c>
      <c r="BH648" s="241">
        <f>IF(N648="sníž. přenesená",J648,0)</f>
        <v>0</v>
      </c>
      <c r="BI648" s="241">
        <f>IF(N648="nulová",J648,0)</f>
        <v>0</v>
      </c>
      <c r="BJ648" s="18" t="s">
        <v>86</v>
      </c>
      <c r="BK648" s="241">
        <f>ROUND(I648*H648,2)</f>
        <v>0</v>
      </c>
      <c r="BL648" s="18" t="s">
        <v>181</v>
      </c>
      <c r="BM648" s="240" t="s">
        <v>1888</v>
      </c>
    </row>
    <row r="649" s="14" customFormat="1">
      <c r="A649" s="14"/>
      <c r="B649" s="253"/>
      <c r="C649" s="254"/>
      <c r="D649" s="244" t="s">
        <v>183</v>
      </c>
      <c r="E649" s="255" t="s">
        <v>1</v>
      </c>
      <c r="F649" s="256" t="s">
        <v>1880</v>
      </c>
      <c r="G649" s="254"/>
      <c r="H649" s="257">
        <v>119.104</v>
      </c>
      <c r="I649" s="258"/>
      <c r="J649" s="254"/>
      <c r="K649" s="254"/>
      <c r="L649" s="259"/>
      <c r="M649" s="260"/>
      <c r="N649" s="261"/>
      <c r="O649" s="261"/>
      <c r="P649" s="261"/>
      <c r="Q649" s="261"/>
      <c r="R649" s="261"/>
      <c r="S649" s="261"/>
      <c r="T649" s="26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3" t="s">
        <v>183</v>
      </c>
      <c r="AU649" s="263" t="s">
        <v>88</v>
      </c>
      <c r="AV649" s="14" t="s">
        <v>88</v>
      </c>
      <c r="AW649" s="14" t="s">
        <v>34</v>
      </c>
      <c r="AX649" s="14" t="s">
        <v>86</v>
      </c>
      <c r="AY649" s="263" t="s">
        <v>174</v>
      </c>
    </row>
    <row r="650" s="2" customFormat="1" ht="44.25" customHeight="1">
      <c r="A650" s="39"/>
      <c r="B650" s="40"/>
      <c r="C650" s="229" t="s">
        <v>1889</v>
      </c>
      <c r="D650" s="229" t="s">
        <v>176</v>
      </c>
      <c r="E650" s="230" t="s">
        <v>870</v>
      </c>
      <c r="F650" s="231" t="s">
        <v>871</v>
      </c>
      <c r="G650" s="232" t="s">
        <v>362</v>
      </c>
      <c r="H650" s="233">
        <v>351.18299999999999</v>
      </c>
      <c r="I650" s="234"/>
      <c r="J650" s="235">
        <f>ROUND(I650*H650,2)</f>
        <v>0</v>
      </c>
      <c r="K650" s="231" t="s">
        <v>180</v>
      </c>
      <c r="L650" s="45"/>
      <c r="M650" s="236" t="s">
        <v>1</v>
      </c>
      <c r="N650" s="237" t="s">
        <v>44</v>
      </c>
      <c r="O650" s="92"/>
      <c r="P650" s="238">
        <f>O650*H650</f>
        <v>0</v>
      </c>
      <c r="Q650" s="238">
        <v>0</v>
      </c>
      <c r="R650" s="238">
        <f>Q650*H650</f>
        <v>0</v>
      </c>
      <c r="S650" s="238">
        <v>0</v>
      </c>
      <c r="T650" s="239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40" t="s">
        <v>181</v>
      </c>
      <c r="AT650" s="240" t="s">
        <v>176</v>
      </c>
      <c r="AU650" s="240" t="s">
        <v>88</v>
      </c>
      <c r="AY650" s="18" t="s">
        <v>174</v>
      </c>
      <c r="BE650" s="241">
        <f>IF(N650="základní",J650,0)</f>
        <v>0</v>
      </c>
      <c r="BF650" s="241">
        <f>IF(N650="snížená",J650,0)</f>
        <v>0</v>
      </c>
      <c r="BG650" s="241">
        <f>IF(N650="zákl. přenesená",J650,0)</f>
        <v>0</v>
      </c>
      <c r="BH650" s="241">
        <f>IF(N650="sníž. přenesená",J650,0)</f>
        <v>0</v>
      </c>
      <c r="BI650" s="241">
        <f>IF(N650="nulová",J650,0)</f>
        <v>0</v>
      </c>
      <c r="BJ650" s="18" t="s">
        <v>86</v>
      </c>
      <c r="BK650" s="241">
        <f>ROUND(I650*H650,2)</f>
        <v>0</v>
      </c>
      <c r="BL650" s="18" t="s">
        <v>181</v>
      </c>
      <c r="BM650" s="240" t="s">
        <v>1890</v>
      </c>
    </row>
    <row r="651" s="14" customFormat="1">
      <c r="A651" s="14"/>
      <c r="B651" s="253"/>
      <c r="C651" s="254"/>
      <c r="D651" s="244" t="s">
        <v>183</v>
      </c>
      <c r="E651" s="255" t="s">
        <v>1</v>
      </c>
      <c r="F651" s="256" t="s">
        <v>1881</v>
      </c>
      <c r="G651" s="254"/>
      <c r="H651" s="257">
        <v>173.12600000000001</v>
      </c>
      <c r="I651" s="258"/>
      <c r="J651" s="254"/>
      <c r="K651" s="254"/>
      <c r="L651" s="259"/>
      <c r="M651" s="260"/>
      <c r="N651" s="261"/>
      <c r="O651" s="261"/>
      <c r="P651" s="261"/>
      <c r="Q651" s="261"/>
      <c r="R651" s="261"/>
      <c r="S651" s="261"/>
      <c r="T651" s="26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3" t="s">
        <v>183</v>
      </c>
      <c r="AU651" s="263" t="s">
        <v>88</v>
      </c>
      <c r="AV651" s="14" t="s">
        <v>88</v>
      </c>
      <c r="AW651" s="14" t="s">
        <v>34</v>
      </c>
      <c r="AX651" s="14" t="s">
        <v>79</v>
      </c>
      <c r="AY651" s="263" t="s">
        <v>174</v>
      </c>
    </row>
    <row r="652" s="14" customFormat="1">
      <c r="A652" s="14"/>
      <c r="B652" s="253"/>
      <c r="C652" s="254"/>
      <c r="D652" s="244" t="s">
        <v>183</v>
      </c>
      <c r="E652" s="255" t="s">
        <v>1</v>
      </c>
      <c r="F652" s="256" t="s">
        <v>1882</v>
      </c>
      <c r="G652" s="254"/>
      <c r="H652" s="257">
        <v>60.673000000000002</v>
      </c>
      <c r="I652" s="258"/>
      <c r="J652" s="254"/>
      <c r="K652" s="254"/>
      <c r="L652" s="259"/>
      <c r="M652" s="260"/>
      <c r="N652" s="261"/>
      <c r="O652" s="261"/>
      <c r="P652" s="261"/>
      <c r="Q652" s="261"/>
      <c r="R652" s="261"/>
      <c r="S652" s="261"/>
      <c r="T652" s="26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3" t="s">
        <v>183</v>
      </c>
      <c r="AU652" s="263" t="s">
        <v>88</v>
      </c>
      <c r="AV652" s="14" t="s">
        <v>88</v>
      </c>
      <c r="AW652" s="14" t="s">
        <v>34</v>
      </c>
      <c r="AX652" s="14" t="s">
        <v>79</v>
      </c>
      <c r="AY652" s="263" t="s">
        <v>174</v>
      </c>
    </row>
    <row r="653" s="14" customFormat="1">
      <c r="A653" s="14"/>
      <c r="B653" s="253"/>
      <c r="C653" s="254"/>
      <c r="D653" s="244" t="s">
        <v>183</v>
      </c>
      <c r="E653" s="255" t="s">
        <v>1</v>
      </c>
      <c r="F653" s="256" t="s">
        <v>1883</v>
      </c>
      <c r="G653" s="254"/>
      <c r="H653" s="257">
        <v>117.384</v>
      </c>
      <c r="I653" s="258"/>
      <c r="J653" s="254"/>
      <c r="K653" s="254"/>
      <c r="L653" s="259"/>
      <c r="M653" s="260"/>
      <c r="N653" s="261"/>
      <c r="O653" s="261"/>
      <c r="P653" s="261"/>
      <c r="Q653" s="261"/>
      <c r="R653" s="261"/>
      <c r="S653" s="261"/>
      <c r="T653" s="262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3" t="s">
        <v>183</v>
      </c>
      <c r="AU653" s="263" t="s">
        <v>88</v>
      </c>
      <c r="AV653" s="14" t="s">
        <v>88</v>
      </c>
      <c r="AW653" s="14" t="s">
        <v>34</v>
      </c>
      <c r="AX653" s="14" t="s">
        <v>79</v>
      </c>
      <c r="AY653" s="263" t="s">
        <v>174</v>
      </c>
    </row>
    <row r="654" s="15" customFormat="1">
      <c r="A654" s="15"/>
      <c r="B654" s="264"/>
      <c r="C654" s="265"/>
      <c r="D654" s="244" t="s">
        <v>183</v>
      </c>
      <c r="E654" s="266" t="s">
        <v>1</v>
      </c>
      <c r="F654" s="267" t="s">
        <v>201</v>
      </c>
      <c r="G654" s="265"/>
      <c r="H654" s="268">
        <v>351.18299999999999</v>
      </c>
      <c r="I654" s="269"/>
      <c r="J654" s="265"/>
      <c r="K654" s="265"/>
      <c r="L654" s="270"/>
      <c r="M654" s="271"/>
      <c r="N654" s="272"/>
      <c r="O654" s="272"/>
      <c r="P654" s="272"/>
      <c r="Q654" s="272"/>
      <c r="R654" s="272"/>
      <c r="S654" s="272"/>
      <c r="T654" s="273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4" t="s">
        <v>183</v>
      </c>
      <c r="AU654" s="274" t="s">
        <v>88</v>
      </c>
      <c r="AV654" s="15" t="s">
        <v>181</v>
      </c>
      <c r="AW654" s="15" t="s">
        <v>34</v>
      </c>
      <c r="AX654" s="15" t="s">
        <v>86</v>
      </c>
      <c r="AY654" s="274" t="s">
        <v>174</v>
      </c>
    </row>
    <row r="655" s="2" customFormat="1" ht="44.25" customHeight="1">
      <c r="A655" s="39"/>
      <c r="B655" s="40"/>
      <c r="C655" s="229" t="s">
        <v>1891</v>
      </c>
      <c r="D655" s="229" t="s">
        <v>176</v>
      </c>
      <c r="E655" s="230" t="s">
        <v>873</v>
      </c>
      <c r="F655" s="231" t="s">
        <v>773</v>
      </c>
      <c r="G655" s="232" t="s">
        <v>362</v>
      </c>
      <c r="H655" s="233">
        <v>295.05000000000001</v>
      </c>
      <c r="I655" s="234"/>
      <c r="J655" s="235">
        <f>ROUND(I655*H655,2)</f>
        <v>0</v>
      </c>
      <c r="K655" s="231" t="s">
        <v>180</v>
      </c>
      <c r="L655" s="45"/>
      <c r="M655" s="236" t="s">
        <v>1</v>
      </c>
      <c r="N655" s="237" t="s">
        <v>44</v>
      </c>
      <c r="O655" s="92"/>
      <c r="P655" s="238">
        <f>O655*H655</f>
        <v>0</v>
      </c>
      <c r="Q655" s="238">
        <v>0</v>
      </c>
      <c r="R655" s="238">
        <f>Q655*H655</f>
        <v>0</v>
      </c>
      <c r="S655" s="238">
        <v>0</v>
      </c>
      <c r="T655" s="239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40" t="s">
        <v>181</v>
      </c>
      <c r="AT655" s="240" t="s">
        <v>176</v>
      </c>
      <c r="AU655" s="240" t="s">
        <v>88</v>
      </c>
      <c r="AY655" s="18" t="s">
        <v>174</v>
      </c>
      <c r="BE655" s="241">
        <f>IF(N655="základní",J655,0)</f>
        <v>0</v>
      </c>
      <c r="BF655" s="241">
        <f>IF(N655="snížená",J655,0)</f>
        <v>0</v>
      </c>
      <c r="BG655" s="241">
        <f>IF(N655="zákl. přenesená",J655,0)</f>
        <v>0</v>
      </c>
      <c r="BH655" s="241">
        <f>IF(N655="sníž. přenesená",J655,0)</f>
        <v>0</v>
      </c>
      <c r="BI655" s="241">
        <f>IF(N655="nulová",J655,0)</f>
        <v>0</v>
      </c>
      <c r="BJ655" s="18" t="s">
        <v>86</v>
      </c>
      <c r="BK655" s="241">
        <f>ROUND(I655*H655,2)</f>
        <v>0</v>
      </c>
      <c r="BL655" s="18" t="s">
        <v>181</v>
      </c>
      <c r="BM655" s="240" t="s">
        <v>1892</v>
      </c>
    </row>
    <row r="656" s="14" customFormat="1">
      <c r="A656" s="14"/>
      <c r="B656" s="253"/>
      <c r="C656" s="254"/>
      <c r="D656" s="244" t="s">
        <v>183</v>
      </c>
      <c r="E656" s="255" t="s">
        <v>1</v>
      </c>
      <c r="F656" s="256" t="s">
        <v>1878</v>
      </c>
      <c r="G656" s="254"/>
      <c r="H656" s="257">
        <v>0.40000000000000002</v>
      </c>
      <c r="I656" s="258"/>
      <c r="J656" s="254"/>
      <c r="K656" s="254"/>
      <c r="L656" s="259"/>
      <c r="M656" s="260"/>
      <c r="N656" s="261"/>
      <c r="O656" s="261"/>
      <c r="P656" s="261"/>
      <c r="Q656" s="261"/>
      <c r="R656" s="261"/>
      <c r="S656" s="261"/>
      <c r="T656" s="262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3" t="s">
        <v>183</v>
      </c>
      <c r="AU656" s="263" t="s">
        <v>88</v>
      </c>
      <c r="AV656" s="14" t="s">
        <v>88</v>
      </c>
      <c r="AW656" s="14" t="s">
        <v>34</v>
      </c>
      <c r="AX656" s="14" t="s">
        <v>79</v>
      </c>
      <c r="AY656" s="263" t="s">
        <v>174</v>
      </c>
    </row>
    <row r="657" s="14" customFormat="1">
      <c r="A657" s="14"/>
      <c r="B657" s="253"/>
      <c r="C657" s="254"/>
      <c r="D657" s="244" t="s">
        <v>183</v>
      </c>
      <c r="E657" s="255" t="s">
        <v>1</v>
      </c>
      <c r="F657" s="256" t="s">
        <v>1879</v>
      </c>
      <c r="G657" s="254"/>
      <c r="H657" s="257">
        <v>294.64999999999998</v>
      </c>
      <c r="I657" s="258"/>
      <c r="J657" s="254"/>
      <c r="K657" s="254"/>
      <c r="L657" s="259"/>
      <c r="M657" s="260"/>
      <c r="N657" s="261"/>
      <c r="O657" s="261"/>
      <c r="P657" s="261"/>
      <c r="Q657" s="261"/>
      <c r="R657" s="261"/>
      <c r="S657" s="261"/>
      <c r="T657" s="26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3" t="s">
        <v>183</v>
      </c>
      <c r="AU657" s="263" t="s">
        <v>88</v>
      </c>
      <c r="AV657" s="14" t="s">
        <v>88</v>
      </c>
      <c r="AW657" s="14" t="s">
        <v>34</v>
      </c>
      <c r="AX657" s="14" t="s">
        <v>79</v>
      </c>
      <c r="AY657" s="263" t="s">
        <v>174</v>
      </c>
    </row>
    <row r="658" s="15" customFormat="1">
      <c r="A658" s="15"/>
      <c r="B658" s="264"/>
      <c r="C658" s="265"/>
      <c r="D658" s="244" t="s">
        <v>183</v>
      </c>
      <c r="E658" s="266" t="s">
        <v>1</v>
      </c>
      <c r="F658" s="267" t="s">
        <v>201</v>
      </c>
      <c r="G658" s="265"/>
      <c r="H658" s="268">
        <v>295.05000000000001</v>
      </c>
      <c r="I658" s="269"/>
      <c r="J658" s="265"/>
      <c r="K658" s="265"/>
      <c r="L658" s="270"/>
      <c r="M658" s="271"/>
      <c r="N658" s="272"/>
      <c r="O658" s="272"/>
      <c r="P658" s="272"/>
      <c r="Q658" s="272"/>
      <c r="R658" s="272"/>
      <c r="S658" s="272"/>
      <c r="T658" s="273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4" t="s">
        <v>183</v>
      </c>
      <c r="AU658" s="274" t="s">
        <v>88</v>
      </c>
      <c r="AV658" s="15" t="s">
        <v>181</v>
      </c>
      <c r="AW658" s="15" t="s">
        <v>34</v>
      </c>
      <c r="AX658" s="15" t="s">
        <v>86</v>
      </c>
      <c r="AY658" s="274" t="s">
        <v>174</v>
      </c>
    </row>
    <row r="659" s="12" customFormat="1" ht="22.8" customHeight="1">
      <c r="A659" s="12"/>
      <c r="B659" s="213"/>
      <c r="C659" s="214"/>
      <c r="D659" s="215" t="s">
        <v>78</v>
      </c>
      <c r="E659" s="227" t="s">
        <v>719</v>
      </c>
      <c r="F659" s="227" t="s">
        <v>720</v>
      </c>
      <c r="G659" s="214"/>
      <c r="H659" s="214"/>
      <c r="I659" s="217"/>
      <c r="J659" s="228">
        <f>BK659</f>
        <v>0</v>
      </c>
      <c r="K659" s="214"/>
      <c r="L659" s="219"/>
      <c r="M659" s="220"/>
      <c r="N659" s="221"/>
      <c r="O659" s="221"/>
      <c r="P659" s="222">
        <f>P660</f>
        <v>0</v>
      </c>
      <c r="Q659" s="221"/>
      <c r="R659" s="222">
        <f>R660</f>
        <v>0</v>
      </c>
      <c r="S659" s="221"/>
      <c r="T659" s="223">
        <f>T660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24" t="s">
        <v>86</v>
      </c>
      <c r="AT659" s="225" t="s">
        <v>78</v>
      </c>
      <c r="AU659" s="225" t="s">
        <v>86</v>
      </c>
      <c r="AY659" s="224" t="s">
        <v>174</v>
      </c>
      <c r="BK659" s="226">
        <f>BK660</f>
        <v>0</v>
      </c>
    </row>
    <row r="660" s="2" customFormat="1" ht="49.05" customHeight="1">
      <c r="A660" s="39"/>
      <c r="B660" s="40"/>
      <c r="C660" s="229" t="s">
        <v>1893</v>
      </c>
      <c r="D660" s="229" t="s">
        <v>176</v>
      </c>
      <c r="E660" s="230" t="s">
        <v>722</v>
      </c>
      <c r="F660" s="231" t="s">
        <v>723</v>
      </c>
      <c r="G660" s="232" t="s">
        <v>362</v>
      </c>
      <c r="H660" s="233">
        <v>1239.2190000000001</v>
      </c>
      <c r="I660" s="234"/>
      <c r="J660" s="235">
        <f>ROUND(I660*H660,2)</f>
        <v>0</v>
      </c>
      <c r="K660" s="231" t="s">
        <v>1</v>
      </c>
      <c r="L660" s="45"/>
      <c r="M660" s="236" t="s">
        <v>1</v>
      </c>
      <c r="N660" s="237" t="s">
        <v>44</v>
      </c>
      <c r="O660" s="92"/>
      <c r="P660" s="238">
        <f>O660*H660</f>
        <v>0</v>
      </c>
      <c r="Q660" s="238">
        <v>0</v>
      </c>
      <c r="R660" s="238">
        <f>Q660*H660</f>
        <v>0</v>
      </c>
      <c r="S660" s="238">
        <v>0</v>
      </c>
      <c r="T660" s="239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40" t="s">
        <v>181</v>
      </c>
      <c r="AT660" s="240" t="s">
        <v>176</v>
      </c>
      <c r="AU660" s="240" t="s">
        <v>88</v>
      </c>
      <c r="AY660" s="18" t="s">
        <v>174</v>
      </c>
      <c r="BE660" s="241">
        <f>IF(N660="základní",J660,0)</f>
        <v>0</v>
      </c>
      <c r="BF660" s="241">
        <f>IF(N660="snížená",J660,0)</f>
        <v>0</v>
      </c>
      <c r="BG660" s="241">
        <f>IF(N660="zákl. přenesená",J660,0)</f>
        <v>0</v>
      </c>
      <c r="BH660" s="241">
        <f>IF(N660="sníž. přenesená",J660,0)</f>
        <v>0</v>
      </c>
      <c r="BI660" s="241">
        <f>IF(N660="nulová",J660,0)</f>
        <v>0</v>
      </c>
      <c r="BJ660" s="18" t="s">
        <v>86</v>
      </c>
      <c r="BK660" s="241">
        <f>ROUND(I660*H660,2)</f>
        <v>0</v>
      </c>
      <c r="BL660" s="18" t="s">
        <v>181</v>
      </c>
      <c r="BM660" s="240" t="s">
        <v>1894</v>
      </c>
    </row>
    <row r="661" s="12" customFormat="1" ht="25.92" customHeight="1">
      <c r="A661" s="12"/>
      <c r="B661" s="213"/>
      <c r="C661" s="214"/>
      <c r="D661" s="215" t="s">
        <v>78</v>
      </c>
      <c r="E661" s="216" t="s">
        <v>1895</v>
      </c>
      <c r="F661" s="216" t="s">
        <v>1896</v>
      </c>
      <c r="G661" s="214"/>
      <c r="H661" s="214"/>
      <c r="I661" s="217"/>
      <c r="J661" s="218">
        <f>BK661</f>
        <v>0</v>
      </c>
      <c r="K661" s="214"/>
      <c r="L661" s="219"/>
      <c r="M661" s="220"/>
      <c r="N661" s="221"/>
      <c r="O661" s="221"/>
      <c r="P661" s="222">
        <f>P662+P668</f>
        <v>0</v>
      </c>
      <c r="Q661" s="221"/>
      <c r="R661" s="222">
        <f>R662+R668</f>
        <v>0.017094999999999999</v>
      </c>
      <c r="S661" s="221"/>
      <c r="T661" s="223">
        <f>T662+T668</f>
        <v>0</v>
      </c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R661" s="224" t="s">
        <v>88</v>
      </c>
      <c r="AT661" s="225" t="s">
        <v>78</v>
      </c>
      <c r="AU661" s="225" t="s">
        <v>79</v>
      </c>
      <c r="AY661" s="224" t="s">
        <v>174</v>
      </c>
      <c r="BK661" s="226">
        <f>BK662+BK668</f>
        <v>0</v>
      </c>
    </row>
    <row r="662" s="12" customFormat="1" ht="22.8" customHeight="1">
      <c r="A662" s="12"/>
      <c r="B662" s="213"/>
      <c r="C662" s="214"/>
      <c r="D662" s="215" t="s">
        <v>78</v>
      </c>
      <c r="E662" s="227" t="s">
        <v>1897</v>
      </c>
      <c r="F662" s="227" t="s">
        <v>1898</v>
      </c>
      <c r="G662" s="214"/>
      <c r="H662" s="214"/>
      <c r="I662" s="217"/>
      <c r="J662" s="228">
        <f>BK662</f>
        <v>0</v>
      </c>
      <c r="K662" s="214"/>
      <c r="L662" s="219"/>
      <c r="M662" s="220"/>
      <c r="N662" s="221"/>
      <c r="O662" s="221"/>
      <c r="P662" s="222">
        <f>SUM(P663:P667)</f>
        <v>0</v>
      </c>
      <c r="Q662" s="221"/>
      <c r="R662" s="222">
        <f>SUM(R663:R667)</f>
        <v>0.016799999999999999</v>
      </c>
      <c r="S662" s="221"/>
      <c r="T662" s="223">
        <f>SUM(T663:T667)</f>
        <v>0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24" t="s">
        <v>88</v>
      </c>
      <c r="AT662" s="225" t="s">
        <v>78</v>
      </c>
      <c r="AU662" s="225" t="s">
        <v>86</v>
      </c>
      <c r="AY662" s="224" t="s">
        <v>174</v>
      </c>
      <c r="BK662" s="226">
        <f>SUM(BK663:BK667)</f>
        <v>0</v>
      </c>
    </row>
    <row r="663" s="2" customFormat="1" ht="24.15" customHeight="1">
      <c r="A663" s="39"/>
      <c r="B663" s="40"/>
      <c r="C663" s="229" t="s">
        <v>1899</v>
      </c>
      <c r="D663" s="229" t="s">
        <v>176</v>
      </c>
      <c r="E663" s="230" t="s">
        <v>1900</v>
      </c>
      <c r="F663" s="231" t="s">
        <v>1901</v>
      </c>
      <c r="G663" s="232" t="s">
        <v>437</v>
      </c>
      <c r="H663" s="233">
        <v>2</v>
      </c>
      <c r="I663" s="234"/>
      <c r="J663" s="235">
        <f>ROUND(I663*H663,2)</f>
        <v>0</v>
      </c>
      <c r="K663" s="231" t="s">
        <v>1</v>
      </c>
      <c r="L663" s="45"/>
      <c r="M663" s="236" t="s">
        <v>1</v>
      </c>
      <c r="N663" s="237" t="s">
        <v>44</v>
      </c>
      <c r="O663" s="92"/>
      <c r="P663" s="238">
        <f>O663*H663</f>
        <v>0</v>
      </c>
      <c r="Q663" s="238">
        <v>0.00040000000000000002</v>
      </c>
      <c r="R663" s="238">
        <f>Q663*H663</f>
        <v>0.00080000000000000004</v>
      </c>
      <c r="S663" s="238">
        <v>0</v>
      </c>
      <c r="T663" s="239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40" t="s">
        <v>289</v>
      </c>
      <c r="AT663" s="240" t="s">
        <v>176</v>
      </c>
      <c r="AU663" s="240" t="s">
        <v>88</v>
      </c>
      <c r="AY663" s="18" t="s">
        <v>174</v>
      </c>
      <c r="BE663" s="241">
        <f>IF(N663="základní",J663,0)</f>
        <v>0</v>
      </c>
      <c r="BF663" s="241">
        <f>IF(N663="snížená",J663,0)</f>
        <v>0</v>
      </c>
      <c r="BG663" s="241">
        <f>IF(N663="zákl. přenesená",J663,0)</f>
        <v>0</v>
      </c>
      <c r="BH663" s="241">
        <f>IF(N663="sníž. přenesená",J663,0)</f>
        <v>0</v>
      </c>
      <c r="BI663" s="241">
        <f>IF(N663="nulová",J663,0)</f>
        <v>0</v>
      </c>
      <c r="BJ663" s="18" t="s">
        <v>86</v>
      </c>
      <c r="BK663" s="241">
        <f>ROUND(I663*H663,2)</f>
        <v>0</v>
      </c>
      <c r="BL663" s="18" t="s">
        <v>289</v>
      </c>
      <c r="BM663" s="240" t="s">
        <v>1902</v>
      </c>
    </row>
    <row r="664" s="14" customFormat="1">
      <c r="A664" s="14"/>
      <c r="B664" s="253"/>
      <c r="C664" s="254"/>
      <c r="D664" s="244" t="s">
        <v>183</v>
      </c>
      <c r="E664" s="255" t="s">
        <v>1</v>
      </c>
      <c r="F664" s="256" t="s">
        <v>88</v>
      </c>
      <c r="G664" s="254"/>
      <c r="H664" s="257">
        <v>2</v>
      </c>
      <c r="I664" s="258"/>
      <c r="J664" s="254"/>
      <c r="K664" s="254"/>
      <c r="L664" s="259"/>
      <c r="M664" s="260"/>
      <c r="N664" s="261"/>
      <c r="O664" s="261"/>
      <c r="P664" s="261"/>
      <c r="Q664" s="261"/>
      <c r="R664" s="261"/>
      <c r="S664" s="261"/>
      <c r="T664" s="262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3" t="s">
        <v>183</v>
      </c>
      <c r="AU664" s="263" t="s">
        <v>88</v>
      </c>
      <c r="AV664" s="14" t="s">
        <v>88</v>
      </c>
      <c r="AW664" s="14" t="s">
        <v>34</v>
      </c>
      <c r="AX664" s="14" t="s">
        <v>86</v>
      </c>
      <c r="AY664" s="263" t="s">
        <v>174</v>
      </c>
    </row>
    <row r="665" s="2" customFormat="1" ht="16.5" customHeight="1">
      <c r="A665" s="39"/>
      <c r="B665" s="40"/>
      <c r="C665" s="279" t="s">
        <v>1903</v>
      </c>
      <c r="D665" s="279" t="s">
        <v>298</v>
      </c>
      <c r="E665" s="280" t="s">
        <v>1904</v>
      </c>
      <c r="F665" s="281" t="s">
        <v>1905</v>
      </c>
      <c r="G665" s="282" t="s">
        <v>437</v>
      </c>
      <c r="H665" s="283">
        <v>2</v>
      </c>
      <c r="I665" s="284"/>
      <c r="J665" s="285">
        <f>ROUND(I665*H665,2)</f>
        <v>0</v>
      </c>
      <c r="K665" s="281" t="s">
        <v>1</v>
      </c>
      <c r="L665" s="286"/>
      <c r="M665" s="287" t="s">
        <v>1</v>
      </c>
      <c r="N665" s="288" t="s">
        <v>44</v>
      </c>
      <c r="O665" s="92"/>
      <c r="P665" s="238">
        <f>O665*H665</f>
        <v>0</v>
      </c>
      <c r="Q665" s="238">
        <v>0.0080000000000000002</v>
      </c>
      <c r="R665" s="238">
        <f>Q665*H665</f>
        <v>0.016</v>
      </c>
      <c r="S665" s="238">
        <v>0</v>
      </c>
      <c r="T665" s="239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40" t="s">
        <v>366</v>
      </c>
      <c r="AT665" s="240" t="s">
        <v>298</v>
      </c>
      <c r="AU665" s="240" t="s">
        <v>88</v>
      </c>
      <c r="AY665" s="18" t="s">
        <v>174</v>
      </c>
      <c r="BE665" s="241">
        <f>IF(N665="základní",J665,0)</f>
        <v>0</v>
      </c>
      <c r="BF665" s="241">
        <f>IF(N665="snížená",J665,0)</f>
        <v>0</v>
      </c>
      <c r="BG665" s="241">
        <f>IF(N665="zákl. přenesená",J665,0)</f>
        <v>0</v>
      </c>
      <c r="BH665" s="241">
        <f>IF(N665="sníž. přenesená",J665,0)</f>
        <v>0</v>
      </c>
      <c r="BI665" s="241">
        <f>IF(N665="nulová",J665,0)</f>
        <v>0</v>
      </c>
      <c r="BJ665" s="18" t="s">
        <v>86</v>
      </c>
      <c r="BK665" s="241">
        <f>ROUND(I665*H665,2)</f>
        <v>0</v>
      </c>
      <c r="BL665" s="18" t="s">
        <v>289</v>
      </c>
      <c r="BM665" s="240" t="s">
        <v>1906</v>
      </c>
    </row>
    <row r="666" s="14" customFormat="1">
      <c r="A666" s="14"/>
      <c r="B666" s="253"/>
      <c r="C666" s="254"/>
      <c r="D666" s="244" t="s">
        <v>183</v>
      </c>
      <c r="E666" s="255" t="s">
        <v>1</v>
      </c>
      <c r="F666" s="256" t="s">
        <v>88</v>
      </c>
      <c r="G666" s="254"/>
      <c r="H666" s="257">
        <v>2</v>
      </c>
      <c r="I666" s="258"/>
      <c r="J666" s="254"/>
      <c r="K666" s="254"/>
      <c r="L666" s="259"/>
      <c r="M666" s="260"/>
      <c r="N666" s="261"/>
      <c r="O666" s="261"/>
      <c r="P666" s="261"/>
      <c r="Q666" s="261"/>
      <c r="R666" s="261"/>
      <c r="S666" s="261"/>
      <c r="T666" s="262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3" t="s">
        <v>183</v>
      </c>
      <c r="AU666" s="263" t="s">
        <v>88</v>
      </c>
      <c r="AV666" s="14" t="s">
        <v>88</v>
      </c>
      <c r="AW666" s="14" t="s">
        <v>34</v>
      </c>
      <c r="AX666" s="14" t="s">
        <v>86</v>
      </c>
      <c r="AY666" s="263" t="s">
        <v>174</v>
      </c>
    </row>
    <row r="667" s="2" customFormat="1" ht="49.05" customHeight="1">
      <c r="A667" s="39"/>
      <c r="B667" s="40"/>
      <c r="C667" s="229" t="s">
        <v>1907</v>
      </c>
      <c r="D667" s="229" t="s">
        <v>176</v>
      </c>
      <c r="E667" s="230" t="s">
        <v>1908</v>
      </c>
      <c r="F667" s="231" t="s">
        <v>1909</v>
      </c>
      <c r="G667" s="232" t="s">
        <v>362</v>
      </c>
      <c r="H667" s="233">
        <v>0.017000000000000001</v>
      </c>
      <c r="I667" s="234"/>
      <c r="J667" s="235">
        <f>ROUND(I667*H667,2)</f>
        <v>0</v>
      </c>
      <c r="K667" s="231" t="s">
        <v>180</v>
      </c>
      <c r="L667" s="45"/>
      <c r="M667" s="236" t="s">
        <v>1</v>
      </c>
      <c r="N667" s="237" t="s">
        <v>44</v>
      </c>
      <c r="O667" s="92"/>
      <c r="P667" s="238">
        <f>O667*H667</f>
        <v>0</v>
      </c>
      <c r="Q667" s="238">
        <v>0</v>
      </c>
      <c r="R667" s="238">
        <f>Q667*H667</f>
        <v>0</v>
      </c>
      <c r="S667" s="238">
        <v>0</v>
      </c>
      <c r="T667" s="239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40" t="s">
        <v>289</v>
      </c>
      <c r="AT667" s="240" t="s">
        <v>176</v>
      </c>
      <c r="AU667" s="240" t="s">
        <v>88</v>
      </c>
      <c r="AY667" s="18" t="s">
        <v>174</v>
      </c>
      <c r="BE667" s="241">
        <f>IF(N667="základní",J667,0)</f>
        <v>0</v>
      </c>
      <c r="BF667" s="241">
        <f>IF(N667="snížená",J667,0)</f>
        <v>0</v>
      </c>
      <c r="BG667" s="241">
        <f>IF(N667="zákl. přenesená",J667,0)</f>
        <v>0</v>
      </c>
      <c r="BH667" s="241">
        <f>IF(N667="sníž. přenesená",J667,0)</f>
        <v>0</v>
      </c>
      <c r="BI667" s="241">
        <f>IF(N667="nulová",J667,0)</f>
        <v>0</v>
      </c>
      <c r="BJ667" s="18" t="s">
        <v>86</v>
      </c>
      <c r="BK667" s="241">
        <f>ROUND(I667*H667,2)</f>
        <v>0</v>
      </c>
      <c r="BL667" s="18" t="s">
        <v>289</v>
      </c>
      <c r="BM667" s="240" t="s">
        <v>1910</v>
      </c>
    </row>
    <row r="668" s="12" customFormat="1" ht="22.8" customHeight="1">
      <c r="A668" s="12"/>
      <c r="B668" s="213"/>
      <c r="C668" s="214"/>
      <c r="D668" s="215" t="s">
        <v>78</v>
      </c>
      <c r="E668" s="227" t="s">
        <v>1911</v>
      </c>
      <c r="F668" s="227" t="s">
        <v>1912</v>
      </c>
      <c r="G668" s="214"/>
      <c r="H668" s="214"/>
      <c r="I668" s="217"/>
      <c r="J668" s="228">
        <f>BK668</f>
        <v>0</v>
      </c>
      <c r="K668" s="214"/>
      <c r="L668" s="219"/>
      <c r="M668" s="220"/>
      <c r="N668" s="221"/>
      <c r="O668" s="221"/>
      <c r="P668" s="222">
        <f>SUM(P669:P673)</f>
        <v>0</v>
      </c>
      <c r="Q668" s="221"/>
      <c r="R668" s="222">
        <f>SUM(R669:R673)</f>
        <v>0.00029500000000000001</v>
      </c>
      <c r="S668" s="221"/>
      <c r="T668" s="223">
        <f>SUM(T669:T673)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24" t="s">
        <v>88</v>
      </c>
      <c r="AT668" s="225" t="s">
        <v>78</v>
      </c>
      <c r="AU668" s="225" t="s">
        <v>86</v>
      </c>
      <c r="AY668" s="224" t="s">
        <v>174</v>
      </c>
      <c r="BK668" s="226">
        <f>SUM(BK669:BK673)</f>
        <v>0</v>
      </c>
    </row>
    <row r="669" s="2" customFormat="1" ht="24.15" customHeight="1">
      <c r="A669" s="39"/>
      <c r="B669" s="40"/>
      <c r="C669" s="229" t="s">
        <v>1913</v>
      </c>
      <c r="D669" s="229" t="s">
        <v>176</v>
      </c>
      <c r="E669" s="230" t="s">
        <v>1914</v>
      </c>
      <c r="F669" s="231" t="s">
        <v>1915</v>
      </c>
      <c r="G669" s="232" t="s">
        <v>179</v>
      </c>
      <c r="H669" s="233">
        <v>0.91000000000000003</v>
      </c>
      <c r="I669" s="234"/>
      <c r="J669" s="235">
        <f>ROUND(I669*H669,2)</f>
        <v>0</v>
      </c>
      <c r="K669" s="231" t="s">
        <v>180</v>
      </c>
      <c r="L669" s="45"/>
      <c r="M669" s="236" t="s">
        <v>1</v>
      </c>
      <c r="N669" s="237" t="s">
        <v>44</v>
      </c>
      <c r="O669" s="92"/>
      <c r="P669" s="238">
        <f>O669*H669</f>
        <v>0</v>
      </c>
      <c r="Q669" s="238">
        <v>0</v>
      </c>
      <c r="R669" s="238">
        <f>Q669*H669</f>
        <v>0</v>
      </c>
      <c r="S669" s="238">
        <v>0</v>
      </c>
      <c r="T669" s="239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40" t="s">
        <v>289</v>
      </c>
      <c r="AT669" s="240" t="s">
        <v>176</v>
      </c>
      <c r="AU669" s="240" t="s">
        <v>88</v>
      </c>
      <c r="AY669" s="18" t="s">
        <v>174</v>
      </c>
      <c r="BE669" s="241">
        <f>IF(N669="základní",J669,0)</f>
        <v>0</v>
      </c>
      <c r="BF669" s="241">
        <f>IF(N669="snížená",J669,0)</f>
        <v>0</v>
      </c>
      <c r="BG669" s="241">
        <f>IF(N669="zákl. přenesená",J669,0)</f>
        <v>0</v>
      </c>
      <c r="BH669" s="241">
        <f>IF(N669="sníž. přenesená",J669,0)</f>
        <v>0</v>
      </c>
      <c r="BI669" s="241">
        <f>IF(N669="nulová",J669,0)</f>
        <v>0</v>
      </c>
      <c r="BJ669" s="18" t="s">
        <v>86</v>
      </c>
      <c r="BK669" s="241">
        <f>ROUND(I669*H669,2)</f>
        <v>0</v>
      </c>
      <c r="BL669" s="18" t="s">
        <v>289</v>
      </c>
      <c r="BM669" s="240" t="s">
        <v>1916</v>
      </c>
    </row>
    <row r="670" s="13" customFormat="1">
      <c r="A670" s="13"/>
      <c r="B670" s="242"/>
      <c r="C670" s="243"/>
      <c r="D670" s="244" t="s">
        <v>183</v>
      </c>
      <c r="E670" s="245" t="s">
        <v>1</v>
      </c>
      <c r="F670" s="246" t="s">
        <v>1917</v>
      </c>
      <c r="G670" s="243"/>
      <c r="H670" s="245" t="s">
        <v>1</v>
      </c>
      <c r="I670" s="247"/>
      <c r="J670" s="243"/>
      <c r="K670" s="243"/>
      <c r="L670" s="248"/>
      <c r="M670" s="249"/>
      <c r="N670" s="250"/>
      <c r="O670" s="250"/>
      <c r="P670" s="250"/>
      <c r="Q670" s="250"/>
      <c r="R670" s="250"/>
      <c r="S670" s="250"/>
      <c r="T670" s="25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2" t="s">
        <v>183</v>
      </c>
      <c r="AU670" s="252" t="s">
        <v>88</v>
      </c>
      <c r="AV670" s="13" t="s">
        <v>86</v>
      </c>
      <c r="AW670" s="13" t="s">
        <v>34</v>
      </c>
      <c r="AX670" s="13" t="s">
        <v>79</v>
      </c>
      <c r="AY670" s="252" t="s">
        <v>174</v>
      </c>
    </row>
    <row r="671" s="14" customFormat="1">
      <c r="A671" s="14"/>
      <c r="B671" s="253"/>
      <c r="C671" s="254"/>
      <c r="D671" s="244" t="s">
        <v>183</v>
      </c>
      <c r="E671" s="255" t="s">
        <v>1</v>
      </c>
      <c r="F671" s="256" t="s">
        <v>1918</v>
      </c>
      <c r="G671" s="254"/>
      <c r="H671" s="257">
        <v>0.91000000000000003</v>
      </c>
      <c r="I671" s="258"/>
      <c r="J671" s="254"/>
      <c r="K671" s="254"/>
      <c r="L671" s="259"/>
      <c r="M671" s="260"/>
      <c r="N671" s="261"/>
      <c r="O671" s="261"/>
      <c r="P671" s="261"/>
      <c r="Q671" s="261"/>
      <c r="R671" s="261"/>
      <c r="S671" s="261"/>
      <c r="T671" s="262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3" t="s">
        <v>183</v>
      </c>
      <c r="AU671" s="263" t="s">
        <v>88</v>
      </c>
      <c r="AV671" s="14" t="s">
        <v>88</v>
      </c>
      <c r="AW671" s="14" t="s">
        <v>34</v>
      </c>
      <c r="AX671" s="14" t="s">
        <v>86</v>
      </c>
      <c r="AY671" s="263" t="s">
        <v>174</v>
      </c>
    </row>
    <row r="672" s="2" customFormat="1" ht="21.75" customHeight="1">
      <c r="A672" s="39"/>
      <c r="B672" s="40"/>
      <c r="C672" s="279" t="s">
        <v>1919</v>
      </c>
      <c r="D672" s="279" t="s">
        <v>298</v>
      </c>
      <c r="E672" s="280" t="s">
        <v>1920</v>
      </c>
      <c r="F672" s="281" t="s">
        <v>1921</v>
      </c>
      <c r="G672" s="282" t="s">
        <v>405</v>
      </c>
      <c r="H672" s="283">
        <v>0.29499999999999998</v>
      </c>
      <c r="I672" s="284"/>
      <c r="J672" s="285">
        <f>ROUND(I672*H672,2)</f>
        <v>0</v>
      </c>
      <c r="K672" s="281" t="s">
        <v>180</v>
      </c>
      <c r="L672" s="286"/>
      <c r="M672" s="287" t="s">
        <v>1</v>
      </c>
      <c r="N672" s="288" t="s">
        <v>44</v>
      </c>
      <c r="O672" s="92"/>
      <c r="P672" s="238">
        <f>O672*H672</f>
        <v>0</v>
      </c>
      <c r="Q672" s="238">
        <v>0.001</v>
      </c>
      <c r="R672" s="238">
        <f>Q672*H672</f>
        <v>0.00029500000000000001</v>
      </c>
      <c r="S672" s="238">
        <v>0</v>
      </c>
      <c r="T672" s="239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40" t="s">
        <v>366</v>
      </c>
      <c r="AT672" s="240" t="s">
        <v>298</v>
      </c>
      <c r="AU672" s="240" t="s">
        <v>88</v>
      </c>
      <c r="AY672" s="18" t="s">
        <v>174</v>
      </c>
      <c r="BE672" s="241">
        <f>IF(N672="základní",J672,0)</f>
        <v>0</v>
      </c>
      <c r="BF672" s="241">
        <f>IF(N672="snížená",J672,0)</f>
        <v>0</v>
      </c>
      <c r="BG672" s="241">
        <f>IF(N672="zákl. přenesená",J672,0)</f>
        <v>0</v>
      </c>
      <c r="BH672" s="241">
        <f>IF(N672="sníž. přenesená",J672,0)</f>
        <v>0</v>
      </c>
      <c r="BI672" s="241">
        <f>IF(N672="nulová",J672,0)</f>
        <v>0</v>
      </c>
      <c r="BJ672" s="18" t="s">
        <v>86</v>
      </c>
      <c r="BK672" s="241">
        <f>ROUND(I672*H672,2)</f>
        <v>0</v>
      </c>
      <c r="BL672" s="18" t="s">
        <v>289</v>
      </c>
      <c r="BM672" s="240" t="s">
        <v>1922</v>
      </c>
    </row>
    <row r="673" s="14" customFormat="1">
      <c r="A673" s="14"/>
      <c r="B673" s="253"/>
      <c r="C673" s="254"/>
      <c r="D673" s="244" t="s">
        <v>183</v>
      </c>
      <c r="E673" s="255" t="s">
        <v>1</v>
      </c>
      <c r="F673" s="256" t="s">
        <v>1923</v>
      </c>
      <c r="G673" s="254"/>
      <c r="H673" s="257">
        <v>0.29499999999999998</v>
      </c>
      <c r="I673" s="258"/>
      <c r="J673" s="254"/>
      <c r="K673" s="254"/>
      <c r="L673" s="259"/>
      <c r="M673" s="305"/>
      <c r="N673" s="306"/>
      <c r="O673" s="306"/>
      <c r="P673" s="306"/>
      <c r="Q673" s="306"/>
      <c r="R673" s="306"/>
      <c r="S673" s="306"/>
      <c r="T673" s="30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3" t="s">
        <v>183</v>
      </c>
      <c r="AU673" s="263" t="s">
        <v>88</v>
      </c>
      <c r="AV673" s="14" t="s">
        <v>88</v>
      </c>
      <c r="AW673" s="14" t="s">
        <v>34</v>
      </c>
      <c r="AX673" s="14" t="s">
        <v>86</v>
      </c>
      <c r="AY673" s="263" t="s">
        <v>174</v>
      </c>
    </row>
    <row r="674" s="2" customFormat="1" ht="6.96" customHeight="1">
      <c r="A674" s="39"/>
      <c r="B674" s="67"/>
      <c r="C674" s="68"/>
      <c r="D674" s="68"/>
      <c r="E674" s="68"/>
      <c r="F674" s="68"/>
      <c r="G674" s="68"/>
      <c r="H674" s="68"/>
      <c r="I674" s="68"/>
      <c r="J674" s="68"/>
      <c r="K674" s="68"/>
      <c r="L674" s="45"/>
      <c r="M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</row>
  </sheetData>
  <sheetProtection sheet="1" autoFilter="0" formatColumns="0" formatRows="0" objects="1" scenarios="1" spinCount="100000" saltValue="JYL9wmS53D7OY/Xf+NuqB+wTjyGqiupTqmW4LcuNe2rLMeiAsdWBCYplWvzdUsSgcKS/rNbpdHiU7uAxL9g8vA==" hashValue="6Gc8aCX+h5cVE0dyudL0k4Qcm/esT74NQcXhGPI6aDUgBbYOZhOHZF5EuSk1LR5zF52MmAeTKdihjmrN4hGAoQ==" algorithmName="SHA-512" password="CC35"/>
  <autoFilter ref="C131:K6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Malý Ladislav</dc:creator>
  <cp:lastModifiedBy>Malý Ladislav</cp:lastModifiedBy>
  <dcterms:created xsi:type="dcterms:W3CDTF">2024-12-19T06:59:53Z</dcterms:created>
  <dcterms:modified xsi:type="dcterms:W3CDTF">2024-12-19T07:00:26Z</dcterms:modified>
</cp:coreProperties>
</file>