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Oprava místní komuni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'01 - Oprava místní komuni...'!$C$91:$K$321</definedName>
    <definedName name="_xlnm.Print_Area" localSheetId="1">'01 - Oprava místní komuni...'!$C$4:$J$39,'01 - Oprava místní komuni...'!$C$45:$J$73,'01 - Oprava místní komuni...'!$C$79:$K$321</definedName>
    <definedName name="_xlnm.Print_Titles" localSheetId="1">'01 - Oprava místní komuni...'!$91:$91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321"/>
  <c r="BH321"/>
  <c r="BG321"/>
  <c r="BF321"/>
  <c r="T321"/>
  <c r="T320"/>
  <c r="R321"/>
  <c r="R320"/>
  <c r="P321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0"/>
  <c r="BH310"/>
  <c r="BG310"/>
  <c r="BF310"/>
  <c r="T310"/>
  <c r="T309"/>
  <c r="R310"/>
  <c r="R309"/>
  <c r="P310"/>
  <c r="P309"/>
  <c r="BI307"/>
  <c r="BH307"/>
  <c r="BG307"/>
  <c r="BF307"/>
  <c r="T307"/>
  <c r="R307"/>
  <c r="P307"/>
  <c r="BI302"/>
  <c r="BH302"/>
  <c r="BG302"/>
  <c r="BF302"/>
  <c r="T302"/>
  <c r="R302"/>
  <c r="P302"/>
  <c r="BI299"/>
  <c r="BH299"/>
  <c r="BG299"/>
  <c r="BF299"/>
  <c r="T299"/>
  <c r="R299"/>
  <c r="P299"/>
  <c r="BI294"/>
  <c r="BH294"/>
  <c r="BG294"/>
  <c r="BF294"/>
  <c r="T294"/>
  <c r="R294"/>
  <c r="P294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78"/>
  <c r="BH278"/>
  <c r="BG278"/>
  <c r="BF278"/>
  <c r="T278"/>
  <c r="R278"/>
  <c r="P278"/>
  <c r="BI274"/>
  <c r="BH274"/>
  <c r="BG274"/>
  <c r="BF274"/>
  <c r="T274"/>
  <c r="R274"/>
  <c r="P274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59"/>
  <c r="BH259"/>
  <c r="BG259"/>
  <c r="BF259"/>
  <c r="T259"/>
  <c r="R259"/>
  <c r="P259"/>
  <c r="BI257"/>
  <c r="BH257"/>
  <c r="BG257"/>
  <c r="BF257"/>
  <c r="T257"/>
  <c r="R257"/>
  <c r="P257"/>
  <c r="BI252"/>
  <c r="BH252"/>
  <c r="BG252"/>
  <c r="BF252"/>
  <c r="T252"/>
  <c r="R252"/>
  <c r="P252"/>
  <c r="BI247"/>
  <c r="BH247"/>
  <c r="BG247"/>
  <c r="BF247"/>
  <c r="T247"/>
  <c r="R247"/>
  <c r="P247"/>
  <c r="BI244"/>
  <c r="BH244"/>
  <c r="BG244"/>
  <c r="BF244"/>
  <c r="T244"/>
  <c r="R244"/>
  <c r="P244"/>
  <c r="BI239"/>
  <c r="BH239"/>
  <c r="BG239"/>
  <c r="BF239"/>
  <c r="T239"/>
  <c r="R239"/>
  <c r="P239"/>
  <c r="BI237"/>
  <c r="BH237"/>
  <c r="BG237"/>
  <c r="BF237"/>
  <c r="T237"/>
  <c r="R237"/>
  <c r="P237"/>
  <c r="BI232"/>
  <c r="BH232"/>
  <c r="BG232"/>
  <c r="BF232"/>
  <c r="T232"/>
  <c r="R232"/>
  <c r="P232"/>
  <c r="BI227"/>
  <c r="BH227"/>
  <c r="BG227"/>
  <c r="BF227"/>
  <c r="T227"/>
  <c r="R227"/>
  <c r="P227"/>
  <c r="BI225"/>
  <c r="BH225"/>
  <c r="BG225"/>
  <c r="BF225"/>
  <c r="T225"/>
  <c r="R225"/>
  <c r="P225"/>
  <c r="BI220"/>
  <c r="BH220"/>
  <c r="BG220"/>
  <c r="BF220"/>
  <c r="T220"/>
  <c r="R220"/>
  <c r="P220"/>
  <c r="BI215"/>
  <c r="BH215"/>
  <c r="BG215"/>
  <c r="BF215"/>
  <c r="T215"/>
  <c r="R215"/>
  <c r="P215"/>
  <c r="BI209"/>
  <c r="BH209"/>
  <c r="BG209"/>
  <c r="BF209"/>
  <c r="T209"/>
  <c r="R209"/>
  <c r="P209"/>
  <c r="BI208"/>
  <c r="BH208"/>
  <c r="BG208"/>
  <c r="BF208"/>
  <c r="T208"/>
  <c r="R208"/>
  <c r="P208"/>
  <c r="BI203"/>
  <c r="BH203"/>
  <c r="BG203"/>
  <c r="BF203"/>
  <c r="T203"/>
  <c r="R203"/>
  <c r="P203"/>
  <c r="BI201"/>
  <c r="BH201"/>
  <c r="BG201"/>
  <c r="BF201"/>
  <c r="T201"/>
  <c r="R201"/>
  <c r="P201"/>
  <c r="BI196"/>
  <c r="BH196"/>
  <c r="BG196"/>
  <c r="BF196"/>
  <c r="T196"/>
  <c r="R196"/>
  <c r="P196"/>
  <c r="BI191"/>
  <c r="BH191"/>
  <c r="BG191"/>
  <c r="BF191"/>
  <c r="T191"/>
  <c r="R191"/>
  <c r="P191"/>
  <c r="BI189"/>
  <c r="BH189"/>
  <c r="BG189"/>
  <c r="BF189"/>
  <c r="T189"/>
  <c r="R189"/>
  <c r="P189"/>
  <c r="BI184"/>
  <c r="BH184"/>
  <c r="BG184"/>
  <c r="BF184"/>
  <c r="T184"/>
  <c r="R184"/>
  <c r="P184"/>
  <c r="BI179"/>
  <c r="BH179"/>
  <c r="BG179"/>
  <c r="BF179"/>
  <c r="T179"/>
  <c r="R179"/>
  <c r="P179"/>
  <c r="BI174"/>
  <c r="BH174"/>
  <c r="BG174"/>
  <c r="BF174"/>
  <c r="T174"/>
  <c r="R174"/>
  <c r="P174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57"/>
  <c r="BH157"/>
  <c r="BG157"/>
  <c r="BF157"/>
  <c r="T157"/>
  <c r="R157"/>
  <c r="P157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0"/>
  <c r="BH130"/>
  <c r="BG130"/>
  <c r="BF130"/>
  <c r="T130"/>
  <c r="R130"/>
  <c r="P130"/>
  <c r="BI128"/>
  <c r="BH128"/>
  <c r="BG128"/>
  <c r="BF128"/>
  <c r="T128"/>
  <c r="R128"/>
  <c r="P128"/>
  <c r="BI123"/>
  <c r="BH123"/>
  <c r="BG123"/>
  <c r="BF123"/>
  <c r="T123"/>
  <c r="R123"/>
  <c r="P123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95"/>
  <c r="BH95"/>
  <c r="BG95"/>
  <c r="BF95"/>
  <c r="T95"/>
  <c r="R95"/>
  <c r="P95"/>
  <c r="F88"/>
  <c r="F86"/>
  <c r="E84"/>
  <c r="F54"/>
  <c r="F52"/>
  <c r="E50"/>
  <c r="J24"/>
  <c r="E24"/>
  <c r="J89"/>
  <c r="J23"/>
  <c r="J21"/>
  <c r="E21"/>
  <c r="J54"/>
  <c r="J20"/>
  <c r="J18"/>
  <c r="E18"/>
  <c r="F55"/>
  <c r="J17"/>
  <c r="J12"/>
  <c r="J86"/>
  <c r="E7"/>
  <c r="E82"/>
  <c i="1" r="L50"/>
  <c r="AM50"/>
  <c r="AM49"/>
  <c r="L49"/>
  <c r="AM47"/>
  <c r="L47"/>
  <c r="L45"/>
  <c r="L44"/>
  <c i="2" r="J274"/>
  <c r="BK237"/>
  <c r="BK318"/>
  <c r="BK270"/>
  <c r="J209"/>
  <c r="BK130"/>
  <c r="J244"/>
  <c r="BK110"/>
  <c r="J285"/>
  <c r="J191"/>
  <c r="BK299"/>
  <c r="BK239"/>
  <c r="J196"/>
  <c r="J113"/>
  <c r="J299"/>
  <c r="BK203"/>
  <c r="J287"/>
  <c r="J147"/>
  <c r="J313"/>
  <c r="BK225"/>
  <c r="BK145"/>
  <c r="BK244"/>
  <c r="J169"/>
  <c r="J95"/>
  <c r="BK307"/>
  <c r="J237"/>
  <c r="J315"/>
  <c r="BK184"/>
  <c r="J317"/>
  <c r="BK201"/>
  <c r="BK137"/>
  <c r="J259"/>
  <c r="J184"/>
  <c r="J123"/>
  <c r="J294"/>
  <c r="J227"/>
  <c i="1" r="AS54"/>
  <c i="2" r="J189"/>
  <c r="BK321"/>
  <c r="J247"/>
  <c r="BK157"/>
  <c r="J289"/>
  <c r="BK215"/>
  <c r="J128"/>
  <c r="BK315"/>
  <c r="J268"/>
  <c r="BK220"/>
  <c r="BK113"/>
  <c r="BK259"/>
  <c r="BK123"/>
  <c r="BK302"/>
  <c r="BK208"/>
  <c r="J310"/>
  <c r="BK257"/>
  <c r="BK189"/>
  <c r="J319"/>
  <c r="BK274"/>
  <c r="J208"/>
  <c r="BK135"/>
  <c r="J302"/>
  <c r="BK149"/>
  <c r="J307"/>
  <c r="J239"/>
  <c r="BK152"/>
  <c r="BK316"/>
  <c r="J201"/>
  <c r="J145"/>
  <c r="BK278"/>
  <c r="BK174"/>
  <c r="BK283"/>
  <c r="BK140"/>
  <c r="BK310"/>
  <c r="J167"/>
  <c r="BK128"/>
  <c r="J252"/>
  <c r="BK165"/>
  <c r="J318"/>
  <c r="J283"/>
  <c r="J232"/>
  <c r="J137"/>
  <c r="BK313"/>
  <c r="BK191"/>
  <c r="BK287"/>
  <c r="J179"/>
  <c r="J110"/>
  <c r="BK268"/>
  <c r="J203"/>
  <c r="J152"/>
  <c r="J316"/>
  <c r="J266"/>
  <c r="BK196"/>
  <c r="BK108"/>
  <c r="BK209"/>
  <c r="J108"/>
  <c r="J270"/>
  <c r="J165"/>
  <c r="BK95"/>
  <c r="BK247"/>
  <c r="J220"/>
  <c r="J157"/>
  <c r="BK314"/>
  <c r="J264"/>
  <c r="J149"/>
  <c r="J314"/>
  <c r="J174"/>
  <c r="BK294"/>
  <c r="J215"/>
  <c r="J140"/>
  <c r="BK264"/>
  <c r="BK227"/>
  <c r="BK147"/>
  <c r="J321"/>
  <c r="BK252"/>
  <c r="BK167"/>
  <c r="BK317"/>
  <c r="BK179"/>
  <c r="BK319"/>
  <c r="J257"/>
  <c r="BK162"/>
  <c r="J278"/>
  <c r="BK232"/>
  <c r="J130"/>
  <c r="BK285"/>
  <c r="J225"/>
  <c r="J162"/>
  <c r="BK266"/>
  <c r="J135"/>
  <c r="BK289"/>
  <c r="BK169"/>
  <c l="1" r="P94"/>
  <c r="BK122"/>
  <c r="J122"/>
  <c r="J62"/>
  <c r="R122"/>
  <c r="P146"/>
  <c r="T146"/>
  <c r="R151"/>
  <c r="BK164"/>
  <c r="J164"/>
  <c r="J65"/>
  <c r="R164"/>
  <c r="P168"/>
  <c r="BK214"/>
  <c r="J214"/>
  <c r="J67"/>
  <c r="T214"/>
  <c r="R246"/>
  <c r="P301"/>
  <c r="P312"/>
  <c r="BK94"/>
  <c r="J94"/>
  <c r="J61"/>
  <c r="T94"/>
  <c r="P122"/>
  <c r="BK146"/>
  <c r="J146"/>
  <c r="J63"/>
  <c r="BK151"/>
  <c r="J151"/>
  <c r="J64"/>
  <c r="T151"/>
  <c r="P164"/>
  <c r="T164"/>
  <c r="R168"/>
  <c r="P214"/>
  <c r="R214"/>
  <c r="P246"/>
  <c r="BK301"/>
  <c r="J301"/>
  <c r="J69"/>
  <c r="T301"/>
  <c r="BK312"/>
  <c r="J312"/>
  <c r="J71"/>
  <c r="R312"/>
  <c r="R94"/>
  <c r="T122"/>
  <c r="R146"/>
  <c r="P151"/>
  <c r="BK168"/>
  <c r="J168"/>
  <c r="J66"/>
  <c r="T168"/>
  <c r="BK246"/>
  <c r="J246"/>
  <c r="J68"/>
  <c r="T246"/>
  <c r="R301"/>
  <c r="T312"/>
  <c r="BK309"/>
  <c r="J309"/>
  <c r="J70"/>
  <c r="BK320"/>
  <c r="J320"/>
  <c r="J72"/>
  <c r="J52"/>
  <c r="F89"/>
  <c r="BE110"/>
  <c r="BE123"/>
  <c r="BE128"/>
  <c r="BE130"/>
  <c r="BE227"/>
  <c r="BE266"/>
  <c r="BE278"/>
  <c r="BE299"/>
  <c r="BE321"/>
  <c r="E48"/>
  <c r="J55"/>
  <c r="BE95"/>
  <c r="BE113"/>
  <c r="BE135"/>
  <c r="BE137"/>
  <c r="BE152"/>
  <c r="BE196"/>
  <c r="BE201"/>
  <c r="BE203"/>
  <c r="BE220"/>
  <c r="BE225"/>
  <c r="BE232"/>
  <c r="BE239"/>
  <c r="BE244"/>
  <c r="BE247"/>
  <c r="BE252"/>
  <c r="BE257"/>
  <c r="BE259"/>
  <c r="BE268"/>
  <c r="BE270"/>
  <c r="BE274"/>
  <c r="BE289"/>
  <c r="BE294"/>
  <c r="BE318"/>
  <c r="J88"/>
  <c r="BE108"/>
  <c r="BE140"/>
  <c r="BE145"/>
  <c r="BE147"/>
  <c r="BE149"/>
  <c r="BE157"/>
  <c r="BE162"/>
  <c r="BE165"/>
  <c r="BE167"/>
  <c r="BE169"/>
  <c r="BE174"/>
  <c r="BE179"/>
  <c r="BE184"/>
  <c r="BE237"/>
  <c r="BE287"/>
  <c r="BE315"/>
  <c r="BE316"/>
  <c r="BE317"/>
  <c r="BE319"/>
  <c r="BE189"/>
  <c r="BE191"/>
  <c r="BE208"/>
  <c r="BE209"/>
  <c r="BE215"/>
  <c r="BE264"/>
  <c r="BE283"/>
  <c r="BE285"/>
  <c r="BE302"/>
  <c r="BE307"/>
  <c r="BE310"/>
  <c r="BE313"/>
  <c r="BE314"/>
  <c r="F36"/>
  <c i="1" r="BC55"/>
  <c r="BC54"/>
  <c r="W32"/>
  <c i="2" r="F34"/>
  <c i="1" r="BA55"/>
  <c r="BA54"/>
  <c r="W30"/>
  <c i="2" r="J34"/>
  <c i="1" r="AW55"/>
  <c i="2" r="F37"/>
  <c i="1" r="BD55"/>
  <c r="BD54"/>
  <c r="W33"/>
  <c i="2" r="F35"/>
  <c i="1" r="BB55"/>
  <c r="BB54"/>
  <c r="AX54"/>
  <c i="2" l="1" r="T93"/>
  <c r="T92"/>
  <c r="R93"/>
  <c r="R92"/>
  <c r="P93"/>
  <c r="P92"/>
  <c i="1" r="AU55"/>
  <c i="2" r="BK93"/>
  <c r="J93"/>
  <c r="J60"/>
  <c r="J33"/>
  <c i="1" r="AV55"/>
  <c r="AT55"/>
  <c r="AY54"/>
  <c r="AW54"/>
  <c r="AK30"/>
  <c r="W31"/>
  <c i="2" r="F33"/>
  <c i="1" r="AZ55"/>
  <c r="AZ54"/>
  <c r="W29"/>
  <c r="AU54"/>
  <c i="2" l="1" r="BK92"/>
  <c r="J92"/>
  <c r="J59"/>
  <c i="1" r="AV54"/>
  <c r="AK29"/>
  <c i="2" l="1" r="J30"/>
  <c i="1" r="AG55"/>
  <c r="AG54"/>
  <c r="AK26"/>
  <c r="AT54"/>
  <c r="AN54"/>
  <c i="2" l="1" r="J39"/>
  <c i="1"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<sst xmlns="http://schemas.openxmlformats.org/spreadsheetml/2006/main">
  <si>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</si>
  <si>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</si>
  <si>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</si>
  <si>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</si>
  <si>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</si>
  <si>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{47ca5bd8-e6ad-4bf4-b9ca-5f8c9cd47a6a}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</si>
  <si>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</si>
  <si>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</si>
  <si>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</si>
  <si>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</si>
  <si>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</si>
  <si>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</si>
  <si>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</si>
  <si>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</si>
  <si>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2023/01a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</si>
  <si>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</si>
  <si>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</si>
  <si>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místní komunikace 2c, bodové závady a sjezdy, parc. č.1000, 1059, 987 a 1044 v k.ú. Hradec u Jeseníka</t>
  </si>
  <si>
    <t>KSO:</t>
  </si>
  <si>
    <t/>
  </si>
  <si>
    <t>CC-CZ:</t>
  </si>
  <si>
    <t>Místo:</t>
  </si>
  <si>
    <t xml:space="preserve"> </t>
  </si>
  <si>
    <t>Datum:</t>
  </si>
  <si>
    <t>17. 1. 2025</t>
  </si>
  <si>
    <t>Zadavatel:</t>
  </si>
  <si>
    <t>IČ:</t>
  </si>
  <si>
    <t>00636011</t>
  </si>
  <si>
    <t>Obec Hradec-Nová Ves</t>
  </si>
  <si>
    <t>DIČ:</t>
  </si>
  <si>
    <t>CZ00636011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</si>
  <si>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</si>
  <si>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</si>
  <si>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</si>
  <si>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</si>
  <si>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</si>
  <si>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</si>
  <si>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</si>
  <si>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</si>
  <si>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</si>
  <si>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</si>
  <si>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</si>
  <si>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</si>
  <si>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</si>
  <si>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</si>
  <si>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</si>
  <si>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</si>
  <si>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</si>
  <si>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</si>
  <si>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</si>
  <si>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</si>
  <si>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</si>
  <si>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</si>
  <si>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</si>
  <si>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</si>
  <si>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</si>
  <si>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</si>
  <si>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</si>
  <si>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</si>
  <si>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</si>
  <si>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</si>
  <si>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</si>
  <si>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</si>
  <si>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</si>
  <si>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</si>
  <si>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</si>
  <si>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</si>
  <si>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</si>
  <si>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</si>
  <si>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</si>
  <si>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</si>
  <si>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</si>
  <si>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</si>
  <si>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</si>
  <si>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</si>
  <si>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</si>
  <si>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</si>
  <si>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</si>
  <si>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 xml:space="preserve">Oprava místní komunikace 2c, bodové závady a sjezdy, parc. č.1000, 1059, 987 a 1044 v k.ú. Hradec u </t>
  </si>
  <si>
    <t>STA</t>
  </si>
  <si>
    <t>1</t>
  </si>
  <si>
    <t>{eb5eba5a-70ad-4c12-9e26-80d1e45922bc}</t>
  </si>
  <si>
    <t>2</t>
  </si>
  <si>
    <t>KRYCÍ LIST SOUPISU PRACÍ</t>
  </si>
  <si>
    <t>Objekt:</t>
  </si>
  <si>
    <t xml:space="preserve">01 - Oprava místní komunikace 2c, bodové závady a sjezdy, parc. č.1000, 1059, 987 a 1044 v k.ú. Hradec u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</si>
  <si>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</si>
  <si>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</si>
  <si>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</si>
  <si>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</si>
  <si>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</si>
  <si>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</si>
  <si>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Z1 - Doplnění severní římsy a zábradlí</t>
  </si>
  <si>
    <t xml:space="preserve">    Z2 - Doplnění šachty vodící pruh</t>
  </si>
  <si>
    <t xml:space="preserve">    Z3 - Rozšíření jižní krajnice u čp.34</t>
  </si>
  <si>
    <t xml:space="preserve">    Z4 - Výšková úprava kanalizační vpusti</t>
  </si>
  <si>
    <t xml:space="preserve">    Z5 - Ochranné opatření u štítu čp.16 </t>
  </si>
  <si>
    <t xml:space="preserve">    Z6 - Doplnění podkladu, rozšíření krajnice (parc.č.987)</t>
  </si>
  <si>
    <t xml:space="preserve">    Z7 - Oprava místní komunikace 2c</t>
  </si>
  <si>
    <t xml:space="preserve">    997 - Doprava suti a vybouraných hmot</t>
  </si>
  <si>
    <t xml:space="preserve">    998 - Přesun hmot</t>
  </si>
  <si>
    <t xml:space="preserve">    OST - Ostatní</t>
  </si>
  <si>
    <t xml:space="preserve">    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</si>
  <si>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</si>
  <si>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</si>
  <si>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</si>
  <si>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</si>
  <si>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</si>
  <si>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</si>
  <si>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</si>
  <si>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</si>
  <si>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</si>
  <si>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</si>
  <si>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</si>
  <si>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</si>
  <si>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</si>
  <si>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</si>
  <si>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</si>
  <si>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</si>
  <si>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</si>
  <si>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</si>
  <si>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167151111</t>
  </si>
  <si>
    <t>Nakládání, skládání a překládání neulehlého výkopku nebo sypaniny strojně nakládání, množství přes 100 m3, z hornin třídy těžitelnosti I, skupiny 1 až 3</t>
  </si>
  <si>
    <t>m3</t>
  </si>
  <si>
    <t>CS ÚRS 2025 01</t>
  </si>
  <si>
    <t>4</t>
  </si>
  <si>
    <t>-590165760</t>
  </si>
  <si>
    <t>Online PSC</t>
  </si>
  <si>
    <t>https://podminky.urs.cz/item/CS_URS_2025_01/167151111</t>
  </si>
  <si>
    <t>VV</t>
  </si>
  <si>
    <t>doplnění</t>
  </si>
  <si>
    <t>(40,0*3,0+25,0*6,0)*0,25*0,3</t>
  </si>
  <si>
    <t>sanace</t>
  </si>
  <si>
    <t>1500*0,002</t>
  </si>
  <si>
    <t>rozšíření</t>
  </si>
  <si>
    <t>15,0*1,0*0,5</t>
  </si>
  <si>
    <t>krajnice</t>
  </si>
  <si>
    <t>20</t>
  </si>
  <si>
    <t>drenáže</t>
  </si>
  <si>
    <t>7,5+7,2</t>
  </si>
  <si>
    <t>Součet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</si>
  <si>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</si>
  <si>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</si>
  <si>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563443375</t>
  </si>
  <si>
    <t>https://podminky.urs.cz/item/CS_URS_2025_01/162751117</t>
  </si>
  <si>
    <t>3</t>
  </si>
  <si>
    <t>171201231</t>
  </si>
  <si>
    <t>Poplatek za uložení stavebního odpadu na recyklační skládce (skládkovné) zeminy a kamení zatříděného do Katalogu odpadů pod kódem 17 05 04</t>
  </si>
  <si>
    <t>t</t>
  </si>
  <si>
    <t>-1459221185</t>
  </si>
  <si>
    <t>https://podminky.urs.cz/item/CS_URS_2025_01/171201231</t>
  </si>
  <si>
    <t>65,45*1,6 'Přepočtené koeficientem množství</t>
  </si>
  <si>
    <t>181912112</t>
  </si>
  <si>
    <t>Úprava pláně vyrovnáním výškových rozdílů ručně v hornině třídy těžitelnosti I skupiny 3 se zhutněním</t>
  </si>
  <si>
    <t>m2</t>
  </si>
  <si>
    <t>575583918</t>
  </si>
  <si>
    <t>https://podminky.urs.cz/item/CS_URS_2025_01/181912112</t>
  </si>
  <si>
    <t>(40,0*3,0+25,0*6,0)*0,25</t>
  </si>
  <si>
    <t>1500*0,04</t>
  </si>
  <si>
    <t>15,0*1,0</t>
  </si>
  <si>
    <t>Z1</t>
  </si>
  <si>
    <t>Doplnění severní římsy a zábradlí</t>
  </si>
  <si>
    <t>5</t>
  </si>
  <si>
    <t>317321117</t>
  </si>
  <si>
    <t>Římsy ze železového betonu C 25/30</t>
  </si>
  <si>
    <t>1715249400</t>
  </si>
  <si>
    <t>https://podminky.urs.cz/item/CS_URS_2025_01/317321117</t>
  </si>
  <si>
    <t>doplnění římsy</t>
  </si>
  <si>
    <t>5,0*0,5*0,3</t>
  </si>
  <si>
    <t>6</t>
  </si>
  <si>
    <t>317321191</t>
  </si>
  <si>
    <t>Římsy ze železového betonu Příplatek k cenám za betonáž malého rozsahu do 25 m3</t>
  </si>
  <si>
    <t>1163142488</t>
  </si>
  <si>
    <t>https://podminky.urs.cz/item/CS_URS_2025_01/317321191</t>
  </si>
  <si>
    <t>7</t>
  </si>
  <si>
    <t>317353121</t>
  </si>
  <si>
    <t>Bednění mostní římsy zřízení všech tvarů</t>
  </si>
  <si>
    <t>-1693623772</t>
  </si>
  <si>
    <t>https://podminky.urs.cz/item/CS_URS_2025_01/317353121</t>
  </si>
  <si>
    <t>5,0*2*0,3</t>
  </si>
  <si>
    <t>8</t>
  </si>
  <si>
    <t>317353221</t>
  </si>
  <si>
    <t>Bednění mostní římsy odstranění všech tvarů</t>
  </si>
  <si>
    <t>-1441246425</t>
  </si>
  <si>
    <t>https://podminky.urs.cz/item/CS_URS_2025_01/317353221</t>
  </si>
  <si>
    <t>9</t>
  </si>
  <si>
    <t>317361116</t>
  </si>
  <si>
    <t>Výztuž mostních železobetonových říms z betonářské oceli 10 505 (R) nebo BSt 500</t>
  </si>
  <si>
    <t>2050461108</t>
  </si>
  <si>
    <t>https://podminky.urs.cz/item/CS_URS_2025_01/317361116</t>
  </si>
  <si>
    <t>0,75*0,1 'Přepočtené koeficientem množství</t>
  </si>
  <si>
    <t>10</t>
  </si>
  <si>
    <t>348171112</t>
  </si>
  <si>
    <t>Osazení mostního ocelového zábradlí do bednění kapes říms</t>
  </si>
  <si>
    <t>m</t>
  </si>
  <si>
    <t>-1216814936</t>
  </si>
  <si>
    <t>https://podminky.urs.cz/item/CS_URS_2025_01/348171112</t>
  </si>
  <si>
    <t>5,0</t>
  </si>
  <si>
    <t>11</t>
  </si>
  <si>
    <t>M</t>
  </si>
  <si>
    <t>55391450</t>
  </si>
  <si>
    <t>svodidlo mostní jednostranné zádržnost H2</t>
  </si>
  <si>
    <t>1164834195</t>
  </si>
  <si>
    <t>Z2</t>
  </si>
  <si>
    <t>Doplnění šachty vodící pruh</t>
  </si>
  <si>
    <t>895931111</t>
  </si>
  <si>
    <t>Vpusti kanalizační horské z betonu prostého tř. C 30/37 velikosti 1200/600 mm</t>
  </si>
  <si>
    <t>kus</t>
  </si>
  <si>
    <t>1874866712</t>
  </si>
  <si>
    <t>https://podminky.urs.cz/item/CS_URS_2025_01/895931111</t>
  </si>
  <si>
    <t>13</t>
  </si>
  <si>
    <t>597661111</t>
  </si>
  <si>
    <t>Rigol dlážděný do lože z betonu prostého tl. 100 mm, s vyplněním a zatřením spár cementovou maltou z dlažebních kostek drobných</t>
  </si>
  <si>
    <t>973461563</t>
  </si>
  <si>
    <t>https://podminky.urs.cz/item/CS_URS_2025_01/597661111</t>
  </si>
  <si>
    <t>Z3</t>
  </si>
  <si>
    <t>Rozšíření jižní krajnice u čp.34</t>
  </si>
  <si>
    <t>14</t>
  </si>
  <si>
    <t>132251253</t>
  </si>
  <si>
    <t>Hloubení nezapažených rýh šířky přes 800 do 2 000 mm strojně s urovnáním dna do předepsaného profilu a spádu v hornině třídy těžitelnosti I skupiny 3 přes 50 do 100 m3</t>
  </si>
  <si>
    <t>1674114179</t>
  </si>
  <si>
    <t>https://podminky.urs.cz/item/CS_URS_2025_01/132251253</t>
  </si>
  <si>
    <t>15</t>
  </si>
  <si>
    <t>171151112</t>
  </si>
  <si>
    <t>Uložení sypanin do násypů strojně s rozprostřením sypaniny ve vrstvách a s hrubým urovnáním zhutněných z hornin nesoudržných kamenitých</t>
  </si>
  <si>
    <t>-1720295254</t>
  </si>
  <si>
    <t>https://podminky.urs.cz/item/CS_URS_2025_01/171151112</t>
  </si>
  <si>
    <t>16</t>
  </si>
  <si>
    <t>58344197</t>
  </si>
  <si>
    <t>štěrkodrť frakce 0/63</t>
  </si>
  <si>
    <t>1706707011</t>
  </si>
  <si>
    <t>7,5*2,3 'Přepočtené koeficientem množství</t>
  </si>
  <si>
    <t>Z4</t>
  </si>
  <si>
    <t>Výšková úprava kanalizační vpusti</t>
  </si>
  <si>
    <t>17</t>
  </si>
  <si>
    <t>899132111</t>
  </si>
  <si>
    <t>Výměna (výšková úprava) poklopu kanalizačního s rámem samonivelačním s ošetřením podkladních vrstev hloubky do 25 cm</t>
  </si>
  <si>
    <t>-1659820193</t>
  </si>
  <si>
    <t>https://podminky.urs.cz/item/CS_URS_2025_01/899132111</t>
  </si>
  <si>
    <t>18</t>
  </si>
  <si>
    <t>28661935</t>
  </si>
  <si>
    <t>poklop šachtový litinový DN 600 pro třídu zatížení D400</t>
  </si>
  <si>
    <t>961413523</t>
  </si>
  <si>
    <t>Z5</t>
  </si>
  <si>
    <t xml:space="preserve">Ochranné opatření u štítu čp.16 </t>
  </si>
  <si>
    <t>19</t>
  </si>
  <si>
    <t>132212131</t>
  </si>
  <si>
    <t>Hloubení nezapažených rýh šířky do 800 mm ručně s urovnáním dna do předepsaného profilu a spádu v hornině třídy těžitelnosti I skupiny 3 soudržných</t>
  </si>
  <si>
    <t>2146695326</t>
  </si>
  <si>
    <t>https://podminky.urs.cz/item/CS_URS_2025_01/132212131</t>
  </si>
  <si>
    <t>u štítu</t>
  </si>
  <si>
    <t>12,0*0,5*0,6</t>
  </si>
  <si>
    <t>711161215</t>
  </si>
  <si>
    <t>Izolace proti zemní vlhkosti a beztlakové vodě nopovými fóliemi na ploše svislé S vrstva ochranná, odvětrávací a drenážní výška nopu 20,0 mm, tl. fólie do 1,0 mm</t>
  </si>
  <si>
    <t>-1088535882</t>
  </si>
  <si>
    <t>https://podminky.urs.cz/item/CS_URS_2025_01/711161215</t>
  </si>
  <si>
    <t>12,0*1,0</t>
  </si>
  <si>
    <t>711161384</t>
  </si>
  <si>
    <t>Izolace proti zemní vlhkosti a beztlakové vodě nopovými fóliemi ostatní ukončení izolace provětrávací lištou</t>
  </si>
  <si>
    <t>-443195432</t>
  </si>
  <si>
    <t>https://podminky.urs.cz/item/CS_URS_2025_01/711161384</t>
  </si>
  <si>
    <t>12,0</t>
  </si>
  <si>
    <t>22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</si>
  <si>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</si>
  <si>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</si>
  <si>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1897863136</t>
  </si>
  <si>
    <t>https://podminky.urs.cz/item/CS_URS_2025_01/211971121</t>
  </si>
  <si>
    <t>12,0*2,0</t>
  </si>
  <si>
    <t>23</t>
  </si>
  <si>
    <t>69311068</t>
  </si>
  <si>
    <t>geotextilie netkaná separační, ochranná, filtrační, drenážní PP 300g/m2</t>
  </si>
  <si>
    <t>-1851957428</t>
  </si>
  <si>
    <t>24*1,2 'Přepočtené koeficientem množství</t>
  </si>
  <si>
    <t>24</t>
  </si>
  <si>
    <t>212312111</t>
  </si>
  <si>
    <t>Lože pro trativody z betonu prostého</t>
  </si>
  <si>
    <t>1199896898</t>
  </si>
  <si>
    <t>https://podminky.urs.cz/item/CS_URS_2025_01/212312111</t>
  </si>
  <si>
    <t>12,0*0,5*0,1</t>
  </si>
  <si>
    <t>25</t>
  </si>
  <si>
    <t>212532111</t>
  </si>
  <si>
    <t>Lože pro trativody z kameniva hrubého drceného</t>
  </si>
  <si>
    <t>-1461924012</t>
  </si>
  <si>
    <t>https://podminky.urs.cz/item/CS_URS_2025_01/212532111</t>
  </si>
  <si>
    <t>12,0*0,5*0,4</t>
  </si>
  <si>
    <t>26</t>
  </si>
  <si>
    <t>212755215</t>
  </si>
  <si>
    <t>Trativody bez lože z drenážních trubek plastových flexibilních D 125 mm</t>
  </si>
  <si>
    <t>1672625175</t>
  </si>
  <si>
    <t>https://podminky.urs.cz/item/CS_URS_2025_01/212755215</t>
  </si>
  <si>
    <t>27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</si>
  <si>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</si>
  <si>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</si>
  <si>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2084608133</t>
  </si>
  <si>
    <t>https://podminky.urs.cz/item/CS_URS_2025_01/916131213</t>
  </si>
  <si>
    <t>28</t>
  </si>
  <si>
    <t>59217028</t>
  </si>
  <si>
    <t>obrubník silniční betonový nájezdový 500x150x150mm</t>
  </si>
  <si>
    <t>-1680384263</t>
  </si>
  <si>
    <t>29</t>
  </si>
  <si>
    <t>637121113</t>
  </si>
  <si>
    <t>Okapový chodník z kameniva s udusáním a urovnáním povrchu z kačírku tl. 200 mm</t>
  </si>
  <si>
    <t>1291783031</t>
  </si>
  <si>
    <t>https://podminky.urs.cz/item/CS_URS_2025_01/637121113</t>
  </si>
  <si>
    <t>12,0*0,5</t>
  </si>
  <si>
    <t>Z6</t>
  </si>
  <si>
    <t>Doplnění podkladu, rozšíření krajnice (parc.č.987)</t>
  </si>
  <si>
    <t>30</t>
  </si>
  <si>
    <t>131251103</t>
  </si>
  <si>
    <t>Hloubení nezapažených jam a zářezů strojně s urovnáním dna do předepsaného profilu a spádu v hornině třídy těžitelnosti I skupiny 3 přes 50 do 100 m3</t>
  </si>
  <si>
    <t>-397779920</t>
  </si>
  <si>
    <t>https://podminky.urs.cz/item/CS_URS_2025_01/131251103</t>
  </si>
  <si>
    <t>(40,0*3,0+25,0*6,0)*0,3*0,25</t>
  </si>
  <si>
    <t>31</t>
  </si>
  <si>
    <t>1881444941</t>
  </si>
  <si>
    <t>32</t>
  </si>
  <si>
    <t>1814435420</t>
  </si>
  <si>
    <t>20,25*2,3 'Přepočtené koeficientem množství</t>
  </si>
  <si>
    <t>33</t>
  </si>
  <si>
    <t>132251103</t>
  </si>
  <si>
    <t>Hloubení nezapažených rýh šířky do 800 mm strojně s urovnáním dna do předepsaného profilu a spádu v hornině třídy těžitelnosti I skupiny 3 přes 50 do 100 m3</t>
  </si>
  <si>
    <t>50340385</t>
  </si>
  <si>
    <t>https://podminky.urs.cz/item/CS_URS_2025_01/132251103</t>
  </si>
  <si>
    <t>drenáž</t>
  </si>
  <si>
    <t>20,0*0,6*0,6</t>
  </si>
  <si>
    <t>34</t>
  </si>
  <si>
    <t>1867112734</t>
  </si>
  <si>
    <t>20,0*2,0</t>
  </si>
  <si>
    <t>35</t>
  </si>
  <si>
    <t>2009340407</t>
  </si>
  <si>
    <t>40*1,2 'Přepočtené koeficientem množství</t>
  </si>
  <si>
    <t>36</t>
  </si>
  <si>
    <t>-812340321</t>
  </si>
  <si>
    <t>37</t>
  </si>
  <si>
    <t>-2012963867</t>
  </si>
  <si>
    <t>Z7</t>
  </si>
  <si>
    <t>Oprava místní komunikace 2c</t>
  </si>
  <si>
    <t>38</t>
  </si>
  <si>
    <t>1044796813</t>
  </si>
  <si>
    <t>1500*0,02</t>
  </si>
  <si>
    <t>39</t>
  </si>
  <si>
    <t>-1113185452</t>
  </si>
  <si>
    <t>40</t>
  </si>
  <si>
    <t>-1231607331</t>
  </si>
  <si>
    <t>30*2,3 'Přepočtené koeficientem množství</t>
  </si>
  <si>
    <t>41</t>
  </si>
  <si>
    <t>113154543</t>
  </si>
  <si>
    <t>Frézování živičného podkladu nebo krytu s naložením hmot na dopravní prostředek plochy přes 500 do 2 000 m2 pruhu šířky přes 1 m, tloušťky vrstvy 50 mm</t>
  </si>
  <si>
    <t>114744172</t>
  </si>
  <si>
    <t>https://podminky.urs.cz/item/CS_URS_2025_01/113154543</t>
  </si>
  <si>
    <t>opravená plocha</t>
  </si>
  <si>
    <t>1500</t>
  </si>
  <si>
    <t>42</t>
  </si>
  <si>
    <t>567531121</t>
  </si>
  <si>
    <t>Recyklace podkladní vrstvy za studena na místě rozpojení a reprofilace podkladu s hutněním plochy přes 1 000 do 3 000 m2, tloušťky přes 200 do 250 mm - neoceňovat</t>
  </si>
  <si>
    <t>-1014185488</t>
  </si>
  <si>
    <t>https://podminky.urs.cz/item/CS_URS_2025_01/567531121</t>
  </si>
  <si>
    <t>43</t>
  </si>
  <si>
    <t>567541121</t>
  </si>
  <si>
    <t>Recyklace podkladní vrstvy za studena na místě rozpojení a reprofilace podkladu s hutněním plochy přes 1 000 do 3 000 m2, tloušťky přes 200 do 300 mm</t>
  </si>
  <si>
    <t>251291144</t>
  </si>
  <si>
    <t>https://podminky.urs.cz/item/CS_URS_2025_01/567541121</t>
  </si>
  <si>
    <t>44</t>
  </si>
  <si>
    <t>567532122</t>
  </si>
  <si>
    <t>Recyklace podkladní vrstvy za studena na místě promísení rozpojené směsi s kamenivem a pojivem (materiál ve specifikaci) s rozhrnutím, zhutněním a vlhčením plochy přes 1 000 do 3 000 m2, tloušťky po zhutnění přes 220 do 250 mm</t>
  </si>
  <si>
    <t>-440403263</t>
  </si>
  <si>
    <t>https://podminky.urs.cz/item/CS_URS_2025_01/567532122</t>
  </si>
  <si>
    <t>45</t>
  </si>
  <si>
    <t>58522110</t>
  </si>
  <si>
    <t>cement portlandský směsný CEM II 42,5MPa</t>
  </si>
  <si>
    <t>1779303380</t>
  </si>
  <si>
    <t>3%</t>
  </si>
  <si>
    <t>1500*0,2*2,3*0,03</t>
  </si>
  <si>
    <t>46</t>
  </si>
  <si>
    <t>58343872</t>
  </si>
  <si>
    <t>kamenivo drcené hrubé frakce 8/16</t>
  </si>
  <si>
    <t>479040514</t>
  </si>
  <si>
    <t>15%</t>
  </si>
  <si>
    <t>1500*0,2*2,3*0,15</t>
  </si>
  <si>
    <t>47</t>
  </si>
  <si>
    <t>573111113</t>
  </si>
  <si>
    <t>Postřik infiltrační PI z asfaltu silničního s posypem kamenivem, v množství 1,50 kg/m2</t>
  </si>
  <si>
    <t>964214279</t>
  </si>
  <si>
    <t>https://podminky.urs.cz/item/CS_URS_2025_01/573111113</t>
  </si>
  <si>
    <t>oprava komunikace</t>
  </si>
  <si>
    <t>48</t>
  </si>
  <si>
    <t>565135121</t>
  </si>
  <si>
    <t>Asfaltový beton vrstva podkladní ACP 16 (obalované kamenivo střednězrnné - OKS) s rozprostřením a zhutněním v pruhu šířky přes 3 m, po zhutnění tl. 50 mm</t>
  </si>
  <si>
    <t>-420474773</t>
  </si>
  <si>
    <t>https://podminky.urs.cz/item/CS_URS_2025_01/565135121</t>
  </si>
  <si>
    <t>49</t>
  </si>
  <si>
    <t>573211109</t>
  </si>
  <si>
    <t>Postřik spojovací PS bez posypu kamenivem z asfaltu silničního, v množství 0,50 kg/m2</t>
  </si>
  <si>
    <t>-1298152802</t>
  </si>
  <si>
    <t>https://podminky.urs.cz/item/CS_URS_2025_01/573211109</t>
  </si>
  <si>
    <t>50</t>
  </si>
  <si>
    <t>577134221</t>
  </si>
  <si>
    <t>Asfaltový beton vrstva obrusná ACO 11 (ABS) s rozprostřením a se zhutněním z nemodifikovaného asfaltu v pruhu šířky přes 3 m tř. II, po zhutnění tl. 40 mm</t>
  </si>
  <si>
    <t>-1616899459</t>
  </si>
  <si>
    <t>https://podminky.urs.cz/item/CS_URS_2025_01/577134221</t>
  </si>
  <si>
    <t>51</t>
  </si>
  <si>
    <t>569821112</t>
  </si>
  <si>
    <t>Zpevnění krajnic nebo komunikací pro pěší s rozprostřením a zhutněním, po zhutnění štěrkodrtí tl. 90 mm</t>
  </si>
  <si>
    <t>2003922612</t>
  </si>
  <si>
    <t>https://podminky.urs.cz/item/CS_URS_2025_01/569821112</t>
  </si>
  <si>
    <t>120*0,5</t>
  </si>
  <si>
    <t>52</t>
  </si>
  <si>
    <t>919735112</t>
  </si>
  <si>
    <t>Řezání stávajícího živičného krytu nebo podkladu hloubky přes 50 do 100 mm</t>
  </si>
  <si>
    <t>-196989487</t>
  </si>
  <si>
    <t>https://podminky.urs.cz/item/CS_URS_2025_01/919735112</t>
  </si>
  <si>
    <t>napojení na stávající</t>
  </si>
  <si>
    <t>53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</si>
  <si>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</si>
  <si>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</si>
  <si>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-498509349</t>
  </si>
  <si>
    <t>https://podminky.urs.cz/item/CS_URS_2025_01/919732211</t>
  </si>
  <si>
    <t>997</t>
  </si>
  <si>
    <t>Doprava suti a vybouraných hmot</t>
  </si>
  <si>
    <t>54</t>
  </si>
  <si>
    <t>997221551</t>
  </si>
  <si>
    <t>Vodorovná doprava suti bez naložení, ale se složením a s hrubým urovnáním ze sypkých materiálů, na vzdálenost do 1 km</t>
  </si>
  <si>
    <t>-476494679</t>
  </si>
  <si>
    <t>https://podminky.urs.cz/item/CS_URS_2025_01/997221551</t>
  </si>
  <si>
    <t>vyrézka</t>
  </si>
  <si>
    <t>1500*0,115</t>
  </si>
  <si>
    <t>55</t>
  </si>
  <si>
    <t>997221559</t>
  </si>
  <si>
    <t>Vodorovná doprava suti bez naložení, ale se složením a s hrubým urovnáním Příplatek k ceně za každý další započatý 1 km přes 1 km</t>
  </si>
  <si>
    <t>-510537658</t>
  </si>
  <si>
    <t>https://podminky.urs.cz/item/CS_URS_2025_01/997221559</t>
  </si>
  <si>
    <t>998</t>
  </si>
  <si>
    <t>Přesun hmot</t>
  </si>
  <si>
    <t>56</t>
  </si>
  <si>
    <t>998225111</t>
  </si>
  <si>
    <t>Přesun hmot pro komunikace s krytem z kameniva, monolitickým betonovým nebo živičným dopravní vzdálenost do 200 m jakékoliv délky objektu</t>
  </si>
  <si>
    <t>CS ÚRS 2023 01</t>
  </si>
  <si>
    <t>-575030497</t>
  </si>
  <si>
    <t>https://podminky.urs.cz/item/CS_URS_2023_01/998225111</t>
  </si>
  <si>
    <t>OST</t>
  </si>
  <si>
    <t>Ostatní</t>
  </si>
  <si>
    <t>57</t>
  </si>
  <si>
    <t>02</t>
  </si>
  <si>
    <t xml:space="preserve">Po dobu rekonstrukce komunikace dojde k dočasnému znemožnění průjezdu přes tuto komunikaci. Dodavatel vyřídí veškeré nutné povolení zvláštního užívání, včetně přechodného dopravní značení. </t>
  </si>
  <si>
    <t>kpl</t>
  </si>
  <si>
    <t>vlastní</t>
  </si>
  <si>
    <t>512</t>
  </si>
  <si>
    <t>-499594397</t>
  </si>
  <si>
    <t>58</t>
  </si>
  <si>
    <t>02a</t>
  </si>
  <si>
    <t>Zhotovitel stavby bude původcem odpadů a vzniklé odpady bude evidovat v souladu se zákonem. K předání stavby dodá potřebné doklady (atesty, prohlášení o shodě, o likvidaci odpadu, protokoly zkoušek, fotodokumentaci -před, průběh, po dokončení stavby, předávací protokol, stavební deník)</t>
  </si>
  <si>
    <t>-285487490</t>
  </si>
  <si>
    <t>59</t>
  </si>
  <si>
    <t>03</t>
  </si>
  <si>
    <t>Dynamická zatěžovací zkouška</t>
  </si>
  <si>
    <t>-1865597826</t>
  </si>
  <si>
    <t>60</t>
  </si>
  <si>
    <t>04</t>
  </si>
  <si>
    <t>Statická zatěžovací zkouška</t>
  </si>
  <si>
    <t>992399409</t>
  </si>
  <si>
    <t>61</t>
  </si>
  <si>
    <t>05</t>
  </si>
  <si>
    <t>Posouzení vhodnosti opravy geotechnikem</t>
  </si>
  <si>
    <t>810362306</t>
  </si>
  <si>
    <t>62</t>
  </si>
  <si>
    <t>VRN91-81</t>
  </si>
  <si>
    <t>Vytyčení všech inženýrských sítí před zahájením prací vč. řádného zajištění. Zpětné protokolární předání všech inženýrských sítí jednotlivým správcům vč. uvedení dotčených ploch do bezvadného stavu.</t>
  </si>
  <si>
    <t>soubor</t>
  </si>
  <si>
    <t>-1617555245</t>
  </si>
  <si>
    <t>63</t>
  </si>
  <si>
    <t>021103001</t>
  </si>
  <si>
    <t>Geometrické zaměření skutečného provedení ploch a délek komunikací (m2,m)</t>
  </si>
  <si>
    <t>soub</t>
  </si>
  <si>
    <t>1024</t>
  </si>
  <si>
    <t>619020922</t>
  </si>
  <si>
    <t>VRN</t>
  </si>
  <si>
    <t>Vedlejší rozpočtové náklady</t>
  </si>
  <si>
    <t>64</t>
  </si>
  <si>
    <t>Vedlejší a ostatní náklady se zhotovením díla (Zařízení staveniště, provoz, odstranění a ostatní práce pro zhotovení díla)</t>
  </si>
  <si>
    <t>-1035412438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</si>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</sst>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67151111" TargetMode="External" /><Relationship Id="rId2" Type="http://schemas.openxmlformats.org/officeDocument/2006/relationships/hyperlink" Target="https://podminky.urs.cz/item/CS_URS_2025_01/162751117" TargetMode="External" /><Relationship Id="rId3" Type="http://schemas.openxmlformats.org/officeDocument/2006/relationships/hyperlink" Target="https://podminky.urs.cz/item/CS_URS_2025_01/171201231" TargetMode="External" /><Relationship Id="rId4" Type="http://schemas.openxmlformats.org/officeDocument/2006/relationships/hyperlink" Target="https://podminky.urs.cz/item/CS_URS_2025_01/181912112" TargetMode="External" /><Relationship Id="rId5" Type="http://schemas.openxmlformats.org/officeDocument/2006/relationships/hyperlink" Target="https://podminky.urs.cz/item/CS_URS_2025_01/317321117" TargetMode="External" /><Relationship Id="rId6" Type="http://schemas.openxmlformats.org/officeDocument/2006/relationships/hyperlink" Target="https://podminky.urs.cz/item/CS_URS_2025_01/317321191" TargetMode="External" /><Relationship Id="rId7" Type="http://schemas.openxmlformats.org/officeDocument/2006/relationships/hyperlink" Target="https://podminky.urs.cz/item/CS_URS_2025_01/317353121" TargetMode="External" /><Relationship Id="rId8" Type="http://schemas.openxmlformats.org/officeDocument/2006/relationships/hyperlink" Target="https://podminky.urs.cz/item/CS_URS_2025_01/317353221" TargetMode="External" /><Relationship Id="rId9" Type="http://schemas.openxmlformats.org/officeDocument/2006/relationships/hyperlink" Target="https://podminky.urs.cz/item/CS_URS_2025_01/317361116" TargetMode="External" /><Relationship Id="rId10" Type="http://schemas.openxmlformats.org/officeDocument/2006/relationships/hyperlink" Target="https://podminky.urs.cz/item/CS_URS_2025_01/348171112" TargetMode="External" /><Relationship Id="rId11" Type="http://schemas.openxmlformats.org/officeDocument/2006/relationships/hyperlink" Target="https://podminky.urs.cz/item/CS_URS_2025_01/895931111" TargetMode="External" /><Relationship Id="rId12" Type="http://schemas.openxmlformats.org/officeDocument/2006/relationships/hyperlink" Target="https://podminky.urs.cz/item/CS_URS_2025_01/597661111" TargetMode="External" /><Relationship Id="rId13" Type="http://schemas.openxmlformats.org/officeDocument/2006/relationships/hyperlink" Target="https://podminky.urs.cz/item/CS_URS_2025_01/132251253" TargetMode="External" /><Relationship Id="rId14" Type="http://schemas.openxmlformats.org/officeDocument/2006/relationships/hyperlink" Target="https://podminky.urs.cz/item/CS_URS_2025_01/171151112" TargetMode="External" /><Relationship Id="rId15" Type="http://schemas.openxmlformats.org/officeDocument/2006/relationships/hyperlink" Target="https://podminky.urs.cz/item/CS_URS_2025_01/899132111" TargetMode="External" /><Relationship Id="rId16" Type="http://schemas.openxmlformats.org/officeDocument/2006/relationships/hyperlink" Target="https://podminky.urs.cz/item/CS_URS_2025_01/132212131" TargetMode="External" /><Relationship Id="rId17" Type="http://schemas.openxmlformats.org/officeDocument/2006/relationships/hyperlink" Target="https://podminky.urs.cz/item/CS_URS_2025_01/711161215" TargetMode="External" /><Relationship Id="rId18" Type="http://schemas.openxmlformats.org/officeDocument/2006/relationships/hyperlink" Target="https://podminky.urs.cz/item/CS_URS_2025_01/711161384" TargetMode="External" /><Relationship Id="rId19" Type="http://schemas.openxmlformats.org/officeDocument/2006/relationships/hyperlink" Target="https://podminky.urs.cz/item/CS_URS_2025_01/211971121" TargetMode="External" /><Relationship Id="rId20" Type="http://schemas.openxmlformats.org/officeDocument/2006/relationships/hyperlink" Target="https://podminky.urs.cz/item/CS_URS_2025_01/212312111" TargetMode="External" /><Relationship Id="rId21" Type="http://schemas.openxmlformats.org/officeDocument/2006/relationships/hyperlink" Target="https://podminky.urs.cz/item/CS_URS_2025_01/212532111" TargetMode="External" /><Relationship Id="rId22" Type="http://schemas.openxmlformats.org/officeDocument/2006/relationships/hyperlink" Target="https://podminky.urs.cz/item/CS_URS_2025_01/212755215" TargetMode="External" /><Relationship Id="rId23" Type="http://schemas.openxmlformats.org/officeDocument/2006/relationships/hyperlink" Target="https://podminky.urs.cz/item/CS_URS_2025_01/916131213" TargetMode="External" /><Relationship Id="rId24" Type="http://schemas.openxmlformats.org/officeDocument/2006/relationships/hyperlink" Target="https://podminky.urs.cz/item/CS_URS_2025_01/637121113" TargetMode="External" /><Relationship Id="rId25" Type="http://schemas.openxmlformats.org/officeDocument/2006/relationships/hyperlink" Target="https://podminky.urs.cz/item/CS_URS_2025_01/131251103" TargetMode="External" /><Relationship Id="rId26" Type="http://schemas.openxmlformats.org/officeDocument/2006/relationships/hyperlink" Target="https://podminky.urs.cz/item/CS_URS_2025_01/171151112" TargetMode="External" /><Relationship Id="rId27" Type="http://schemas.openxmlformats.org/officeDocument/2006/relationships/hyperlink" Target="https://podminky.urs.cz/item/CS_URS_2025_01/132251103" TargetMode="External" /><Relationship Id="rId28" Type="http://schemas.openxmlformats.org/officeDocument/2006/relationships/hyperlink" Target="https://podminky.urs.cz/item/CS_URS_2025_01/211971121" TargetMode="External" /><Relationship Id="rId29" Type="http://schemas.openxmlformats.org/officeDocument/2006/relationships/hyperlink" Target="https://podminky.urs.cz/item/CS_URS_2025_01/212532111" TargetMode="External" /><Relationship Id="rId30" Type="http://schemas.openxmlformats.org/officeDocument/2006/relationships/hyperlink" Target="https://podminky.urs.cz/item/CS_URS_2025_01/212755215" TargetMode="External" /><Relationship Id="rId31" Type="http://schemas.openxmlformats.org/officeDocument/2006/relationships/hyperlink" Target="https://podminky.urs.cz/item/CS_URS_2025_01/131251103" TargetMode="External" /><Relationship Id="rId32" Type="http://schemas.openxmlformats.org/officeDocument/2006/relationships/hyperlink" Target="https://podminky.urs.cz/item/CS_URS_2025_01/171151112" TargetMode="External" /><Relationship Id="rId33" Type="http://schemas.openxmlformats.org/officeDocument/2006/relationships/hyperlink" Target="https://podminky.urs.cz/item/CS_URS_2025_01/113154543" TargetMode="External" /><Relationship Id="rId34" Type="http://schemas.openxmlformats.org/officeDocument/2006/relationships/hyperlink" Target="https://podminky.urs.cz/item/CS_URS_2025_01/567531121" TargetMode="External" /><Relationship Id="rId35" Type="http://schemas.openxmlformats.org/officeDocument/2006/relationships/hyperlink" Target="https://podminky.urs.cz/item/CS_URS_2025_01/567541121" TargetMode="External" /><Relationship Id="rId36" Type="http://schemas.openxmlformats.org/officeDocument/2006/relationships/hyperlink" Target="https://podminky.urs.cz/item/CS_URS_2025_01/567532122" TargetMode="External" /><Relationship Id="rId37" Type="http://schemas.openxmlformats.org/officeDocument/2006/relationships/hyperlink" Target="https://podminky.urs.cz/item/CS_URS_2025_01/573111113" TargetMode="External" /><Relationship Id="rId38" Type="http://schemas.openxmlformats.org/officeDocument/2006/relationships/hyperlink" Target="https://podminky.urs.cz/item/CS_URS_2025_01/565135121" TargetMode="External" /><Relationship Id="rId39" Type="http://schemas.openxmlformats.org/officeDocument/2006/relationships/hyperlink" Target="https://podminky.urs.cz/item/CS_URS_2025_01/573211109" TargetMode="External" /><Relationship Id="rId40" Type="http://schemas.openxmlformats.org/officeDocument/2006/relationships/hyperlink" Target="https://podminky.urs.cz/item/CS_URS_2025_01/577134221" TargetMode="External" /><Relationship Id="rId41" Type="http://schemas.openxmlformats.org/officeDocument/2006/relationships/hyperlink" Target="https://podminky.urs.cz/item/CS_URS_2025_01/569821112" TargetMode="External" /><Relationship Id="rId42" Type="http://schemas.openxmlformats.org/officeDocument/2006/relationships/hyperlink" Target="https://podminky.urs.cz/item/CS_URS_2025_01/919735112" TargetMode="External" /><Relationship Id="rId43" Type="http://schemas.openxmlformats.org/officeDocument/2006/relationships/hyperlink" Target="https://podminky.urs.cz/item/CS_URS_2025_01/919732211" TargetMode="External" /><Relationship Id="rId44" Type="http://schemas.openxmlformats.org/officeDocument/2006/relationships/hyperlink" Target="https://podminky.urs.cz/item/CS_URS_2025_01/997221551" TargetMode="External" /><Relationship Id="rId45" Type="http://schemas.openxmlformats.org/officeDocument/2006/relationships/hyperlink" Target="https://podminky.urs.cz/item/CS_URS_2025_01/997221559" TargetMode="External" /><Relationship Id="rId46" Type="http://schemas.openxmlformats.org/officeDocument/2006/relationships/hyperlink" Target="https://podminky.urs.cz/item/CS_URS_2023_01/998225111" TargetMode="External" /><Relationship Id="rId4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34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35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2023/01a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Oprava místní komunikace 2c, bodové závady a sjezdy, parc. č.1000, 1059, 987 a 1044 v k.ú. Hradec u Jeseníka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17. 1. 2025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Obec Hradec-Nová Ves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35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37.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Oprava místní komuni...'!J30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'01 - Oprava místní komuni...'!P92</f>
        <v>0</v>
      </c>
      <c r="AV55" s="122">
        <f>'01 - Oprava místní komuni...'!J33</f>
        <v>0</v>
      </c>
      <c r="AW55" s="122">
        <f>'01 - Oprava místní komuni...'!J34</f>
        <v>0</v>
      </c>
      <c r="AX55" s="122">
        <f>'01 - Oprava místní komuni...'!J35</f>
        <v>0</v>
      </c>
      <c r="AY55" s="122">
        <f>'01 - Oprava místní komuni...'!J36</f>
        <v>0</v>
      </c>
      <c r="AZ55" s="122">
        <f>'01 - Oprava místní komuni...'!F33</f>
        <v>0</v>
      </c>
      <c r="BA55" s="122">
        <f>'01 - Oprava místní komuni...'!F34</f>
        <v>0</v>
      </c>
      <c r="BB55" s="122">
        <f>'01 - Oprava místní komuni...'!F35</f>
        <v>0</v>
      </c>
      <c r="BC55" s="122">
        <f>'01 - Oprava místní komuni...'!F36</f>
        <v>0</v>
      </c>
      <c r="BD55" s="124">
        <f>'01 - Oprava místní komuni...'!F37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J8+P0k7xymGcTY3UU7/dMp6qgZ1LbQIDtcAJc5/+GRQEcvCYyCzWC1Qy80qfOHcHRN2wJw1XAc9Xy6J1SZTxtg==" hashValue="79DK0PYUaZOt0dmsVo5R1jBGwxKRhEtl6TlI3GaYalzI8gGBZ31Q7F7tTJwq8nkXj7tg3yU0WTS3eq6dv+oCcw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1 - Oprava místní komuni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22"/>
      <c r="AT3" s="19" t="s">
        <v>82</v>
      </c>
    </row>
    <row r="4" s="1" customFormat="1" ht="24.96" customHeight="1">
      <c r="B4" s="22"/>
      <c r="D4" s="128" t="s">
        <v>83</v>
      </c>
      <c r="L4" s="22"/>
      <c r="M4" s="129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0" t="s">
        <v>16</v>
      </c>
      <c r="L6" s="22"/>
    </row>
    <row r="7" s="1" customFormat="1" ht="26.25" customHeight="1">
      <c r="B7" s="22"/>
      <c r="E7" s="131" t="str">
        <f>'Rekapitulace stavby'!K6</f>
        <v>Oprava místní komunikace 2c, bodové závady a sjezdy, parc. č.1000, 1059, 987 a 1044 v k.ú. Hradec u Jeseníka</v>
      </c>
      <c r="F7" s="130"/>
      <c r="G7" s="130"/>
      <c r="H7" s="130"/>
      <c r="L7" s="22"/>
    </row>
    <row r="8" s="2" customFormat="1" ht="12" customHeight="1">
      <c r="A8" s="40"/>
      <c r="B8" s="46"/>
      <c r="C8" s="40"/>
      <c r="D8" s="130" t="s">
        <v>84</v>
      </c>
      <c r="E8" s="40"/>
      <c r="F8" s="40"/>
      <c r="G8" s="40"/>
      <c r="H8" s="40"/>
      <c r="I8" s="40"/>
      <c r="J8" s="40"/>
      <c r="K8" s="40"/>
      <c r="L8" s="132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3" t="s">
        <v>85</v>
      </c>
      <c r="F9" s="40"/>
      <c r="G9" s="40"/>
      <c r="H9" s="40"/>
      <c r="I9" s="40"/>
      <c r="J9" s="40"/>
      <c r="K9" s="40"/>
      <c r="L9" s="132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2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0" t="s">
        <v>18</v>
      </c>
      <c r="E11" s="40"/>
      <c r="F11" s="134" t="s">
        <v>19</v>
      </c>
      <c r="G11" s="40"/>
      <c r="H11" s="40"/>
      <c r="I11" s="130" t="s">
        <v>20</v>
      </c>
      <c r="J11" s="134" t="s">
        <v>19</v>
      </c>
      <c r="K11" s="40"/>
      <c r="L11" s="132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0" t="s">
        <v>21</v>
      </c>
      <c r="E12" s="40"/>
      <c r="F12" s="134" t="s">
        <v>22</v>
      </c>
      <c r="G12" s="40"/>
      <c r="H12" s="40"/>
      <c r="I12" s="130" t="s">
        <v>23</v>
      </c>
      <c r="J12" s="135" t="str">
        <f>'Rekapitulace stavby'!AN8</f>
        <v>17. 1. 2025</v>
      </c>
      <c r="K12" s="40"/>
      <c r="L12" s="132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2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0" t="s">
        <v>25</v>
      </c>
      <c r="E14" s="40"/>
      <c r="F14" s="40"/>
      <c r="G14" s="40"/>
      <c r="H14" s="40"/>
      <c r="I14" s="130" t="s">
        <v>26</v>
      </c>
      <c r="J14" s="134" t="s">
        <v>27</v>
      </c>
      <c r="K14" s="40"/>
      <c r="L14" s="132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4" t="s">
        <v>28</v>
      </c>
      <c r="F15" s="40"/>
      <c r="G15" s="40"/>
      <c r="H15" s="40"/>
      <c r="I15" s="130" t="s">
        <v>29</v>
      </c>
      <c r="J15" s="134" t="s">
        <v>30</v>
      </c>
      <c r="K15" s="40"/>
      <c r="L15" s="132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2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0" t="s">
        <v>31</v>
      </c>
      <c r="E17" s="40"/>
      <c r="F17" s="40"/>
      <c r="G17" s="40"/>
      <c r="H17" s="40"/>
      <c r="I17" s="130" t="s">
        <v>26</v>
      </c>
      <c r="J17" s="35" t="str">
        <f>'Rekapitulace stavby'!AN13</f>
        <v>Vyplň údaj</v>
      </c>
      <c r="K17" s="40"/>
      <c r="L17" s="132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4"/>
      <c r="G18" s="134"/>
      <c r="H18" s="134"/>
      <c r="I18" s="130" t="s">
        <v>29</v>
      </c>
      <c r="J18" s="35" t="str">
        <f>'Rekapitulace stavby'!AN14</f>
        <v>Vyplň údaj</v>
      </c>
      <c r="K18" s="40"/>
      <c r="L18" s="132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2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0" t="s">
        <v>33</v>
      </c>
      <c r="E20" s="40"/>
      <c r="F20" s="40"/>
      <c r="G20" s="40"/>
      <c r="H20" s="40"/>
      <c r="I20" s="130" t="s">
        <v>26</v>
      </c>
      <c r="J20" s="134" t="str">
        <f>IF('Rekapitulace stavby'!AN16="","",'Rekapitulace stavby'!AN16)</f>
        <v/>
      </c>
      <c r="K20" s="40"/>
      <c r="L20" s="132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4" t="str">
        <f>IF('Rekapitulace stavby'!E17="","",'Rekapitulace stavby'!E17)</f>
        <v xml:space="preserve"> </v>
      </c>
      <c r="F21" s="40"/>
      <c r="G21" s="40"/>
      <c r="H21" s="40"/>
      <c r="I21" s="130" t="s">
        <v>29</v>
      </c>
      <c r="J21" s="134" t="str">
        <f>IF('Rekapitulace stavby'!AN17="","",'Rekapitulace stavby'!AN17)</f>
        <v/>
      </c>
      <c r="K21" s="40"/>
      <c r="L21" s="132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2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0" t="s">
        <v>35</v>
      </c>
      <c r="E23" s="40"/>
      <c r="F23" s="40"/>
      <c r="G23" s="40"/>
      <c r="H23" s="40"/>
      <c r="I23" s="130" t="s">
        <v>26</v>
      </c>
      <c r="J23" s="134" t="str">
        <f>IF('Rekapitulace stavby'!AN19="","",'Rekapitulace stavby'!AN19)</f>
        <v/>
      </c>
      <c r="K23" s="40"/>
      <c r="L23" s="132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4" t="str">
        <f>IF('Rekapitulace stavby'!E20="","",'Rekapitulace stavby'!E20)</f>
        <v xml:space="preserve"> </v>
      </c>
      <c r="F24" s="40"/>
      <c r="G24" s="40"/>
      <c r="H24" s="40"/>
      <c r="I24" s="130" t="s">
        <v>29</v>
      </c>
      <c r="J24" s="134" t="str">
        <f>IF('Rekapitulace stavby'!AN20="","",'Rekapitulace stavby'!AN20)</f>
        <v/>
      </c>
      <c r="K24" s="40"/>
      <c r="L24" s="132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2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0" t="s">
        <v>36</v>
      </c>
      <c r="E26" s="40"/>
      <c r="F26" s="40"/>
      <c r="G26" s="40"/>
      <c r="H26" s="40"/>
      <c r="I26" s="40"/>
      <c r="J26" s="40"/>
      <c r="K26" s="40"/>
      <c r="L26" s="132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71.25" customHeight="1">
      <c r="A27" s="136"/>
      <c r="B27" s="137"/>
      <c r="C27" s="136"/>
      <c r="D27" s="136"/>
      <c r="E27" s="138" t="s">
        <v>37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2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0"/>
      <c r="E29" s="140"/>
      <c r="F29" s="140"/>
      <c r="G29" s="140"/>
      <c r="H29" s="140"/>
      <c r="I29" s="140"/>
      <c r="J29" s="140"/>
      <c r="K29" s="140"/>
      <c r="L29" s="132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1" t="s">
        <v>38</v>
      </c>
      <c r="E30" s="40"/>
      <c r="F30" s="40"/>
      <c r="G30" s="40"/>
      <c r="H30" s="40"/>
      <c r="I30" s="40"/>
      <c r="J30" s="142">
        <f>ROUND(J92, 2)</f>
        <v>0</v>
      </c>
      <c r="K30" s="40"/>
      <c r="L30" s="132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0"/>
      <c r="E31" s="140"/>
      <c r="F31" s="140"/>
      <c r="G31" s="140"/>
      <c r="H31" s="140"/>
      <c r="I31" s="140"/>
      <c r="J31" s="140"/>
      <c r="K31" s="140"/>
      <c r="L31" s="132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3" t="s">
        <v>40</v>
      </c>
      <c r="G32" s="40"/>
      <c r="H32" s="40"/>
      <c r="I32" s="143" t="s">
        <v>39</v>
      </c>
      <c r="J32" s="143" t="s">
        <v>41</v>
      </c>
      <c r="K32" s="40"/>
      <c r="L32" s="132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4" t="s">
        <v>42</v>
      </c>
      <c r="E33" s="130" t="s">
        <v>43</v>
      </c>
      <c r="F33" s="145">
        <f>ROUND((SUM(BE92:BE321)),  2)</f>
        <v>0</v>
      </c>
      <c r="G33" s="40"/>
      <c r="H33" s="40"/>
      <c r="I33" s="146">
        <v>0.20999999999999999</v>
      </c>
      <c r="J33" s="145">
        <f>ROUND(((SUM(BE92:BE321))*I33),  2)</f>
        <v>0</v>
      </c>
      <c r="K33" s="40"/>
      <c r="L33" s="132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0" t="s">
        <v>44</v>
      </c>
      <c r="F34" s="145">
        <f>ROUND((SUM(BF92:BF321)),  2)</f>
        <v>0</v>
      </c>
      <c r="G34" s="40"/>
      <c r="H34" s="40"/>
      <c r="I34" s="146">
        <v>0.12</v>
      </c>
      <c r="J34" s="145">
        <f>ROUND(((SUM(BF92:BF321))*I34),  2)</f>
        <v>0</v>
      </c>
      <c r="K34" s="40"/>
      <c r="L34" s="132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0" t="s">
        <v>45</v>
      </c>
      <c r="F35" s="145">
        <f>ROUND((SUM(BG92:BG321)),  2)</f>
        <v>0</v>
      </c>
      <c r="G35" s="40"/>
      <c r="H35" s="40"/>
      <c r="I35" s="146">
        <v>0.20999999999999999</v>
      </c>
      <c r="J35" s="145">
        <f>0</f>
        <v>0</v>
      </c>
      <c r="K35" s="40"/>
      <c r="L35" s="132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0" t="s">
        <v>46</v>
      </c>
      <c r="F36" s="145">
        <f>ROUND((SUM(BH92:BH321)),  2)</f>
        <v>0</v>
      </c>
      <c r="G36" s="40"/>
      <c r="H36" s="40"/>
      <c r="I36" s="146">
        <v>0.12</v>
      </c>
      <c r="J36" s="145">
        <f>0</f>
        <v>0</v>
      </c>
      <c r="K36" s="40"/>
      <c r="L36" s="132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0" t="s">
        <v>47</v>
      </c>
      <c r="F37" s="145">
        <f>ROUND((SUM(BI92:BI321)),  2)</f>
        <v>0</v>
      </c>
      <c r="G37" s="40"/>
      <c r="H37" s="40"/>
      <c r="I37" s="146">
        <v>0</v>
      </c>
      <c r="J37" s="145">
        <f>0</f>
        <v>0</v>
      </c>
      <c r="K37" s="40"/>
      <c r="L37" s="132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2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47"/>
      <c r="D39" s="148" t="s">
        <v>48</v>
      </c>
      <c r="E39" s="149"/>
      <c r="F39" s="149"/>
      <c r="G39" s="150" t="s">
        <v>49</v>
      </c>
      <c r="H39" s="151" t="s">
        <v>50</v>
      </c>
      <c r="I39" s="149"/>
      <c r="J39" s="152">
        <f>SUM(J30:J37)</f>
        <v>0</v>
      </c>
      <c r="K39" s="153"/>
      <c r="L39" s="132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4"/>
      <c r="C40" s="155"/>
      <c r="D40" s="155"/>
      <c r="E40" s="155"/>
      <c r="F40" s="155"/>
      <c r="G40" s="155"/>
      <c r="H40" s="155"/>
      <c r="I40" s="155"/>
      <c r="J40" s="155"/>
      <c r="K40" s="155"/>
      <c r="L40" s="132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32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86</v>
      </c>
      <c r="D45" s="42"/>
      <c r="E45" s="42"/>
      <c r="F45" s="42"/>
      <c r="G45" s="42"/>
      <c r="H45" s="42"/>
      <c r="I45" s="42"/>
      <c r="J45" s="42"/>
      <c r="K45" s="42"/>
      <c r="L45" s="132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2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2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58" t="str">
        <f>E7</f>
        <v>Oprava místní komunikace 2c, bodové závady a sjezdy, parc. č.1000, 1059, 987 a 1044 v k.ú. Hradec u Jeseníka</v>
      </c>
      <c r="F48" s="34"/>
      <c r="G48" s="34"/>
      <c r="H48" s="34"/>
      <c r="I48" s="42"/>
      <c r="J48" s="42"/>
      <c r="K48" s="42"/>
      <c r="L48" s="132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84</v>
      </c>
      <c r="D49" s="42"/>
      <c r="E49" s="42"/>
      <c r="F49" s="42"/>
      <c r="G49" s="42"/>
      <c r="H49" s="42"/>
      <c r="I49" s="42"/>
      <c r="J49" s="42"/>
      <c r="K49" s="42"/>
      <c r="L49" s="132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 xml:space="preserve">01 - Oprava místní komunikace 2c, bodové závady a sjezdy, parc. č.1000, 1059, 987 a 1044 v k.ú. Hradec u </v>
      </c>
      <c r="F50" s="42"/>
      <c r="G50" s="42"/>
      <c r="H50" s="42"/>
      <c r="I50" s="42"/>
      <c r="J50" s="42"/>
      <c r="K50" s="42"/>
      <c r="L50" s="132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2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17. 1. 2025</v>
      </c>
      <c r="K52" s="42"/>
      <c r="L52" s="132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2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Hradec-Nová Ves</v>
      </c>
      <c r="G54" s="42"/>
      <c r="H54" s="42"/>
      <c r="I54" s="34" t="s">
        <v>33</v>
      </c>
      <c r="J54" s="38" t="str">
        <f>E21</f>
        <v xml:space="preserve"> </v>
      </c>
      <c r="K54" s="42"/>
      <c r="L54" s="132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35</v>
      </c>
      <c r="J55" s="38" t="str">
        <f>E24</f>
        <v xml:space="preserve"> </v>
      </c>
      <c r="K55" s="42"/>
      <c r="L55" s="132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2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59" t="s">
        <v>87</v>
      </c>
      <c r="D57" s="160"/>
      <c r="E57" s="160"/>
      <c r="F57" s="160"/>
      <c r="G57" s="160"/>
      <c r="H57" s="160"/>
      <c r="I57" s="160"/>
      <c r="J57" s="161" t="s">
        <v>88</v>
      </c>
      <c r="K57" s="160"/>
      <c r="L57" s="132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2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2" t="s">
        <v>70</v>
      </c>
      <c r="D59" s="42"/>
      <c r="E59" s="42"/>
      <c r="F59" s="42"/>
      <c r="G59" s="42"/>
      <c r="H59" s="42"/>
      <c r="I59" s="42"/>
      <c r="J59" s="104">
        <f>J92</f>
        <v>0</v>
      </c>
      <c r="K59" s="42"/>
      <c r="L59" s="132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89</v>
      </c>
    </row>
    <row r="60" s="9" customFormat="1" ht="24.96" customHeight="1">
      <c r="A60" s="9"/>
      <c r="B60" s="163"/>
      <c r="C60" s="164"/>
      <c r="D60" s="165" t="s">
        <v>90</v>
      </c>
      <c r="E60" s="166"/>
      <c r="F60" s="166"/>
      <c r="G60" s="166"/>
      <c r="H60" s="166"/>
      <c r="I60" s="166"/>
      <c r="J60" s="167">
        <f>J93</f>
        <v>0</v>
      </c>
      <c r="K60" s="164"/>
      <c r="L60" s="16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9"/>
      <c r="C61" s="170"/>
      <c r="D61" s="171" t="s">
        <v>91</v>
      </c>
      <c r="E61" s="172"/>
      <c r="F61" s="172"/>
      <c r="G61" s="172"/>
      <c r="H61" s="172"/>
      <c r="I61" s="172"/>
      <c r="J61" s="173">
        <f>J94</f>
        <v>0</v>
      </c>
      <c r="K61" s="170"/>
      <c r="L61" s="17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9"/>
      <c r="C62" s="170"/>
      <c r="D62" s="171" t="s">
        <v>92</v>
      </c>
      <c r="E62" s="172"/>
      <c r="F62" s="172"/>
      <c r="G62" s="172"/>
      <c r="H62" s="172"/>
      <c r="I62" s="172"/>
      <c r="J62" s="173">
        <f>J122</f>
        <v>0</v>
      </c>
      <c r="K62" s="170"/>
      <c r="L62" s="17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9"/>
      <c r="C63" s="170"/>
      <c r="D63" s="171" t="s">
        <v>93</v>
      </c>
      <c r="E63" s="172"/>
      <c r="F63" s="172"/>
      <c r="G63" s="172"/>
      <c r="H63" s="172"/>
      <c r="I63" s="172"/>
      <c r="J63" s="173">
        <f>J146</f>
        <v>0</v>
      </c>
      <c r="K63" s="170"/>
      <c r="L63" s="17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9"/>
      <c r="C64" s="170"/>
      <c r="D64" s="171" t="s">
        <v>94</v>
      </c>
      <c r="E64" s="172"/>
      <c r="F64" s="172"/>
      <c r="G64" s="172"/>
      <c r="H64" s="172"/>
      <c r="I64" s="172"/>
      <c r="J64" s="173">
        <f>J151</f>
        <v>0</v>
      </c>
      <c r="K64" s="170"/>
      <c r="L64" s="17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9"/>
      <c r="C65" s="170"/>
      <c r="D65" s="171" t="s">
        <v>95</v>
      </c>
      <c r="E65" s="172"/>
      <c r="F65" s="172"/>
      <c r="G65" s="172"/>
      <c r="H65" s="172"/>
      <c r="I65" s="172"/>
      <c r="J65" s="173">
        <f>J164</f>
        <v>0</v>
      </c>
      <c r="K65" s="170"/>
      <c r="L65" s="17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9"/>
      <c r="C66" s="170"/>
      <c r="D66" s="171" t="s">
        <v>96</v>
      </c>
      <c r="E66" s="172"/>
      <c r="F66" s="172"/>
      <c r="G66" s="172"/>
      <c r="H66" s="172"/>
      <c r="I66" s="172"/>
      <c r="J66" s="173">
        <f>J168</f>
        <v>0</v>
      </c>
      <c r="K66" s="170"/>
      <c r="L66" s="17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9"/>
      <c r="C67" s="170"/>
      <c r="D67" s="171" t="s">
        <v>97</v>
      </c>
      <c r="E67" s="172"/>
      <c r="F67" s="172"/>
      <c r="G67" s="172"/>
      <c r="H67" s="172"/>
      <c r="I67" s="172"/>
      <c r="J67" s="173">
        <f>J214</f>
        <v>0</v>
      </c>
      <c r="K67" s="170"/>
      <c r="L67" s="17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9"/>
      <c r="C68" s="170"/>
      <c r="D68" s="171" t="s">
        <v>98</v>
      </c>
      <c r="E68" s="172"/>
      <c r="F68" s="172"/>
      <c r="G68" s="172"/>
      <c r="H68" s="172"/>
      <c r="I68" s="172"/>
      <c r="J68" s="173">
        <f>J246</f>
        <v>0</v>
      </c>
      <c r="K68" s="170"/>
      <c r="L68" s="17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9"/>
      <c r="C69" s="170"/>
      <c r="D69" s="171" t="s">
        <v>99</v>
      </c>
      <c r="E69" s="172"/>
      <c r="F69" s="172"/>
      <c r="G69" s="172"/>
      <c r="H69" s="172"/>
      <c r="I69" s="172"/>
      <c r="J69" s="173">
        <f>J301</f>
        <v>0</v>
      </c>
      <c r="K69" s="170"/>
      <c r="L69" s="17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9"/>
      <c r="C70" s="170"/>
      <c r="D70" s="171" t="s">
        <v>100</v>
      </c>
      <c r="E70" s="172"/>
      <c r="F70" s="172"/>
      <c r="G70" s="172"/>
      <c r="H70" s="172"/>
      <c r="I70" s="172"/>
      <c r="J70" s="173">
        <f>J309</f>
        <v>0</v>
      </c>
      <c r="K70" s="170"/>
      <c r="L70" s="17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69"/>
      <c r="C71" s="170"/>
      <c r="D71" s="171" t="s">
        <v>101</v>
      </c>
      <c r="E71" s="172"/>
      <c r="F71" s="172"/>
      <c r="G71" s="172"/>
      <c r="H71" s="172"/>
      <c r="I71" s="172"/>
      <c r="J71" s="173">
        <f>J312</f>
        <v>0</v>
      </c>
      <c r="K71" s="170"/>
      <c r="L71" s="17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69"/>
      <c r="C72" s="170"/>
      <c r="D72" s="171" t="s">
        <v>102</v>
      </c>
      <c r="E72" s="172"/>
      <c r="F72" s="172"/>
      <c r="G72" s="172"/>
      <c r="H72" s="172"/>
      <c r="I72" s="172"/>
      <c r="J72" s="173">
        <f>J320</f>
        <v>0</v>
      </c>
      <c r="K72" s="170"/>
      <c r="L72" s="17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2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2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32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103</v>
      </c>
      <c r="D79" s="42"/>
      <c r="E79" s="42"/>
      <c r="F79" s="42"/>
      <c r="G79" s="42"/>
      <c r="H79" s="42"/>
      <c r="I79" s="42"/>
      <c r="J79" s="42"/>
      <c r="K79" s="42"/>
      <c r="L79" s="132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2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32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6.25" customHeight="1">
      <c r="A82" s="40"/>
      <c r="B82" s="41"/>
      <c r="C82" s="42"/>
      <c r="D82" s="42"/>
      <c r="E82" s="158" t="str">
        <f>E7</f>
        <v>Oprava místní komunikace 2c, bodové závady a sjezdy, parc. č.1000, 1059, 987 a 1044 v k.ú. Hradec u Jeseníka</v>
      </c>
      <c r="F82" s="34"/>
      <c r="G82" s="34"/>
      <c r="H82" s="34"/>
      <c r="I82" s="42"/>
      <c r="J82" s="42"/>
      <c r="K82" s="42"/>
      <c r="L82" s="132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84</v>
      </c>
      <c r="D83" s="42"/>
      <c r="E83" s="42"/>
      <c r="F83" s="42"/>
      <c r="G83" s="42"/>
      <c r="H83" s="42"/>
      <c r="I83" s="42"/>
      <c r="J83" s="42"/>
      <c r="K83" s="42"/>
      <c r="L83" s="132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30" customHeight="1">
      <c r="A84" s="40"/>
      <c r="B84" s="41"/>
      <c r="C84" s="42"/>
      <c r="D84" s="42"/>
      <c r="E84" s="71" t="str">
        <f>E9</f>
        <v xml:space="preserve">01 - Oprava místní komunikace 2c, bodové závady a sjezdy, parc. č.1000, 1059, 987 a 1044 v k.ú. Hradec u </v>
      </c>
      <c r="F84" s="42"/>
      <c r="G84" s="42"/>
      <c r="H84" s="42"/>
      <c r="I84" s="42"/>
      <c r="J84" s="42"/>
      <c r="K84" s="42"/>
      <c r="L84" s="132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2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F12</f>
        <v xml:space="preserve"> </v>
      </c>
      <c r="G86" s="42"/>
      <c r="H86" s="42"/>
      <c r="I86" s="34" t="s">
        <v>23</v>
      </c>
      <c r="J86" s="74" t="str">
        <f>IF(J12="","",J12)</f>
        <v>17. 1. 2025</v>
      </c>
      <c r="K86" s="42"/>
      <c r="L86" s="132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2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E15</f>
        <v>Obec Hradec-Nová Ves</v>
      </c>
      <c r="G88" s="42"/>
      <c r="H88" s="42"/>
      <c r="I88" s="34" t="s">
        <v>33</v>
      </c>
      <c r="J88" s="38" t="str">
        <f>E21</f>
        <v xml:space="preserve"> </v>
      </c>
      <c r="K88" s="42"/>
      <c r="L88" s="132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31</v>
      </c>
      <c r="D89" s="42"/>
      <c r="E89" s="42"/>
      <c r="F89" s="29" t="str">
        <f>IF(E18="","",E18)</f>
        <v>Vyplň údaj</v>
      </c>
      <c r="G89" s="42"/>
      <c r="H89" s="42"/>
      <c r="I89" s="34" t="s">
        <v>35</v>
      </c>
      <c r="J89" s="38" t="str">
        <f>E24</f>
        <v xml:space="preserve"> </v>
      </c>
      <c r="K89" s="42"/>
      <c r="L89" s="132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2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75"/>
      <c r="B91" s="176"/>
      <c r="C91" s="177" t="s">
        <v>104</v>
      </c>
      <c r="D91" s="178" t="s">
        <v>57</v>
      </c>
      <c r="E91" s="178" t="s">
        <v>53</v>
      </c>
      <c r="F91" s="178" t="s">
        <v>54</v>
      </c>
      <c r="G91" s="178" t="s">
        <v>105</v>
      </c>
      <c r="H91" s="178" t="s">
        <v>106</v>
      </c>
      <c r="I91" s="178" t="s">
        <v>107</v>
      </c>
      <c r="J91" s="178" t="s">
        <v>88</v>
      </c>
      <c r="K91" s="179" t="s">
        <v>108</v>
      </c>
      <c r="L91" s="180"/>
      <c r="M91" s="94" t="s">
        <v>19</v>
      </c>
      <c r="N91" s="95" t="s">
        <v>42</v>
      </c>
      <c r="O91" s="95" t="s">
        <v>109</v>
      </c>
      <c r="P91" s="95" t="s">
        <v>110</v>
      </c>
      <c r="Q91" s="95" t="s">
        <v>111</v>
      </c>
      <c r="R91" s="95" t="s">
        <v>112</v>
      </c>
      <c r="S91" s="95" t="s">
        <v>113</v>
      </c>
      <c r="T91" s="96" t="s">
        <v>114</v>
      </c>
      <c r="U91" s="175"/>
      <c r="V91" s="175"/>
      <c r="W91" s="175"/>
      <c r="X91" s="175"/>
      <c r="Y91" s="175"/>
      <c r="Z91" s="175"/>
      <c r="AA91" s="175"/>
      <c r="AB91" s="175"/>
      <c r="AC91" s="175"/>
      <c r="AD91" s="175"/>
      <c r="AE91" s="175"/>
    </row>
    <row r="92" s="2" customFormat="1" ht="22.8" customHeight="1">
      <c r="A92" s="40"/>
      <c r="B92" s="41"/>
      <c r="C92" s="101" t="s">
        <v>115</v>
      </c>
      <c r="D92" s="42"/>
      <c r="E92" s="42"/>
      <c r="F92" s="42"/>
      <c r="G92" s="42"/>
      <c r="H92" s="42"/>
      <c r="I92" s="42"/>
      <c r="J92" s="181">
        <f>BK92</f>
        <v>0</v>
      </c>
      <c r="K92" s="42"/>
      <c r="L92" s="46"/>
      <c r="M92" s="97"/>
      <c r="N92" s="182"/>
      <c r="O92" s="98"/>
      <c r="P92" s="183">
        <f>P93</f>
        <v>0</v>
      </c>
      <c r="Q92" s="98"/>
      <c r="R92" s="183">
        <f>R93</f>
        <v>176.35762475000001</v>
      </c>
      <c r="S92" s="98"/>
      <c r="T92" s="184">
        <f>T93</f>
        <v>173.12000000000001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71</v>
      </c>
      <c r="AU92" s="19" t="s">
        <v>89</v>
      </c>
      <c r="BK92" s="185">
        <f>BK93</f>
        <v>0</v>
      </c>
    </row>
    <row r="93" s="12" customFormat="1" ht="25.92" customHeight="1">
      <c r="A93" s="12"/>
      <c r="B93" s="186"/>
      <c r="C93" s="187"/>
      <c r="D93" s="188" t="s">
        <v>71</v>
      </c>
      <c r="E93" s="189" t="s">
        <v>116</v>
      </c>
      <c r="F93" s="189" t="s">
        <v>117</v>
      </c>
      <c r="G93" s="187"/>
      <c r="H93" s="187"/>
      <c r="I93" s="190"/>
      <c r="J93" s="191">
        <f>BK93</f>
        <v>0</v>
      </c>
      <c r="K93" s="187"/>
      <c r="L93" s="192"/>
      <c r="M93" s="193"/>
      <c r="N93" s="194"/>
      <c r="O93" s="194"/>
      <c r="P93" s="195">
        <f>P94+P122+P146+P151+P164+P168+P214+P246+P301+P309+P312+P320</f>
        <v>0</v>
      </c>
      <c r="Q93" s="194"/>
      <c r="R93" s="195">
        <f>R94+R122+R146+R151+R164+R168+R214+R246+R301+R309+R312+R320</f>
        <v>176.35762475000001</v>
      </c>
      <c r="S93" s="194"/>
      <c r="T93" s="196">
        <f>T94+T122+T146+T151+T164+T168+T214+T246+T301+T309+T312+T320</f>
        <v>173.12000000000001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97" t="s">
        <v>80</v>
      </c>
      <c r="AT93" s="198" t="s">
        <v>71</v>
      </c>
      <c r="AU93" s="198" t="s">
        <v>72</v>
      </c>
      <c r="AY93" s="197" t="s">
        <v>118</v>
      </c>
      <c r="BK93" s="199">
        <f>BK94+BK122+BK146+BK151+BK164+BK168+BK214+BK246+BK301+BK309+BK312+BK320</f>
        <v>0</v>
      </c>
    </row>
    <row r="94" s="12" customFormat="1" ht="22.8" customHeight="1">
      <c r="A94" s="12"/>
      <c r="B94" s="186"/>
      <c r="C94" s="187"/>
      <c r="D94" s="188" t="s">
        <v>71</v>
      </c>
      <c r="E94" s="200" t="s">
        <v>80</v>
      </c>
      <c r="F94" s="200" t="s">
        <v>119</v>
      </c>
      <c r="G94" s="187"/>
      <c r="H94" s="187"/>
      <c r="I94" s="190"/>
      <c r="J94" s="201">
        <f>BK94</f>
        <v>0</v>
      </c>
      <c r="K94" s="187"/>
      <c r="L94" s="192"/>
      <c r="M94" s="193"/>
      <c r="N94" s="194"/>
      <c r="O94" s="194"/>
      <c r="P94" s="195">
        <f>SUM(P95:P121)</f>
        <v>0</v>
      </c>
      <c r="Q94" s="194"/>
      <c r="R94" s="195">
        <f>SUM(R95:R121)</f>
        <v>0</v>
      </c>
      <c r="S94" s="194"/>
      <c r="T94" s="196">
        <f>SUM(T95:T121)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97" t="s">
        <v>80</v>
      </c>
      <c r="AT94" s="198" t="s">
        <v>71</v>
      </c>
      <c r="AU94" s="198" t="s">
        <v>80</v>
      </c>
      <c r="AY94" s="197" t="s">
        <v>118</v>
      </c>
      <c r="BK94" s="199">
        <f>SUM(BK95:BK121)</f>
        <v>0</v>
      </c>
    </row>
    <row r="95" s="2" customFormat="1" ht="44.25" customHeight="1">
      <c r="A95" s="40"/>
      <c r="B95" s="41"/>
      <c r="C95" s="202" t="s">
        <v>80</v>
      </c>
      <c r="D95" s="202" t="s">
        <v>120</v>
      </c>
      <c r="E95" s="203" t="s">
        <v>121</v>
      </c>
      <c r="F95" s="204" t="s">
        <v>122</v>
      </c>
      <c r="G95" s="205" t="s">
        <v>123</v>
      </c>
      <c r="H95" s="206">
        <v>65.450000000000003</v>
      </c>
      <c r="I95" s="207"/>
      <c r="J95" s="208">
        <f>ROUND(I95*H95,2)</f>
        <v>0</v>
      </c>
      <c r="K95" s="204" t="s">
        <v>124</v>
      </c>
      <c r="L95" s="46"/>
      <c r="M95" s="209" t="s">
        <v>19</v>
      </c>
      <c r="N95" s="210" t="s">
        <v>43</v>
      </c>
      <c r="O95" s="86"/>
      <c r="P95" s="211">
        <f>O95*H95</f>
        <v>0</v>
      </c>
      <c r="Q95" s="211">
        <v>0</v>
      </c>
      <c r="R95" s="211">
        <f>Q95*H95</f>
        <v>0</v>
      </c>
      <c r="S95" s="211">
        <v>0</v>
      </c>
      <c r="T95" s="212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3" t="s">
        <v>125</v>
      </c>
      <c r="AT95" s="213" t="s">
        <v>120</v>
      </c>
      <c r="AU95" s="213" t="s">
        <v>82</v>
      </c>
      <c r="AY95" s="19" t="s">
        <v>118</v>
      </c>
      <c r="BE95" s="214">
        <f>IF(N95="základní",J95,0)</f>
        <v>0</v>
      </c>
      <c r="BF95" s="214">
        <f>IF(N95="snížená",J95,0)</f>
        <v>0</v>
      </c>
      <c r="BG95" s="214">
        <f>IF(N95="zákl. přenesená",J95,0)</f>
        <v>0</v>
      </c>
      <c r="BH95" s="214">
        <f>IF(N95="sníž. přenesená",J95,0)</f>
        <v>0</v>
      </c>
      <c r="BI95" s="214">
        <f>IF(N95="nulová",J95,0)</f>
        <v>0</v>
      </c>
      <c r="BJ95" s="19" t="s">
        <v>80</v>
      </c>
      <c r="BK95" s="214">
        <f>ROUND(I95*H95,2)</f>
        <v>0</v>
      </c>
      <c r="BL95" s="19" t="s">
        <v>125</v>
      </c>
      <c r="BM95" s="213" t="s">
        <v>126</v>
      </c>
    </row>
    <row r="96" s="2" customFormat="1">
      <c r="A96" s="40"/>
      <c r="B96" s="41"/>
      <c r="C96" s="42"/>
      <c r="D96" s="215" t="s">
        <v>127</v>
      </c>
      <c r="E96" s="42"/>
      <c r="F96" s="216" t="s">
        <v>128</v>
      </c>
      <c r="G96" s="42"/>
      <c r="H96" s="42"/>
      <c r="I96" s="217"/>
      <c r="J96" s="42"/>
      <c r="K96" s="42"/>
      <c r="L96" s="46"/>
      <c r="M96" s="218"/>
      <c r="N96" s="219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127</v>
      </c>
      <c r="AU96" s="19" t="s">
        <v>82</v>
      </c>
    </row>
    <row r="97" s="13" customFormat="1">
      <c r="A97" s="13"/>
      <c r="B97" s="220"/>
      <c r="C97" s="221"/>
      <c r="D97" s="222" t="s">
        <v>129</v>
      </c>
      <c r="E97" s="223" t="s">
        <v>19</v>
      </c>
      <c r="F97" s="224" t="s">
        <v>130</v>
      </c>
      <c r="G97" s="221"/>
      <c r="H97" s="223" t="s">
        <v>19</v>
      </c>
      <c r="I97" s="225"/>
      <c r="J97" s="221"/>
      <c r="K97" s="221"/>
      <c r="L97" s="226"/>
      <c r="M97" s="227"/>
      <c r="N97" s="228"/>
      <c r="O97" s="228"/>
      <c r="P97" s="228"/>
      <c r="Q97" s="228"/>
      <c r="R97" s="228"/>
      <c r="S97" s="228"/>
      <c r="T97" s="229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0" t="s">
        <v>129</v>
      </c>
      <c r="AU97" s="230" t="s">
        <v>82</v>
      </c>
      <c r="AV97" s="13" t="s">
        <v>80</v>
      </c>
      <c r="AW97" s="13" t="s">
        <v>34</v>
      </c>
      <c r="AX97" s="13" t="s">
        <v>72</v>
      </c>
      <c r="AY97" s="230" t="s">
        <v>118</v>
      </c>
    </row>
    <row r="98" s="14" customFormat="1">
      <c r="A98" s="14"/>
      <c r="B98" s="231"/>
      <c r="C98" s="232"/>
      <c r="D98" s="222" t="s">
        <v>129</v>
      </c>
      <c r="E98" s="233" t="s">
        <v>19</v>
      </c>
      <c r="F98" s="234" t="s">
        <v>131</v>
      </c>
      <c r="G98" s="232"/>
      <c r="H98" s="235">
        <v>20.25</v>
      </c>
      <c r="I98" s="236"/>
      <c r="J98" s="232"/>
      <c r="K98" s="232"/>
      <c r="L98" s="237"/>
      <c r="M98" s="238"/>
      <c r="N98" s="239"/>
      <c r="O98" s="239"/>
      <c r="P98" s="239"/>
      <c r="Q98" s="239"/>
      <c r="R98" s="239"/>
      <c r="S98" s="239"/>
      <c r="T98" s="240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1" t="s">
        <v>129</v>
      </c>
      <c r="AU98" s="241" t="s">
        <v>82</v>
      </c>
      <c r="AV98" s="14" t="s">
        <v>82</v>
      </c>
      <c r="AW98" s="14" t="s">
        <v>34</v>
      </c>
      <c r="AX98" s="14" t="s">
        <v>72</v>
      </c>
      <c r="AY98" s="241" t="s">
        <v>118</v>
      </c>
    </row>
    <row r="99" s="13" customFormat="1">
      <c r="A99" s="13"/>
      <c r="B99" s="220"/>
      <c r="C99" s="221"/>
      <c r="D99" s="222" t="s">
        <v>129</v>
      </c>
      <c r="E99" s="223" t="s">
        <v>19</v>
      </c>
      <c r="F99" s="224" t="s">
        <v>132</v>
      </c>
      <c r="G99" s="221"/>
      <c r="H99" s="223" t="s">
        <v>19</v>
      </c>
      <c r="I99" s="225"/>
      <c r="J99" s="221"/>
      <c r="K99" s="221"/>
      <c r="L99" s="226"/>
      <c r="M99" s="227"/>
      <c r="N99" s="228"/>
      <c r="O99" s="228"/>
      <c r="P99" s="228"/>
      <c r="Q99" s="228"/>
      <c r="R99" s="228"/>
      <c r="S99" s="228"/>
      <c r="T99" s="229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0" t="s">
        <v>129</v>
      </c>
      <c r="AU99" s="230" t="s">
        <v>82</v>
      </c>
      <c r="AV99" s="13" t="s">
        <v>80</v>
      </c>
      <c r="AW99" s="13" t="s">
        <v>34</v>
      </c>
      <c r="AX99" s="13" t="s">
        <v>72</v>
      </c>
      <c r="AY99" s="230" t="s">
        <v>118</v>
      </c>
    </row>
    <row r="100" s="14" customFormat="1">
      <c r="A100" s="14"/>
      <c r="B100" s="231"/>
      <c r="C100" s="232"/>
      <c r="D100" s="222" t="s">
        <v>129</v>
      </c>
      <c r="E100" s="233" t="s">
        <v>19</v>
      </c>
      <c r="F100" s="234" t="s">
        <v>133</v>
      </c>
      <c r="G100" s="232"/>
      <c r="H100" s="235">
        <v>3</v>
      </c>
      <c r="I100" s="236"/>
      <c r="J100" s="232"/>
      <c r="K100" s="232"/>
      <c r="L100" s="237"/>
      <c r="M100" s="238"/>
      <c r="N100" s="239"/>
      <c r="O100" s="239"/>
      <c r="P100" s="239"/>
      <c r="Q100" s="239"/>
      <c r="R100" s="239"/>
      <c r="S100" s="239"/>
      <c r="T100" s="240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1" t="s">
        <v>129</v>
      </c>
      <c r="AU100" s="241" t="s">
        <v>82</v>
      </c>
      <c r="AV100" s="14" t="s">
        <v>82</v>
      </c>
      <c r="AW100" s="14" t="s">
        <v>34</v>
      </c>
      <c r="AX100" s="14" t="s">
        <v>72</v>
      </c>
      <c r="AY100" s="241" t="s">
        <v>118</v>
      </c>
    </row>
    <row r="101" s="13" customFormat="1">
      <c r="A101" s="13"/>
      <c r="B101" s="220"/>
      <c r="C101" s="221"/>
      <c r="D101" s="222" t="s">
        <v>129</v>
      </c>
      <c r="E101" s="223" t="s">
        <v>19</v>
      </c>
      <c r="F101" s="224" t="s">
        <v>134</v>
      </c>
      <c r="G101" s="221"/>
      <c r="H101" s="223" t="s">
        <v>19</v>
      </c>
      <c r="I101" s="225"/>
      <c r="J101" s="221"/>
      <c r="K101" s="221"/>
      <c r="L101" s="226"/>
      <c r="M101" s="227"/>
      <c r="N101" s="228"/>
      <c r="O101" s="228"/>
      <c r="P101" s="228"/>
      <c r="Q101" s="228"/>
      <c r="R101" s="228"/>
      <c r="S101" s="228"/>
      <c r="T101" s="229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0" t="s">
        <v>129</v>
      </c>
      <c r="AU101" s="230" t="s">
        <v>82</v>
      </c>
      <c r="AV101" s="13" t="s">
        <v>80</v>
      </c>
      <c r="AW101" s="13" t="s">
        <v>34</v>
      </c>
      <c r="AX101" s="13" t="s">
        <v>72</v>
      </c>
      <c r="AY101" s="230" t="s">
        <v>118</v>
      </c>
    </row>
    <row r="102" s="14" customFormat="1">
      <c r="A102" s="14"/>
      <c r="B102" s="231"/>
      <c r="C102" s="232"/>
      <c r="D102" s="222" t="s">
        <v>129</v>
      </c>
      <c r="E102" s="233" t="s">
        <v>19</v>
      </c>
      <c r="F102" s="234" t="s">
        <v>135</v>
      </c>
      <c r="G102" s="232"/>
      <c r="H102" s="235">
        <v>7.5</v>
      </c>
      <c r="I102" s="236"/>
      <c r="J102" s="232"/>
      <c r="K102" s="232"/>
      <c r="L102" s="237"/>
      <c r="M102" s="238"/>
      <c r="N102" s="239"/>
      <c r="O102" s="239"/>
      <c r="P102" s="239"/>
      <c r="Q102" s="239"/>
      <c r="R102" s="239"/>
      <c r="S102" s="239"/>
      <c r="T102" s="240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1" t="s">
        <v>129</v>
      </c>
      <c r="AU102" s="241" t="s">
        <v>82</v>
      </c>
      <c r="AV102" s="14" t="s">
        <v>82</v>
      </c>
      <c r="AW102" s="14" t="s">
        <v>34</v>
      </c>
      <c r="AX102" s="14" t="s">
        <v>72</v>
      </c>
      <c r="AY102" s="241" t="s">
        <v>118</v>
      </c>
    </row>
    <row r="103" s="13" customFormat="1">
      <c r="A103" s="13"/>
      <c r="B103" s="220"/>
      <c r="C103" s="221"/>
      <c r="D103" s="222" t="s">
        <v>129</v>
      </c>
      <c r="E103" s="223" t="s">
        <v>19</v>
      </c>
      <c r="F103" s="224" t="s">
        <v>136</v>
      </c>
      <c r="G103" s="221"/>
      <c r="H103" s="223" t="s">
        <v>19</v>
      </c>
      <c r="I103" s="225"/>
      <c r="J103" s="221"/>
      <c r="K103" s="221"/>
      <c r="L103" s="226"/>
      <c r="M103" s="227"/>
      <c r="N103" s="228"/>
      <c r="O103" s="228"/>
      <c r="P103" s="228"/>
      <c r="Q103" s="228"/>
      <c r="R103" s="228"/>
      <c r="S103" s="228"/>
      <c r="T103" s="22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0" t="s">
        <v>129</v>
      </c>
      <c r="AU103" s="230" t="s">
        <v>82</v>
      </c>
      <c r="AV103" s="13" t="s">
        <v>80</v>
      </c>
      <c r="AW103" s="13" t="s">
        <v>34</v>
      </c>
      <c r="AX103" s="13" t="s">
        <v>72</v>
      </c>
      <c r="AY103" s="230" t="s">
        <v>118</v>
      </c>
    </row>
    <row r="104" s="14" customFormat="1">
      <c r="A104" s="14"/>
      <c r="B104" s="231"/>
      <c r="C104" s="232"/>
      <c r="D104" s="222" t="s">
        <v>129</v>
      </c>
      <c r="E104" s="233" t="s">
        <v>19</v>
      </c>
      <c r="F104" s="234" t="s">
        <v>137</v>
      </c>
      <c r="G104" s="232"/>
      <c r="H104" s="235">
        <v>20</v>
      </c>
      <c r="I104" s="236"/>
      <c r="J104" s="232"/>
      <c r="K104" s="232"/>
      <c r="L104" s="237"/>
      <c r="M104" s="238"/>
      <c r="N104" s="239"/>
      <c r="O104" s="239"/>
      <c r="P104" s="239"/>
      <c r="Q104" s="239"/>
      <c r="R104" s="239"/>
      <c r="S104" s="239"/>
      <c r="T104" s="240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1" t="s">
        <v>129</v>
      </c>
      <c r="AU104" s="241" t="s">
        <v>82</v>
      </c>
      <c r="AV104" s="14" t="s">
        <v>82</v>
      </c>
      <c r="AW104" s="14" t="s">
        <v>34</v>
      </c>
      <c r="AX104" s="14" t="s">
        <v>72</v>
      </c>
      <c r="AY104" s="241" t="s">
        <v>118</v>
      </c>
    </row>
    <row r="105" s="13" customFormat="1">
      <c r="A105" s="13"/>
      <c r="B105" s="220"/>
      <c r="C105" s="221"/>
      <c r="D105" s="222" t="s">
        <v>129</v>
      </c>
      <c r="E105" s="223" t="s">
        <v>19</v>
      </c>
      <c r="F105" s="224" t="s">
        <v>138</v>
      </c>
      <c r="G105" s="221"/>
      <c r="H105" s="223" t="s">
        <v>19</v>
      </c>
      <c r="I105" s="225"/>
      <c r="J105" s="221"/>
      <c r="K105" s="221"/>
      <c r="L105" s="226"/>
      <c r="M105" s="227"/>
      <c r="N105" s="228"/>
      <c r="O105" s="228"/>
      <c r="P105" s="228"/>
      <c r="Q105" s="228"/>
      <c r="R105" s="228"/>
      <c r="S105" s="228"/>
      <c r="T105" s="22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0" t="s">
        <v>129</v>
      </c>
      <c r="AU105" s="230" t="s">
        <v>82</v>
      </c>
      <c r="AV105" s="13" t="s">
        <v>80</v>
      </c>
      <c r="AW105" s="13" t="s">
        <v>34</v>
      </c>
      <c r="AX105" s="13" t="s">
        <v>72</v>
      </c>
      <c r="AY105" s="230" t="s">
        <v>118</v>
      </c>
    </row>
    <row r="106" s="14" customFormat="1">
      <c r="A106" s="14"/>
      <c r="B106" s="231"/>
      <c r="C106" s="232"/>
      <c r="D106" s="222" t="s">
        <v>129</v>
      </c>
      <c r="E106" s="233" t="s">
        <v>19</v>
      </c>
      <c r="F106" s="234" t="s">
        <v>139</v>
      </c>
      <c r="G106" s="232"/>
      <c r="H106" s="235">
        <v>14.699999999999999</v>
      </c>
      <c r="I106" s="236"/>
      <c r="J106" s="232"/>
      <c r="K106" s="232"/>
      <c r="L106" s="237"/>
      <c r="M106" s="238"/>
      <c r="N106" s="239"/>
      <c r="O106" s="239"/>
      <c r="P106" s="239"/>
      <c r="Q106" s="239"/>
      <c r="R106" s="239"/>
      <c r="S106" s="239"/>
      <c r="T106" s="24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1" t="s">
        <v>129</v>
      </c>
      <c r="AU106" s="241" t="s">
        <v>82</v>
      </c>
      <c r="AV106" s="14" t="s">
        <v>82</v>
      </c>
      <c r="AW106" s="14" t="s">
        <v>34</v>
      </c>
      <c r="AX106" s="14" t="s">
        <v>72</v>
      </c>
      <c r="AY106" s="241" t="s">
        <v>118</v>
      </c>
    </row>
    <row r="107" s="15" customFormat="1">
      <c r="A107" s="15"/>
      <c r="B107" s="242"/>
      <c r="C107" s="243"/>
      <c r="D107" s="222" t="s">
        <v>129</v>
      </c>
      <c r="E107" s="244" t="s">
        <v>19</v>
      </c>
      <c r="F107" s="245" t="s">
        <v>140</v>
      </c>
      <c r="G107" s="243"/>
      <c r="H107" s="246">
        <v>65.450000000000003</v>
      </c>
      <c r="I107" s="247"/>
      <c r="J107" s="243"/>
      <c r="K107" s="243"/>
      <c r="L107" s="248"/>
      <c r="M107" s="249"/>
      <c r="N107" s="250"/>
      <c r="O107" s="250"/>
      <c r="P107" s="250"/>
      <c r="Q107" s="250"/>
      <c r="R107" s="250"/>
      <c r="S107" s="250"/>
      <c r="T107" s="251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52" t="s">
        <v>129</v>
      </c>
      <c r="AU107" s="252" t="s">
        <v>82</v>
      </c>
      <c r="AV107" s="15" t="s">
        <v>125</v>
      </c>
      <c r="AW107" s="15" t="s">
        <v>34</v>
      </c>
      <c r="AX107" s="15" t="s">
        <v>80</v>
      </c>
      <c r="AY107" s="252" t="s">
        <v>118</v>
      </c>
    </row>
    <row r="108" s="2" customFormat="1" ht="62.7" customHeight="1">
      <c r="A108" s="40"/>
      <c r="B108" s="41"/>
      <c r="C108" s="202" t="s">
        <v>82</v>
      </c>
      <c r="D108" s="202" t="s">
        <v>120</v>
      </c>
      <c r="E108" s="203" t="s">
        <v>141</v>
      </c>
      <c r="F108" s="204" t="s">
        <v>142</v>
      </c>
      <c r="G108" s="205" t="s">
        <v>123</v>
      </c>
      <c r="H108" s="206">
        <v>65.450000000000003</v>
      </c>
      <c r="I108" s="207"/>
      <c r="J108" s="208">
        <f>ROUND(I108*H108,2)</f>
        <v>0</v>
      </c>
      <c r="K108" s="204" t="s">
        <v>124</v>
      </c>
      <c r="L108" s="46"/>
      <c r="M108" s="209" t="s">
        <v>19</v>
      </c>
      <c r="N108" s="210" t="s">
        <v>43</v>
      </c>
      <c r="O108" s="86"/>
      <c r="P108" s="211">
        <f>O108*H108</f>
        <v>0</v>
      </c>
      <c r="Q108" s="211">
        <v>0</v>
      </c>
      <c r="R108" s="211">
        <f>Q108*H108</f>
        <v>0</v>
      </c>
      <c r="S108" s="211">
        <v>0</v>
      </c>
      <c r="T108" s="212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3" t="s">
        <v>125</v>
      </c>
      <c r="AT108" s="213" t="s">
        <v>120</v>
      </c>
      <c r="AU108" s="213" t="s">
        <v>82</v>
      </c>
      <c r="AY108" s="19" t="s">
        <v>118</v>
      </c>
      <c r="BE108" s="214">
        <f>IF(N108="základní",J108,0)</f>
        <v>0</v>
      </c>
      <c r="BF108" s="214">
        <f>IF(N108="snížená",J108,0)</f>
        <v>0</v>
      </c>
      <c r="BG108" s="214">
        <f>IF(N108="zákl. přenesená",J108,0)</f>
        <v>0</v>
      </c>
      <c r="BH108" s="214">
        <f>IF(N108="sníž. přenesená",J108,0)</f>
        <v>0</v>
      </c>
      <c r="BI108" s="214">
        <f>IF(N108="nulová",J108,0)</f>
        <v>0</v>
      </c>
      <c r="BJ108" s="19" t="s">
        <v>80</v>
      </c>
      <c r="BK108" s="214">
        <f>ROUND(I108*H108,2)</f>
        <v>0</v>
      </c>
      <c r="BL108" s="19" t="s">
        <v>125</v>
      </c>
      <c r="BM108" s="213" t="s">
        <v>143</v>
      </c>
    </row>
    <row r="109" s="2" customFormat="1">
      <c r="A109" s="40"/>
      <c r="B109" s="41"/>
      <c r="C109" s="42"/>
      <c r="D109" s="215" t="s">
        <v>127</v>
      </c>
      <c r="E109" s="42"/>
      <c r="F109" s="216" t="s">
        <v>144</v>
      </c>
      <c r="G109" s="42"/>
      <c r="H109" s="42"/>
      <c r="I109" s="217"/>
      <c r="J109" s="42"/>
      <c r="K109" s="42"/>
      <c r="L109" s="46"/>
      <c r="M109" s="218"/>
      <c r="N109" s="219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127</v>
      </c>
      <c r="AU109" s="19" t="s">
        <v>82</v>
      </c>
    </row>
    <row r="110" s="2" customFormat="1" ht="44.25" customHeight="1">
      <c r="A110" s="40"/>
      <c r="B110" s="41"/>
      <c r="C110" s="202" t="s">
        <v>145</v>
      </c>
      <c r="D110" s="202" t="s">
        <v>120</v>
      </c>
      <c r="E110" s="203" t="s">
        <v>146</v>
      </c>
      <c r="F110" s="204" t="s">
        <v>147</v>
      </c>
      <c r="G110" s="205" t="s">
        <v>148</v>
      </c>
      <c r="H110" s="206">
        <v>104.72</v>
      </c>
      <c r="I110" s="207"/>
      <c r="J110" s="208">
        <f>ROUND(I110*H110,2)</f>
        <v>0</v>
      </c>
      <c r="K110" s="204" t="s">
        <v>124</v>
      </c>
      <c r="L110" s="46"/>
      <c r="M110" s="209" t="s">
        <v>19</v>
      </c>
      <c r="N110" s="210" t="s">
        <v>43</v>
      </c>
      <c r="O110" s="86"/>
      <c r="P110" s="211">
        <f>O110*H110</f>
        <v>0</v>
      </c>
      <c r="Q110" s="211">
        <v>0</v>
      </c>
      <c r="R110" s="211">
        <f>Q110*H110</f>
        <v>0</v>
      </c>
      <c r="S110" s="211">
        <v>0</v>
      </c>
      <c r="T110" s="212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3" t="s">
        <v>125</v>
      </c>
      <c r="AT110" s="213" t="s">
        <v>120</v>
      </c>
      <c r="AU110" s="213" t="s">
        <v>82</v>
      </c>
      <c r="AY110" s="19" t="s">
        <v>118</v>
      </c>
      <c r="BE110" s="214">
        <f>IF(N110="základní",J110,0)</f>
        <v>0</v>
      </c>
      <c r="BF110" s="214">
        <f>IF(N110="snížená",J110,0)</f>
        <v>0</v>
      </c>
      <c r="BG110" s="214">
        <f>IF(N110="zákl. přenesená",J110,0)</f>
        <v>0</v>
      </c>
      <c r="BH110" s="214">
        <f>IF(N110="sníž. přenesená",J110,0)</f>
        <v>0</v>
      </c>
      <c r="BI110" s="214">
        <f>IF(N110="nulová",J110,0)</f>
        <v>0</v>
      </c>
      <c r="BJ110" s="19" t="s">
        <v>80</v>
      </c>
      <c r="BK110" s="214">
        <f>ROUND(I110*H110,2)</f>
        <v>0</v>
      </c>
      <c r="BL110" s="19" t="s">
        <v>125</v>
      </c>
      <c r="BM110" s="213" t="s">
        <v>149</v>
      </c>
    </row>
    <row r="111" s="2" customFormat="1">
      <c r="A111" s="40"/>
      <c r="B111" s="41"/>
      <c r="C111" s="42"/>
      <c r="D111" s="215" t="s">
        <v>127</v>
      </c>
      <c r="E111" s="42"/>
      <c r="F111" s="216" t="s">
        <v>150</v>
      </c>
      <c r="G111" s="42"/>
      <c r="H111" s="42"/>
      <c r="I111" s="217"/>
      <c r="J111" s="42"/>
      <c r="K111" s="42"/>
      <c r="L111" s="46"/>
      <c r="M111" s="218"/>
      <c r="N111" s="219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127</v>
      </c>
      <c r="AU111" s="19" t="s">
        <v>82</v>
      </c>
    </row>
    <row r="112" s="14" customFormat="1">
      <c r="A112" s="14"/>
      <c r="B112" s="231"/>
      <c r="C112" s="232"/>
      <c r="D112" s="222" t="s">
        <v>129</v>
      </c>
      <c r="E112" s="232"/>
      <c r="F112" s="234" t="s">
        <v>151</v>
      </c>
      <c r="G112" s="232"/>
      <c r="H112" s="235">
        <v>104.72</v>
      </c>
      <c r="I112" s="236"/>
      <c r="J112" s="232"/>
      <c r="K112" s="232"/>
      <c r="L112" s="237"/>
      <c r="M112" s="238"/>
      <c r="N112" s="239"/>
      <c r="O112" s="239"/>
      <c r="P112" s="239"/>
      <c r="Q112" s="239"/>
      <c r="R112" s="239"/>
      <c r="S112" s="239"/>
      <c r="T112" s="240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1" t="s">
        <v>129</v>
      </c>
      <c r="AU112" s="241" t="s">
        <v>82</v>
      </c>
      <c r="AV112" s="14" t="s">
        <v>82</v>
      </c>
      <c r="AW112" s="14" t="s">
        <v>4</v>
      </c>
      <c r="AX112" s="14" t="s">
        <v>80</v>
      </c>
      <c r="AY112" s="241" t="s">
        <v>118</v>
      </c>
    </row>
    <row r="113" s="2" customFormat="1" ht="33" customHeight="1">
      <c r="A113" s="40"/>
      <c r="B113" s="41"/>
      <c r="C113" s="202" t="s">
        <v>125</v>
      </c>
      <c r="D113" s="202" t="s">
        <v>120</v>
      </c>
      <c r="E113" s="203" t="s">
        <v>152</v>
      </c>
      <c r="F113" s="204" t="s">
        <v>153</v>
      </c>
      <c r="G113" s="205" t="s">
        <v>154</v>
      </c>
      <c r="H113" s="206">
        <v>142.5</v>
      </c>
      <c r="I113" s="207"/>
      <c r="J113" s="208">
        <f>ROUND(I113*H113,2)</f>
        <v>0</v>
      </c>
      <c r="K113" s="204" t="s">
        <v>124</v>
      </c>
      <c r="L113" s="46"/>
      <c r="M113" s="209" t="s">
        <v>19</v>
      </c>
      <c r="N113" s="210" t="s">
        <v>43</v>
      </c>
      <c r="O113" s="86"/>
      <c r="P113" s="211">
        <f>O113*H113</f>
        <v>0</v>
      </c>
      <c r="Q113" s="211">
        <v>0</v>
      </c>
      <c r="R113" s="211">
        <f>Q113*H113</f>
        <v>0</v>
      </c>
      <c r="S113" s="211">
        <v>0</v>
      </c>
      <c r="T113" s="212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3" t="s">
        <v>125</v>
      </c>
      <c r="AT113" s="213" t="s">
        <v>120</v>
      </c>
      <c r="AU113" s="213" t="s">
        <v>82</v>
      </c>
      <c r="AY113" s="19" t="s">
        <v>118</v>
      </c>
      <c r="BE113" s="214">
        <f>IF(N113="základní",J113,0)</f>
        <v>0</v>
      </c>
      <c r="BF113" s="214">
        <f>IF(N113="snížená",J113,0)</f>
        <v>0</v>
      </c>
      <c r="BG113" s="214">
        <f>IF(N113="zákl. přenesená",J113,0)</f>
        <v>0</v>
      </c>
      <c r="BH113" s="214">
        <f>IF(N113="sníž. přenesená",J113,0)</f>
        <v>0</v>
      </c>
      <c r="BI113" s="214">
        <f>IF(N113="nulová",J113,0)</f>
        <v>0</v>
      </c>
      <c r="BJ113" s="19" t="s">
        <v>80</v>
      </c>
      <c r="BK113" s="214">
        <f>ROUND(I113*H113,2)</f>
        <v>0</v>
      </c>
      <c r="BL113" s="19" t="s">
        <v>125</v>
      </c>
      <c r="BM113" s="213" t="s">
        <v>155</v>
      </c>
    </row>
    <row r="114" s="2" customFormat="1">
      <c r="A114" s="40"/>
      <c r="B114" s="41"/>
      <c r="C114" s="42"/>
      <c r="D114" s="215" t="s">
        <v>127</v>
      </c>
      <c r="E114" s="42"/>
      <c r="F114" s="216" t="s">
        <v>156</v>
      </c>
      <c r="G114" s="42"/>
      <c r="H114" s="42"/>
      <c r="I114" s="217"/>
      <c r="J114" s="42"/>
      <c r="K114" s="42"/>
      <c r="L114" s="46"/>
      <c r="M114" s="218"/>
      <c r="N114" s="219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127</v>
      </c>
      <c r="AU114" s="19" t="s">
        <v>82</v>
      </c>
    </row>
    <row r="115" s="13" customFormat="1">
      <c r="A115" s="13"/>
      <c r="B115" s="220"/>
      <c r="C115" s="221"/>
      <c r="D115" s="222" t="s">
        <v>129</v>
      </c>
      <c r="E115" s="223" t="s">
        <v>19</v>
      </c>
      <c r="F115" s="224" t="s">
        <v>130</v>
      </c>
      <c r="G115" s="221"/>
      <c r="H115" s="223" t="s">
        <v>19</v>
      </c>
      <c r="I115" s="225"/>
      <c r="J115" s="221"/>
      <c r="K115" s="221"/>
      <c r="L115" s="226"/>
      <c r="M115" s="227"/>
      <c r="N115" s="228"/>
      <c r="O115" s="228"/>
      <c r="P115" s="228"/>
      <c r="Q115" s="228"/>
      <c r="R115" s="228"/>
      <c r="S115" s="228"/>
      <c r="T115" s="229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0" t="s">
        <v>129</v>
      </c>
      <c r="AU115" s="230" t="s">
        <v>82</v>
      </c>
      <c r="AV115" s="13" t="s">
        <v>80</v>
      </c>
      <c r="AW115" s="13" t="s">
        <v>34</v>
      </c>
      <c r="AX115" s="13" t="s">
        <v>72</v>
      </c>
      <c r="AY115" s="230" t="s">
        <v>118</v>
      </c>
    </row>
    <row r="116" s="14" customFormat="1">
      <c r="A116" s="14"/>
      <c r="B116" s="231"/>
      <c r="C116" s="232"/>
      <c r="D116" s="222" t="s">
        <v>129</v>
      </c>
      <c r="E116" s="233" t="s">
        <v>19</v>
      </c>
      <c r="F116" s="234" t="s">
        <v>157</v>
      </c>
      <c r="G116" s="232"/>
      <c r="H116" s="235">
        <v>67.5</v>
      </c>
      <c r="I116" s="236"/>
      <c r="J116" s="232"/>
      <c r="K116" s="232"/>
      <c r="L116" s="237"/>
      <c r="M116" s="238"/>
      <c r="N116" s="239"/>
      <c r="O116" s="239"/>
      <c r="P116" s="239"/>
      <c r="Q116" s="239"/>
      <c r="R116" s="239"/>
      <c r="S116" s="239"/>
      <c r="T116" s="240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1" t="s">
        <v>129</v>
      </c>
      <c r="AU116" s="241" t="s">
        <v>82</v>
      </c>
      <c r="AV116" s="14" t="s">
        <v>82</v>
      </c>
      <c r="AW116" s="14" t="s">
        <v>34</v>
      </c>
      <c r="AX116" s="14" t="s">
        <v>72</v>
      </c>
      <c r="AY116" s="241" t="s">
        <v>118</v>
      </c>
    </row>
    <row r="117" s="13" customFormat="1">
      <c r="A117" s="13"/>
      <c r="B117" s="220"/>
      <c r="C117" s="221"/>
      <c r="D117" s="222" t="s">
        <v>129</v>
      </c>
      <c r="E117" s="223" t="s">
        <v>19</v>
      </c>
      <c r="F117" s="224" t="s">
        <v>132</v>
      </c>
      <c r="G117" s="221"/>
      <c r="H117" s="223" t="s">
        <v>19</v>
      </c>
      <c r="I117" s="225"/>
      <c r="J117" s="221"/>
      <c r="K117" s="221"/>
      <c r="L117" s="226"/>
      <c r="M117" s="227"/>
      <c r="N117" s="228"/>
      <c r="O117" s="228"/>
      <c r="P117" s="228"/>
      <c r="Q117" s="228"/>
      <c r="R117" s="228"/>
      <c r="S117" s="228"/>
      <c r="T117" s="229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0" t="s">
        <v>129</v>
      </c>
      <c r="AU117" s="230" t="s">
        <v>82</v>
      </c>
      <c r="AV117" s="13" t="s">
        <v>80</v>
      </c>
      <c r="AW117" s="13" t="s">
        <v>34</v>
      </c>
      <c r="AX117" s="13" t="s">
        <v>72</v>
      </c>
      <c r="AY117" s="230" t="s">
        <v>118</v>
      </c>
    </row>
    <row r="118" s="14" customFormat="1">
      <c r="A118" s="14"/>
      <c r="B118" s="231"/>
      <c r="C118" s="232"/>
      <c r="D118" s="222" t="s">
        <v>129</v>
      </c>
      <c r="E118" s="233" t="s">
        <v>19</v>
      </c>
      <c r="F118" s="234" t="s">
        <v>158</v>
      </c>
      <c r="G118" s="232"/>
      <c r="H118" s="235">
        <v>60</v>
      </c>
      <c r="I118" s="236"/>
      <c r="J118" s="232"/>
      <c r="K118" s="232"/>
      <c r="L118" s="237"/>
      <c r="M118" s="238"/>
      <c r="N118" s="239"/>
      <c r="O118" s="239"/>
      <c r="P118" s="239"/>
      <c r="Q118" s="239"/>
      <c r="R118" s="239"/>
      <c r="S118" s="239"/>
      <c r="T118" s="240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1" t="s">
        <v>129</v>
      </c>
      <c r="AU118" s="241" t="s">
        <v>82</v>
      </c>
      <c r="AV118" s="14" t="s">
        <v>82</v>
      </c>
      <c r="AW118" s="14" t="s">
        <v>34</v>
      </c>
      <c r="AX118" s="14" t="s">
        <v>72</v>
      </c>
      <c r="AY118" s="241" t="s">
        <v>118</v>
      </c>
    </row>
    <row r="119" s="13" customFormat="1">
      <c r="A119" s="13"/>
      <c r="B119" s="220"/>
      <c r="C119" s="221"/>
      <c r="D119" s="222" t="s">
        <v>129</v>
      </c>
      <c r="E119" s="223" t="s">
        <v>19</v>
      </c>
      <c r="F119" s="224" t="s">
        <v>134</v>
      </c>
      <c r="G119" s="221"/>
      <c r="H119" s="223" t="s">
        <v>19</v>
      </c>
      <c r="I119" s="225"/>
      <c r="J119" s="221"/>
      <c r="K119" s="221"/>
      <c r="L119" s="226"/>
      <c r="M119" s="227"/>
      <c r="N119" s="228"/>
      <c r="O119" s="228"/>
      <c r="P119" s="228"/>
      <c r="Q119" s="228"/>
      <c r="R119" s="228"/>
      <c r="S119" s="228"/>
      <c r="T119" s="229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0" t="s">
        <v>129</v>
      </c>
      <c r="AU119" s="230" t="s">
        <v>82</v>
      </c>
      <c r="AV119" s="13" t="s">
        <v>80</v>
      </c>
      <c r="AW119" s="13" t="s">
        <v>34</v>
      </c>
      <c r="AX119" s="13" t="s">
        <v>72</v>
      </c>
      <c r="AY119" s="230" t="s">
        <v>118</v>
      </c>
    </row>
    <row r="120" s="14" customFormat="1">
      <c r="A120" s="14"/>
      <c r="B120" s="231"/>
      <c r="C120" s="232"/>
      <c r="D120" s="222" t="s">
        <v>129</v>
      </c>
      <c r="E120" s="233" t="s">
        <v>19</v>
      </c>
      <c r="F120" s="234" t="s">
        <v>159</v>
      </c>
      <c r="G120" s="232"/>
      <c r="H120" s="235">
        <v>15</v>
      </c>
      <c r="I120" s="236"/>
      <c r="J120" s="232"/>
      <c r="K120" s="232"/>
      <c r="L120" s="237"/>
      <c r="M120" s="238"/>
      <c r="N120" s="239"/>
      <c r="O120" s="239"/>
      <c r="P120" s="239"/>
      <c r="Q120" s="239"/>
      <c r="R120" s="239"/>
      <c r="S120" s="239"/>
      <c r="T120" s="240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1" t="s">
        <v>129</v>
      </c>
      <c r="AU120" s="241" t="s">
        <v>82</v>
      </c>
      <c r="AV120" s="14" t="s">
        <v>82</v>
      </c>
      <c r="AW120" s="14" t="s">
        <v>34</v>
      </c>
      <c r="AX120" s="14" t="s">
        <v>72</v>
      </c>
      <c r="AY120" s="241" t="s">
        <v>118</v>
      </c>
    </row>
    <row r="121" s="15" customFormat="1">
      <c r="A121" s="15"/>
      <c r="B121" s="242"/>
      <c r="C121" s="243"/>
      <c r="D121" s="222" t="s">
        <v>129</v>
      </c>
      <c r="E121" s="244" t="s">
        <v>19</v>
      </c>
      <c r="F121" s="245" t="s">
        <v>140</v>
      </c>
      <c r="G121" s="243"/>
      <c r="H121" s="246">
        <v>142.5</v>
      </c>
      <c r="I121" s="247"/>
      <c r="J121" s="243"/>
      <c r="K121" s="243"/>
      <c r="L121" s="248"/>
      <c r="M121" s="249"/>
      <c r="N121" s="250"/>
      <c r="O121" s="250"/>
      <c r="P121" s="250"/>
      <c r="Q121" s="250"/>
      <c r="R121" s="250"/>
      <c r="S121" s="250"/>
      <c r="T121" s="251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2" t="s">
        <v>129</v>
      </c>
      <c r="AU121" s="252" t="s">
        <v>82</v>
      </c>
      <c r="AV121" s="15" t="s">
        <v>125</v>
      </c>
      <c r="AW121" s="15" t="s">
        <v>34</v>
      </c>
      <c r="AX121" s="15" t="s">
        <v>80</v>
      </c>
      <c r="AY121" s="252" t="s">
        <v>118</v>
      </c>
    </row>
    <row r="122" s="12" customFormat="1" ht="22.8" customHeight="1">
      <c r="A122" s="12"/>
      <c r="B122" s="186"/>
      <c r="C122" s="187"/>
      <c r="D122" s="188" t="s">
        <v>71</v>
      </c>
      <c r="E122" s="200" t="s">
        <v>160</v>
      </c>
      <c r="F122" s="200" t="s">
        <v>161</v>
      </c>
      <c r="G122" s="187"/>
      <c r="H122" s="187"/>
      <c r="I122" s="190"/>
      <c r="J122" s="201">
        <f>BK122</f>
        <v>0</v>
      </c>
      <c r="K122" s="187"/>
      <c r="L122" s="192"/>
      <c r="M122" s="193"/>
      <c r="N122" s="194"/>
      <c r="O122" s="194"/>
      <c r="P122" s="195">
        <f>SUM(P123:P145)</f>
        <v>0</v>
      </c>
      <c r="Q122" s="194"/>
      <c r="R122" s="195">
        <f>SUM(R123:R145)</f>
        <v>0.48218274999999999</v>
      </c>
      <c r="S122" s="194"/>
      <c r="T122" s="196">
        <f>SUM(T123:T145)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97" t="s">
        <v>80</v>
      </c>
      <c r="AT122" s="198" t="s">
        <v>71</v>
      </c>
      <c r="AU122" s="198" t="s">
        <v>80</v>
      </c>
      <c r="AY122" s="197" t="s">
        <v>118</v>
      </c>
      <c r="BK122" s="199">
        <f>SUM(BK123:BK145)</f>
        <v>0</v>
      </c>
    </row>
    <row r="123" s="2" customFormat="1" ht="16.5" customHeight="1">
      <c r="A123" s="40"/>
      <c r="B123" s="41"/>
      <c r="C123" s="202" t="s">
        <v>162</v>
      </c>
      <c r="D123" s="202" t="s">
        <v>120</v>
      </c>
      <c r="E123" s="203" t="s">
        <v>163</v>
      </c>
      <c r="F123" s="204" t="s">
        <v>164</v>
      </c>
      <c r="G123" s="205" t="s">
        <v>123</v>
      </c>
      <c r="H123" s="206">
        <v>0.75</v>
      </c>
      <c r="I123" s="207"/>
      <c r="J123" s="208">
        <f>ROUND(I123*H123,2)</f>
        <v>0</v>
      </c>
      <c r="K123" s="204" t="s">
        <v>124</v>
      </c>
      <c r="L123" s="46"/>
      <c r="M123" s="209" t="s">
        <v>19</v>
      </c>
      <c r="N123" s="210" t="s">
        <v>43</v>
      </c>
      <c r="O123" s="86"/>
      <c r="P123" s="211">
        <f>O123*H123</f>
        <v>0</v>
      </c>
      <c r="Q123" s="211">
        <v>0</v>
      </c>
      <c r="R123" s="211">
        <f>Q123*H123</f>
        <v>0</v>
      </c>
      <c r="S123" s="211">
        <v>0</v>
      </c>
      <c r="T123" s="212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3" t="s">
        <v>125</v>
      </c>
      <c r="AT123" s="213" t="s">
        <v>120</v>
      </c>
      <c r="AU123" s="213" t="s">
        <v>82</v>
      </c>
      <c r="AY123" s="19" t="s">
        <v>118</v>
      </c>
      <c r="BE123" s="214">
        <f>IF(N123="základní",J123,0)</f>
        <v>0</v>
      </c>
      <c r="BF123" s="214">
        <f>IF(N123="snížená",J123,0)</f>
        <v>0</v>
      </c>
      <c r="BG123" s="214">
        <f>IF(N123="zákl. přenesená",J123,0)</f>
        <v>0</v>
      </c>
      <c r="BH123" s="214">
        <f>IF(N123="sníž. přenesená",J123,0)</f>
        <v>0</v>
      </c>
      <c r="BI123" s="214">
        <f>IF(N123="nulová",J123,0)</f>
        <v>0</v>
      </c>
      <c r="BJ123" s="19" t="s">
        <v>80</v>
      </c>
      <c r="BK123" s="214">
        <f>ROUND(I123*H123,2)</f>
        <v>0</v>
      </c>
      <c r="BL123" s="19" t="s">
        <v>125</v>
      </c>
      <c r="BM123" s="213" t="s">
        <v>165</v>
      </c>
    </row>
    <row r="124" s="2" customFormat="1">
      <c r="A124" s="40"/>
      <c r="B124" s="41"/>
      <c r="C124" s="42"/>
      <c r="D124" s="215" t="s">
        <v>127</v>
      </c>
      <c r="E124" s="42"/>
      <c r="F124" s="216" t="s">
        <v>166</v>
      </c>
      <c r="G124" s="42"/>
      <c r="H124" s="42"/>
      <c r="I124" s="217"/>
      <c r="J124" s="42"/>
      <c r="K124" s="42"/>
      <c r="L124" s="46"/>
      <c r="M124" s="218"/>
      <c r="N124" s="219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127</v>
      </c>
      <c r="AU124" s="19" t="s">
        <v>82</v>
      </c>
    </row>
    <row r="125" s="13" customFormat="1">
      <c r="A125" s="13"/>
      <c r="B125" s="220"/>
      <c r="C125" s="221"/>
      <c r="D125" s="222" t="s">
        <v>129</v>
      </c>
      <c r="E125" s="223" t="s">
        <v>19</v>
      </c>
      <c r="F125" s="224" t="s">
        <v>167</v>
      </c>
      <c r="G125" s="221"/>
      <c r="H125" s="223" t="s">
        <v>19</v>
      </c>
      <c r="I125" s="225"/>
      <c r="J125" s="221"/>
      <c r="K125" s="221"/>
      <c r="L125" s="226"/>
      <c r="M125" s="227"/>
      <c r="N125" s="228"/>
      <c r="O125" s="228"/>
      <c r="P125" s="228"/>
      <c r="Q125" s="228"/>
      <c r="R125" s="228"/>
      <c r="S125" s="228"/>
      <c r="T125" s="22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0" t="s">
        <v>129</v>
      </c>
      <c r="AU125" s="230" t="s">
        <v>82</v>
      </c>
      <c r="AV125" s="13" t="s">
        <v>80</v>
      </c>
      <c r="AW125" s="13" t="s">
        <v>34</v>
      </c>
      <c r="AX125" s="13" t="s">
        <v>72</v>
      </c>
      <c r="AY125" s="230" t="s">
        <v>118</v>
      </c>
    </row>
    <row r="126" s="14" customFormat="1">
      <c r="A126" s="14"/>
      <c r="B126" s="231"/>
      <c r="C126" s="232"/>
      <c r="D126" s="222" t="s">
        <v>129</v>
      </c>
      <c r="E126" s="233" t="s">
        <v>19</v>
      </c>
      <c r="F126" s="234" t="s">
        <v>168</v>
      </c>
      <c r="G126" s="232"/>
      <c r="H126" s="235">
        <v>0.75</v>
      </c>
      <c r="I126" s="236"/>
      <c r="J126" s="232"/>
      <c r="K126" s="232"/>
      <c r="L126" s="237"/>
      <c r="M126" s="238"/>
      <c r="N126" s="239"/>
      <c r="O126" s="239"/>
      <c r="P126" s="239"/>
      <c r="Q126" s="239"/>
      <c r="R126" s="239"/>
      <c r="S126" s="239"/>
      <c r="T126" s="24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1" t="s">
        <v>129</v>
      </c>
      <c r="AU126" s="241" t="s">
        <v>82</v>
      </c>
      <c r="AV126" s="14" t="s">
        <v>82</v>
      </c>
      <c r="AW126" s="14" t="s">
        <v>34</v>
      </c>
      <c r="AX126" s="14" t="s">
        <v>72</v>
      </c>
      <c r="AY126" s="241" t="s">
        <v>118</v>
      </c>
    </row>
    <row r="127" s="15" customFormat="1">
      <c r="A127" s="15"/>
      <c r="B127" s="242"/>
      <c r="C127" s="243"/>
      <c r="D127" s="222" t="s">
        <v>129</v>
      </c>
      <c r="E127" s="244" t="s">
        <v>19</v>
      </c>
      <c r="F127" s="245" t="s">
        <v>140</v>
      </c>
      <c r="G127" s="243"/>
      <c r="H127" s="246">
        <v>0.75</v>
      </c>
      <c r="I127" s="247"/>
      <c r="J127" s="243"/>
      <c r="K127" s="243"/>
      <c r="L127" s="248"/>
      <c r="M127" s="249"/>
      <c r="N127" s="250"/>
      <c r="O127" s="250"/>
      <c r="P127" s="250"/>
      <c r="Q127" s="250"/>
      <c r="R127" s="250"/>
      <c r="S127" s="250"/>
      <c r="T127" s="251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52" t="s">
        <v>129</v>
      </c>
      <c r="AU127" s="252" t="s">
        <v>82</v>
      </c>
      <c r="AV127" s="15" t="s">
        <v>125</v>
      </c>
      <c r="AW127" s="15" t="s">
        <v>34</v>
      </c>
      <c r="AX127" s="15" t="s">
        <v>80</v>
      </c>
      <c r="AY127" s="252" t="s">
        <v>118</v>
      </c>
    </row>
    <row r="128" s="2" customFormat="1" ht="24.15" customHeight="1">
      <c r="A128" s="40"/>
      <c r="B128" s="41"/>
      <c r="C128" s="202" t="s">
        <v>169</v>
      </c>
      <c r="D128" s="202" t="s">
        <v>120</v>
      </c>
      <c r="E128" s="203" t="s">
        <v>170</v>
      </c>
      <c r="F128" s="204" t="s">
        <v>171</v>
      </c>
      <c r="G128" s="205" t="s">
        <v>123</v>
      </c>
      <c r="H128" s="206">
        <v>0.75</v>
      </c>
      <c r="I128" s="207"/>
      <c r="J128" s="208">
        <f>ROUND(I128*H128,2)</f>
        <v>0</v>
      </c>
      <c r="K128" s="204" t="s">
        <v>124</v>
      </c>
      <c r="L128" s="46"/>
      <c r="M128" s="209" t="s">
        <v>19</v>
      </c>
      <c r="N128" s="210" t="s">
        <v>43</v>
      </c>
      <c r="O128" s="86"/>
      <c r="P128" s="211">
        <f>O128*H128</f>
        <v>0</v>
      </c>
      <c r="Q128" s="211">
        <v>0.048579999999999998</v>
      </c>
      <c r="R128" s="211">
        <f>Q128*H128</f>
        <v>0.036434999999999995</v>
      </c>
      <c r="S128" s="211">
        <v>0</v>
      </c>
      <c r="T128" s="212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3" t="s">
        <v>125</v>
      </c>
      <c r="AT128" s="213" t="s">
        <v>120</v>
      </c>
      <c r="AU128" s="213" t="s">
        <v>82</v>
      </c>
      <c r="AY128" s="19" t="s">
        <v>118</v>
      </c>
      <c r="BE128" s="214">
        <f>IF(N128="základní",J128,0)</f>
        <v>0</v>
      </c>
      <c r="BF128" s="214">
        <f>IF(N128="snížená",J128,0)</f>
        <v>0</v>
      </c>
      <c r="BG128" s="214">
        <f>IF(N128="zákl. přenesená",J128,0)</f>
        <v>0</v>
      </c>
      <c r="BH128" s="214">
        <f>IF(N128="sníž. přenesená",J128,0)</f>
        <v>0</v>
      </c>
      <c r="BI128" s="214">
        <f>IF(N128="nulová",J128,0)</f>
        <v>0</v>
      </c>
      <c r="BJ128" s="19" t="s">
        <v>80</v>
      </c>
      <c r="BK128" s="214">
        <f>ROUND(I128*H128,2)</f>
        <v>0</v>
      </c>
      <c r="BL128" s="19" t="s">
        <v>125</v>
      </c>
      <c r="BM128" s="213" t="s">
        <v>172</v>
      </c>
    </row>
    <row r="129" s="2" customFormat="1">
      <c r="A129" s="40"/>
      <c r="B129" s="41"/>
      <c r="C129" s="42"/>
      <c r="D129" s="215" t="s">
        <v>127</v>
      </c>
      <c r="E129" s="42"/>
      <c r="F129" s="216" t="s">
        <v>173</v>
      </c>
      <c r="G129" s="42"/>
      <c r="H129" s="42"/>
      <c r="I129" s="217"/>
      <c r="J129" s="42"/>
      <c r="K129" s="42"/>
      <c r="L129" s="46"/>
      <c r="M129" s="218"/>
      <c r="N129" s="219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127</v>
      </c>
      <c r="AU129" s="19" t="s">
        <v>82</v>
      </c>
    </row>
    <row r="130" s="2" customFormat="1" ht="16.5" customHeight="1">
      <c r="A130" s="40"/>
      <c r="B130" s="41"/>
      <c r="C130" s="202" t="s">
        <v>174</v>
      </c>
      <c r="D130" s="202" t="s">
        <v>120</v>
      </c>
      <c r="E130" s="203" t="s">
        <v>175</v>
      </c>
      <c r="F130" s="204" t="s">
        <v>176</v>
      </c>
      <c r="G130" s="205" t="s">
        <v>154</v>
      </c>
      <c r="H130" s="206">
        <v>3</v>
      </c>
      <c r="I130" s="207"/>
      <c r="J130" s="208">
        <f>ROUND(I130*H130,2)</f>
        <v>0</v>
      </c>
      <c r="K130" s="204" t="s">
        <v>124</v>
      </c>
      <c r="L130" s="46"/>
      <c r="M130" s="209" t="s">
        <v>19</v>
      </c>
      <c r="N130" s="210" t="s">
        <v>43</v>
      </c>
      <c r="O130" s="86"/>
      <c r="P130" s="211">
        <f>O130*H130</f>
        <v>0</v>
      </c>
      <c r="Q130" s="211">
        <v>0.041259999999999998</v>
      </c>
      <c r="R130" s="211">
        <f>Q130*H130</f>
        <v>0.12378</v>
      </c>
      <c r="S130" s="211">
        <v>0</v>
      </c>
      <c r="T130" s="212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3" t="s">
        <v>125</v>
      </c>
      <c r="AT130" s="213" t="s">
        <v>120</v>
      </c>
      <c r="AU130" s="213" t="s">
        <v>82</v>
      </c>
      <c r="AY130" s="19" t="s">
        <v>118</v>
      </c>
      <c r="BE130" s="214">
        <f>IF(N130="základní",J130,0)</f>
        <v>0</v>
      </c>
      <c r="BF130" s="214">
        <f>IF(N130="snížená",J130,0)</f>
        <v>0</v>
      </c>
      <c r="BG130" s="214">
        <f>IF(N130="zákl. přenesená",J130,0)</f>
        <v>0</v>
      </c>
      <c r="BH130" s="214">
        <f>IF(N130="sníž. přenesená",J130,0)</f>
        <v>0</v>
      </c>
      <c r="BI130" s="214">
        <f>IF(N130="nulová",J130,0)</f>
        <v>0</v>
      </c>
      <c r="BJ130" s="19" t="s">
        <v>80</v>
      </c>
      <c r="BK130" s="214">
        <f>ROUND(I130*H130,2)</f>
        <v>0</v>
      </c>
      <c r="BL130" s="19" t="s">
        <v>125</v>
      </c>
      <c r="BM130" s="213" t="s">
        <v>177</v>
      </c>
    </row>
    <row r="131" s="2" customFormat="1">
      <c r="A131" s="40"/>
      <c r="B131" s="41"/>
      <c r="C131" s="42"/>
      <c r="D131" s="215" t="s">
        <v>127</v>
      </c>
      <c r="E131" s="42"/>
      <c r="F131" s="216" t="s">
        <v>178</v>
      </c>
      <c r="G131" s="42"/>
      <c r="H131" s="42"/>
      <c r="I131" s="217"/>
      <c r="J131" s="42"/>
      <c r="K131" s="42"/>
      <c r="L131" s="46"/>
      <c r="M131" s="218"/>
      <c r="N131" s="219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127</v>
      </c>
      <c r="AU131" s="19" t="s">
        <v>82</v>
      </c>
    </row>
    <row r="132" s="13" customFormat="1">
      <c r="A132" s="13"/>
      <c r="B132" s="220"/>
      <c r="C132" s="221"/>
      <c r="D132" s="222" t="s">
        <v>129</v>
      </c>
      <c r="E132" s="223" t="s">
        <v>19</v>
      </c>
      <c r="F132" s="224" t="s">
        <v>167</v>
      </c>
      <c r="G132" s="221"/>
      <c r="H132" s="223" t="s">
        <v>19</v>
      </c>
      <c r="I132" s="225"/>
      <c r="J132" s="221"/>
      <c r="K132" s="221"/>
      <c r="L132" s="226"/>
      <c r="M132" s="227"/>
      <c r="N132" s="228"/>
      <c r="O132" s="228"/>
      <c r="P132" s="228"/>
      <c r="Q132" s="228"/>
      <c r="R132" s="228"/>
      <c r="S132" s="228"/>
      <c r="T132" s="22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0" t="s">
        <v>129</v>
      </c>
      <c r="AU132" s="230" t="s">
        <v>82</v>
      </c>
      <c r="AV132" s="13" t="s">
        <v>80</v>
      </c>
      <c r="AW132" s="13" t="s">
        <v>34</v>
      </c>
      <c r="AX132" s="13" t="s">
        <v>72</v>
      </c>
      <c r="AY132" s="230" t="s">
        <v>118</v>
      </c>
    </row>
    <row r="133" s="14" customFormat="1">
      <c r="A133" s="14"/>
      <c r="B133" s="231"/>
      <c r="C133" s="232"/>
      <c r="D133" s="222" t="s">
        <v>129</v>
      </c>
      <c r="E133" s="233" t="s">
        <v>19</v>
      </c>
      <c r="F133" s="234" t="s">
        <v>179</v>
      </c>
      <c r="G133" s="232"/>
      <c r="H133" s="235">
        <v>3</v>
      </c>
      <c r="I133" s="236"/>
      <c r="J133" s="232"/>
      <c r="K133" s="232"/>
      <c r="L133" s="237"/>
      <c r="M133" s="238"/>
      <c r="N133" s="239"/>
      <c r="O133" s="239"/>
      <c r="P133" s="239"/>
      <c r="Q133" s="239"/>
      <c r="R133" s="239"/>
      <c r="S133" s="239"/>
      <c r="T133" s="24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1" t="s">
        <v>129</v>
      </c>
      <c r="AU133" s="241" t="s">
        <v>82</v>
      </c>
      <c r="AV133" s="14" t="s">
        <v>82</v>
      </c>
      <c r="AW133" s="14" t="s">
        <v>34</v>
      </c>
      <c r="AX133" s="14" t="s">
        <v>72</v>
      </c>
      <c r="AY133" s="241" t="s">
        <v>118</v>
      </c>
    </row>
    <row r="134" s="15" customFormat="1">
      <c r="A134" s="15"/>
      <c r="B134" s="242"/>
      <c r="C134" s="243"/>
      <c r="D134" s="222" t="s">
        <v>129</v>
      </c>
      <c r="E134" s="244" t="s">
        <v>19</v>
      </c>
      <c r="F134" s="245" t="s">
        <v>140</v>
      </c>
      <c r="G134" s="243"/>
      <c r="H134" s="246">
        <v>3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52" t="s">
        <v>129</v>
      </c>
      <c r="AU134" s="252" t="s">
        <v>82</v>
      </c>
      <c r="AV134" s="15" t="s">
        <v>125</v>
      </c>
      <c r="AW134" s="15" t="s">
        <v>34</v>
      </c>
      <c r="AX134" s="15" t="s">
        <v>80</v>
      </c>
      <c r="AY134" s="252" t="s">
        <v>118</v>
      </c>
    </row>
    <row r="135" s="2" customFormat="1" ht="16.5" customHeight="1">
      <c r="A135" s="40"/>
      <c r="B135" s="41"/>
      <c r="C135" s="202" t="s">
        <v>180</v>
      </c>
      <c r="D135" s="202" t="s">
        <v>120</v>
      </c>
      <c r="E135" s="203" t="s">
        <v>181</v>
      </c>
      <c r="F135" s="204" t="s">
        <v>182</v>
      </c>
      <c r="G135" s="205" t="s">
        <v>154</v>
      </c>
      <c r="H135" s="206">
        <v>3</v>
      </c>
      <c r="I135" s="207"/>
      <c r="J135" s="208">
        <f>ROUND(I135*H135,2)</f>
        <v>0</v>
      </c>
      <c r="K135" s="204" t="s">
        <v>124</v>
      </c>
      <c r="L135" s="46"/>
      <c r="M135" s="209" t="s">
        <v>19</v>
      </c>
      <c r="N135" s="210" t="s">
        <v>43</v>
      </c>
      <c r="O135" s="86"/>
      <c r="P135" s="211">
        <f>O135*H135</f>
        <v>0</v>
      </c>
      <c r="Q135" s="211">
        <v>2.0000000000000002E-05</v>
      </c>
      <c r="R135" s="211">
        <f>Q135*H135</f>
        <v>6.0000000000000008E-05</v>
      </c>
      <c r="S135" s="211">
        <v>0</v>
      </c>
      <c r="T135" s="212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3" t="s">
        <v>125</v>
      </c>
      <c r="AT135" s="213" t="s">
        <v>120</v>
      </c>
      <c r="AU135" s="213" t="s">
        <v>82</v>
      </c>
      <c r="AY135" s="19" t="s">
        <v>118</v>
      </c>
      <c r="BE135" s="214">
        <f>IF(N135="základní",J135,0)</f>
        <v>0</v>
      </c>
      <c r="BF135" s="214">
        <f>IF(N135="snížená",J135,0)</f>
        <v>0</v>
      </c>
      <c r="BG135" s="214">
        <f>IF(N135="zákl. přenesená",J135,0)</f>
        <v>0</v>
      </c>
      <c r="BH135" s="214">
        <f>IF(N135="sníž. přenesená",J135,0)</f>
        <v>0</v>
      </c>
      <c r="BI135" s="214">
        <f>IF(N135="nulová",J135,0)</f>
        <v>0</v>
      </c>
      <c r="BJ135" s="19" t="s">
        <v>80</v>
      </c>
      <c r="BK135" s="214">
        <f>ROUND(I135*H135,2)</f>
        <v>0</v>
      </c>
      <c r="BL135" s="19" t="s">
        <v>125</v>
      </c>
      <c r="BM135" s="213" t="s">
        <v>183</v>
      </c>
    </row>
    <row r="136" s="2" customFormat="1">
      <c r="A136" s="40"/>
      <c r="B136" s="41"/>
      <c r="C136" s="42"/>
      <c r="D136" s="215" t="s">
        <v>127</v>
      </c>
      <c r="E136" s="42"/>
      <c r="F136" s="216" t="s">
        <v>184</v>
      </c>
      <c r="G136" s="42"/>
      <c r="H136" s="42"/>
      <c r="I136" s="217"/>
      <c r="J136" s="42"/>
      <c r="K136" s="42"/>
      <c r="L136" s="46"/>
      <c r="M136" s="218"/>
      <c r="N136" s="219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127</v>
      </c>
      <c r="AU136" s="19" t="s">
        <v>82</v>
      </c>
    </row>
    <row r="137" s="2" customFormat="1" ht="24.15" customHeight="1">
      <c r="A137" s="40"/>
      <c r="B137" s="41"/>
      <c r="C137" s="202" t="s">
        <v>185</v>
      </c>
      <c r="D137" s="202" t="s">
        <v>120</v>
      </c>
      <c r="E137" s="203" t="s">
        <v>186</v>
      </c>
      <c r="F137" s="204" t="s">
        <v>187</v>
      </c>
      <c r="G137" s="205" t="s">
        <v>148</v>
      </c>
      <c r="H137" s="206">
        <v>0.074999999999999997</v>
      </c>
      <c r="I137" s="207"/>
      <c r="J137" s="208">
        <f>ROUND(I137*H137,2)</f>
        <v>0</v>
      </c>
      <c r="K137" s="204" t="s">
        <v>124</v>
      </c>
      <c r="L137" s="46"/>
      <c r="M137" s="209" t="s">
        <v>19</v>
      </c>
      <c r="N137" s="210" t="s">
        <v>43</v>
      </c>
      <c r="O137" s="86"/>
      <c r="P137" s="211">
        <f>O137*H137</f>
        <v>0</v>
      </c>
      <c r="Q137" s="211">
        <v>1.04877</v>
      </c>
      <c r="R137" s="211">
        <f>Q137*H137</f>
        <v>0.078657749999999998</v>
      </c>
      <c r="S137" s="211">
        <v>0</v>
      </c>
      <c r="T137" s="212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3" t="s">
        <v>125</v>
      </c>
      <c r="AT137" s="213" t="s">
        <v>120</v>
      </c>
      <c r="AU137" s="213" t="s">
        <v>82</v>
      </c>
      <c r="AY137" s="19" t="s">
        <v>118</v>
      </c>
      <c r="BE137" s="214">
        <f>IF(N137="základní",J137,0)</f>
        <v>0</v>
      </c>
      <c r="BF137" s="214">
        <f>IF(N137="snížená",J137,0)</f>
        <v>0</v>
      </c>
      <c r="BG137" s="214">
        <f>IF(N137="zákl. přenesená",J137,0)</f>
        <v>0</v>
      </c>
      <c r="BH137" s="214">
        <f>IF(N137="sníž. přenesená",J137,0)</f>
        <v>0</v>
      </c>
      <c r="BI137" s="214">
        <f>IF(N137="nulová",J137,0)</f>
        <v>0</v>
      </c>
      <c r="BJ137" s="19" t="s">
        <v>80</v>
      </c>
      <c r="BK137" s="214">
        <f>ROUND(I137*H137,2)</f>
        <v>0</v>
      </c>
      <c r="BL137" s="19" t="s">
        <v>125</v>
      </c>
      <c r="BM137" s="213" t="s">
        <v>188</v>
      </c>
    </row>
    <row r="138" s="2" customFormat="1">
      <c r="A138" s="40"/>
      <c r="B138" s="41"/>
      <c r="C138" s="42"/>
      <c r="D138" s="215" t="s">
        <v>127</v>
      </c>
      <c r="E138" s="42"/>
      <c r="F138" s="216" t="s">
        <v>189</v>
      </c>
      <c r="G138" s="42"/>
      <c r="H138" s="42"/>
      <c r="I138" s="217"/>
      <c r="J138" s="42"/>
      <c r="K138" s="42"/>
      <c r="L138" s="46"/>
      <c r="M138" s="218"/>
      <c r="N138" s="219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127</v>
      </c>
      <c r="AU138" s="19" t="s">
        <v>82</v>
      </c>
    </row>
    <row r="139" s="14" customFormat="1">
      <c r="A139" s="14"/>
      <c r="B139" s="231"/>
      <c r="C139" s="232"/>
      <c r="D139" s="222" t="s">
        <v>129</v>
      </c>
      <c r="E139" s="232"/>
      <c r="F139" s="234" t="s">
        <v>190</v>
      </c>
      <c r="G139" s="232"/>
      <c r="H139" s="235">
        <v>0.074999999999999997</v>
      </c>
      <c r="I139" s="236"/>
      <c r="J139" s="232"/>
      <c r="K139" s="232"/>
      <c r="L139" s="237"/>
      <c r="M139" s="238"/>
      <c r="N139" s="239"/>
      <c r="O139" s="239"/>
      <c r="P139" s="239"/>
      <c r="Q139" s="239"/>
      <c r="R139" s="239"/>
      <c r="S139" s="239"/>
      <c r="T139" s="24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1" t="s">
        <v>129</v>
      </c>
      <c r="AU139" s="241" t="s">
        <v>82</v>
      </c>
      <c r="AV139" s="14" t="s">
        <v>82</v>
      </c>
      <c r="AW139" s="14" t="s">
        <v>4</v>
      </c>
      <c r="AX139" s="14" t="s">
        <v>80</v>
      </c>
      <c r="AY139" s="241" t="s">
        <v>118</v>
      </c>
    </row>
    <row r="140" s="2" customFormat="1" ht="24.15" customHeight="1">
      <c r="A140" s="40"/>
      <c r="B140" s="41"/>
      <c r="C140" s="202" t="s">
        <v>191</v>
      </c>
      <c r="D140" s="202" t="s">
        <v>120</v>
      </c>
      <c r="E140" s="203" t="s">
        <v>192</v>
      </c>
      <c r="F140" s="204" t="s">
        <v>193</v>
      </c>
      <c r="G140" s="205" t="s">
        <v>194</v>
      </c>
      <c r="H140" s="206">
        <v>5</v>
      </c>
      <c r="I140" s="207"/>
      <c r="J140" s="208">
        <f>ROUND(I140*H140,2)</f>
        <v>0</v>
      </c>
      <c r="K140" s="204" t="s">
        <v>124</v>
      </c>
      <c r="L140" s="46"/>
      <c r="M140" s="209" t="s">
        <v>19</v>
      </c>
      <c r="N140" s="210" t="s">
        <v>43</v>
      </c>
      <c r="O140" s="86"/>
      <c r="P140" s="211">
        <f>O140*H140</f>
        <v>0</v>
      </c>
      <c r="Q140" s="211">
        <v>0.0039500000000000004</v>
      </c>
      <c r="R140" s="211">
        <f>Q140*H140</f>
        <v>0.019750000000000004</v>
      </c>
      <c r="S140" s="211">
        <v>0</v>
      </c>
      <c r="T140" s="212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3" t="s">
        <v>125</v>
      </c>
      <c r="AT140" s="213" t="s">
        <v>120</v>
      </c>
      <c r="AU140" s="213" t="s">
        <v>82</v>
      </c>
      <c r="AY140" s="19" t="s">
        <v>118</v>
      </c>
      <c r="BE140" s="214">
        <f>IF(N140="základní",J140,0)</f>
        <v>0</v>
      </c>
      <c r="BF140" s="214">
        <f>IF(N140="snížená",J140,0)</f>
        <v>0</v>
      </c>
      <c r="BG140" s="214">
        <f>IF(N140="zákl. přenesená",J140,0)</f>
        <v>0</v>
      </c>
      <c r="BH140" s="214">
        <f>IF(N140="sníž. přenesená",J140,0)</f>
        <v>0</v>
      </c>
      <c r="BI140" s="214">
        <f>IF(N140="nulová",J140,0)</f>
        <v>0</v>
      </c>
      <c r="BJ140" s="19" t="s">
        <v>80</v>
      </c>
      <c r="BK140" s="214">
        <f>ROUND(I140*H140,2)</f>
        <v>0</v>
      </c>
      <c r="BL140" s="19" t="s">
        <v>125</v>
      </c>
      <c r="BM140" s="213" t="s">
        <v>195</v>
      </c>
    </row>
    <row r="141" s="2" customFormat="1">
      <c r="A141" s="40"/>
      <c r="B141" s="41"/>
      <c r="C141" s="42"/>
      <c r="D141" s="215" t="s">
        <v>127</v>
      </c>
      <c r="E141" s="42"/>
      <c r="F141" s="216" t="s">
        <v>196</v>
      </c>
      <c r="G141" s="42"/>
      <c r="H141" s="42"/>
      <c r="I141" s="217"/>
      <c r="J141" s="42"/>
      <c r="K141" s="42"/>
      <c r="L141" s="46"/>
      <c r="M141" s="218"/>
      <c r="N141" s="219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127</v>
      </c>
      <c r="AU141" s="19" t="s">
        <v>82</v>
      </c>
    </row>
    <row r="142" s="13" customFormat="1">
      <c r="A142" s="13"/>
      <c r="B142" s="220"/>
      <c r="C142" s="221"/>
      <c r="D142" s="222" t="s">
        <v>129</v>
      </c>
      <c r="E142" s="223" t="s">
        <v>19</v>
      </c>
      <c r="F142" s="224" t="s">
        <v>167</v>
      </c>
      <c r="G142" s="221"/>
      <c r="H142" s="223" t="s">
        <v>19</v>
      </c>
      <c r="I142" s="225"/>
      <c r="J142" s="221"/>
      <c r="K142" s="221"/>
      <c r="L142" s="226"/>
      <c r="M142" s="227"/>
      <c r="N142" s="228"/>
      <c r="O142" s="228"/>
      <c r="P142" s="228"/>
      <c r="Q142" s="228"/>
      <c r="R142" s="228"/>
      <c r="S142" s="228"/>
      <c r="T142" s="22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0" t="s">
        <v>129</v>
      </c>
      <c r="AU142" s="230" t="s">
        <v>82</v>
      </c>
      <c r="AV142" s="13" t="s">
        <v>80</v>
      </c>
      <c r="AW142" s="13" t="s">
        <v>34</v>
      </c>
      <c r="AX142" s="13" t="s">
        <v>72</v>
      </c>
      <c r="AY142" s="230" t="s">
        <v>118</v>
      </c>
    </row>
    <row r="143" s="14" customFormat="1">
      <c r="A143" s="14"/>
      <c r="B143" s="231"/>
      <c r="C143" s="232"/>
      <c r="D143" s="222" t="s">
        <v>129</v>
      </c>
      <c r="E143" s="233" t="s">
        <v>19</v>
      </c>
      <c r="F143" s="234" t="s">
        <v>197</v>
      </c>
      <c r="G143" s="232"/>
      <c r="H143" s="235">
        <v>5</v>
      </c>
      <c r="I143" s="236"/>
      <c r="J143" s="232"/>
      <c r="K143" s="232"/>
      <c r="L143" s="237"/>
      <c r="M143" s="238"/>
      <c r="N143" s="239"/>
      <c r="O143" s="239"/>
      <c r="P143" s="239"/>
      <c r="Q143" s="239"/>
      <c r="R143" s="239"/>
      <c r="S143" s="239"/>
      <c r="T143" s="24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1" t="s">
        <v>129</v>
      </c>
      <c r="AU143" s="241" t="s">
        <v>82</v>
      </c>
      <c r="AV143" s="14" t="s">
        <v>82</v>
      </c>
      <c r="AW143" s="14" t="s">
        <v>34</v>
      </c>
      <c r="AX143" s="14" t="s">
        <v>72</v>
      </c>
      <c r="AY143" s="241" t="s">
        <v>118</v>
      </c>
    </row>
    <row r="144" s="15" customFormat="1">
      <c r="A144" s="15"/>
      <c r="B144" s="242"/>
      <c r="C144" s="243"/>
      <c r="D144" s="222" t="s">
        <v>129</v>
      </c>
      <c r="E144" s="244" t="s">
        <v>19</v>
      </c>
      <c r="F144" s="245" t="s">
        <v>140</v>
      </c>
      <c r="G144" s="243"/>
      <c r="H144" s="246">
        <v>5</v>
      </c>
      <c r="I144" s="247"/>
      <c r="J144" s="243"/>
      <c r="K144" s="243"/>
      <c r="L144" s="248"/>
      <c r="M144" s="249"/>
      <c r="N144" s="250"/>
      <c r="O144" s="250"/>
      <c r="P144" s="250"/>
      <c r="Q144" s="250"/>
      <c r="R144" s="250"/>
      <c r="S144" s="250"/>
      <c r="T144" s="251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52" t="s">
        <v>129</v>
      </c>
      <c r="AU144" s="252" t="s">
        <v>82</v>
      </c>
      <c r="AV144" s="15" t="s">
        <v>125</v>
      </c>
      <c r="AW144" s="15" t="s">
        <v>34</v>
      </c>
      <c r="AX144" s="15" t="s">
        <v>80</v>
      </c>
      <c r="AY144" s="252" t="s">
        <v>118</v>
      </c>
    </row>
    <row r="145" s="2" customFormat="1" ht="16.5" customHeight="1">
      <c r="A145" s="40"/>
      <c r="B145" s="41"/>
      <c r="C145" s="253" t="s">
        <v>198</v>
      </c>
      <c r="D145" s="253" t="s">
        <v>199</v>
      </c>
      <c r="E145" s="254" t="s">
        <v>200</v>
      </c>
      <c r="F145" s="255" t="s">
        <v>201</v>
      </c>
      <c r="G145" s="256" t="s">
        <v>194</v>
      </c>
      <c r="H145" s="257">
        <v>5</v>
      </c>
      <c r="I145" s="258"/>
      <c r="J145" s="259">
        <f>ROUND(I145*H145,2)</f>
        <v>0</v>
      </c>
      <c r="K145" s="255" t="s">
        <v>124</v>
      </c>
      <c r="L145" s="260"/>
      <c r="M145" s="261" t="s">
        <v>19</v>
      </c>
      <c r="N145" s="262" t="s">
        <v>43</v>
      </c>
      <c r="O145" s="86"/>
      <c r="P145" s="211">
        <f>O145*H145</f>
        <v>0</v>
      </c>
      <c r="Q145" s="211">
        <v>0.044699999999999997</v>
      </c>
      <c r="R145" s="211">
        <f>Q145*H145</f>
        <v>0.22349999999999998</v>
      </c>
      <c r="S145" s="211">
        <v>0</v>
      </c>
      <c r="T145" s="212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3" t="s">
        <v>180</v>
      </c>
      <c r="AT145" s="213" t="s">
        <v>199</v>
      </c>
      <c r="AU145" s="213" t="s">
        <v>82</v>
      </c>
      <c r="AY145" s="19" t="s">
        <v>118</v>
      </c>
      <c r="BE145" s="214">
        <f>IF(N145="základní",J145,0)</f>
        <v>0</v>
      </c>
      <c r="BF145" s="214">
        <f>IF(N145="snížená",J145,0)</f>
        <v>0</v>
      </c>
      <c r="BG145" s="214">
        <f>IF(N145="zákl. přenesená",J145,0)</f>
        <v>0</v>
      </c>
      <c r="BH145" s="214">
        <f>IF(N145="sníž. přenesená",J145,0)</f>
        <v>0</v>
      </c>
      <c r="BI145" s="214">
        <f>IF(N145="nulová",J145,0)</f>
        <v>0</v>
      </c>
      <c r="BJ145" s="19" t="s">
        <v>80</v>
      </c>
      <c r="BK145" s="214">
        <f>ROUND(I145*H145,2)</f>
        <v>0</v>
      </c>
      <c r="BL145" s="19" t="s">
        <v>125</v>
      </c>
      <c r="BM145" s="213" t="s">
        <v>202</v>
      </c>
    </row>
    <row r="146" s="12" customFormat="1" ht="22.8" customHeight="1">
      <c r="A146" s="12"/>
      <c r="B146" s="186"/>
      <c r="C146" s="187"/>
      <c r="D146" s="188" t="s">
        <v>71</v>
      </c>
      <c r="E146" s="200" t="s">
        <v>203</v>
      </c>
      <c r="F146" s="200" t="s">
        <v>204</v>
      </c>
      <c r="G146" s="187"/>
      <c r="H146" s="187"/>
      <c r="I146" s="190"/>
      <c r="J146" s="201">
        <f>BK146</f>
        <v>0</v>
      </c>
      <c r="K146" s="187"/>
      <c r="L146" s="192"/>
      <c r="M146" s="193"/>
      <c r="N146" s="194"/>
      <c r="O146" s="194"/>
      <c r="P146" s="195">
        <f>SUM(P147:P150)</f>
        <v>0</v>
      </c>
      <c r="Q146" s="194"/>
      <c r="R146" s="195">
        <f>SUM(R147:R150)</f>
        <v>7.8629000000000007</v>
      </c>
      <c r="S146" s="194"/>
      <c r="T146" s="196">
        <f>SUM(T147:T150)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97" t="s">
        <v>80</v>
      </c>
      <c r="AT146" s="198" t="s">
        <v>71</v>
      </c>
      <c r="AU146" s="198" t="s">
        <v>80</v>
      </c>
      <c r="AY146" s="197" t="s">
        <v>118</v>
      </c>
      <c r="BK146" s="199">
        <f>SUM(BK147:BK150)</f>
        <v>0</v>
      </c>
    </row>
    <row r="147" s="2" customFormat="1" ht="24.15" customHeight="1">
      <c r="A147" s="40"/>
      <c r="B147" s="41"/>
      <c r="C147" s="202" t="s">
        <v>8</v>
      </c>
      <c r="D147" s="202" t="s">
        <v>120</v>
      </c>
      <c r="E147" s="203" t="s">
        <v>205</v>
      </c>
      <c r="F147" s="204" t="s">
        <v>206</v>
      </c>
      <c r="G147" s="205" t="s">
        <v>207</v>
      </c>
      <c r="H147" s="206">
        <v>1</v>
      </c>
      <c r="I147" s="207"/>
      <c r="J147" s="208">
        <f>ROUND(I147*H147,2)</f>
        <v>0</v>
      </c>
      <c r="K147" s="204" t="s">
        <v>124</v>
      </c>
      <c r="L147" s="46"/>
      <c r="M147" s="209" t="s">
        <v>19</v>
      </c>
      <c r="N147" s="210" t="s">
        <v>43</v>
      </c>
      <c r="O147" s="86"/>
      <c r="P147" s="211">
        <f>O147*H147</f>
        <v>0</v>
      </c>
      <c r="Q147" s="211">
        <v>2.8552</v>
      </c>
      <c r="R147" s="211">
        <f>Q147*H147</f>
        <v>2.8552</v>
      </c>
      <c r="S147" s="211">
        <v>0</v>
      </c>
      <c r="T147" s="212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3" t="s">
        <v>125</v>
      </c>
      <c r="AT147" s="213" t="s">
        <v>120</v>
      </c>
      <c r="AU147" s="213" t="s">
        <v>82</v>
      </c>
      <c r="AY147" s="19" t="s">
        <v>118</v>
      </c>
      <c r="BE147" s="214">
        <f>IF(N147="základní",J147,0)</f>
        <v>0</v>
      </c>
      <c r="BF147" s="214">
        <f>IF(N147="snížená",J147,0)</f>
        <v>0</v>
      </c>
      <c r="BG147" s="214">
        <f>IF(N147="zákl. přenesená",J147,0)</f>
        <v>0</v>
      </c>
      <c r="BH147" s="214">
        <f>IF(N147="sníž. přenesená",J147,0)</f>
        <v>0</v>
      </c>
      <c r="BI147" s="214">
        <f>IF(N147="nulová",J147,0)</f>
        <v>0</v>
      </c>
      <c r="BJ147" s="19" t="s">
        <v>80</v>
      </c>
      <c r="BK147" s="214">
        <f>ROUND(I147*H147,2)</f>
        <v>0</v>
      </c>
      <c r="BL147" s="19" t="s">
        <v>125</v>
      </c>
      <c r="BM147" s="213" t="s">
        <v>208</v>
      </c>
    </row>
    <row r="148" s="2" customFormat="1">
      <c r="A148" s="40"/>
      <c r="B148" s="41"/>
      <c r="C148" s="42"/>
      <c r="D148" s="215" t="s">
        <v>127</v>
      </c>
      <c r="E148" s="42"/>
      <c r="F148" s="216" t="s">
        <v>209</v>
      </c>
      <c r="G148" s="42"/>
      <c r="H148" s="42"/>
      <c r="I148" s="217"/>
      <c r="J148" s="42"/>
      <c r="K148" s="42"/>
      <c r="L148" s="46"/>
      <c r="M148" s="218"/>
      <c r="N148" s="219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127</v>
      </c>
      <c r="AU148" s="19" t="s">
        <v>82</v>
      </c>
    </row>
    <row r="149" s="2" customFormat="1" ht="37.8" customHeight="1">
      <c r="A149" s="40"/>
      <c r="B149" s="41"/>
      <c r="C149" s="202" t="s">
        <v>210</v>
      </c>
      <c r="D149" s="202" t="s">
        <v>120</v>
      </c>
      <c r="E149" s="203" t="s">
        <v>211</v>
      </c>
      <c r="F149" s="204" t="s">
        <v>212</v>
      </c>
      <c r="G149" s="205" t="s">
        <v>154</v>
      </c>
      <c r="H149" s="206">
        <v>10</v>
      </c>
      <c r="I149" s="207"/>
      <c r="J149" s="208">
        <f>ROUND(I149*H149,2)</f>
        <v>0</v>
      </c>
      <c r="K149" s="204" t="s">
        <v>124</v>
      </c>
      <c r="L149" s="46"/>
      <c r="M149" s="209" t="s">
        <v>19</v>
      </c>
      <c r="N149" s="210" t="s">
        <v>43</v>
      </c>
      <c r="O149" s="86"/>
      <c r="P149" s="211">
        <f>O149*H149</f>
        <v>0</v>
      </c>
      <c r="Q149" s="211">
        <v>0.50077000000000005</v>
      </c>
      <c r="R149" s="211">
        <f>Q149*H149</f>
        <v>5.0077000000000007</v>
      </c>
      <c r="S149" s="211">
        <v>0</v>
      </c>
      <c r="T149" s="212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3" t="s">
        <v>125</v>
      </c>
      <c r="AT149" s="213" t="s">
        <v>120</v>
      </c>
      <c r="AU149" s="213" t="s">
        <v>82</v>
      </c>
      <c r="AY149" s="19" t="s">
        <v>118</v>
      </c>
      <c r="BE149" s="214">
        <f>IF(N149="základní",J149,0)</f>
        <v>0</v>
      </c>
      <c r="BF149" s="214">
        <f>IF(N149="snížená",J149,0)</f>
        <v>0</v>
      </c>
      <c r="BG149" s="214">
        <f>IF(N149="zákl. přenesená",J149,0)</f>
        <v>0</v>
      </c>
      <c r="BH149" s="214">
        <f>IF(N149="sníž. přenesená",J149,0)</f>
        <v>0</v>
      </c>
      <c r="BI149" s="214">
        <f>IF(N149="nulová",J149,0)</f>
        <v>0</v>
      </c>
      <c r="BJ149" s="19" t="s">
        <v>80</v>
      </c>
      <c r="BK149" s="214">
        <f>ROUND(I149*H149,2)</f>
        <v>0</v>
      </c>
      <c r="BL149" s="19" t="s">
        <v>125</v>
      </c>
      <c r="BM149" s="213" t="s">
        <v>213</v>
      </c>
    </row>
    <row r="150" s="2" customFormat="1">
      <c r="A150" s="40"/>
      <c r="B150" s="41"/>
      <c r="C150" s="42"/>
      <c r="D150" s="215" t="s">
        <v>127</v>
      </c>
      <c r="E150" s="42"/>
      <c r="F150" s="216" t="s">
        <v>214</v>
      </c>
      <c r="G150" s="42"/>
      <c r="H150" s="42"/>
      <c r="I150" s="217"/>
      <c r="J150" s="42"/>
      <c r="K150" s="42"/>
      <c r="L150" s="46"/>
      <c r="M150" s="218"/>
      <c r="N150" s="219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127</v>
      </c>
      <c r="AU150" s="19" t="s">
        <v>82</v>
      </c>
    </row>
    <row r="151" s="12" customFormat="1" ht="22.8" customHeight="1">
      <c r="A151" s="12"/>
      <c r="B151" s="186"/>
      <c r="C151" s="187"/>
      <c r="D151" s="188" t="s">
        <v>71</v>
      </c>
      <c r="E151" s="200" t="s">
        <v>215</v>
      </c>
      <c r="F151" s="200" t="s">
        <v>216</v>
      </c>
      <c r="G151" s="187"/>
      <c r="H151" s="187"/>
      <c r="I151" s="190"/>
      <c r="J151" s="201">
        <f>BK151</f>
        <v>0</v>
      </c>
      <c r="K151" s="187"/>
      <c r="L151" s="192"/>
      <c r="M151" s="193"/>
      <c r="N151" s="194"/>
      <c r="O151" s="194"/>
      <c r="P151" s="195">
        <f>SUM(P152:P163)</f>
        <v>0</v>
      </c>
      <c r="Q151" s="194"/>
      <c r="R151" s="195">
        <f>SUM(R152:R163)</f>
        <v>17.25</v>
      </c>
      <c r="S151" s="194"/>
      <c r="T151" s="196">
        <f>SUM(T152:T163)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97" t="s">
        <v>80</v>
      </c>
      <c r="AT151" s="198" t="s">
        <v>71</v>
      </c>
      <c r="AU151" s="198" t="s">
        <v>80</v>
      </c>
      <c r="AY151" s="197" t="s">
        <v>118</v>
      </c>
      <c r="BK151" s="199">
        <f>SUM(BK152:BK163)</f>
        <v>0</v>
      </c>
    </row>
    <row r="152" s="2" customFormat="1" ht="49.05" customHeight="1">
      <c r="A152" s="40"/>
      <c r="B152" s="41"/>
      <c r="C152" s="202" t="s">
        <v>217</v>
      </c>
      <c r="D152" s="202" t="s">
        <v>120</v>
      </c>
      <c r="E152" s="203" t="s">
        <v>218</v>
      </c>
      <c r="F152" s="204" t="s">
        <v>219</v>
      </c>
      <c r="G152" s="205" t="s">
        <v>123</v>
      </c>
      <c r="H152" s="206">
        <v>7.5</v>
      </c>
      <c r="I152" s="207"/>
      <c r="J152" s="208">
        <f>ROUND(I152*H152,2)</f>
        <v>0</v>
      </c>
      <c r="K152" s="204" t="s">
        <v>124</v>
      </c>
      <c r="L152" s="46"/>
      <c r="M152" s="209" t="s">
        <v>19</v>
      </c>
      <c r="N152" s="210" t="s">
        <v>43</v>
      </c>
      <c r="O152" s="86"/>
      <c r="P152" s="211">
        <f>O152*H152</f>
        <v>0</v>
      </c>
      <c r="Q152" s="211">
        <v>0</v>
      </c>
      <c r="R152" s="211">
        <f>Q152*H152</f>
        <v>0</v>
      </c>
      <c r="S152" s="211">
        <v>0</v>
      </c>
      <c r="T152" s="212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3" t="s">
        <v>125</v>
      </c>
      <c r="AT152" s="213" t="s">
        <v>120</v>
      </c>
      <c r="AU152" s="213" t="s">
        <v>82</v>
      </c>
      <c r="AY152" s="19" t="s">
        <v>118</v>
      </c>
      <c r="BE152" s="214">
        <f>IF(N152="základní",J152,0)</f>
        <v>0</v>
      </c>
      <c r="BF152" s="214">
        <f>IF(N152="snížená",J152,0)</f>
        <v>0</v>
      </c>
      <c r="BG152" s="214">
        <f>IF(N152="zákl. přenesená",J152,0)</f>
        <v>0</v>
      </c>
      <c r="BH152" s="214">
        <f>IF(N152="sníž. přenesená",J152,0)</f>
        <v>0</v>
      </c>
      <c r="BI152" s="214">
        <f>IF(N152="nulová",J152,0)</f>
        <v>0</v>
      </c>
      <c r="BJ152" s="19" t="s">
        <v>80</v>
      </c>
      <c r="BK152" s="214">
        <f>ROUND(I152*H152,2)</f>
        <v>0</v>
      </c>
      <c r="BL152" s="19" t="s">
        <v>125</v>
      </c>
      <c r="BM152" s="213" t="s">
        <v>220</v>
      </c>
    </row>
    <row r="153" s="2" customFormat="1">
      <c r="A153" s="40"/>
      <c r="B153" s="41"/>
      <c r="C153" s="42"/>
      <c r="D153" s="215" t="s">
        <v>127</v>
      </c>
      <c r="E153" s="42"/>
      <c r="F153" s="216" t="s">
        <v>221</v>
      </c>
      <c r="G153" s="42"/>
      <c r="H153" s="42"/>
      <c r="I153" s="217"/>
      <c r="J153" s="42"/>
      <c r="K153" s="42"/>
      <c r="L153" s="46"/>
      <c r="M153" s="218"/>
      <c r="N153" s="219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127</v>
      </c>
      <c r="AU153" s="19" t="s">
        <v>82</v>
      </c>
    </row>
    <row r="154" s="13" customFormat="1">
      <c r="A154" s="13"/>
      <c r="B154" s="220"/>
      <c r="C154" s="221"/>
      <c r="D154" s="222" t="s">
        <v>129</v>
      </c>
      <c r="E154" s="223" t="s">
        <v>19</v>
      </c>
      <c r="F154" s="224" t="s">
        <v>134</v>
      </c>
      <c r="G154" s="221"/>
      <c r="H154" s="223" t="s">
        <v>19</v>
      </c>
      <c r="I154" s="225"/>
      <c r="J154" s="221"/>
      <c r="K154" s="221"/>
      <c r="L154" s="226"/>
      <c r="M154" s="227"/>
      <c r="N154" s="228"/>
      <c r="O154" s="228"/>
      <c r="P154" s="228"/>
      <c r="Q154" s="228"/>
      <c r="R154" s="228"/>
      <c r="S154" s="228"/>
      <c r="T154" s="22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0" t="s">
        <v>129</v>
      </c>
      <c r="AU154" s="230" t="s">
        <v>82</v>
      </c>
      <c r="AV154" s="13" t="s">
        <v>80</v>
      </c>
      <c r="AW154" s="13" t="s">
        <v>34</v>
      </c>
      <c r="AX154" s="13" t="s">
        <v>72</v>
      </c>
      <c r="AY154" s="230" t="s">
        <v>118</v>
      </c>
    </row>
    <row r="155" s="14" customFormat="1">
      <c r="A155" s="14"/>
      <c r="B155" s="231"/>
      <c r="C155" s="232"/>
      <c r="D155" s="222" t="s">
        <v>129</v>
      </c>
      <c r="E155" s="233" t="s">
        <v>19</v>
      </c>
      <c r="F155" s="234" t="s">
        <v>135</v>
      </c>
      <c r="G155" s="232"/>
      <c r="H155" s="235">
        <v>7.5</v>
      </c>
      <c r="I155" s="236"/>
      <c r="J155" s="232"/>
      <c r="K155" s="232"/>
      <c r="L155" s="237"/>
      <c r="M155" s="238"/>
      <c r="N155" s="239"/>
      <c r="O155" s="239"/>
      <c r="P155" s="239"/>
      <c r="Q155" s="239"/>
      <c r="R155" s="239"/>
      <c r="S155" s="239"/>
      <c r="T155" s="24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1" t="s">
        <v>129</v>
      </c>
      <c r="AU155" s="241" t="s">
        <v>82</v>
      </c>
      <c r="AV155" s="14" t="s">
        <v>82</v>
      </c>
      <c r="AW155" s="14" t="s">
        <v>34</v>
      </c>
      <c r="AX155" s="14" t="s">
        <v>72</v>
      </c>
      <c r="AY155" s="241" t="s">
        <v>118</v>
      </c>
    </row>
    <row r="156" s="15" customFormat="1">
      <c r="A156" s="15"/>
      <c r="B156" s="242"/>
      <c r="C156" s="243"/>
      <c r="D156" s="222" t="s">
        <v>129</v>
      </c>
      <c r="E156" s="244" t="s">
        <v>19</v>
      </c>
      <c r="F156" s="245" t="s">
        <v>140</v>
      </c>
      <c r="G156" s="243"/>
      <c r="H156" s="246">
        <v>7.5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52" t="s">
        <v>129</v>
      </c>
      <c r="AU156" s="252" t="s">
        <v>82</v>
      </c>
      <c r="AV156" s="15" t="s">
        <v>125</v>
      </c>
      <c r="AW156" s="15" t="s">
        <v>34</v>
      </c>
      <c r="AX156" s="15" t="s">
        <v>80</v>
      </c>
      <c r="AY156" s="252" t="s">
        <v>118</v>
      </c>
    </row>
    <row r="157" s="2" customFormat="1" ht="44.25" customHeight="1">
      <c r="A157" s="40"/>
      <c r="B157" s="41"/>
      <c r="C157" s="202" t="s">
        <v>222</v>
      </c>
      <c r="D157" s="202" t="s">
        <v>120</v>
      </c>
      <c r="E157" s="203" t="s">
        <v>223</v>
      </c>
      <c r="F157" s="204" t="s">
        <v>224</v>
      </c>
      <c r="G157" s="205" t="s">
        <v>123</v>
      </c>
      <c r="H157" s="206">
        <v>7.5</v>
      </c>
      <c r="I157" s="207"/>
      <c r="J157" s="208">
        <f>ROUND(I157*H157,2)</f>
        <v>0</v>
      </c>
      <c r="K157" s="204" t="s">
        <v>124</v>
      </c>
      <c r="L157" s="46"/>
      <c r="M157" s="209" t="s">
        <v>19</v>
      </c>
      <c r="N157" s="210" t="s">
        <v>43</v>
      </c>
      <c r="O157" s="86"/>
      <c r="P157" s="211">
        <f>O157*H157</f>
        <v>0</v>
      </c>
      <c r="Q157" s="211">
        <v>0</v>
      </c>
      <c r="R157" s="211">
        <f>Q157*H157</f>
        <v>0</v>
      </c>
      <c r="S157" s="211">
        <v>0</v>
      </c>
      <c r="T157" s="212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3" t="s">
        <v>125</v>
      </c>
      <c r="AT157" s="213" t="s">
        <v>120</v>
      </c>
      <c r="AU157" s="213" t="s">
        <v>82</v>
      </c>
      <c r="AY157" s="19" t="s">
        <v>118</v>
      </c>
      <c r="BE157" s="214">
        <f>IF(N157="základní",J157,0)</f>
        <v>0</v>
      </c>
      <c r="BF157" s="214">
        <f>IF(N157="snížená",J157,0)</f>
        <v>0</v>
      </c>
      <c r="BG157" s="214">
        <f>IF(N157="zákl. přenesená",J157,0)</f>
        <v>0</v>
      </c>
      <c r="BH157" s="214">
        <f>IF(N157="sníž. přenesená",J157,0)</f>
        <v>0</v>
      </c>
      <c r="BI157" s="214">
        <f>IF(N157="nulová",J157,0)</f>
        <v>0</v>
      </c>
      <c r="BJ157" s="19" t="s">
        <v>80</v>
      </c>
      <c r="BK157" s="214">
        <f>ROUND(I157*H157,2)</f>
        <v>0</v>
      </c>
      <c r="BL157" s="19" t="s">
        <v>125</v>
      </c>
      <c r="BM157" s="213" t="s">
        <v>225</v>
      </c>
    </row>
    <row r="158" s="2" customFormat="1">
      <c r="A158" s="40"/>
      <c r="B158" s="41"/>
      <c r="C158" s="42"/>
      <c r="D158" s="215" t="s">
        <v>127</v>
      </c>
      <c r="E158" s="42"/>
      <c r="F158" s="216" t="s">
        <v>226</v>
      </c>
      <c r="G158" s="42"/>
      <c r="H158" s="42"/>
      <c r="I158" s="217"/>
      <c r="J158" s="42"/>
      <c r="K158" s="42"/>
      <c r="L158" s="46"/>
      <c r="M158" s="218"/>
      <c r="N158" s="219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127</v>
      </c>
      <c r="AU158" s="19" t="s">
        <v>82</v>
      </c>
    </row>
    <row r="159" s="13" customFormat="1">
      <c r="A159" s="13"/>
      <c r="B159" s="220"/>
      <c r="C159" s="221"/>
      <c r="D159" s="222" t="s">
        <v>129</v>
      </c>
      <c r="E159" s="223" t="s">
        <v>19</v>
      </c>
      <c r="F159" s="224" t="s">
        <v>134</v>
      </c>
      <c r="G159" s="221"/>
      <c r="H159" s="223" t="s">
        <v>19</v>
      </c>
      <c r="I159" s="225"/>
      <c r="J159" s="221"/>
      <c r="K159" s="221"/>
      <c r="L159" s="226"/>
      <c r="M159" s="227"/>
      <c r="N159" s="228"/>
      <c r="O159" s="228"/>
      <c r="P159" s="228"/>
      <c r="Q159" s="228"/>
      <c r="R159" s="228"/>
      <c r="S159" s="228"/>
      <c r="T159" s="22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0" t="s">
        <v>129</v>
      </c>
      <c r="AU159" s="230" t="s">
        <v>82</v>
      </c>
      <c r="AV159" s="13" t="s">
        <v>80</v>
      </c>
      <c r="AW159" s="13" t="s">
        <v>34</v>
      </c>
      <c r="AX159" s="13" t="s">
        <v>72</v>
      </c>
      <c r="AY159" s="230" t="s">
        <v>118</v>
      </c>
    </row>
    <row r="160" s="14" customFormat="1">
      <c r="A160" s="14"/>
      <c r="B160" s="231"/>
      <c r="C160" s="232"/>
      <c r="D160" s="222" t="s">
        <v>129</v>
      </c>
      <c r="E160" s="233" t="s">
        <v>19</v>
      </c>
      <c r="F160" s="234" t="s">
        <v>135</v>
      </c>
      <c r="G160" s="232"/>
      <c r="H160" s="235">
        <v>7.5</v>
      </c>
      <c r="I160" s="236"/>
      <c r="J160" s="232"/>
      <c r="K160" s="232"/>
      <c r="L160" s="237"/>
      <c r="M160" s="238"/>
      <c r="N160" s="239"/>
      <c r="O160" s="239"/>
      <c r="P160" s="239"/>
      <c r="Q160" s="239"/>
      <c r="R160" s="239"/>
      <c r="S160" s="239"/>
      <c r="T160" s="24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1" t="s">
        <v>129</v>
      </c>
      <c r="AU160" s="241" t="s">
        <v>82</v>
      </c>
      <c r="AV160" s="14" t="s">
        <v>82</v>
      </c>
      <c r="AW160" s="14" t="s">
        <v>34</v>
      </c>
      <c r="AX160" s="14" t="s">
        <v>72</v>
      </c>
      <c r="AY160" s="241" t="s">
        <v>118</v>
      </c>
    </row>
    <row r="161" s="15" customFormat="1">
      <c r="A161" s="15"/>
      <c r="B161" s="242"/>
      <c r="C161" s="243"/>
      <c r="D161" s="222" t="s">
        <v>129</v>
      </c>
      <c r="E161" s="244" t="s">
        <v>19</v>
      </c>
      <c r="F161" s="245" t="s">
        <v>140</v>
      </c>
      <c r="G161" s="243"/>
      <c r="H161" s="246">
        <v>7.5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2" t="s">
        <v>129</v>
      </c>
      <c r="AU161" s="252" t="s">
        <v>82</v>
      </c>
      <c r="AV161" s="15" t="s">
        <v>125</v>
      </c>
      <c r="AW161" s="15" t="s">
        <v>34</v>
      </c>
      <c r="AX161" s="15" t="s">
        <v>80</v>
      </c>
      <c r="AY161" s="252" t="s">
        <v>118</v>
      </c>
    </row>
    <row r="162" s="2" customFormat="1" ht="16.5" customHeight="1">
      <c r="A162" s="40"/>
      <c r="B162" s="41"/>
      <c r="C162" s="253" t="s">
        <v>227</v>
      </c>
      <c r="D162" s="253" t="s">
        <v>199</v>
      </c>
      <c r="E162" s="254" t="s">
        <v>228</v>
      </c>
      <c r="F162" s="255" t="s">
        <v>229</v>
      </c>
      <c r="G162" s="256" t="s">
        <v>148</v>
      </c>
      <c r="H162" s="257">
        <v>17.25</v>
      </c>
      <c r="I162" s="258"/>
      <c r="J162" s="259">
        <f>ROUND(I162*H162,2)</f>
        <v>0</v>
      </c>
      <c r="K162" s="255" t="s">
        <v>124</v>
      </c>
      <c r="L162" s="260"/>
      <c r="M162" s="261" t="s">
        <v>19</v>
      </c>
      <c r="N162" s="262" t="s">
        <v>43</v>
      </c>
      <c r="O162" s="86"/>
      <c r="P162" s="211">
        <f>O162*H162</f>
        <v>0</v>
      </c>
      <c r="Q162" s="211">
        <v>1</v>
      </c>
      <c r="R162" s="211">
        <f>Q162*H162</f>
        <v>17.25</v>
      </c>
      <c r="S162" s="211">
        <v>0</v>
      </c>
      <c r="T162" s="212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3" t="s">
        <v>180</v>
      </c>
      <c r="AT162" s="213" t="s">
        <v>199</v>
      </c>
      <c r="AU162" s="213" t="s">
        <v>82</v>
      </c>
      <c r="AY162" s="19" t="s">
        <v>118</v>
      </c>
      <c r="BE162" s="214">
        <f>IF(N162="základní",J162,0)</f>
        <v>0</v>
      </c>
      <c r="BF162" s="214">
        <f>IF(N162="snížená",J162,0)</f>
        <v>0</v>
      </c>
      <c r="BG162" s="214">
        <f>IF(N162="zákl. přenesená",J162,0)</f>
        <v>0</v>
      </c>
      <c r="BH162" s="214">
        <f>IF(N162="sníž. přenesená",J162,0)</f>
        <v>0</v>
      </c>
      <c r="BI162" s="214">
        <f>IF(N162="nulová",J162,0)</f>
        <v>0</v>
      </c>
      <c r="BJ162" s="19" t="s">
        <v>80</v>
      </c>
      <c r="BK162" s="214">
        <f>ROUND(I162*H162,2)</f>
        <v>0</v>
      </c>
      <c r="BL162" s="19" t="s">
        <v>125</v>
      </c>
      <c r="BM162" s="213" t="s">
        <v>230</v>
      </c>
    </row>
    <row r="163" s="14" customFormat="1">
      <c r="A163" s="14"/>
      <c r="B163" s="231"/>
      <c r="C163" s="232"/>
      <c r="D163" s="222" t="s">
        <v>129</v>
      </c>
      <c r="E163" s="232"/>
      <c r="F163" s="234" t="s">
        <v>231</v>
      </c>
      <c r="G163" s="232"/>
      <c r="H163" s="235">
        <v>17.25</v>
      </c>
      <c r="I163" s="236"/>
      <c r="J163" s="232"/>
      <c r="K163" s="232"/>
      <c r="L163" s="237"/>
      <c r="M163" s="238"/>
      <c r="N163" s="239"/>
      <c r="O163" s="239"/>
      <c r="P163" s="239"/>
      <c r="Q163" s="239"/>
      <c r="R163" s="239"/>
      <c r="S163" s="239"/>
      <c r="T163" s="24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1" t="s">
        <v>129</v>
      </c>
      <c r="AU163" s="241" t="s">
        <v>82</v>
      </c>
      <c r="AV163" s="14" t="s">
        <v>82</v>
      </c>
      <c r="AW163" s="14" t="s">
        <v>4</v>
      </c>
      <c r="AX163" s="14" t="s">
        <v>80</v>
      </c>
      <c r="AY163" s="241" t="s">
        <v>118</v>
      </c>
    </row>
    <row r="164" s="12" customFormat="1" ht="22.8" customHeight="1">
      <c r="A164" s="12"/>
      <c r="B164" s="186"/>
      <c r="C164" s="187"/>
      <c r="D164" s="188" t="s">
        <v>71</v>
      </c>
      <c r="E164" s="200" t="s">
        <v>232</v>
      </c>
      <c r="F164" s="200" t="s">
        <v>233</v>
      </c>
      <c r="G164" s="187"/>
      <c r="H164" s="187"/>
      <c r="I164" s="190"/>
      <c r="J164" s="201">
        <f>BK164</f>
        <v>0</v>
      </c>
      <c r="K164" s="187"/>
      <c r="L164" s="192"/>
      <c r="M164" s="193"/>
      <c r="N164" s="194"/>
      <c r="O164" s="194"/>
      <c r="P164" s="195">
        <f>SUM(P165:P167)</f>
        <v>0</v>
      </c>
      <c r="Q164" s="194"/>
      <c r="R164" s="195">
        <f>SUM(R165:R167)</f>
        <v>0.8184800000000001</v>
      </c>
      <c r="S164" s="194"/>
      <c r="T164" s="196">
        <f>SUM(T165:T167)</f>
        <v>0.62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97" t="s">
        <v>80</v>
      </c>
      <c r="AT164" s="198" t="s">
        <v>71</v>
      </c>
      <c r="AU164" s="198" t="s">
        <v>80</v>
      </c>
      <c r="AY164" s="197" t="s">
        <v>118</v>
      </c>
      <c r="BK164" s="199">
        <f>SUM(BK165:BK167)</f>
        <v>0</v>
      </c>
    </row>
    <row r="165" s="2" customFormat="1" ht="37.8" customHeight="1">
      <c r="A165" s="40"/>
      <c r="B165" s="41"/>
      <c r="C165" s="202" t="s">
        <v>234</v>
      </c>
      <c r="D165" s="202" t="s">
        <v>120</v>
      </c>
      <c r="E165" s="203" t="s">
        <v>235</v>
      </c>
      <c r="F165" s="204" t="s">
        <v>236</v>
      </c>
      <c r="G165" s="205" t="s">
        <v>207</v>
      </c>
      <c r="H165" s="206">
        <v>1</v>
      </c>
      <c r="I165" s="207"/>
      <c r="J165" s="208">
        <f>ROUND(I165*H165,2)</f>
        <v>0</v>
      </c>
      <c r="K165" s="204" t="s">
        <v>124</v>
      </c>
      <c r="L165" s="46"/>
      <c r="M165" s="209" t="s">
        <v>19</v>
      </c>
      <c r="N165" s="210" t="s">
        <v>43</v>
      </c>
      <c r="O165" s="86"/>
      <c r="P165" s="211">
        <f>O165*H165</f>
        <v>0</v>
      </c>
      <c r="Q165" s="211">
        <v>0.62248000000000003</v>
      </c>
      <c r="R165" s="211">
        <f>Q165*H165</f>
        <v>0.62248000000000003</v>
      </c>
      <c r="S165" s="211">
        <v>0.62</v>
      </c>
      <c r="T165" s="212">
        <f>S165*H165</f>
        <v>0.62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3" t="s">
        <v>125</v>
      </c>
      <c r="AT165" s="213" t="s">
        <v>120</v>
      </c>
      <c r="AU165" s="213" t="s">
        <v>82</v>
      </c>
      <c r="AY165" s="19" t="s">
        <v>118</v>
      </c>
      <c r="BE165" s="214">
        <f>IF(N165="základní",J165,0)</f>
        <v>0</v>
      </c>
      <c r="BF165" s="214">
        <f>IF(N165="snížená",J165,0)</f>
        <v>0</v>
      </c>
      <c r="BG165" s="214">
        <f>IF(N165="zákl. přenesená",J165,0)</f>
        <v>0</v>
      </c>
      <c r="BH165" s="214">
        <f>IF(N165="sníž. přenesená",J165,0)</f>
        <v>0</v>
      </c>
      <c r="BI165" s="214">
        <f>IF(N165="nulová",J165,0)</f>
        <v>0</v>
      </c>
      <c r="BJ165" s="19" t="s">
        <v>80</v>
      </c>
      <c r="BK165" s="214">
        <f>ROUND(I165*H165,2)</f>
        <v>0</v>
      </c>
      <c r="BL165" s="19" t="s">
        <v>125</v>
      </c>
      <c r="BM165" s="213" t="s">
        <v>237</v>
      </c>
    </row>
    <row r="166" s="2" customFormat="1">
      <c r="A166" s="40"/>
      <c r="B166" s="41"/>
      <c r="C166" s="42"/>
      <c r="D166" s="215" t="s">
        <v>127</v>
      </c>
      <c r="E166" s="42"/>
      <c r="F166" s="216" t="s">
        <v>238</v>
      </c>
      <c r="G166" s="42"/>
      <c r="H166" s="42"/>
      <c r="I166" s="217"/>
      <c r="J166" s="42"/>
      <c r="K166" s="42"/>
      <c r="L166" s="46"/>
      <c r="M166" s="218"/>
      <c r="N166" s="219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127</v>
      </c>
      <c r="AU166" s="19" t="s">
        <v>82</v>
      </c>
    </row>
    <row r="167" s="2" customFormat="1" ht="21.75" customHeight="1">
      <c r="A167" s="40"/>
      <c r="B167" s="41"/>
      <c r="C167" s="253" t="s">
        <v>239</v>
      </c>
      <c r="D167" s="253" t="s">
        <v>199</v>
      </c>
      <c r="E167" s="254" t="s">
        <v>240</v>
      </c>
      <c r="F167" s="255" t="s">
        <v>241</v>
      </c>
      <c r="G167" s="256" t="s">
        <v>207</v>
      </c>
      <c r="H167" s="257">
        <v>1</v>
      </c>
      <c r="I167" s="258"/>
      <c r="J167" s="259">
        <f>ROUND(I167*H167,2)</f>
        <v>0</v>
      </c>
      <c r="K167" s="255" t="s">
        <v>124</v>
      </c>
      <c r="L167" s="260"/>
      <c r="M167" s="261" t="s">
        <v>19</v>
      </c>
      <c r="N167" s="262" t="s">
        <v>43</v>
      </c>
      <c r="O167" s="86"/>
      <c r="P167" s="211">
        <f>O167*H167</f>
        <v>0</v>
      </c>
      <c r="Q167" s="211">
        <v>0.19600000000000001</v>
      </c>
      <c r="R167" s="211">
        <f>Q167*H167</f>
        <v>0.19600000000000001</v>
      </c>
      <c r="S167" s="211">
        <v>0</v>
      </c>
      <c r="T167" s="212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3" t="s">
        <v>180</v>
      </c>
      <c r="AT167" s="213" t="s">
        <v>199</v>
      </c>
      <c r="AU167" s="213" t="s">
        <v>82</v>
      </c>
      <c r="AY167" s="19" t="s">
        <v>118</v>
      </c>
      <c r="BE167" s="214">
        <f>IF(N167="základní",J167,0)</f>
        <v>0</v>
      </c>
      <c r="BF167" s="214">
        <f>IF(N167="snížená",J167,0)</f>
        <v>0</v>
      </c>
      <c r="BG167" s="214">
        <f>IF(N167="zákl. přenesená",J167,0)</f>
        <v>0</v>
      </c>
      <c r="BH167" s="214">
        <f>IF(N167="sníž. přenesená",J167,0)</f>
        <v>0</v>
      </c>
      <c r="BI167" s="214">
        <f>IF(N167="nulová",J167,0)</f>
        <v>0</v>
      </c>
      <c r="BJ167" s="19" t="s">
        <v>80</v>
      </c>
      <c r="BK167" s="214">
        <f>ROUND(I167*H167,2)</f>
        <v>0</v>
      </c>
      <c r="BL167" s="19" t="s">
        <v>125</v>
      </c>
      <c r="BM167" s="213" t="s">
        <v>242</v>
      </c>
    </row>
    <row r="168" s="12" customFormat="1" ht="22.8" customHeight="1">
      <c r="A168" s="12"/>
      <c r="B168" s="186"/>
      <c r="C168" s="187"/>
      <c r="D168" s="188" t="s">
        <v>71</v>
      </c>
      <c r="E168" s="200" t="s">
        <v>243</v>
      </c>
      <c r="F168" s="200" t="s">
        <v>244</v>
      </c>
      <c r="G168" s="187"/>
      <c r="H168" s="187"/>
      <c r="I168" s="190"/>
      <c r="J168" s="201">
        <f>BK168</f>
        <v>0</v>
      </c>
      <c r="K168" s="187"/>
      <c r="L168" s="192"/>
      <c r="M168" s="193"/>
      <c r="N168" s="194"/>
      <c r="O168" s="194"/>
      <c r="P168" s="195">
        <f>SUM(P169:P213)</f>
        <v>0</v>
      </c>
      <c r="Q168" s="194"/>
      <c r="R168" s="195">
        <f>SUM(R169:R213)</f>
        <v>10.138361999999999</v>
      </c>
      <c r="S168" s="194"/>
      <c r="T168" s="196">
        <f>SUM(T169:T213)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97" t="s">
        <v>80</v>
      </c>
      <c r="AT168" s="198" t="s">
        <v>71</v>
      </c>
      <c r="AU168" s="198" t="s">
        <v>80</v>
      </c>
      <c r="AY168" s="197" t="s">
        <v>118</v>
      </c>
      <c r="BK168" s="199">
        <f>SUM(BK169:BK213)</f>
        <v>0</v>
      </c>
    </row>
    <row r="169" s="2" customFormat="1" ht="44.25" customHeight="1">
      <c r="A169" s="40"/>
      <c r="B169" s="41"/>
      <c r="C169" s="202" t="s">
        <v>245</v>
      </c>
      <c r="D169" s="202" t="s">
        <v>120</v>
      </c>
      <c r="E169" s="203" t="s">
        <v>246</v>
      </c>
      <c r="F169" s="204" t="s">
        <v>247</v>
      </c>
      <c r="G169" s="205" t="s">
        <v>123</v>
      </c>
      <c r="H169" s="206">
        <v>3.6000000000000001</v>
      </c>
      <c r="I169" s="207"/>
      <c r="J169" s="208">
        <f>ROUND(I169*H169,2)</f>
        <v>0</v>
      </c>
      <c r="K169" s="204" t="s">
        <v>124</v>
      </c>
      <c r="L169" s="46"/>
      <c r="M169" s="209" t="s">
        <v>19</v>
      </c>
      <c r="N169" s="210" t="s">
        <v>43</v>
      </c>
      <c r="O169" s="86"/>
      <c r="P169" s="211">
        <f>O169*H169</f>
        <v>0</v>
      </c>
      <c r="Q169" s="211">
        <v>0</v>
      </c>
      <c r="R169" s="211">
        <f>Q169*H169</f>
        <v>0</v>
      </c>
      <c r="S169" s="211">
        <v>0</v>
      </c>
      <c r="T169" s="212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3" t="s">
        <v>125</v>
      </c>
      <c r="AT169" s="213" t="s">
        <v>120</v>
      </c>
      <c r="AU169" s="213" t="s">
        <v>82</v>
      </c>
      <c r="AY169" s="19" t="s">
        <v>118</v>
      </c>
      <c r="BE169" s="214">
        <f>IF(N169="základní",J169,0)</f>
        <v>0</v>
      </c>
      <c r="BF169" s="214">
        <f>IF(N169="snížená",J169,0)</f>
        <v>0</v>
      </c>
      <c r="BG169" s="214">
        <f>IF(N169="zákl. přenesená",J169,0)</f>
        <v>0</v>
      </c>
      <c r="BH169" s="214">
        <f>IF(N169="sníž. přenesená",J169,0)</f>
        <v>0</v>
      </c>
      <c r="BI169" s="214">
        <f>IF(N169="nulová",J169,0)</f>
        <v>0</v>
      </c>
      <c r="BJ169" s="19" t="s">
        <v>80</v>
      </c>
      <c r="BK169" s="214">
        <f>ROUND(I169*H169,2)</f>
        <v>0</v>
      </c>
      <c r="BL169" s="19" t="s">
        <v>125</v>
      </c>
      <c r="BM169" s="213" t="s">
        <v>248</v>
      </c>
    </row>
    <row r="170" s="2" customFormat="1">
      <c r="A170" s="40"/>
      <c r="B170" s="41"/>
      <c r="C170" s="42"/>
      <c r="D170" s="215" t="s">
        <v>127</v>
      </c>
      <c r="E170" s="42"/>
      <c r="F170" s="216" t="s">
        <v>249</v>
      </c>
      <c r="G170" s="42"/>
      <c r="H170" s="42"/>
      <c r="I170" s="217"/>
      <c r="J170" s="42"/>
      <c r="K170" s="42"/>
      <c r="L170" s="46"/>
      <c r="M170" s="218"/>
      <c r="N170" s="219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127</v>
      </c>
      <c r="AU170" s="19" t="s">
        <v>82</v>
      </c>
    </row>
    <row r="171" s="13" customFormat="1">
      <c r="A171" s="13"/>
      <c r="B171" s="220"/>
      <c r="C171" s="221"/>
      <c r="D171" s="222" t="s">
        <v>129</v>
      </c>
      <c r="E171" s="223" t="s">
        <v>19</v>
      </c>
      <c r="F171" s="224" t="s">
        <v>250</v>
      </c>
      <c r="G171" s="221"/>
      <c r="H171" s="223" t="s">
        <v>19</v>
      </c>
      <c r="I171" s="225"/>
      <c r="J171" s="221"/>
      <c r="K171" s="221"/>
      <c r="L171" s="226"/>
      <c r="M171" s="227"/>
      <c r="N171" s="228"/>
      <c r="O171" s="228"/>
      <c r="P171" s="228"/>
      <c r="Q171" s="228"/>
      <c r="R171" s="228"/>
      <c r="S171" s="228"/>
      <c r="T171" s="22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0" t="s">
        <v>129</v>
      </c>
      <c r="AU171" s="230" t="s">
        <v>82</v>
      </c>
      <c r="AV171" s="13" t="s">
        <v>80</v>
      </c>
      <c r="AW171" s="13" t="s">
        <v>34</v>
      </c>
      <c r="AX171" s="13" t="s">
        <v>72</v>
      </c>
      <c r="AY171" s="230" t="s">
        <v>118</v>
      </c>
    </row>
    <row r="172" s="14" customFormat="1">
      <c r="A172" s="14"/>
      <c r="B172" s="231"/>
      <c r="C172" s="232"/>
      <c r="D172" s="222" t="s">
        <v>129</v>
      </c>
      <c r="E172" s="233" t="s">
        <v>19</v>
      </c>
      <c r="F172" s="234" t="s">
        <v>251</v>
      </c>
      <c r="G172" s="232"/>
      <c r="H172" s="235">
        <v>3.6000000000000001</v>
      </c>
      <c r="I172" s="236"/>
      <c r="J172" s="232"/>
      <c r="K172" s="232"/>
      <c r="L172" s="237"/>
      <c r="M172" s="238"/>
      <c r="N172" s="239"/>
      <c r="O172" s="239"/>
      <c r="P172" s="239"/>
      <c r="Q172" s="239"/>
      <c r="R172" s="239"/>
      <c r="S172" s="239"/>
      <c r="T172" s="24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1" t="s">
        <v>129</v>
      </c>
      <c r="AU172" s="241" t="s">
        <v>82</v>
      </c>
      <c r="AV172" s="14" t="s">
        <v>82</v>
      </c>
      <c r="AW172" s="14" t="s">
        <v>34</v>
      </c>
      <c r="AX172" s="14" t="s">
        <v>72</v>
      </c>
      <c r="AY172" s="241" t="s">
        <v>118</v>
      </c>
    </row>
    <row r="173" s="15" customFormat="1">
      <c r="A173" s="15"/>
      <c r="B173" s="242"/>
      <c r="C173" s="243"/>
      <c r="D173" s="222" t="s">
        <v>129</v>
      </c>
      <c r="E173" s="244" t="s">
        <v>19</v>
      </c>
      <c r="F173" s="245" t="s">
        <v>140</v>
      </c>
      <c r="G173" s="243"/>
      <c r="H173" s="246">
        <v>3.6000000000000001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52" t="s">
        <v>129</v>
      </c>
      <c r="AU173" s="252" t="s">
        <v>82</v>
      </c>
      <c r="AV173" s="15" t="s">
        <v>125</v>
      </c>
      <c r="AW173" s="15" t="s">
        <v>34</v>
      </c>
      <c r="AX173" s="15" t="s">
        <v>80</v>
      </c>
      <c r="AY173" s="252" t="s">
        <v>118</v>
      </c>
    </row>
    <row r="174" s="2" customFormat="1" ht="44.25" customHeight="1">
      <c r="A174" s="40"/>
      <c r="B174" s="41"/>
      <c r="C174" s="202" t="s">
        <v>137</v>
      </c>
      <c r="D174" s="202" t="s">
        <v>120</v>
      </c>
      <c r="E174" s="203" t="s">
        <v>252</v>
      </c>
      <c r="F174" s="204" t="s">
        <v>253</v>
      </c>
      <c r="G174" s="205" t="s">
        <v>154</v>
      </c>
      <c r="H174" s="206">
        <v>12</v>
      </c>
      <c r="I174" s="207"/>
      <c r="J174" s="208">
        <f>ROUND(I174*H174,2)</f>
        <v>0</v>
      </c>
      <c r="K174" s="204" t="s">
        <v>124</v>
      </c>
      <c r="L174" s="46"/>
      <c r="M174" s="209" t="s">
        <v>19</v>
      </c>
      <c r="N174" s="210" t="s">
        <v>43</v>
      </c>
      <c r="O174" s="86"/>
      <c r="P174" s="211">
        <f>O174*H174</f>
        <v>0</v>
      </c>
      <c r="Q174" s="211">
        <v>0.00080000000000000004</v>
      </c>
      <c r="R174" s="211">
        <f>Q174*H174</f>
        <v>0.0096000000000000009</v>
      </c>
      <c r="S174" s="211">
        <v>0</v>
      </c>
      <c r="T174" s="212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3" t="s">
        <v>227</v>
      </c>
      <c r="AT174" s="213" t="s">
        <v>120</v>
      </c>
      <c r="AU174" s="213" t="s">
        <v>82</v>
      </c>
      <c r="AY174" s="19" t="s">
        <v>118</v>
      </c>
      <c r="BE174" s="214">
        <f>IF(N174="základní",J174,0)</f>
        <v>0</v>
      </c>
      <c r="BF174" s="214">
        <f>IF(N174="snížená",J174,0)</f>
        <v>0</v>
      </c>
      <c r="BG174" s="214">
        <f>IF(N174="zákl. přenesená",J174,0)</f>
        <v>0</v>
      </c>
      <c r="BH174" s="214">
        <f>IF(N174="sníž. přenesená",J174,0)</f>
        <v>0</v>
      </c>
      <c r="BI174" s="214">
        <f>IF(N174="nulová",J174,0)</f>
        <v>0</v>
      </c>
      <c r="BJ174" s="19" t="s">
        <v>80</v>
      </c>
      <c r="BK174" s="214">
        <f>ROUND(I174*H174,2)</f>
        <v>0</v>
      </c>
      <c r="BL174" s="19" t="s">
        <v>227</v>
      </c>
      <c r="BM174" s="213" t="s">
        <v>254</v>
      </c>
    </row>
    <row r="175" s="2" customFormat="1">
      <c r="A175" s="40"/>
      <c r="B175" s="41"/>
      <c r="C175" s="42"/>
      <c r="D175" s="215" t="s">
        <v>127</v>
      </c>
      <c r="E175" s="42"/>
      <c r="F175" s="216" t="s">
        <v>255</v>
      </c>
      <c r="G175" s="42"/>
      <c r="H175" s="42"/>
      <c r="I175" s="217"/>
      <c r="J175" s="42"/>
      <c r="K175" s="42"/>
      <c r="L175" s="46"/>
      <c r="M175" s="218"/>
      <c r="N175" s="219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127</v>
      </c>
      <c r="AU175" s="19" t="s">
        <v>82</v>
      </c>
    </row>
    <row r="176" s="13" customFormat="1">
      <c r="A176" s="13"/>
      <c r="B176" s="220"/>
      <c r="C176" s="221"/>
      <c r="D176" s="222" t="s">
        <v>129</v>
      </c>
      <c r="E176" s="223" t="s">
        <v>19</v>
      </c>
      <c r="F176" s="224" t="s">
        <v>250</v>
      </c>
      <c r="G176" s="221"/>
      <c r="H176" s="223" t="s">
        <v>19</v>
      </c>
      <c r="I176" s="225"/>
      <c r="J176" s="221"/>
      <c r="K176" s="221"/>
      <c r="L176" s="226"/>
      <c r="M176" s="227"/>
      <c r="N176" s="228"/>
      <c r="O176" s="228"/>
      <c r="P176" s="228"/>
      <c r="Q176" s="228"/>
      <c r="R176" s="228"/>
      <c r="S176" s="228"/>
      <c r="T176" s="22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0" t="s">
        <v>129</v>
      </c>
      <c r="AU176" s="230" t="s">
        <v>82</v>
      </c>
      <c r="AV176" s="13" t="s">
        <v>80</v>
      </c>
      <c r="AW176" s="13" t="s">
        <v>34</v>
      </c>
      <c r="AX176" s="13" t="s">
        <v>72</v>
      </c>
      <c r="AY176" s="230" t="s">
        <v>118</v>
      </c>
    </row>
    <row r="177" s="14" customFormat="1">
      <c r="A177" s="14"/>
      <c r="B177" s="231"/>
      <c r="C177" s="232"/>
      <c r="D177" s="222" t="s">
        <v>129</v>
      </c>
      <c r="E177" s="233" t="s">
        <v>19</v>
      </c>
      <c r="F177" s="234" t="s">
        <v>256</v>
      </c>
      <c r="G177" s="232"/>
      <c r="H177" s="235">
        <v>12</v>
      </c>
      <c r="I177" s="236"/>
      <c r="J177" s="232"/>
      <c r="K177" s="232"/>
      <c r="L177" s="237"/>
      <c r="M177" s="238"/>
      <c r="N177" s="239"/>
      <c r="O177" s="239"/>
      <c r="P177" s="239"/>
      <c r="Q177" s="239"/>
      <c r="R177" s="239"/>
      <c r="S177" s="239"/>
      <c r="T177" s="24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1" t="s">
        <v>129</v>
      </c>
      <c r="AU177" s="241" t="s">
        <v>82</v>
      </c>
      <c r="AV177" s="14" t="s">
        <v>82</v>
      </c>
      <c r="AW177" s="14" t="s">
        <v>34</v>
      </c>
      <c r="AX177" s="14" t="s">
        <v>72</v>
      </c>
      <c r="AY177" s="241" t="s">
        <v>118</v>
      </c>
    </row>
    <row r="178" s="15" customFormat="1">
      <c r="A178" s="15"/>
      <c r="B178" s="242"/>
      <c r="C178" s="243"/>
      <c r="D178" s="222" t="s">
        <v>129</v>
      </c>
      <c r="E178" s="244" t="s">
        <v>19</v>
      </c>
      <c r="F178" s="245" t="s">
        <v>140</v>
      </c>
      <c r="G178" s="243"/>
      <c r="H178" s="246">
        <v>12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52" t="s">
        <v>129</v>
      </c>
      <c r="AU178" s="252" t="s">
        <v>82</v>
      </c>
      <c r="AV178" s="15" t="s">
        <v>125</v>
      </c>
      <c r="AW178" s="15" t="s">
        <v>34</v>
      </c>
      <c r="AX178" s="15" t="s">
        <v>80</v>
      </c>
      <c r="AY178" s="252" t="s">
        <v>118</v>
      </c>
    </row>
    <row r="179" s="2" customFormat="1" ht="33" customHeight="1">
      <c r="A179" s="40"/>
      <c r="B179" s="41"/>
      <c r="C179" s="202" t="s">
        <v>7</v>
      </c>
      <c r="D179" s="202" t="s">
        <v>120</v>
      </c>
      <c r="E179" s="203" t="s">
        <v>257</v>
      </c>
      <c r="F179" s="204" t="s">
        <v>258</v>
      </c>
      <c r="G179" s="205" t="s">
        <v>194</v>
      </c>
      <c r="H179" s="206">
        <v>12</v>
      </c>
      <c r="I179" s="207"/>
      <c r="J179" s="208">
        <f>ROUND(I179*H179,2)</f>
        <v>0</v>
      </c>
      <c r="K179" s="204" t="s">
        <v>124</v>
      </c>
      <c r="L179" s="46"/>
      <c r="M179" s="209" t="s">
        <v>19</v>
      </c>
      <c r="N179" s="210" t="s">
        <v>43</v>
      </c>
      <c r="O179" s="86"/>
      <c r="P179" s="211">
        <f>O179*H179</f>
        <v>0</v>
      </c>
      <c r="Q179" s="211">
        <v>0.00016000000000000001</v>
      </c>
      <c r="R179" s="211">
        <f>Q179*H179</f>
        <v>0.0019200000000000003</v>
      </c>
      <c r="S179" s="211">
        <v>0</v>
      </c>
      <c r="T179" s="212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3" t="s">
        <v>227</v>
      </c>
      <c r="AT179" s="213" t="s">
        <v>120</v>
      </c>
      <c r="AU179" s="213" t="s">
        <v>82</v>
      </c>
      <c r="AY179" s="19" t="s">
        <v>118</v>
      </c>
      <c r="BE179" s="214">
        <f>IF(N179="základní",J179,0)</f>
        <v>0</v>
      </c>
      <c r="BF179" s="214">
        <f>IF(N179="snížená",J179,0)</f>
        <v>0</v>
      </c>
      <c r="BG179" s="214">
        <f>IF(N179="zákl. přenesená",J179,0)</f>
        <v>0</v>
      </c>
      <c r="BH179" s="214">
        <f>IF(N179="sníž. přenesená",J179,0)</f>
        <v>0</v>
      </c>
      <c r="BI179" s="214">
        <f>IF(N179="nulová",J179,0)</f>
        <v>0</v>
      </c>
      <c r="BJ179" s="19" t="s">
        <v>80</v>
      </c>
      <c r="BK179" s="214">
        <f>ROUND(I179*H179,2)</f>
        <v>0</v>
      </c>
      <c r="BL179" s="19" t="s">
        <v>227</v>
      </c>
      <c r="BM179" s="213" t="s">
        <v>259</v>
      </c>
    </row>
    <row r="180" s="2" customFormat="1">
      <c r="A180" s="40"/>
      <c r="B180" s="41"/>
      <c r="C180" s="42"/>
      <c r="D180" s="215" t="s">
        <v>127</v>
      </c>
      <c r="E180" s="42"/>
      <c r="F180" s="216" t="s">
        <v>260</v>
      </c>
      <c r="G180" s="42"/>
      <c r="H180" s="42"/>
      <c r="I180" s="217"/>
      <c r="J180" s="42"/>
      <c r="K180" s="42"/>
      <c r="L180" s="46"/>
      <c r="M180" s="218"/>
      <c r="N180" s="219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127</v>
      </c>
      <c r="AU180" s="19" t="s">
        <v>82</v>
      </c>
    </row>
    <row r="181" s="13" customFormat="1">
      <c r="A181" s="13"/>
      <c r="B181" s="220"/>
      <c r="C181" s="221"/>
      <c r="D181" s="222" t="s">
        <v>129</v>
      </c>
      <c r="E181" s="223" t="s">
        <v>19</v>
      </c>
      <c r="F181" s="224" t="s">
        <v>250</v>
      </c>
      <c r="G181" s="221"/>
      <c r="H181" s="223" t="s">
        <v>19</v>
      </c>
      <c r="I181" s="225"/>
      <c r="J181" s="221"/>
      <c r="K181" s="221"/>
      <c r="L181" s="226"/>
      <c r="M181" s="227"/>
      <c r="N181" s="228"/>
      <c r="O181" s="228"/>
      <c r="P181" s="228"/>
      <c r="Q181" s="228"/>
      <c r="R181" s="228"/>
      <c r="S181" s="228"/>
      <c r="T181" s="22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0" t="s">
        <v>129</v>
      </c>
      <c r="AU181" s="230" t="s">
        <v>82</v>
      </c>
      <c r="AV181" s="13" t="s">
        <v>80</v>
      </c>
      <c r="AW181" s="13" t="s">
        <v>34</v>
      </c>
      <c r="AX181" s="13" t="s">
        <v>72</v>
      </c>
      <c r="AY181" s="230" t="s">
        <v>118</v>
      </c>
    </row>
    <row r="182" s="14" customFormat="1">
      <c r="A182" s="14"/>
      <c r="B182" s="231"/>
      <c r="C182" s="232"/>
      <c r="D182" s="222" t="s">
        <v>129</v>
      </c>
      <c r="E182" s="233" t="s">
        <v>19</v>
      </c>
      <c r="F182" s="234" t="s">
        <v>261</v>
      </c>
      <c r="G182" s="232"/>
      <c r="H182" s="235">
        <v>12</v>
      </c>
      <c r="I182" s="236"/>
      <c r="J182" s="232"/>
      <c r="K182" s="232"/>
      <c r="L182" s="237"/>
      <c r="M182" s="238"/>
      <c r="N182" s="239"/>
      <c r="O182" s="239"/>
      <c r="P182" s="239"/>
      <c r="Q182" s="239"/>
      <c r="R182" s="239"/>
      <c r="S182" s="239"/>
      <c r="T182" s="24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1" t="s">
        <v>129</v>
      </c>
      <c r="AU182" s="241" t="s">
        <v>82</v>
      </c>
      <c r="AV182" s="14" t="s">
        <v>82</v>
      </c>
      <c r="AW182" s="14" t="s">
        <v>34</v>
      </c>
      <c r="AX182" s="14" t="s">
        <v>72</v>
      </c>
      <c r="AY182" s="241" t="s">
        <v>118</v>
      </c>
    </row>
    <row r="183" s="15" customFormat="1">
      <c r="A183" s="15"/>
      <c r="B183" s="242"/>
      <c r="C183" s="243"/>
      <c r="D183" s="222" t="s">
        <v>129</v>
      </c>
      <c r="E183" s="244" t="s">
        <v>19</v>
      </c>
      <c r="F183" s="245" t="s">
        <v>140</v>
      </c>
      <c r="G183" s="243"/>
      <c r="H183" s="246">
        <v>12</v>
      </c>
      <c r="I183" s="247"/>
      <c r="J183" s="243"/>
      <c r="K183" s="243"/>
      <c r="L183" s="248"/>
      <c r="M183" s="249"/>
      <c r="N183" s="250"/>
      <c r="O183" s="250"/>
      <c r="P183" s="250"/>
      <c r="Q183" s="250"/>
      <c r="R183" s="250"/>
      <c r="S183" s="250"/>
      <c r="T183" s="251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52" t="s">
        <v>129</v>
      </c>
      <c r="AU183" s="252" t="s">
        <v>82</v>
      </c>
      <c r="AV183" s="15" t="s">
        <v>125</v>
      </c>
      <c r="AW183" s="15" t="s">
        <v>34</v>
      </c>
      <c r="AX183" s="15" t="s">
        <v>80</v>
      </c>
      <c r="AY183" s="252" t="s">
        <v>118</v>
      </c>
    </row>
    <row r="184" s="2" customFormat="1" ht="55.5" customHeight="1">
      <c r="A184" s="40"/>
      <c r="B184" s="41"/>
      <c r="C184" s="202" t="s">
        <v>262</v>
      </c>
      <c r="D184" s="202" t="s">
        <v>120</v>
      </c>
      <c r="E184" s="203" t="s">
        <v>263</v>
      </c>
      <c r="F184" s="204" t="s">
        <v>264</v>
      </c>
      <c r="G184" s="205" t="s">
        <v>154</v>
      </c>
      <c r="H184" s="206">
        <v>24</v>
      </c>
      <c r="I184" s="207"/>
      <c r="J184" s="208">
        <f>ROUND(I184*H184,2)</f>
        <v>0</v>
      </c>
      <c r="K184" s="204" t="s">
        <v>124</v>
      </c>
      <c r="L184" s="46"/>
      <c r="M184" s="209" t="s">
        <v>19</v>
      </c>
      <c r="N184" s="210" t="s">
        <v>43</v>
      </c>
      <c r="O184" s="86"/>
      <c r="P184" s="211">
        <f>O184*H184</f>
        <v>0</v>
      </c>
      <c r="Q184" s="211">
        <v>0.00031</v>
      </c>
      <c r="R184" s="211">
        <f>Q184*H184</f>
        <v>0.0074400000000000004</v>
      </c>
      <c r="S184" s="211">
        <v>0</v>
      </c>
      <c r="T184" s="212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3" t="s">
        <v>125</v>
      </c>
      <c r="AT184" s="213" t="s">
        <v>120</v>
      </c>
      <c r="AU184" s="213" t="s">
        <v>82</v>
      </c>
      <c r="AY184" s="19" t="s">
        <v>118</v>
      </c>
      <c r="BE184" s="214">
        <f>IF(N184="základní",J184,0)</f>
        <v>0</v>
      </c>
      <c r="BF184" s="214">
        <f>IF(N184="snížená",J184,0)</f>
        <v>0</v>
      </c>
      <c r="BG184" s="214">
        <f>IF(N184="zákl. přenesená",J184,0)</f>
        <v>0</v>
      </c>
      <c r="BH184" s="214">
        <f>IF(N184="sníž. přenesená",J184,0)</f>
        <v>0</v>
      </c>
      <c r="BI184" s="214">
        <f>IF(N184="nulová",J184,0)</f>
        <v>0</v>
      </c>
      <c r="BJ184" s="19" t="s">
        <v>80</v>
      </c>
      <c r="BK184" s="214">
        <f>ROUND(I184*H184,2)</f>
        <v>0</v>
      </c>
      <c r="BL184" s="19" t="s">
        <v>125</v>
      </c>
      <c r="BM184" s="213" t="s">
        <v>265</v>
      </c>
    </row>
    <row r="185" s="2" customFormat="1">
      <c r="A185" s="40"/>
      <c r="B185" s="41"/>
      <c r="C185" s="42"/>
      <c r="D185" s="215" t="s">
        <v>127</v>
      </c>
      <c r="E185" s="42"/>
      <c r="F185" s="216" t="s">
        <v>266</v>
      </c>
      <c r="G185" s="42"/>
      <c r="H185" s="42"/>
      <c r="I185" s="217"/>
      <c r="J185" s="42"/>
      <c r="K185" s="42"/>
      <c r="L185" s="46"/>
      <c r="M185" s="218"/>
      <c r="N185" s="219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127</v>
      </c>
      <c r="AU185" s="19" t="s">
        <v>82</v>
      </c>
    </row>
    <row r="186" s="13" customFormat="1">
      <c r="A186" s="13"/>
      <c r="B186" s="220"/>
      <c r="C186" s="221"/>
      <c r="D186" s="222" t="s">
        <v>129</v>
      </c>
      <c r="E186" s="223" t="s">
        <v>19</v>
      </c>
      <c r="F186" s="224" t="s">
        <v>250</v>
      </c>
      <c r="G186" s="221"/>
      <c r="H186" s="223" t="s">
        <v>19</v>
      </c>
      <c r="I186" s="225"/>
      <c r="J186" s="221"/>
      <c r="K186" s="221"/>
      <c r="L186" s="226"/>
      <c r="M186" s="227"/>
      <c r="N186" s="228"/>
      <c r="O186" s="228"/>
      <c r="P186" s="228"/>
      <c r="Q186" s="228"/>
      <c r="R186" s="228"/>
      <c r="S186" s="228"/>
      <c r="T186" s="22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0" t="s">
        <v>129</v>
      </c>
      <c r="AU186" s="230" t="s">
        <v>82</v>
      </c>
      <c r="AV186" s="13" t="s">
        <v>80</v>
      </c>
      <c r="AW186" s="13" t="s">
        <v>34</v>
      </c>
      <c r="AX186" s="13" t="s">
        <v>72</v>
      </c>
      <c r="AY186" s="230" t="s">
        <v>118</v>
      </c>
    </row>
    <row r="187" s="14" customFormat="1">
      <c r="A187" s="14"/>
      <c r="B187" s="231"/>
      <c r="C187" s="232"/>
      <c r="D187" s="222" t="s">
        <v>129</v>
      </c>
      <c r="E187" s="233" t="s">
        <v>19</v>
      </c>
      <c r="F187" s="234" t="s">
        <v>267</v>
      </c>
      <c r="G187" s="232"/>
      <c r="H187" s="235">
        <v>24</v>
      </c>
      <c r="I187" s="236"/>
      <c r="J187" s="232"/>
      <c r="K187" s="232"/>
      <c r="L187" s="237"/>
      <c r="M187" s="238"/>
      <c r="N187" s="239"/>
      <c r="O187" s="239"/>
      <c r="P187" s="239"/>
      <c r="Q187" s="239"/>
      <c r="R187" s="239"/>
      <c r="S187" s="239"/>
      <c r="T187" s="24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1" t="s">
        <v>129</v>
      </c>
      <c r="AU187" s="241" t="s">
        <v>82</v>
      </c>
      <c r="AV187" s="14" t="s">
        <v>82</v>
      </c>
      <c r="AW187" s="14" t="s">
        <v>34</v>
      </c>
      <c r="AX187" s="14" t="s">
        <v>72</v>
      </c>
      <c r="AY187" s="241" t="s">
        <v>118</v>
      </c>
    </row>
    <row r="188" s="15" customFormat="1">
      <c r="A188" s="15"/>
      <c r="B188" s="242"/>
      <c r="C188" s="243"/>
      <c r="D188" s="222" t="s">
        <v>129</v>
      </c>
      <c r="E188" s="244" t="s">
        <v>19</v>
      </c>
      <c r="F188" s="245" t="s">
        <v>140</v>
      </c>
      <c r="G188" s="243"/>
      <c r="H188" s="246">
        <v>24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52" t="s">
        <v>129</v>
      </c>
      <c r="AU188" s="252" t="s">
        <v>82</v>
      </c>
      <c r="AV188" s="15" t="s">
        <v>125</v>
      </c>
      <c r="AW188" s="15" t="s">
        <v>34</v>
      </c>
      <c r="AX188" s="15" t="s">
        <v>80</v>
      </c>
      <c r="AY188" s="252" t="s">
        <v>118</v>
      </c>
    </row>
    <row r="189" s="2" customFormat="1" ht="24.15" customHeight="1">
      <c r="A189" s="40"/>
      <c r="B189" s="41"/>
      <c r="C189" s="253" t="s">
        <v>268</v>
      </c>
      <c r="D189" s="253" t="s">
        <v>199</v>
      </c>
      <c r="E189" s="254" t="s">
        <v>269</v>
      </c>
      <c r="F189" s="255" t="s">
        <v>270</v>
      </c>
      <c r="G189" s="256" t="s">
        <v>154</v>
      </c>
      <c r="H189" s="257">
        <v>28.800000000000001</v>
      </c>
      <c r="I189" s="258"/>
      <c r="J189" s="259">
        <f>ROUND(I189*H189,2)</f>
        <v>0</v>
      </c>
      <c r="K189" s="255" t="s">
        <v>124</v>
      </c>
      <c r="L189" s="260"/>
      <c r="M189" s="261" t="s">
        <v>19</v>
      </c>
      <c r="N189" s="262" t="s">
        <v>43</v>
      </c>
      <c r="O189" s="86"/>
      <c r="P189" s="211">
        <f>O189*H189</f>
        <v>0</v>
      </c>
      <c r="Q189" s="211">
        <v>0.00029999999999999997</v>
      </c>
      <c r="R189" s="211">
        <f>Q189*H189</f>
        <v>0.0086400000000000001</v>
      </c>
      <c r="S189" s="211">
        <v>0</v>
      </c>
      <c r="T189" s="212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3" t="s">
        <v>180</v>
      </c>
      <c r="AT189" s="213" t="s">
        <v>199</v>
      </c>
      <c r="AU189" s="213" t="s">
        <v>82</v>
      </c>
      <c r="AY189" s="19" t="s">
        <v>118</v>
      </c>
      <c r="BE189" s="214">
        <f>IF(N189="základní",J189,0)</f>
        <v>0</v>
      </c>
      <c r="BF189" s="214">
        <f>IF(N189="snížená",J189,0)</f>
        <v>0</v>
      </c>
      <c r="BG189" s="214">
        <f>IF(N189="zákl. přenesená",J189,0)</f>
        <v>0</v>
      </c>
      <c r="BH189" s="214">
        <f>IF(N189="sníž. přenesená",J189,0)</f>
        <v>0</v>
      </c>
      <c r="BI189" s="214">
        <f>IF(N189="nulová",J189,0)</f>
        <v>0</v>
      </c>
      <c r="BJ189" s="19" t="s">
        <v>80</v>
      </c>
      <c r="BK189" s="214">
        <f>ROUND(I189*H189,2)</f>
        <v>0</v>
      </c>
      <c r="BL189" s="19" t="s">
        <v>125</v>
      </c>
      <c r="BM189" s="213" t="s">
        <v>271</v>
      </c>
    </row>
    <row r="190" s="14" customFormat="1">
      <c r="A190" s="14"/>
      <c r="B190" s="231"/>
      <c r="C190" s="232"/>
      <c r="D190" s="222" t="s">
        <v>129</v>
      </c>
      <c r="E190" s="232"/>
      <c r="F190" s="234" t="s">
        <v>272</v>
      </c>
      <c r="G190" s="232"/>
      <c r="H190" s="235">
        <v>28.800000000000001</v>
      </c>
      <c r="I190" s="236"/>
      <c r="J190" s="232"/>
      <c r="K190" s="232"/>
      <c r="L190" s="237"/>
      <c r="M190" s="238"/>
      <c r="N190" s="239"/>
      <c r="O190" s="239"/>
      <c r="P190" s="239"/>
      <c r="Q190" s="239"/>
      <c r="R190" s="239"/>
      <c r="S190" s="239"/>
      <c r="T190" s="24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1" t="s">
        <v>129</v>
      </c>
      <c r="AU190" s="241" t="s">
        <v>82</v>
      </c>
      <c r="AV190" s="14" t="s">
        <v>82</v>
      </c>
      <c r="AW190" s="14" t="s">
        <v>4</v>
      </c>
      <c r="AX190" s="14" t="s">
        <v>80</v>
      </c>
      <c r="AY190" s="241" t="s">
        <v>118</v>
      </c>
    </row>
    <row r="191" s="2" customFormat="1" ht="16.5" customHeight="1">
      <c r="A191" s="40"/>
      <c r="B191" s="41"/>
      <c r="C191" s="202" t="s">
        <v>273</v>
      </c>
      <c r="D191" s="202" t="s">
        <v>120</v>
      </c>
      <c r="E191" s="203" t="s">
        <v>274</v>
      </c>
      <c r="F191" s="204" t="s">
        <v>275</v>
      </c>
      <c r="G191" s="205" t="s">
        <v>123</v>
      </c>
      <c r="H191" s="206">
        <v>0.59999999999999998</v>
      </c>
      <c r="I191" s="207"/>
      <c r="J191" s="208">
        <f>ROUND(I191*H191,2)</f>
        <v>0</v>
      </c>
      <c r="K191" s="204" t="s">
        <v>124</v>
      </c>
      <c r="L191" s="46"/>
      <c r="M191" s="209" t="s">
        <v>19</v>
      </c>
      <c r="N191" s="210" t="s">
        <v>43</v>
      </c>
      <c r="O191" s="86"/>
      <c r="P191" s="211">
        <f>O191*H191</f>
        <v>0</v>
      </c>
      <c r="Q191" s="211">
        <v>2.3010199999999998</v>
      </c>
      <c r="R191" s="211">
        <f>Q191*H191</f>
        <v>1.380612</v>
      </c>
      <c r="S191" s="211">
        <v>0</v>
      </c>
      <c r="T191" s="212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3" t="s">
        <v>125</v>
      </c>
      <c r="AT191" s="213" t="s">
        <v>120</v>
      </c>
      <c r="AU191" s="213" t="s">
        <v>82</v>
      </c>
      <c r="AY191" s="19" t="s">
        <v>118</v>
      </c>
      <c r="BE191" s="214">
        <f>IF(N191="základní",J191,0)</f>
        <v>0</v>
      </c>
      <c r="BF191" s="214">
        <f>IF(N191="snížená",J191,0)</f>
        <v>0</v>
      </c>
      <c r="BG191" s="214">
        <f>IF(N191="zákl. přenesená",J191,0)</f>
        <v>0</v>
      </c>
      <c r="BH191" s="214">
        <f>IF(N191="sníž. přenesená",J191,0)</f>
        <v>0</v>
      </c>
      <c r="BI191" s="214">
        <f>IF(N191="nulová",J191,0)</f>
        <v>0</v>
      </c>
      <c r="BJ191" s="19" t="s">
        <v>80</v>
      </c>
      <c r="BK191" s="214">
        <f>ROUND(I191*H191,2)</f>
        <v>0</v>
      </c>
      <c r="BL191" s="19" t="s">
        <v>125</v>
      </c>
      <c r="BM191" s="213" t="s">
        <v>276</v>
      </c>
    </row>
    <row r="192" s="2" customFormat="1">
      <c r="A192" s="40"/>
      <c r="B192" s="41"/>
      <c r="C192" s="42"/>
      <c r="D192" s="215" t="s">
        <v>127</v>
      </c>
      <c r="E192" s="42"/>
      <c r="F192" s="216" t="s">
        <v>277</v>
      </c>
      <c r="G192" s="42"/>
      <c r="H192" s="42"/>
      <c r="I192" s="217"/>
      <c r="J192" s="42"/>
      <c r="K192" s="42"/>
      <c r="L192" s="46"/>
      <c r="M192" s="218"/>
      <c r="N192" s="219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127</v>
      </c>
      <c r="AU192" s="19" t="s">
        <v>82</v>
      </c>
    </row>
    <row r="193" s="13" customFormat="1">
      <c r="A193" s="13"/>
      <c r="B193" s="220"/>
      <c r="C193" s="221"/>
      <c r="D193" s="222" t="s">
        <v>129</v>
      </c>
      <c r="E193" s="223" t="s">
        <v>19</v>
      </c>
      <c r="F193" s="224" t="s">
        <v>250</v>
      </c>
      <c r="G193" s="221"/>
      <c r="H193" s="223" t="s">
        <v>19</v>
      </c>
      <c r="I193" s="225"/>
      <c r="J193" s="221"/>
      <c r="K193" s="221"/>
      <c r="L193" s="226"/>
      <c r="M193" s="227"/>
      <c r="N193" s="228"/>
      <c r="O193" s="228"/>
      <c r="P193" s="228"/>
      <c r="Q193" s="228"/>
      <c r="R193" s="228"/>
      <c r="S193" s="228"/>
      <c r="T193" s="22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0" t="s">
        <v>129</v>
      </c>
      <c r="AU193" s="230" t="s">
        <v>82</v>
      </c>
      <c r="AV193" s="13" t="s">
        <v>80</v>
      </c>
      <c r="AW193" s="13" t="s">
        <v>34</v>
      </c>
      <c r="AX193" s="13" t="s">
        <v>72</v>
      </c>
      <c r="AY193" s="230" t="s">
        <v>118</v>
      </c>
    </row>
    <row r="194" s="14" customFormat="1">
      <c r="A194" s="14"/>
      <c r="B194" s="231"/>
      <c r="C194" s="232"/>
      <c r="D194" s="222" t="s">
        <v>129</v>
      </c>
      <c r="E194" s="233" t="s">
        <v>19</v>
      </c>
      <c r="F194" s="234" t="s">
        <v>278</v>
      </c>
      <c r="G194" s="232"/>
      <c r="H194" s="235">
        <v>0.59999999999999998</v>
      </c>
      <c r="I194" s="236"/>
      <c r="J194" s="232"/>
      <c r="K194" s="232"/>
      <c r="L194" s="237"/>
      <c r="M194" s="238"/>
      <c r="N194" s="239"/>
      <c r="O194" s="239"/>
      <c r="P194" s="239"/>
      <c r="Q194" s="239"/>
      <c r="R194" s="239"/>
      <c r="S194" s="239"/>
      <c r="T194" s="24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1" t="s">
        <v>129</v>
      </c>
      <c r="AU194" s="241" t="s">
        <v>82</v>
      </c>
      <c r="AV194" s="14" t="s">
        <v>82</v>
      </c>
      <c r="AW194" s="14" t="s">
        <v>34</v>
      </c>
      <c r="AX194" s="14" t="s">
        <v>72</v>
      </c>
      <c r="AY194" s="241" t="s">
        <v>118</v>
      </c>
    </row>
    <row r="195" s="15" customFormat="1">
      <c r="A195" s="15"/>
      <c r="B195" s="242"/>
      <c r="C195" s="243"/>
      <c r="D195" s="222" t="s">
        <v>129</v>
      </c>
      <c r="E195" s="244" t="s">
        <v>19</v>
      </c>
      <c r="F195" s="245" t="s">
        <v>140</v>
      </c>
      <c r="G195" s="243"/>
      <c r="H195" s="246">
        <v>0.59999999999999998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52" t="s">
        <v>129</v>
      </c>
      <c r="AU195" s="252" t="s">
        <v>82</v>
      </c>
      <c r="AV195" s="15" t="s">
        <v>125</v>
      </c>
      <c r="AW195" s="15" t="s">
        <v>34</v>
      </c>
      <c r="AX195" s="15" t="s">
        <v>80</v>
      </c>
      <c r="AY195" s="252" t="s">
        <v>118</v>
      </c>
    </row>
    <row r="196" s="2" customFormat="1" ht="16.5" customHeight="1">
      <c r="A196" s="40"/>
      <c r="B196" s="41"/>
      <c r="C196" s="202" t="s">
        <v>279</v>
      </c>
      <c r="D196" s="202" t="s">
        <v>120</v>
      </c>
      <c r="E196" s="203" t="s">
        <v>280</v>
      </c>
      <c r="F196" s="204" t="s">
        <v>281</v>
      </c>
      <c r="G196" s="205" t="s">
        <v>123</v>
      </c>
      <c r="H196" s="206">
        <v>2.3999999999999999</v>
      </c>
      <c r="I196" s="207"/>
      <c r="J196" s="208">
        <f>ROUND(I196*H196,2)</f>
        <v>0</v>
      </c>
      <c r="K196" s="204" t="s">
        <v>124</v>
      </c>
      <c r="L196" s="46"/>
      <c r="M196" s="209" t="s">
        <v>19</v>
      </c>
      <c r="N196" s="210" t="s">
        <v>43</v>
      </c>
      <c r="O196" s="86"/>
      <c r="P196" s="211">
        <f>O196*H196</f>
        <v>0</v>
      </c>
      <c r="Q196" s="211">
        <v>1.6299999999999999</v>
      </c>
      <c r="R196" s="211">
        <f>Q196*H196</f>
        <v>3.9119999999999995</v>
      </c>
      <c r="S196" s="211">
        <v>0</v>
      </c>
      <c r="T196" s="212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3" t="s">
        <v>125</v>
      </c>
      <c r="AT196" s="213" t="s">
        <v>120</v>
      </c>
      <c r="AU196" s="213" t="s">
        <v>82</v>
      </c>
      <c r="AY196" s="19" t="s">
        <v>118</v>
      </c>
      <c r="BE196" s="214">
        <f>IF(N196="základní",J196,0)</f>
        <v>0</v>
      </c>
      <c r="BF196" s="214">
        <f>IF(N196="snížená",J196,0)</f>
        <v>0</v>
      </c>
      <c r="BG196" s="214">
        <f>IF(N196="zákl. přenesená",J196,0)</f>
        <v>0</v>
      </c>
      <c r="BH196" s="214">
        <f>IF(N196="sníž. přenesená",J196,0)</f>
        <v>0</v>
      </c>
      <c r="BI196" s="214">
        <f>IF(N196="nulová",J196,0)</f>
        <v>0</v>
      </c>
      <c r="BJ196" s="19" t="s">
        <v>80</v>
      </c>
      <c r="BK196" s="214">
        <f>ROUND(I196*H196,2)</f>
        <v>0</v>
      </c>
      <c r="BL196" s="19" t="s">
        <v>125</v>
      </c>
      <c r="BM196" s="213" t="s">
        <v>282</v>
      </c>
    </row>
    <row r="197" s="2" customFormat="1">
      <c r="A197" s="40"/>
      <c r="B197" s="41"/>
      <c r="C197" s="42"/>
      <c r="D197" s="215" t="s">
        <v>127</v>
      </c>
      <c r="E197" s="42"/>
      <c r="F197" s="216" t="s">
        <v>283</v>
      </c>
      <c r="G197" s="42"/>
      <c r="H197" s="42"/>
      <c r="I197" s="217"/>
      <c r="J197" s="42"/>
      <c r="K197" s="42"/>
      <c r="L197" s="46"/>
      <c r="M197" s="218"/>
      <c r="N197" s="219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127</v>
      </c>
      <c r="AU197" s="19" t="s">
        <v>82</v>
      </c>
    </row>
    <row r="198" s="13" customFormat="1">
      <c r="A198" s="13"/>
      <c r="B198" s="220"/>
      <c r="C198" s="221"/>
      <c r="D198" s="222" t="s">
        <v>129</v>
      </c>
      <c r="E198" s="223" t="s">
        <v>19</v>
      </c>
      <c r="F198" s="224" t="s">
        <v>250</v>
      </c>
      <c r="G198" s="221"/>
      <c r="H198" s="223" t="s">
        <v>19</v>
      </c>
      <c r="I198" s="225"/>
      <c r="J198" s="221"/>
      <c r="K198" s="221"/>
      <c r="L198" s="226"/>
      <c r="M198" s="227"/>
      <c r="N198" s="228"/>
      <c r="O198" s="228"/>
      <c r="P198" s="228"/>
      <c r="Q198" s="228"/>
      <c r="R198" s="228"/>
      <c r="S198" s="228"/>
      <c r="T198" s="22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0" t="s">
        <v>129</v>
      </c>
      <c r="AU198" s="230" t="s">
        <v>82</v>
      </c>
      <c r="AV198" s="13" t="s">
        <v>80</v>
      </c>
      <c r="AW198" s="13" t="s">
        <v>34</v>
      </c>
      <c r="AX198" s="13" t="s">
        <v>72</v>
      </c>
      <c r="AY198" s="230" t="s">
        <v>118</v>
      </c>
    </row>
    <row r="199" s="14" customFormat="1">
      <c r="A199" s="14"/>
      <c r="B199" s="231"/>
      <c r="C199" s="232"/>
      <c r="D199" s="222" t="s">
        <v>129</v>
      </c>
      <c r="E199" s="233" t="s">
        <v>19</v>
      </c>
      <c r="F199" s="234" t="s">
        <v>284</v>
      </c>
      <c r="G199" s="232"/>
      <c r="H199" s="235">
        <v>2.3999999999999999</v>
      </c>
      <c r="I199" s="236"/>
      <c r="J199" s="232"/>
      <c r="K199" s="232"/>
      <c r="L199" s="237"/>
      <c r="M199" s="238"/>
      <c r="N199" s="239"/>
      <c r="O199" s="239"/>
      <c r="P199" s="239"/>
      <c r="Q199" s="239"/>
      <c r="R199" s="239"/>
      <c r="S199" s="239"/>
      <c r="T199" s="24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1" t="s">
        <v>129</v>
      </c>
      <c r="AU199" s="241" t="s">
        <v>82</v>
      </c>
      <c r="AV199" s="14" t="s">
        <v>82</v>
      </c>
      <c r="AW199" s="14" t="s">
        <v>34</v>
      </c>
      <c r="AX199" s="14" t="s">
        <v>72</v>
      </c>
      <c r="AY199" s="241" t="s">
        <v>118</v>
      </c>
    </row>
    <row r="200" s="15" customFormat="1">
      <c r="A200" s="15"/>
      <c r="B200" s="242"/>
      <c r="C200" s="243"/>
      <c r="D200" s="222" t="s">
        <v>129</v>
      </c>
      <c r="E200" s="244" t="s">
        <v>19</v>
      </c>
      <c r="F200" s="245" t="s">
        <v>140</v>
      </c>
      <c r="G200" s="243"/>
      <c r="H200" s="246">
        <v>2.3999999999999999</v>
      </c>
      <c r="I200" s="247"/>
      <c r="J200" s="243"/>
      <c r="K200" s="243"/>
      <c r="L200" s="248"/>
      <c r="M200" s="249"/>
      <c r="N200" s="250"/>
      <c r="O200" s="250"/>
      <c r="P200" s="250"/>
      <c r="Q200" s="250"/>
      <c r="R200" s="250"/>
      <c r="S200" s="250"/>
      <c r="T200" s="251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52" t="s">
        <v>129</v>
      </c>
      <c r="AU200" s="252" t="s">
        <v>82</v>
      </c>
      <c r="AV200" s="15" t="s">
        <v>125</v>
      </c>
      <c r="AW200" s="15" t="s">
        <v>34</v>
      </c>
      <c r="AX200" s="15" t="s">
        <v>80</v>
      </c>
      <c r="AY200" s="252" t="s">
        <v>118</v>
      </c>
    </row>
    <row r="201" s="2" customFormat="1" ht="24.15" customHeight="1">
      <c r="A201" s="40"/>
      <c r="B201" s="41"/>
      <c r="C201" s="202" t="s">
        <v>285</v>
      </c>
      <c r="D201" s="202" t="s">
        <v>120</v>
      </c>
      <c r="E201" s="203" t="s">
        <v>286</v>
      </c>
      <c r="F201" s="204" t="s">
        <v>287</v>
      </c>
      <c r="G201" s="205" t="s">
        <v>194</v>
      </c>
      <c r="H201" s="206">
        <v>15</v>
      </c>
      <c r="I201" s="207"/>
      <c r="J201" s="208">
        <f>ROUND(I201*H201,2)</f>
        <v>0</v>
      </c>
      <c r="K201" s="204" t="s">
        <v>124</v>
      </c>
      <c r="L201" s="46"/>
      <c r="M201" s="209" t="s">
        <v>19</v>
      </c>
      <c r="N201" s="210" t="s">
        <v>43</v>
      </c>
      <c r="O201" s="86"/>
      <c r="P201" s="211">
        <f>O201*H201</f>
        <v>0</v>
      </c>
      <c r="Q201" s="211">
        <v>0.00072999999999999996</v>
      </c>
      <c r="R201" s="211">
        <f>Q201*H201</f>
        <v>0.01095</v>
      </c>
      <c r="S201" s="211">
        <v>0</v>
      </c>
      <c r="T201" s="212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3" t="s">
        <v>125</v>
      </c>
      <c r="AT201" s="213" t="s">
        <v>120</v>
      </c>
      <c r="AU201" s="213" t="s">
        <v>82</v>
      </c>
      <c r="AY201" s="19" t="s">
        <v>118</v>
      </c>
      <c r="BE201" s="214">
        <f>IF(N201="základní",J201,0)</f>
        <v>0</v>
      </c>
      <c r="BF201" s="214">
        <f>IF(N201="snížená",J201,0)</f>
        <v>0</v>
      </c>
      <c r="BG201" s="214">
        <f>IF(N201="zákl. přenesená",J201,0)</f>
        <v>0</v>
      </c>
      <c r="BH201" s="214">
        <f>IF(N201="sníž. přenesená",J201,0)</f>
        <v>0</v>
      </c>
      <c r="BI201" s="214">
        <f>IF(N201="nulová",J201,0)</f>
        <v>0</v>
      </c>
      <c r="BJ201" s="19" t="s">
        <v>80</v>
      </c>
      <c r="BK201" s="214">
        <f>ROUND(I201*H201,2)</f>
        <v>0</v>
      </c>
      <c r="BL201" s="19" t="s">
        <v>125</v>
      </c>
      <c r="BM201" s="213" t="s">
        <v>288</v>
      </c>
    </row>
    <row r="202" s="2" customFormat="1">
      <c r="A202" s="40"/>
      <c r="B202" s="41"/>
      <c r="C202" s="42"/>
      <c r="D202" s="215" t="s">
        <v>127</v>
      </c>
      <c r="E202" s="42"/>
      <c r="F202" s="216" t="s">
        <v>289</v>
      </c>
      <c r="G202" s="42"/>
      <c r="H202" s="42"/>
      <c r="I202" s="217"/>
      <c r="J202" s="42"/>
      <c r="K202" s="42"/>
      <c r="L202" s="46"/>
      <c r="M202" s="218"/>
      <c r="N202" s="219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127</v>
      </c>
      <c r="AU202" s="19" t="s">
        <v>82</v>
      </c>
    </row>
    <row r="203" s="2" customFormat="1" ht="49.05" customHeight="1">
      <c r="A203" s="40"/>
      <c r="B203" s="41"/>
      <c r="C203" s="202" t="s">
        <v>290</v>
      </c>
      <c r="D203" s="202" t="s">
        <v>120</v>
      </c>
      <c r="E203" s="203" t="s">
        <v>291</v>
      </c>
      <c r="F203" s="204" t="s">
        <v>292</v>
      </c>
      <c r="G203" s="205" t="s">
        <v>194</v>
      </c>
      <c r="H203" s="206">
        <v>12</v>
      </c>
      <c r="I203" s="207"/>
      <c r="J203" s="208">
        <f>ROUND(I203*H203,2)</f>
        <v>0</v>
      </c>
      <c r="K203" s="204" t="s">
        <v>124</v>
      </c>
      <c r="L203" s="46"/>
      <c r="M203" s="209" t="s">
        <v>19</v>
      </c>
      <c r="N203" s="210" t="s">
        <v>43</v>
      </c>
      <c r="O203" s="86"/>
      <c r="P203" s="211">
        <f>O203*H203</f>
        <v>0</v>
      </c>
      <c r="Q203" s="211">
        <v>0.16850000000000001</v>
      </c>
      <c r="R203" s="211">
        <f>Q203*H203</f>
        <v>2.0220000000000002</v>
      </c>
      <c r="S203" s="211">
        <v>0</v>
      </c>
      <c r="T203" s="212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3" t="s">
        <v>125</v>
      </c>
      <c r="AT203" s="213" t="s">
        <v>120</v>
      </c>
      <c r="AU203" s="213" t="s">
        <v>82</v>
      </c>
      <c r="AY203" s="19" t="s">
        <v>118</v>
      </c>
      <c r="BE203" s="214">
        <f>IF(N203="základní",J203,0)</f>
        <v>0</v>
      </c>
      <c r="BF203" s="214">
        <f>IF(N203="snížená",J203,0)</f>
        <v>0</v>
      </c>
      <c r="BG203" s="214">
        <f>IF(N203="zákl. přenesená",J203,0)</f>
        <v>0</v>
      </c>
      <c r="BH203" s="214">
        <f>IF(N203="sníž. přenesená",J203,0)</f>
        <v>0</v>
      </c>
      <c r="BI203" s="214">
        <f>IF(N203="nulová",J203,0)</f>
        <v>0</v>
      </c>
      <c r="BJ203" s="19" t="s">
        <v>80</v>
      </c>
      <c r="BK203" s="214">
        <f>ROUND(I203*H203,2)</f>
        <v>0</v>
      </c>
      <c r="BL203" s="19" t="s">
        <v>125</v>
      </c>
      <c r="BM203" s="213" t="s">
        <v>293</v>
      </c>
    </row>
    <row r="204" s="2" customFormat="1">
      <c r="A204" s="40"/>
      <c r="B204" s="41"/>
      <c r="C204" s="42"/>
      <c r="D204" s="215" t="s">
        <v>127</v>
      </c>
      <c r="E204" s="42"/>
      <c r="F204" s="216" t="s">
        <v>294</v>
      </c>
      <c r="G204" s="42"/>
      <c r="H204" s="42"/>
      <c r="I204" s="217"/>
      <c r="J204" s="42"/>
      <c r="K204" s="42"/>
      <c r="L204" s="46"/>
      <c r="M204" s="218"/>
      <c r="N204" s="219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127</v>
      </c>
      <c r="AU204" s="19" t="s">
        <v>82</v>
      </c>
    </row>
    <row r="205" s="13" customFormat="1">
      <c r="A205" s="13"/>
      <c r="B205" s="220"/>
      <c r="C205" s="221"/>
      <c r="D205" s="222" t="s">
        <v>129</v>
      </c>
      <c r="E205" s="223" t="s">
        <v>19</v>
      </c>
      <c r="F205" s="224" t="s">
        <v>250</v>
      </c>
      <c r="G205" s="221"/>
      <c r="H205" s="223" t="s">
        <v>19</v>
      </c>
      <c r="I205" s="225"/>
      <c r="J205" s="221"/>
      <c r="K205" s="221"/>
      <c r="L205" s="226"/>
      <c r="M205" s="227"/>
      <c r="N205" s="228"/>
      <c r="O205" s="228"/>
      <c r="P205" s="228"/>
      <c r="Q205" s="228"/>
      <c r="R205" s="228"/>
      <c r="S205" s="228"/>
      <c r="T205" s="22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0" t="s">
        <v>129</v>
      </c>
      <c r="AU205" s="230" t="s">
        <v>82</v>
      </c>
      <c r="AV205" s="13" t="s">
        <v>80</v>
      </c>
      <c r="AW205" s="13" t="s">
        <v>34</v>
      </c>
      <c r="AX205" s="13" t="s">
        <v>72</v>
      </c>
      <c r="AY205" s="230" t="s">
        <v>118</v>
      </c>
    </row>
    <row r="206" s="14" customFormat="1">
      <c r="A206" s="14"/>
      <c r="B206" s="231"/>
      <c r="C206" s="232"/>
      <c r="D206" s="222" t="s">
        <v>129</v>
      </c>
      <c r="E206" s="233" t="s">
        <v>19</v>
      </c>
      <c r="F206" s="234" t="s">
        <v>261</v>
      </c>
      <c r="G206" s="232"/>
      <c r="H206" s="235">
        <v>12</v>
      </c>
      <c r="I206" s="236"/>
      <c r="J206" s="232"/>
      <c r="K206" s="232"/>
      <c r="L206" s="237"/>
      <c r="M206" s="238"/>
      <c r="N206" s="239"/>
      <c r="O206" s="239"/>
      <c r="P206" s="239"/>
      <c r="Q206" s="239"/>
      <c r="R206" s="239"/>
      <c r="S206" s="239"/>
      <c r="T206" s="24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1" t="s">
        <v>129</v>
      </c>
      <c r="AU206" s="241" t="s">
        <v>82</v>
      </c>
      <c r="AV206" s="14" t="s">
        <v>82</v>
      </c>
      <c r="AW206" s="14" t="s">
        <v>34</v>
      </c>
      <c r="AX206" s="14" t="s">
        <v>72</v>
      </c>
      <c r="AY206" s="241" t="s">
        <v>118</v>
      </c>
    </row>
    <row r="207" s="15" customFormat="1">
      <c r="A207" s="15"/>
      <c r="B207" s="242"/>
      <c r="C207" s="243"/>
      <c r="D207" s="222" t="s">
        <v>129</v>
      </c>
      <c r="E207" s="244" t="s">
        <v>19</v>
      </c>
      <c r="F207" s="245" t="s">
        <v>140</v>
      </c>
      <c r="G207" s="243"/>
      <c r="H207" s="246">
        <v>12</v>
      </c>
      <c r="I207" s="247"/>
      <c r="J207" s="243"/>
      <c r="K207" s="243"/>
      <c r="L207" s="248"/>
      <c r="M207" s="249"/>
      <c r="N207" s="250"/>
      <c r="O207" s="250"/>
      <c r="P207" s="250"/>
      <c r="Q207" s="250"/>
      <c r="R207" s="250"/>
      <c r="S207" s="250"/>
      <c r="T207" s="251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2" t="s">
        <v>129</v>
      </c>
      <c r="AU207" s="252" t="s">
        <v>82</v>
      </c>
      <c r="AV207" s="15" t="s">
        <v>125</v>
      </c>
      <c r="AW207" s="15" t="s">
        <v>34</v>
      </c>
      <c r="AX207" s="15" t="s">
        <v>80</v>
      </c>
      <c r="AY207" s="252" t="s">
        <v>118</v>
      </c>
    </row>
    <row r="208" s="2" customFormat="1" ht="21.75" customHeight="1">
      <c r="A208" s="40"/>
      <c r="B208" s="41"/>
      <c r="C208" s="253" t="s">
        <v>295</v>
      </c>
      <c r="D208" s="253" t="s">
        <v>199</v>
      </c>
      <c r="E208" s="254" t="s">
        <v>296</v>
      </c>
      <c r="F208" s="255" t="s">
        <v>297</v>
      </c>
      <c r="G208" s="256" t="s">
        <v>194</v>
      </c>
      <c r="H208" s="257">
        <v>12</v>
      </c>
      <c r="I208" s="258"/>
      <c r="J208" s="259">
        <f>ROUND(I208*H208,2)</f>
        <v>0</v>
      </c>
      <c r="K208" s="255" t="s">
        <v>124</v>
      </c>
      <c r="L208" s="260"/>
      <c r="M208" s="261" t="s">
        <v>19</v>
      </c>
      <c r="N208" s="262" t="s">
        <v>43</v>
      </c>
      <c r="O208" s="86"/>
      <c r="P208" s="211">
        <f>O208*H208</f>
        <v>0</v>
      </c>
      <c r="Q208" s="211">
        <v>0.048399999999999999</v>
      </c>
      <c r="R208" s="211">
        <f>Q208*H208</f>
        <v>0.58079999999999998</v>
      </c>
      <c r="S208" s="211">
        <v>0</v>
      </c>
      <c r="T208" s="212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3" t="s">
        <v>180</v>
      </c>
      <c r="AT208" s="213" t="s">
        <v>199</v>
      </c>
      <c r="AU208" s="213" t="s">
        <v>82</v>
      </c>
      <c r="AY208" s="19" t="s">
        <v>118</v>
      </c>
      <c r="BE208" s="214">
        <f>IF(N208="základní",J208,0)</f>
        <v>0</v>
      </c>
      <c r="BF208" s="214">
        <f>IF(N208="snížená",J208,0)</f>
        <v>0</v>
      </c>
      <c r="BG208" s="214">
        <f>IF(N208="zákl. přenesená",J208,0)</f>
        <v>0</v>
      </c>
      <c r="BH208" s="214">
        <f>IF(N208="sníž. přenesená",J208,0)</f>
        <v>0</v>
      </c>
      <c r="BI208" s="214">
        <f>IF(N208="nulová",J208,0)</f>
        <v>0</v>
      </c>
      <c r="BJ208" s="19" t="s">
        <v>80</v>
      </c>
      <c r="BK208" s="214">
        <f>ROUND(I208*H208,2)</f>
        <v>0</v>
      </c>
      <c r="BL208" s="19" t="s">
        <v>125</v>
      </c>
      <c r="BM208" s="213" t="s">
        <v>298</v>
      </c>
    </row>
    <row r="209" s="2" customFormat="1" ht="24.15" customHeight="1">
      <c r="A209" s="40"/>
      <c r="B209" s="41"/>
      <c r="C209" s="202" t="s">
        <v>299</v>
      </c>
      <c r="D209" s="202" t="s">
        <v>120</v>
      </c>
      <c r="E209" s="203" t="s">
        <v>300</v>
      </c>
      <c r="F209" s="204" t="s">
        <v>301</v>
      </c>
      <c r="G209" s="205" t="s">
        <v>154</v>
      </c>
      <c r="H209" s="206">
        <v>6</v>
      </c>
      <c r="I209" s="207"/>
      <c r="J209" s="208">
        <f>ROUND(I209*H209,2)</f>
        <v>0</v>
      </c>
      <c r="K209" s="204" t="s">
        <v>124</v>
      </c>
      <c r="L209" s="46"/>
      <c r="M209" s="209" t="s">
        <v>19</v>
      </c>
      <c r="N209" s="210" t="s">
        <v>43</v>
      </c>
      <c r="O209" s="86"/>
      <c r="P209" s="211">
        <f>O209*H209</f>
        <v>0</v>
      </c>
      <c r="Q209" s="211">
        <v>0.3674</v>
      </c>
      <c r="R209" s="211">
        <f>Q209*H209</f>
        <v>2.2044000000000001</v>
      </c>
      <c r="S209" s="211">
        <v>0</v>
      </c>
      <c r="T209" s="212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3" t="s">
        <v>125</v>
      </c>
      <c r="AT209" s="213" t="s">
        <v>120</v>
      </c>
      <c r="AU209" s="213" t="s">
        <v>82</v>
      </c>
      <c r="AY209" s="19" t="s">
        <v>118</v>
      </c>
      <c r="BE209" s="214">
        <f>IF(N209="základní",J209,0)</f>
        <v>0</v>
      </c>
      <c r="BF209" s="214">
        <f>IF(N209="snížená",J209,0)</f>
        <v>0</v>
      </c>
      <c r="BG209" s="214">
        <f>IF(N209="zákl. přenesená",J209,0)</f>
        <v>0</v>
      </c>
      <c r="BH209" s="214">
        <f>IF(N209="sníž. přenesená",J209,0)</f>
        <v>0</v>
      </c>
      <c r="BI209" s="214">
        <f>IF(N209="nulová",J209,0)</f>
        <v>0</v>
      </c>
      <c r="BJ209" s="19" t="s">
        <v>80</v>
      </c>
      <c r="BK209" s="214">
        <f>ROUND(I209*H209,2)</f>
        <v>0</v>
      </c>
      <c r="BL209" s="19" t="s">
        <v>125</v>
      </c>
      <c r="BM209" s="213" t="s">
        <v>302</v>
      </c>
    </row>
    <row r="210" s="2" customFormat="1">
      <c r="A210" s="40"/>
      <c r="B210" s="41"/>
      <c r="C210" s="42"/>
      <c r="D210" s="215" t="s">
        <v>127</v>
      </c>
      <c r="E210" s="42"/>
      <c r="F210" s="216" t="s">
        <v>303</v>
      </c>
      <c r="G210" s="42"/>
      <c r="H210" s="42"/>
      <c r="I210" s="217"/>
      <c r="J210" s="42"/>
      <c r="K210" s="42"/>
      <c r="L210" s="46"/>
      <c r="M210" s="218"/>
      <c r="N210" s="219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127</v>
      </c>
      <c r="AU210" s="19" t="s">
        <v>82</v>
      </c>
    </row>
    <row r="211" s="13" customFormat="1">
      <c r="A211" s="13"/>
      <c r="B211" s="220"/>
      <c r="C211" s="221"/>
      <c r="D211" s="222" t="s">
        <v>129</v>
      </c>
      <c r="E211" s="223" t="s">
        <v>19</v>
      </c>
      <c r="F211" s="224" t="s">
        <v>250</v>
      </c>
      <c r="G211" s="221"/>
      <c r="H211" s="223" t="s">
        <v>19</v>
      </c>
      <c r="I211" s="225"/>
      <c r="J211" s="221"/>
      <c r="K211" s="221"/>
      <c r="L211" s="226"/>
      <c r="M211" s="227"/>
      <c r="N211" s="228"/>
      <c r="O211" s="228"/>
      <c r="P211" s="228"/>
      <c r="Q211" s="228"/>
      <c r="R211" s="228"/>
      <c r="S211" s="228"/>
      <c r="T211" s="22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0" t="s">
        <v>129</v>
      </c>
      <c r="AU211" s="230" t="s">
        <v>82</v>
      </c>
      <c r="AV211" s="13" t="s">
        <v>80</v>
      </c>
      <c r="AW211" s="13" t="s">
        <v>34</v>
      </c>
      <c r="AX211" s="13" t="s">
        <v>72</v>
      </c>
      <c r="AY211" s="230" t="s">
        <v>118</v>
      </c>
    </row>
    <row r="212" s="14" customFormat="1">
      <c r="A212" s="14"/>
      <c r="B212" s="231"/>
      <c r="C212" s="232"/>
      <c r="D212" s="222" t="s">
        <v>129</v>
      </c>
      <c r="E212" s="233" t="s">
        <v>19</v>
      </c>
      <c r="F212" s="234" t="s">
        <v>304</v>
      </c>
      <c r="G212" s="232"/>
      <c r="H212" s="235">
        <v>6</v>
      </c>
      <c r="I212" s="236"/>
      <c r="J212" s="232"/>
      <c r="K212" s="232"/>
      <c r="L212" s="237"/>
      <c r="M212" s="238"/>
      <c r="N212" s="239"/>
      <c r="O212" s="239"/>
      <c r="P212" s="239"/>
      <c r="Q212" s="239"/>
      <c r="R212" s="239"/>
      <c r="S212" s="239"/>
      <c r="T212" s="240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1" t="s">
        <v>129</v>
      </c>
      <c r="AU212" s="241" t="s">
        <v>82</v>
      </c>
      <c r="AV212" s="14" t="s">
        <v>82</v>
      </c>
      <c r="AW212" s="14" t="s">
        <v>34</v>
      </c>
      <c r="AX212" s="14" t="s">
        <v>72</v>
      </c>
      <c r="AY212" s="241" t="s">
        <v>118</v>
      </c>
    </row>
    <row r="213" s="15" customFormat="1">
      <c r="A213" s="15"/>
      <c r="B213" s="242"/>
      <c r="C213" s="243"/>
      <c r="D213" s="222" t="s">
        <v>129</v>
      </c>
      <c r="E213" s="244" t="s">
        <v>19</v>
      </c>
      <c r="F213" s="245" t="s">
        <v>140</v>
      </c>
      <c r="G213" s="243"/>
      <c r="H213" s="246">
        <v>6</v>
      </c>
      <c r="I213" s="247"/>
      <c r="J213" s="243"/>
      <c r="K213" s="243"/>
      <c r="L213" s="248"/>
      <c r="M213" s="249"/>
      <c r="N213" s="250"/>
      <c r="O213" s="250"/>
      <c r="P213" s="250"/>
      <c r="Q213" s="250"/>
      <c r="R213" s="250"/>
      <c r="S213" s="250"/>
      <c r="T213" s="251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52" t="s">
        <v>129</v>
      </c>
      <c r="AU213" s="252" t="s">
        <v>82</v>
      </c>
      <c r="AV213" s="15" t="s">
        <v>125</v>
      </c>
      <c r="AW213" s="15" t="s">
        <v>34</v>
      </c>
      <c r="AX213" s="15" t="s">
        <v>80</v>
      </c>
      <c r="AY213" s="252" t="s">
        <v>118</v>
      </c>
    </row>
    <row r="214" s="12" customFormat="1" ht="22.8" customHeight="1">
      <c r="A214" s="12"/>
      <c r="B214" s="186"/>
      <c r="C214" s="187"/>
      <c r="D214" s="188" t="s">
        <v>71</v>
      </c>
      <c r="E214" s="200" t="s">
        <v>305</v>
      </c>
      <c r="F214" s="200" t="s">
        <v>306</v>
      </c>
      <c r="G214" s="187"/>
      <c r="H214" s="187"/>
      <c r="I214" s="190"/>
      <c r="J214" s="201">
        <f>BK214</f>
        <v>0</v>
      </c>
      <c r="K214" s="187"/>
      <c r="L214" s="192"/>
      <c r="M214" s="193"/>
      <c r="N214" s="194"/>
      <c r="O214" s="194"/>
      <c r="P214" s="195">
        <f>SUM(P215:P245)</f>
        <v>0</v>
      </c>
      <c r="Q214" s="194"/>
      <c r="R214" s="195">
        <f>SUM(R215:R245)</f>
        <v>58.352400000000003</v>
      </c>
      <c r="S214" s="194"/>
      <c r="T214" s="196">
        <f>SUM(T215:T245)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97" t="s">
        <v>80</v>
      </c>
      <c r="AT214" s="198" t="s">
        <v>71</v>
      </c>
      <c r="AU214" s="198" t="s">
        <v>80</v>
      </c>
      <c r="AY214" s="197" t="s">
        <v>118</v>
      </c>
      <c r="BK214" s="199">
        <f>SUM(BK215:BK245)</f>
        <v>0</v>
      </c>
    </row>
    <row r="215" s="2" customFormat="1" ht="44.25" customHeight="1">
      <c r="A215" s="40"/>
      <c r="B215" s="41"/>
      <c r="C215" s="202" t="s">
        <v>307</v>
      </c>
      <c r="D215" s="202" t="s">
        <v>120</v>
      </c>
      <c r="E215" s="203" t="s">
        <v>308</v>
      </c>
      <c r="F215" s="204" t="s">
        <v>309</v>
      </c>
      <c r="G215" s="205" t="s">
        <v>123</v>
      </c>
      <c r="H215" s="206">
        <v>20.25</v>
      </c>
      <c r="I215" s="207"/>
      <c r="J215" s="208">
        <f>ROUND(I215*H215,2)</f>
        <v>0</v>
      </c>
      <c r="K215" s="204" t="s">
        <v>124</v>
      </c>
      <c r="L215" s="46"/>
      <c r="M215" s="209" t="s">
        <v>19</v>
      </c>
      <c r="N215" s="210" t="s">
        <v>43</v>
      </c>
      <c r="O215" s="86"/>
      <c r="P215" s="211">
        <f>O215*H215</f>
        <v>0</v>
      </c>
      <c r="Q215" s="211">
        <v>0</v>
      </c>
      <c r="R215" s="211">
        <f>Q215*H215</f>
        <v>0</v>
      </c>
      <c r="S215" s="211">
        <v>0</v>
      </c>
      <c r="T215" s="212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3" t="s">
        <v>125</v>
      </c>
      <c r="AT215" s="213" t="s">
        <v>120</v>
      </c>
      <c r="AU215" s="213" t="s">
        <v>82</v>
      </c>
      <c r="AY215" s="19" t="s">
        <v>118</v>
      </c>
      <c r="BE215" s="214">
        <f>IF(N215="základní",J215,0)</f>
        <v>0</v>
      </c>
      <c r="BF215" s="214">
        <f>IF(N215="snížená",J215,0)</f>
        <v>0</v>
      </c>
      <c r="BG215" s="214">
        <f>IF(N215="zákl. přenesená",J215,0)</f>
        <v>0</v>
      </c>
      <c r="BH215" s="214">
        <f>IF(N215="sníž. přenesená",J215,0)</f>
        <v>0</v>
      </c>
      <c r="BI215" s="214">
        <f>IF(N215="nulová",J215,0)</f>
        <v>0</v>
      </c>
      <c r="BJ215" s="19" t="s">
        <v>80</v>
      </c>
      <c r="BK215" s="214">
        <f>ROUND(I215*H215,2)</f>
        <v>0</v>
      </c>
      <c r="BL215" s="19" t="s">
        <v>125</v>
      </c>
      <c r="BM215" s="213" t="s">
        <v>310</v>
      </c>
    </row>
    <row r="216" s="2" customFormat="1">
      <c r="A216" s="40"/>
      <c r="B216" s="41"/>
      <c r="C216" s="42"/>
      <c r="D216" s="215" t="s">
        <v>127</v>
      </c>
      <c r="E216" s="42"/>
      <c r="F216" s="216" t="s">
        <v>311</v>
      </c>
      <c r="G216" s="42"/>
      <c r="H216" s="42"/>
      <c r="I216" s="217"/>
      <c r="J216" s="42"/>
      <c r="K216" s="42"/>
      <c r="L216" s="46"/>
      <c r="M216" s="218"/>
      <c r="N216" s="219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127</v>
      </c>
      <c r="AU216" s="19" t="s">
        <v>82</v>
      </c>
    </row>
    <row r="217" s="13" customFormat="1">
      <c r="A217" s="13"/>
      <c r="B217" s="220"/>
      <c r="C217" s="221"/>
      <c r="D217" s="222" t="s">
        <v>129</v>
      </c>
      <c r="E217" s="223" t="s">
        <v>19</v>
      </c>
      <c r="F217" s="224" t="s">
        <v>130</v>
      </c>
      <c r="G217" s="221"/>
      <c r="H217" s="223" t="s">
        <v>19</v>
      </c>
      <c r="I217" s="225"/>
      <c r="J217" s="221"/>
      <c r="K217" s="221"/>
      <c r="L217" s="226"/>
      <c r="M217" s="227"/>
      <c r="N217" s="228"/>
      <c r="O217" s="228"/>
      <c r="P217" s="228"/>
      <c r="Q217" s="228"/>
      <c r="R217" s="228"/>
      <c r="S217" s="228"/>
      <c r="T217" s="22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0" t="s">
        <v>129</v>
      </c>
      <c r="AU217" s="230" t="s">
        <v>82</v>
      </c>
      <c r="AV217" s="13" t="s">
        <v>80</v>
      </c>
      <c r="AW217" s="13" t="s">
        <v>34</v>
      </c>
      <c r="AX217" s="13" t="s">
        <v>72</v>
      </c>
      <c r="AY217" s="230" t="s">
        <v>118</v>
      </c>
    </row>
    <row r="218" s="14" customFormat="1">
      <c r="A218" s="14"/>
      <c r="B218" s="231"/>
      <c r="C218" s="232"/>
      <c r="D218" s="222" t="s">
        <v>129</v>
      </c>
      <c r="E218" s="233" t="s">
        <v>19</v>
      </c>
      <c r="F218" s="234" t="s">
        <v>312</v>
      </c>
      <c r="G218" s="232"/>
      <c r="H218" s="235">
        <v>20.25</v>
      </c>
      <c r="I218" s="236"/>
      <c r="J218" s="232"/>
      <c r="K218" s="232"/>
      <c r="L218" s="237"/>
      <c r="M218" s="238"/>
      <c r="N218" s="239"/>
      <c r="O218" s="239"/>
      <c r="P218" s="239"/>
      <c r="Q218" s="239"/>
      <c r="R218" s="239"/>
      <c r="S218" s="239"/>
      <c r="T218" s="240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1" t="s">
        <v>129</v>
      </c>
      <c r="AU218" s="241" t="s">
        <v>82</v>
      </c>
      <c r="AV218" s="14" t="s">
        <v>82</v>
      </c>
      <c r="AW218" s="14" t="s">
        <v>34</v>
      </c>
      <c r="AX218" s="14" t="s">
        <v>72</v>
      </c>
      <c r="AY218" s="241" t="s">
        <v>118</v>
      </c>
    </row>
    <row r="219" s="15" customFormat="1">
      <c r="A219" s="15"/>
      <c r="B219" s="242"/>
      <c r="C219" s="243"/>
      <c r="D219" s="222" t="s">
        <v>129</v>
      </c>
      <c r="E219" s="244" t="s">
        <v>19</v>
      </c>
      <c r="F219" s="245" t="s">
        <v>140</v>
      </c>
      <c r="G219" s="243"/>
      <c r="H219" s="246">
        <v>20.25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52" t="s">
        <v>129</v>
      </c>
      <c r="AU219" s="252" t="s">
        <v>82</v>
      </c>
      <c r="AV219" s="15" t="s">
        <v>125</v>
      </c>
      <c r="AW219" s="15" t="s">
        <v>34</v>
      </c>
      <c r="AX219" s="15" t="s">
        <v>80</v>
      </c>
      <c r="AY219" s="252" t="s">
        <v>118</v>
      </c>
    </row>
    <row r="220" s="2" customFormat="1" ht="44.25" customHeight="1">
      <c r="A220" s="40"/>
      <c r="B220" s="41"/>
      <c r="C220" s="202" t="s">
        <v>313</v>
      </c>
      <c r="D220" s="202" t="s">
        <v>120</v>
      </c>
      <c r="E220" s="203" t="s">
        <v>223</v>
      </c>
      <c r="F220" s="204" t="s">
        <v>224</v>
      </c>
      <c r="G220" s="205" t="s">
        <v>123</v>
      </c>
      <c r="H220" s="206">
        <v>20.25</v>
      </c>
      <c r="I220" s="207"/>
      <c r="J220" s="208">
        <f>ROUND(I220*H220,2)</f>
        <v>0</v>
      </c>
      <c r="K220" s="204" t="s">
        <v>124</v>
      </c>
      <c r="L220" s="46"/>
      <c r="M220" s="209" t="s">
        <v>19</v>
      </c>
      <c r="N220" s="210" t="s">
        <v>43</v>
      </c>
      <c r="O220" s="86"/>
      <c r="P220" s="211">
        <f>O220*H220</f>
        <v>0</v>
      </c>
      <c r="Q220" s="211">
        <v>0</v>
      </c>
      <c r="R220" s="211">
        <f>Q220*H220</f>
        <v>0</v>
      </c>
      <c r="S220" s="211">
        <v>0</v>
      </c>
      <c r="T220" s="212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3" t="s">
        <v>125</v>
      </c>
      <c r="AT220" s="213" t="s">
        <v>120</v>
      </c>
      <c r="AU220" s="213" t="s">
        <v>82</v>
      </c>
      <c r="AY220" s="19" t="s">
        <v>118</v>
      </c>
      <c r="BE220" s="214">
        <f>IF(N220="základní",J220,0)</f>
        <v>0</v>
      </c>
      <c r="BF220" s="214">
        <f>IF(N220="snížená",J220,0)</f>
        <v>0</v>
      </c>
      <c r="BG220" s="214">
        <f>IF(N220="zákl. přenesená",J220,0)</f>
        <v>0</v>
      </c>
      <c r="BH220" s="214">
        <f>IF(N220="sníž. přenesená",J220,0)</f>
        <v>0</v>
      </c>
      <c r="BI220" s="214">
        <f>IF(N220="nulová",J220,0)</f>
        <v>0</v>
      </c>
      <c r="BJ220" s="19" t="s">
        <v>80</v>
      </c>
      <c r="BK220" s="214">
        <f>ROUND(I220*H220,2)</f>
        <v>0</v>
      </c>
      <c r="BL220" s="19" t="s">
        <v>125</v>
      </c>
      <c r="BM220" s="213" t="s">
        <v>314</v>
      </c>
    </row>
    <row r="221" s="2" customFormat="1">
      <c r="A221" s="40"/>
      <c r="B221" s="41"/>
      <c r="C221" s="42"/>
      <c r="D221" s="215" t="s">
        <v>127</v>
      </c>
      <c r="E221" s="42"/>
      <c r="F221" s="216" t="s">
        <v>226</v>
      </c>
      <c r="G221" s="42"/>
      <c r="H221" s="42"/>
      <c r="I221" s="217"/>
      <c r="J221" s="42"/>
      <c r="K221" s="42"/>
      <c r="L221" s="46"/>
      <c r="M221" s="218"/>
      <c r="N221" s="219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127</v>
      </c>
      <c r="AU221" s="19" t="s">
        <v>82</v>
      </c>
    </row>
    <row r="222" s="13" customFormat="1">
      <c r="A222" s="13"/>
      <c r="B222" s="220"/>
      <c r="C222" s="221"/>
      <c r="D222" s="222" t="s">
        <v>129</v>
      </c>
      <c r="E222" s="223" t="s">
        <v>19</v>
      </c>
      <c r="F222" s="224" t="s">
        <v>130</v>
      </c>
      <c r="G222" s="221"/>
      <c r="H222" s="223" t="s">
        <v>19</v>
      </c>
      <c r="I222" s="225"/>
      <c r="J222" s="221"/>
      <c r="K222" s="221"/>
      <c r="L222" s="226"/>
      <c r="M222" s="227"/>
      <c r="N222" s="228"/>
      <c r="O222" s="228"/>
      <c r="P222" s="228"/>
      <c r="Q222" s="228"/>
      <c r="R222" s="228"/>
      <c r="S222" s="228"/>
      <c r="T222" s="22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0" t="s">
        <v>129</v>
      </c>
      <c r="AU222" s="230" t="s">
        <v>82</v>
      </c>
      <c r="AV222" s="13" t="s">
        <v>80</v>
      </c>
      <c r="AW222" s="13" t="s">
        <v>34</v>
      </c>
      <c r="AX222" s="13" t="s">
        <v>72</v>
      </c>
      <c r="AY222" s="230" t="s">
        <v>118</v>
      </c>
    </row>
    <row r="223" s="14" customFormat="1">
      <c r="A223" s="14"/>
      <c r="B223" s="231"/>
      <c r="C223" s="232"/>
      <c r="D223" s="222" t="s">
        <v>129</v>
      </c>
      <c r="E223" s="233" t="s">
        <v>19</v>
      </c>
      <c r="F223" s="234" t="s">
        <v>312</v>
      </c>
      <c r="G223" s="232"/>
      <c r="H223" s="235">
        <v>20.25</v>
      </c>
      <c r="I223" s="236"/>
      <c r="J223" s="232"/>
      <c r="K223" s="232"/>
      <c r="L223" s="237"/>
      <c r="M223" s="238"/>
      <c r="N223" s="239"/>
      <c r="O223" s="239"/>
      <c r="P223" s="239"/>
      <c r="Q223" s="239"/>
      <c r="R223" s="239"/>
      <c r="S223" s="239"/>
      <c r="T223" s="240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1" t="s">
        <v>129</v>
      </c>
      <c r="AU223" s="241" t="s">
        <v>82</v>
      </c>
      <c r="AV223" s="14" t="s">
        <v>82</v>
      </c>
      <c r="AW223" s="14" t="s">
        <v>34</v>
      </c>
      <c r="AX223" s="14" t="s">
        <v>72</v>
      </c>
      <c r="AY223" s="241" t="s">
        <v>118</v>
      </c>
    </row>
    <row r="224" s="15" customFormat="1">
      <c r="A224" s="15"/>
      <c r="B224" s="242"/>
      <c r="C224" s="243"/>
      <c r="D224" s="222" t="s">
        <v>129</v>
      </c>
      <c r="E224" s="244" t="s">
        <v>19</v>
      </c>
      <c r="F224" s="245" t="s">
        <v>140</v>
      </c>
      <c r="G224" s="243"/>
      <c r="H224" s="246">
        <v>20.25</v>
      </c>
      <c r="I224" s="247"/>
      <c r="J224" s="243"/>
      <c r="K224" s="243"/>
      <c r="L224" s="248"/>
      <c r="M224" s="249"/>
      <c r="N224" s="250"/>
      <c r="O224" s="250"/>
      <c r="P224" s="250"/>
      <c r="Q224" s="250"/>
      <c r="R224" s="250"/>
      <c r="S224" s="250"/>
      <c r="T224" s="251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52" t="s">
        <v>129</v>
      </c>
      <c r="AU224" s="252" t="s">
        <v>82</v>
      </c>
      <c r="AV224" s="15" t="s">
        <v>125</v>
      </c>
      <c r="AW224" s="15" t="s">
        <v>34</v>
      </c>
      <c r="AX224" s="15" t="s">
        <v>80</v>
      </c>
      <c r="AY224" s="252" t="s">
        <v>118</v>
      </c>
    </row>
    <row r="225" s="2" customFormat="1" ht="16.5" customHeight="1">
      <c r="A225" s="40"/>
      <c r="B225" s="41"/>
      <c r="C225" s="253" t="s">
        <v>315</v>
      </c>
      <c r="D225" s="253" t="s">
        <v>199</v>
      </c>
      <c r="E225" s="254" t="s">
        <v>228</v>
      </c>
      <c r="F225" s="255" t="s">
        <v>229</v>
      </c>
      <c r="G225" s="256" t="s">
        <v>148</v>
      </c>
      <c r="H225" s="257">
        <v>46.575000000000003</v>
      </c>
      <c r="I225" s="258"/>
      <c r="J225" s="259">
        <f>ROUND(I225*H225,2)</f>
        <v>0</v>
      </c>
      <c r="K225" s="255" t="s">
        <v>124</v>
      </c>
      <c r="L225" s="260"/>
      <c r="M225" s="261" t="s">
        <v>19</v>
      </c>
      <c r="N225" s="262" t="s">
        <v>43</v>
      </c>
      <c r="O225" s="86"/>
      <c r="P225" s="211">
        <f>O225*H225</f>
        <v>0</v>
      </c>
      <c r="Q225" s="211">
        <v>1</v>
      </c>
      <c r="R225" s="211">
        <f>Q225*H225</f>
        <v>46.575000000000003</v>
      </c>
      <c r="S225" s="211">
        <v>0</v>
      </c>
      <c r="T225" s="212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3" t="s">
        <v>180</v>
      </c>
      <c r="AT225" s="213" t="s">
        <v>199</v>
      </c>
      <c r="AU225" s="213" t="s">
        <v>82</v>
      </c>
      <c r="AY225" s="19" t="s">
        <v>118</v>
      </c>
      <c r="BE225" s="214">
        <f>IF(N225="základní",J225,0)</f>
        <v>0</v>
      </c>
      <c r="BF225" s="214">
        <f>IF(N225="snížená",J225,0)</f>
        <v>0</v>
      </c>
      <c r="BG225" s="214">
        <f>IF(N225="zákl. přenesená",J225,0)</f>
        <v>0</v>
      </c>
      <c r="BH225" s="214">
        <f>IF(N225="sníž. přenesená",J225,0)</f>
        <v>0</v>
      </c>
      <c r="BI225" s="214">
        <f>IF(N225="nulová",J225,0)</f>
        <v>0</v>
      </c>
      <c r="BJ225" s="19" t="s">
        <v>80</v>
      </c>
      <c r="BK225" s="214">
        <f>ROUND(I225*H225,2)</f>
        <v>0</v>
      </c>
      <c r="BL225" s="19" t="s">
        <v>125</v>
      </c>
      <c r="BM225" s="213" t="s">
        <v>316</v>
      </c>
    </row>
    <row r="226" s="14" customFormat="1">
      <c r="A226" s="14"/>
      <c r="B226" s="231"/>
      <c r="C226" s="232"/>
      <c r="D226" s="222" t="s">
        <v>129</v>
      </c>
      <c r="E226" s="232"/>
      <c r="F226" s="234" t="s">
        <v>317</v>
      </c>
      <c r="G226" s="232"/>
      <c r="H226" s="235">
        <v>46.575000000000003</v>
      </c>
      <c r="I226" s="236"/>
      <c r="J226" s="232"/>
      <c r="K226" s="232"/>
      <c r="L226" s="237"/>
      <c r="M226" s="238"/>
      <c r="N226" s="239"/>
      <c r="O226" s="239"/>
      <c r="P226" s="239"/>
      <c r="Q226" s="239"/>
      <c r="R226" s="239"/>
      <c r="S226" s="239"/>
      <c r="T226" s="240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1" t="s">
        <v>129</v>
      </c>
      <c r="AU226" s="241" t="s">
        <v>82</v>
      </c>
      <c r="AV226" s="14" t="s">
        <v>82</v>
      </c>
      <c r="AW226" s="14" t="s">
        <v>4</v>
      </c>
      <c r="AX226" s="14" t="s">
        <v>80</v>
      </c>
      <c r="AY226" s="241" t="s">
        <v>118</v>
      </c>
    </row>
    <row r="227" s="2" customFormat="1" ht="44.25" customHeight="1">
      <c r="A227" s="40"/>
      <c r="B227" s="41"/>
      <c r="C227" s="202" t="s">
        <v>318</v>
      </c>
      <c r="D227" s="202" t="s">
        <v>120</v>
      </c>
      <c r="E227" s="203" t="s">
        <v>319</v>
      </c>
      <c r="F227" s="204" t="s">
        <v>320</v>
      </c>
      <c r="G227" s="205" t="s">
        <v>123</v>
      </c>
      <c r="H227" s="206">
        <v>7.2000000000000002</v>
      </c>
      <c r="I227" s="207"/>
      <c r="J227" s="208">
        <f>ROUND(I227*H227,2)</f>
        <v>0</v>
      </c>
      <c r="K227" s="204" t="s">
        <v>124</v>
      </c>
      <c r="L227" s="46"/>
      <c r="M227" s="209" t="s">
        <v>19</v>
      </c>
      <c r="N227" s="210" t="s">
        <v>43</v>
      </c>
      <c r="O227" s="86"/>
      <c r="P227" s="211">
        <f>O227*H227</f>
        <v>0</v>
      </c>
      <c r="Q227" s="211">
        <v>0</v>
      </c>
      <c r="R227" s="211">
        <f>Q227*H227</f>
        <v>0</v>
      </c>
      <c r="S227" s="211">
        <v>0</v>
      </c>
      <c r="T227" s="212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3" t="s">
        <v>125</v>
      </c>
      <c r="AT227" s="213" t="s">
        <v>120</v>
      </c>
      <c r="AU227" s="213" t="s">
        <v>82</v>
      </c>
      <c r="AY227" s="19" t="s">
        <v>118</v>
      </c>
      <c r="BE227" s="214">
        <f>IF(N227="základní",J227,0)</f>
        <v>0</v>
      </c>
      <c r="BF227" s="214">
        <f>IF(N227="snížená",J227,0)</f>
        <v>0</v>
      </c>
      <c r="BG227" s="214">
        <f>IF(N227="zákl. přenesená",J227,0)</f>
        <v>0</v>
      </c>
      <c r="BH227" s="214">
        <f>IF(N227="sníž. přenesená",J227,0)</f>
        <v>0</v>
      </c>
      <c r="BI227" s="214">
        <f>IF(N227="nulová",J227,0)</f>
        <v>0</v>
      </c>
      <c r="BJ227" s="19" t="s">
        <v>80</v>
      </c>
      <c r="BK227" s="214">
        <f>ROUND(I227*H227,2)</f>
        <v>0</v>
      </c>
      <c r="BL227" s="19" t="s">
        <v>125</v>
      </c>
      <c r="BM227" s="213" t="s">
        <v>321</v>
      </c>
    </row>
    <row r="228" s="2" customFormat="1">
      <c r="A228" s="40"/>
      <c r="B228" s="41"/>
      <c r="C228" s="42"/>
      <c r="D228" s="215" t="s">
        <v>127</v>
      </c>
      <c r="E228" s="42"/>
      <c r="F228" s="216" t="s">
        <v>322</v>
      </c>
      <c r="G228" s="42"/>
      <c r="H228" s="42"/>
      <c r="I228" s="217"/>
      <c r="J228" s="42"/>
      <c r="K228" s="42"/>
      <c r="L228" s="46"/>
      <c r="M228" s="218"/>
      <c r="N228" s="219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127</v>
      </c>
      <c r="AU228" s="19" t="s">
        <v>82</v>
      </c>
    </row>
    <row r="229" s="13" customFormat="1">
      <c r="A229" s="13"/>
      <c r="B229" s="220"/>
      <c r="C229" s="221"/>
      <c r="D229" s="222" t="s">
        <v>129</v>
      </c>
      <c r="E229" s="223" t="s">
        <v>19</v>
      </c>
      <c r="F229" s="224" t="s">
        <v>323</v>
      </c>
      <c r="G229" s="221"/>
      <c r="H229" s="223" t="s">
        <v>19</v>
      </c>
      <c r="I229" s="225"/>
      <c r="J229" s="221"/>
      <c r="K229" s="221"/>
      <c r="L229" s="226"/>
      <c r="M229" s="227"/>
      <c r="N229" s="228"/>
      <c r="O229" s="228"/>
      <c r="P229" s="228"/>
      <c r="Q229" s="228"/>
      <c r="R229" s="228"/>
      <c r="S229" s="228"/>
      <c r="T229" s="22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0" t="s">
        <v>129</v>
      </c>
      <c r="AU229" s="230" t="s">
        <v>82</v>
      </c>
      <c r="AV229" s="13" t="s">
        <v>80</v>
      </c>
      <c r="AW229" s="13" t="s">
        <v>34</v>
      </c>
      <c r="AX229" s="13" t="s">
        <v>72</v>
      </c>
      <c r="AY229" s="230" t="s">
        <v>118</v>
      </c>
    </row>
    <row r="230" s="14" customFormat="1">
      <c r="A230" s="14"/>
      <c r="B230" s="231"/>
      <c r="C230" s="232"/>
      <c r="D230" s="222" t="s">
        <v>129</v>
      </c>
      <c r="E230" s="233" t="s">
        <v>19</v>
      </c>
      <c r="F230" s="234" t="s">
        <v>324</v>
      </c>
      <c r="G230" s="232"/>
      <c r="H230" s="235">
        <v>7.2000000000000002</v>
      </c>
      <c r="I230" s="236"/>
      <c r="J230" s="232"/>
      <c r="K230" s="232"/>
      <c r="L230" s="237"/>
      <c r="M230" s="238"/>
      <c r="N230" s="239"/>
      <c r="O230" s="239"/>
      <c r="P230" s="239"/>
      <c r="Q230" s="239"/>
      <c r="R230" s="239"/>
      <c r="S230" s="239"/>
      <c r="T230" s="240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1" t="s">
        <v>129</v>
      </c>
      <c r="AU230" s="241" t="s">
        <v>82</v>
      </c>
      <c r="AV230" s="14" t="s">
        <v>82</v>
      </c>
      <c r="AW230" s="14" t="s">
        <v>34</v>
      </c>
      <c r="AX230" s="14" t="s">
        <v>72</v>
      </c>
      <c r="AY230" s="241" t="s">
        <v>118</v>
      </c>
    </row>
    <row r="231" s="15" customFormat="1">
      <c r="A231" s="15"/>
      <c r="B231" s="242"/>
      <c r="C231" s="243"/>
      <c r="D231" s="222" t="s">
        <v>129</v>
      </c>
      <c r="E231" s="244" t="s">
        <v>19</v>
      </c>
      <c r="F231" s="245" t="s">
        <v>140</v>
      </c>
      <c r="G231" s="243"/>
      <c r="H231" s="246">
        <v>7.2000000000000002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52" t="s">
        <v>129</v>
      </c>
      <c r="AU231" s="252" t="s">
        <v>82</v>
      </c>
      <c r="AV231" s="15" t="s">
        <v>125</v>
      </c>
      <c r="AW231" s="15" t="s">
        <v>34</v>
      </c>
      <c r="AX231" s="15" t="s">
        <v>80</v>
      </c>
      <c r="AY231" s="252" t="s">
        <v>118</v>
      </c>
    </row>
    <row r="232" s="2" customFormat="1" ht="55.5" customHeight="1">
      <c r="A232" s="40"/>
      <c r="B232" s="41"/>
      <c r="C232" s="202" t="s">
        <v>325</v>
      </c>
      <c r="D232" s="202" t="s">
        <v>120</v>
      </c>
      <c r="E232" s="203" t="s">
        <v>263</v>
      </c>
      <c r="F232" s="204" t="s">
        <v>264</v>
      </c>
      <c r="G232" s="205" t="s">
        <v>154</v>
      </c>
      <c r="H232" s="206">
        <v>40</v>
      </c>
      <c r="I232" s="207"/>
      <c r="J232" s="208">
        <f>ROUND(I232*H232,2)</f>
        <v>0</v>
      </c>
      <c r="K232" s="204" t="s">
        <v>124</v>
      </c>
      <c r="L232" s="46"/>
      <c r="M232" s="209" t="s">
        <v>19</v>
      </c>
      <c r="N232" s="210" t="s">
        <v>43</v>
      </c>
      <c r="O232" s="86"/>
      <c r="P232" s="211">
        <f>O232*H232</f>
        <v>0</v>
      </c>
      <c r="Q232" s="211">
        <v>0.00031</v>
      </c>
      <c r="R232" s="211">
        <f>Q232*H232</f>
        <v>0.0124</v>
      </c>
      <c r="S232" s="211">
        <v>0</v>
      </c>
      <c r="T232" s="212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3" t="s">
        <v>125</v>
      </c>
      <c r="AT232" s="213" t="s">
        <v>120</v>
      </c>
      <c r="AU232" s="213" t="s">
        <v>82</v>
      </c>
      <c r="AY232" s="19" t="s">
        <v>118</v>
      </c>
      <c r="BE232" s="214">
        <f>IF(N232="základní",J232,0)</f>
        <v>0</v>
      </c>
      <c r="BF232" s="214">
        <f>IF(N232="snížená",J232,0)</f>
        <v>0</v>
      </c>
      <c r="BG232" s="214">
        <f>IF(N232="zákl. přenesená",J232,0)</f>
        <v>0</v>
      </c>
      <c r="BH232" s="214">
        <f>IF(N232="sníž. přenesená",J232,0)</f>
        <v>0</v>
      </c>
      <c r="BI232" s="214">
        <f>IF(N232="nulová",J232,0)</f>
        <v>0</v>
      </c>
      <c r="BJ232" s="19" t="s">
        <v>80</v>
      </c>
      <c r="BK232" s="214">
        <f>ROUND(I232*H232,2)</f>
        <v>0</v>
      </c>
      <c r="BL232" s="19" t="s">
        <v>125</v>
      </c>
      <c r="BM232" s="213" t="s">
        <v>326</v>
      </c>
    </row>
    <row r="233" s="2" customFormat="1">
      <c r="A233" s="40"/>
      <c r="B233" s="41"/>
      <c r="C233" s="42"/>
      <c r="D233" s="215" t="s">
        <v>127</v>
      </c>
      <c r="E233" s="42"/>
      <c r="F233" s="216" t="s">
        <v>266</v>
      </c>
      <c r="G233" s="42"/>
      <c r="H233" s="42"/>
      <c r="I233" s="217"/>
      <c r="J233" s="42"/>
      <c r="K233" s="42"/>
      <c r="L233" s="46"/>
      <c r="M233" s="218"/>
      <c r="N233" s="219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127</v>
      </c>
      <c r="AU233" s="19" t="s">
        <v>82</v>
      </c>
    </row>
    <row r="234" s="13" customFormat="1">
      <c r="A234" s="13"/>
      <c r="B234" s="220"/>
      <c r="C234" s="221"/>
      <c r="D234" s="222" t="s">
        <v>129</v>
      </c>
      <c r="E234" s="223" t="s">
        <v>19</v>
      </c>
      <c r="F234" s="224" t="s">
        <v>323</v>
      </c>
      <c r="G234" s="221"/>
      <c r="H234" s="223" t="s">
        <v>19</v>
      </c>
      <c r="I234" s="225"/>
      <c r="J234" s="221"/>
      <c r="K234" s="221"/>
      <c r="L234" s="226"/>
      <c r="M234" s="227"/>
      <c r="N234" s="228"/>
      <c r="O234" s="228"/>
      <c r="P234" s="228"/>
      <c r="Q234" s="228"/>
      <c r="R234" s="228"/>
      <c r="S234" s="228"/>
      <c r="T234" s="22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0" t="s">
        <v>129</v>
      </c>
      <c r="AU234" s="230" t="s">
        <v>82</v>
      </c>
      <c r="AV234" s="13" t="s">
        <v>80</v>
      </c>
      <c r="AW234" s="13" t="s">
        <v>34</v>
      </c>
      <c r="AX234" s="13" t="s">
        <v>72</v>
      </c>
      <c r="AY234" s="230" t="s">
        <v>118</v>
      </c>
    </row>
    <row r="235" s="14" customFormat="1">
      <c r="A235" s="14"/>
      <c r="B235" s="231"/>
      <c r="C235" s="232"/>
      <c r="D235" s="222" t="s">
        <v>129</v>
      </c>
      <c r="E235" s="233" t="s">
        <v>19</v>
      </c>
      <c r="F235" s="234" t="s">
        <v>327</v>
      </c>
      <c r="G235" s="232"/>
      <c r="H235" s="235">
        <v>40</v>
      </c>
      <c r="I235" s="236"/>
      <c r="J235" s="232"/>
      <c r="K235" s="232"/>
      <c r="L235" s="237"/>
      <c r="M235" s="238"/>
      <c r="N235" s="239"/>
      <c r="O235" s="239"/>
      <c r="P235" s="239"/>
      <c r="Q235" s="239"/>
      <c r="R235" s="239"/>
      <c r="S235" s="239"/>
      <c r="T235" s="240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1" t="s">
        <v>129</v>
      </c>
      <c r="AU235" s="241" t="s">
        <v>82</v>
      </c>
      <c r="AV235" s="14" t="s">
        <v>82</v>
      </c>
      <c r="AW235" s="14" t="s">
        <v>34</v>
      </c>
      <c r="AX235" s="14" t="s">
        <v>72</v>
      </c>
      <c r="AY235" s="241" t="s">
        <v>118</v>
      </c>
    </row>
    <row r="236" s="15" customFormat="1">
      <c r="A236" s="15"/>
      <c r="B236" s="242"/>
      <c r="C236" s="243"/>
      <c r="D236" s="222" t="s">
        <v>129</v>
      </c>
      <c r="E236" s="244" t="s">
        <v>19</v>
      </c>
      <c r="F236" s="245" t="s">
        <v>140</v>
      </c>
      <c r="G236" s="243"/>
      <c r="H236" s="246">
        <v>40</v>
      </c>
      <c r="I236" s="247"/>
      <c r="J236" s="243"/>
      <c r="K236" s="243"/>
      <c r="L236" s="248"/>
      <c r="M236" s="249"/>
      <c r="N236" s="250"/>
      <c r="O236" s="250"/>
      <c r="P236" s="250"/>
      <c r="Q236" s="250"/>
      <c r="R236" s="250"/>
      <c r="S236" s="250"/>
      <c r="T236" s="251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52" t="s">
        <v>129</v>
      </c>
      <c r="AU236" s="252" t="s">
        <v>82</v>
      </c>
      <c r="AV236" s="15" t="s">
        <v>125</v>
      </c>
      <c r="AW236" s="15" t="s">
        <v>34</v>
      </c>
      <c r="AX236" s="15" t="s">
        <v>80</v>
      </c>
      <c r="AY236" s="252" t="s">
        <v>118</v>
      </c>
    </row>
    <row r="237" s="2" customFormat="1" ht="24.15" customHeight="1">
      <c r="A237" s="40"/>
      <c r="B237" s="41"/>
      <c r="C237" s="253" t="s">
        <v>328</v>
      </c>
      <c r="D237" s="253" t="s">
        <v>199</v>
      </c>
      <c r="E237" s="254" t="s">
        <v>269</v>
      </c>
      <c r="F237" s="255" t="s">
        <v>270</v>
      </c>
      <c r="G237" s="256" t="s">
        <v>154</v>
      </c>
      <c r="H237" s="257">
        <v>48</v>
      </c>
      <c r="I237" s="258"/>
      <c r="J237" s="259">
        <f>ROUND(I237*H237,2)</f>
        <v>0</v>
      </c>
      <c r="K237" s="255" t="s">
        <v>124</v>
      </c>
      <c r="L237" s="260"/>
      <c r="M237" s="261" t="s">
        <v>19</v>
      </c>
      <c r="N237" s="262" t="s">
        <v>43</v>
      </c>
      <c r="O237" s="86"/>
      <c r="P237" s="211">
        <f>O237*H237</f>
        <v>0</v>
      </c>
      <c r="Q237" s="211">
        <v>0.00029999999999999997</v>
      </c>
      <c r="R237" s="211">
        <f>Q237*H237</f>
        <v>0.0144</v>
      </c>
      <c r="S237" s="211">
        <v>0</v>
      </c>
      <c r="T237" s="212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3" t="s">
        <v>180</v>
      </c>
      <c r="AT237" s="213" t="s">
        <v>199</v>
      </c>
      <c r="AU237" s="213" t="s">
        <v>82</v>
      </c>
      <c r="AY237" s="19" t="s">
        <v>118</v>
      </c>
      <c r="BE237" s="214">
        <f>IF(N237="základní",J237,0)</f>
        <v>0</v>
      </c>
      <c r="BF237" s="214">
        <f>IF(N237="snížená",J237,0)</f>
        <v>0</v>
      </c>
      <c r="BG237" s="214">
        <f>IF(N237="zákl. přenesená",J237,0)</f>
        <v>0</v>
      </c>
      <c r="BH237" s="214">
        <f>IF(N237="sníž. přenesená",J237,0)</f>
        <v>0</v>
      </c>
      <c r="BI237" s="214">
        <f>IF(N237="nulová",J237,0)</f>
        <v>0</v>
      </c>
      <c r="BJ237" s="19" t="s">
        <v>80</v>
      </c>
      <c r="BK237" s="214">
        <f>ROUND(I237*H237,2)</f>
        <v>0</v>
      </c>
      <c r="BL237" s="19" t="s">
        <v>125</v>
      </c>
      <c r="BM237" s="213" t="s">
        <v>329</v>
      </c>
    </row>
    <row r="238" s="14" customFormat="1">
      <c r="A238" s="14"/>
      <c r="B238" s="231"/>
      <c r="C238" s="232"/>
      <c r="D238" s="222" t="s">
        <v>129</v>
      </c>
      <c r="E238" s="232"/>
      <c r="F238" s="234" t="s">
        <v>330</v>
      </c>
      <c r="G238" s="232"/>
      <c r="H238" s="235">
        <v>48</v>
      </c>
      <c r="I238" s="236"/>
      <c r="J238" s="232"/>
      <c r="K238" s="232"/>
      <c r="L238" s="237"/>
      <c r="M238" s="238"/>
      <c r="N238" s="239"/>
      <c r="O238" s="239"/>
      <c r="P238" s="239"/>
      <c r="Q238" s="239"/>
      <c r="R238" s="239"/>
      <c r="S238" s="239"/>
      <c r="T238" s="240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1" t="s">
        <v>129</v>
      </c>
      <c r="AU238" s="241" t="s">
        <v>82</v>
      </c>
      <c r="AV238" s="14" t="s">
        <v>82</v>
      </c>
      <c r="AW238" s="14" t="s">
        <v>4</v>
      </c>
      <c r="AX238" s="14" t="s">
        <v>80</v>
      </c>
      <c r="AY238" s="241" t="s">
        <v>118</v>
      </c>
    </row>
    <row r="239" s="2" customFormat="1" ht="16.5" customHeight="1">
      <c r="A239" s="40"/>
      <c r="B239" s="41"/>
      <c r="C239" s="202" t="s">
        <v>331</v>
      </c>
      <c r="D239" s="202" t="s">
        <v>120</v>
      </c>
      <c r="E239" s="203" t="s">
        <v>280</v>
      </c>
      <c r="F239" s="204" t="s">
        <v>281</v>
      </c>
      <c r="G239" s="205" t="s">
        <v>123</v>
      </c>
      <c r="H239" s="206">
        <v>7.2000000000000002</v>
      </c>
      <c r="I239" s="207"/>
      <c r="J239" s="208">
        <f>ROUND(I239*H239,2)</f>
        <v>0</v>
      </c>
      <c r="K239" s="204" t="s">
        <v>124</v>
      </c>
      <c r="L239" s="46"/>
      <c r="M239" s="209" t="s">
        <v>19</v>
      </c>
      <c r="N239" s="210" t="s">
        <v>43</v>
      </c>
      <c r="O239" s="86"/>
      <c r="P239" s="211">
        <f>O239*H239</f>
        <v>0</v>
      </c>
      <c r="Q239" s="211">
        <v>1.6299999999999999</v>
      </c>
      <c r="R239" s="211">
        <f>Q239*H239</f>
        <v>11.735999999999999</v>
      </c>
      <c r="S239" s="211">
        <v>0</v>
      </c>
      <c r="T239" s="212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3" t="s">
        <v>125</v>
      </c>
      <c r="AT239" s="213" t="s">
        <v>120</v>
      </c>
      <c r="AU239" s="213" t="s">
        <v>82</v>
      </c>
      <c r="AY239" s="19" t="s">
        <v>118</v>
      </c>
      <c r="BE239" s="214">
        <f>IF(N239="základní",J239,0)</f>
        <v>0</v>
      </c>
      <c r="BF239" s="214">
        <f>IF(N239="snížená",J239,0)</f>
        <v>0</v>
      </c>
      <c r="BG239" s="214">
        <f>IF(N239="zákl. přenesená",J239,0)</f>
        <v>0</v>
      </c>
      <c r="BH239" s="214">
        <f>IF(N239="sníž. přenesená",J239,0)</f>
        <v>0</v>
      </c>
      <c r="BI239" s="214">
        <f>IF(N239="nulová",J239,0)</f>
        <v>0</v>
      </c>
      <c r="BJ239" s="19" t="s">
        <v>80</v>
      </c>
      <c r="BK239" s="214">
        <f>ROUND(I239*H239,2)</f>
        <v>0</v>
      </c>
      <c r="BL239" s="19" t="s">
        <v>125</v>
      </c>
      <c r="BM239" s="213" t="s">
        <v>332</v>
      </c>
    </row>
    <row r="240" s="2" customFormat="1">
      <c r="A240" s="40"/>
      <c r="B240" s="41"/>
      <c r="C240" s="42"/>
      <c r="D240" s="215" t="s">
        <v>127</v>
      </c>
      <c r="E240" s="42"/>
      <c r="F240" s="216" t="s">
        <v>283</v>
      </c>
      <c r="G240" s="42"/>
      <c r="H240" s="42"/>
      <c r="I240" s="217"/>
      <c r="J240" s="42"/>
      <c r="K240" s="42"/>
      <c r="L240" s="46"/>
      <c r="M240" s="218"/>
      <c r="N240" s="219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127</v>
      </c>
      <c r="AU240" s="19" t="s">
        <v>82</v>
      </c>
    </row>
    <row r="241" s="13" customFormat="1">
      <c r="A241" s="13"/>
      <c r="B241" s="220"/>
      <c r="C241" s="221"/>
      <c r="D241" s="222" t="s">
        <v>129</v>
      </c>
      <c r="E241" s="223" t="s">
        <v>19</v>
      </c>
      <c r="F241" s="224" t="s">
        <v>323</v>
      </c>
      <c r="G241" s="221"/>
      <c r="H241" s="223" t="s">
        <v>19</v>
      </c>
      <c r="I241" s="225"/>
      <c r="J241" s="221"/>
      <c r="K241" s="221"/>
      <c r="L241" s="226"/>
      <c r="M241" s="227"/>
      <c r="N241" s="228"/>
      <c r="O241" s="228"/>
      <c r="P241" s="228"/>
      <c r="Q241" s="228"/>
      <c r="R241" s="228"/>
      <c r="S241" s="228"/>
      <c r="T241" s="22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0" t="s">
        <v>129</v>
      </c>
      <c r="AU241" s="230" t="s">
        <v>82</v>
      </c>
      <c r="AV241" s="13" t="s">
        <v>80</v>
      </c>
      <c r="AW241" s="13" t="s">
        <v>34</v>
      </c>
      <c r="AX241" s="13" t="s">
        <v>72</v>
      </c>
      <c r="AY241" s="230" t="s">
        <v>118</v>
      </c>
    </row>
    <row r="242" s="14" customFormat="1">
      <c r="A242" s="14"/>
      <c r="B242" s="231"/>
      <c r="C242" s="232"/>
      <c r="D242" s="222" t="s">
        <v>129</v>
      </c>
      <c r="E242" s="233" t="s">
        <v>19</v>
      </c>
      <c r="F242" s="234" t="s">
        <v>324</v>
      </c>
      <c r="G242" s="232"/>
      <c r="H242" s="235">
        <v>7.2000000000000002</v>
      </c>
      <c r="I242" s="236"/>
      <c r="J242" s="232"/>
      <c r="K242" s="232"/>
      <c r="L242" s="237"/>
      <c r="M242" s="238"/>
      <c r="N242" s="239"/>
      <c r="O242" s="239"/>
      <c r="P242" s="239"/>
      <c r="Q242" s="239"/>
      <c r="R242" s="239"/>
      <c r="S242" s="239"/>
      <c r="T242" s="240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1" t="s">
        <v>129</v>
      </c>
      <c r="AU242" s="241" t="s">
        <v>82</v>
      </c>
      <c r="AV242" s="14" t="s">
        <v>82</v>
      </c>
      <c r="AW242" s="14" t="s">
        <v>34</v>
      </c>
      <c r="AX242" s="14" t="s">
        <v>72</v>
      </c>
      <c r="AY242" s="241" t="s">
        <v>118</v>
      </c>
    </row>
    <row r="243" s="15" customFormat="1">
      <c r="A243" s="15"/>
      <c r="B243" s="242"/>
      <c r="C243" s="243"/>
      <c r="D243" s="222" t="s">
        <v>129</v>
      </c>
      <c r="E243" s="244" t="s">
        <v>19</v>
      </c>
      <c r="F243" s="245" t="s">
        <v>140</v>
      </c>
      <c r="G243" s="243"/>
      <c r="H243" s="246">
        <v>7.2000000000000002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52" t="s">
        <v>129</v>
      </c>
      <c r="AU243" s="252" t="s">
        <v>82</v>
      </c>
      <c r="AV243" s="15" t="s">
        <v>125</v>
      </c>
      <c r="AW243" s="15" t="s">
        <v>34</v>
      </c>
      <c r="AX243" s="15" t="s">
        <v>80</v>
      </c>
      <c r="AY243" s="252" t="s">
        <v>118</v>
      </c>
    </row>
    <row r="244" s="2" customFormat="1" ht="24.15" customHeight="1">
      <c r="A244" s="40"/>
      <c r="B244" s="41"/>
      <c r="C244" s="202" t="s">
        <v>333</v>
      </c>
      <c r="D244" s="202" t="s">
        <v>120</v>
      </c>
      <c r="E244" s="203" t="s">
        <v>286</v>
      </c>
      <c r="F244" s="204" t="s">
        <v>287</v>
      </c>
      <c r="G244" s="205" t="s">
        <v>194</v>
      </c>
      <c r="H244" s="206">
        <v>20</v>
      </c>
      <c r="I244" s="207"/>
      <c r="J244" s="208">
        <f>ROUND(I244*H244,2)</f>
        <v>0</v>
      </c>
      <c r="K244" s="204" t="s">
        <v>124</v>
      </c>
      <c r="L244" s="46"/>
      <c r="M244" s="209" t="s">
        <v>19</v>
      </c>
      <c r="N244" s="210" t="s">
        <v>43</v>
      </c>
      <c r="O244" s="86"/>
      <c r="P244" s="211">
        <f>O244*H244</f>
        <v>0</v>
      </c>
      <c r="Q244" s="211">
        <v>0.00072999999999999996</v>
      </c>
      <c r="R244" s="211">
        <f>Q244*H244</f>
        <v>0.014599999999999998</v>
      </c>
      <c r="S244" s="211">
        <v>0</v>
      </c>
      <c r="T244" s="212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3" t="s">
        <v>125</v>
      </c>
      <c r="AT244" s="213" t="s">
        <v>120</v>
      </c>
      <c r="AU244" s="213" t="s">
        <v>82</v>
      </c>
      <c r="AY244" s="19" t="s">
        <v>118</v>
      </c>
      <c r="BE244" s="214">
        <f>IF(N244="základní",J244,0)</f>
        <v>0</v>
      </c>
      <c r="BF244" s="214">
        <f>IF(N244="snížená",J244,0)</f>
        <v>0</v>
      </c>
      <c r="BG244" s="214">
        <f>IF(N244="zákl. přenesená",J244,0)</f>
        <v>0</v>
      </c>
      <c r="BH244" s="214">
        <f>IF(N244="sníž. přenesená",J244,0)</f>
        <v>0</v>
      </c>
      <c r="BI244" s="214">
        <f>IF(N244="nulová",J244,0)</f>
        <v>0</v>
      </c>
      <c r="BJ244" s="19" t="s">
        <v>80</v>
      </c>
      <c r="BK244" s="214">
        <f>ROUND(I244*H244,2)</f>
        <v>0</v>
      </c>
      <c r="BL244" s="19" t="s">
        <v>125</v>
      </c>
      <c r="BM244" s="213" t="s">
        <v>334</v>
      </c>
    </row>
    <row r="245" s="2" customFormat="1">
      <c r="A245" s="40"/>
      <c r="B245" s="41"/>
      <c r="C245" s="42"/>
      <c r="D245" s="215" t="s">
        <v>127</v>
      </c>
      <c r="E245" s="42"/>
      <c r="F245" s="216" t="s">
        <v>289</v>
      </c>
      <c r="G245" s="42"/>
      <c r="H245" s="42"/>
      <c r="I245" s="217"/>
      <c r="J245" s="42"/>
      <c r="K245" s="42"/>
      <c r="L245" s="46"/>
      <c r="M245" s="218"/>
      <c r="N245" s="219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127</v>
      </c>
      <c r="AU245" s="19" t="s">
        <v>82</v>
      </c>
    </row>
    <row r="246" s="12" customFormat="1" ht="22.8" customHeight="1">
      <c r="A246" s="12"/>
      <c r="B246" s="186"/>
      <c r="C246" s="187"/>
      <c r="D246" s="188" t="s">
        <v>71</v>
      </c>
      <c r="E246" s="200" t="s">
        <v>335</v>
      </c>
      <c r="F246" s="200" t="s">
        <v>336</v>
      </c>
      <c r="G246" s="187"/>
      <c r="H246" s="187"/>
      <c r="I246" s="190"/>
      <c r="J246" s="201">
        <f>BK246</f>
        <v>0</v>
      </c>
      <c r="K246" s="187"/>
      <c r="L246" s="192"/>
      <c r="M246" s="193"/>
      <c r="N246" s="194"/>
      <c r="O246" s="194"/>
      <c r="P246" s="195">
        <f>SUM(P247:P300)</f>
        <v>0</v>
      </c>
      <c r="Q246" s="194"/>
      <c r="R246" s="195">
        <f>SUM(R247:R300)</f>
        <v>81.453299999999999</v>
      </c>
      <c r="S246" s="194"/>
      <c r="T246" s="196">
        <f>SUM(T247:T300)</f>
        <v>172.5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97" t="s">
        <v>80</v>
      </c>
      <c r="AT246" s="198" t="s">
        <v>71</v>
      </c>
      <c r="AU246" s="198" t="s">
        <v>80</v>
      </c>
      <c r="AY246" s="197" t="s">
        <v>118</v>
      </c>
      <c r="BK246" s="199">
        <f>SUM(BK247:BK300)</f>
        <v>0</v>
      </c>
    </row>
    <row r="247" s="2" customFormat="1" ht="44.25" customHeight="1">
      <c r="A247" s="40"/>
      <c r="B247" s="41"/>
      <c r="C247" s="202" t="s">
        <v>337</v>
      </c>
      <c r="D247" s="202" t="s">
        <v>120</v>
      </c>
      <c r="E247" s="203" t="s">
        <v>308</v>
      </c>
      <c r="F247" s="204" t="s">
        <v>309</v>
      </c>
      <c r="G247" s="205" t="s">
        <v>123</v>
      </c>
      <c r="H247" s="206">
        <v>30</v>
      </c>
      <c r="I247" s="207"/>
      <c r="J247" s="208">
        <f>ROUND(I247*H247,2)</f>
        <v>0</v>
      </c>
      <c r="K247" s="204" t="s">
        <v>124</v>
      </c>
      <c r="L247" s="46"/>
      <c r="M247" s="209" t="s">
        <v>19</v>
      </c>
      <c r="N247" s="210" t="s">
        <v>43</v>
      </c>
      <c r="O247" s="86"/>
      <c r="P247" s="211">
        <f>O247*H247</f>
        <v>0</v>
      </c>
      <c r="Q247" s="211">
        <v>0</v>
      </c>
      <c r="R247" s="211">
        <f>Q247*H247</f>
        <v>0</v>
      </c>
      <c r="S247" s="211">
        <v>0</v>
      </c>
      <c r="T247" s="212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3" t="s">
        <v>125</v>
      </c>
      <c r="AT247" s="213" t="s">
        <v>120</v>
      </c>
      <c r="AU247" s="213" t="s">
        <v>82</v>
      </c>
      <c r="AY247" s="19" t="s">
        <v>118</v>
      </c>
      <c r="BE247" s="214">
        <f>IF(N247="základní",J247,0)</f>
        <v>0</v>
      </c>
      <c r="BF247" s="214">
        <f>IF(N247="snížená",J247,0)</f>
        <v>0</v>
      </c>
      <c r="BG247" s="214">
        <f>IF(N247="zákl. přenesená",J247,0)</f>
        <v>0</v>
      </c>
      <c r="BH247" s="214">
        <f>IF(N247="sníž. přenesená",J247,0)</f>
        <v>0</v>
      </c>
      <c r="BI247" s="214">
        <f>IF(N247="nulová",J247,0)</f>
        <v>0</v>
      </c>
      <c r="BJ247" s="19" t="s">
        <v>80</v>
      </c>
      <c r="BK247" s="214">
        <f>ROUND(I247*H247,2)</f>
        <v>0</v>
      </c>
      <c r="BL247" s="19" t="s">
        <v>125</v>
      </c>
      <c r="BM247" s="213" t="s">
        <v>338</v>
      </c>
    </row>
    <row r="248" s="2" customFormat="1">
      <c r="A248" s="40"/>
      <c r="B248" s="41"/>
      <c r="C248" s="42"/>
      <c r="D248" s="215" t="s">
        <v>127</v>
      </c>
      <c r="E248" s="42"/>
      <c r="F248" s="216" t="s">
        <v>311</v>
      </c>
      <c r="G248" s="42"/>
      <c r="H248" s="42"/>
      <c r="I248" s="217"/>
      <c r="J248" s="42"/>
      <c r="K248" s="42"/>
      <c r="L248" s="46"/>
      <c r="M248" s="218"/>
      <c r="N248" s="219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127</v>
      </c>
      <c r="AU248" s="19" t="s">
        <v>82</v>
      </c>
    </row>
    <row r="249" s="13" customFormat="1">
      <c r="A249" s="13"/>
      <c r="B249" s="220"/>
      <c r="C249" s="221"/>
      <c r="D249" s="222" t="s">
        <v>129</v>
      </c>
      <c r="E249" s="223" t="s">
        <v>19</v>
      </c>
      <c r="F249" s="224" t="s">
        <v>132</v>
      </c>
      <c r="G249" s="221"/>
      <c r="H249" s="223" t="s">
        <v>19</v>
      </c>
      <c r="I249" s="225"/>
      <c r="J249" s="221"/>
      <c r="K249" s="221"/>
      <c r="L249" s="226"/>
      <c r="M249" s="227"/>
      <c r="N249" s="228"/>
      <c r="O249" s="228"/>
      <c r="P249" s="228"/>
      <c r="Q249" s="228"/>
      <c r="R249" s="228"/>
      <c r="S249" s="228"/>
      <c r="T249" s="22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0" t="s">
        <v>129</v>
      </c>
      <c r="AU249" s="230" t="s">
        <v>82</v>
      </c>
      <c r="AV249" s="13" t="s">
        <v>80</v>
      </c>
      <c r="AW249" s="13" t="s">
        <v>34</v>
      </c>
      <c r="AX249" s="13" t="s">
        <v>72</v>
      </c>
      <c r="AY249" s="230" t="s">
        <v>118</v>
      </c>
    </row>
    <row r="250" s="14" customFormat="1">
      <c r="A250" s="14"/>
      <c r="B250" s="231"/>
      <c r="C250" s="232"/>
      <c r="D250" s="222" t="s">
        <v>129</v>
      </c>
      <c r="E250" s="233" t="s">
        <v>19</v>
      </c>
      <c r="F250" s="234" t="s">
        <v>339</v>
      </c>
      <c r="G250" s="232"/>
      <c r="H250" s="235">
        <v>30</v>
      </c>
      <c r="I250" s="236"/>
      <c r="J250" s="232"/>
      <c r="K250" s="232"/>
      <c r="L250" s="237"/>
      <c r="M250" s="238"/>
      <c r="N250" s="239"/>
      <c r="O250" s="239"/>
      <c r="P250" s="239"/>
      <c r="Q250" s="239"/>
      <c r="R250" s="239"/>
      <c r="S250" s="239"/>
      <c r="T250" s="240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1" t="s">
        <v>129</v>
      </c>
      <c r="AU250" s="241" t="s">
        <v>82</v>
      </c>
      <c r="AV250" s="14" t="s">
        <v>82</v>
      </c>
      <c r="AW250" s="14" t="s">
        <v>34</v>
      </c>
      <c r="AX250" s="14" t="s">
        <v>72</v>
      </c>
      <c r="AY250" s="241" t="s">
        <v>118</v>
      </c>
    </row>
    <row r="251" s="15" customFormat="1">
      <c r="A251" s="15"/>
      <c r="B251" s="242"/>
      <c r="C251" s="243"/>
      <c r="D251" s="222" t="s">
        <v>129</v>
      </c>
      <c r="E251" s="244" t="s">
        <v>19</v>
      </c>
      <c r="F251" s="245" t="s">
        <v>140</v>
      </c>
      <c r="G251" s="243"/>
      <c r="H251" s="246">
        <v>30</v>
      </c>
      <c r="I251" s="247"/>
      <c r="J251" s="243"/>
      <c r="K251" s="243"/>
      <c r="L251" s="248"/>
      <c r="M251" s="249"/>
      <c r="N251" s="250"/>
      <c r="O251" s="250"/>
      <c r="P251" s="250"/>
      <c r="Q251" s="250"/>
      <c r="R251" s="250"/>
      <c r="S251" s="250"/>
      <c r="T251" s="251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2" t="s">
        <v>129</v>
      </c>
      <c r="AU251" s="252" t="s">
        <v>82</v>
      </c>
      <c r="AV251" s="15" t="s">
        <v>125</v>
      </c>
      <c r="AW251" s="15" t="s">
        <v>34</v>
      </c>
      <c r="AX251" s="15" t="s">
        <v>80</v>
      </c>
      <c r="AY251" s="252" t="s">
        <v>118</v>
      </c>
    </row>
    <row r="252" s="2" customFormat="1" ht="44.25" customHeight="1">
      <c r="A252" s="40"/>
      <c r="B252" s="41"/>
      <c r="C252" s="202" t="s">
        <v>340</v>
      </c>
      <c r="D252" s="202" t="s">
        <v>120</v>
      </c>
      <c r="E252" s="203" t="s">
        <v>223</v>
      </c>
      <c r="F252" s="204" t="s">
        <v>224</v>
      </c>
      <c r="G252" s="205" t="s">
        <v>123</v>
      </c>
      <c r="H252" s="206">
        <v>30</v>
      </c>
      <c r="I252" s="207"/>
      <c r="J252" s="208">
        <f>ROUND(I252*H252,2)</f>
        <v>0</v>
      </c>
      <c r="K252" s="204" t="s">
        <v>124</v>
      </c>
      <c r="L252" s="46"/>
      <c r="M252" s="209" t="s">
        <v>19</v>
      </c>
      <c r="N252" s="210" t="s">
        <v>43</v>
      </c>
      <c r="O252" s="86"/>
      <c r="P252" s="211">
        <f>O252*H252</f>
        <v>0</v>
      </c>
      <c r="Q252" s="211">
        <v>0</v>
      </c>
      <c r="R252" s="211">
        <f>Q252*H252</f>
        <v>0</v>
      </c>
      <c r="S252" s="211">
        <v>0</v>
      </c>
      <c r="T252" s="212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3" t="s">
        <v>125</v>
      </c>
      <c r="AT252" s="213" t="s">
        <v>120</v>
      </c>
      <c r="AU252" s="213" t="s">
        <v>82</v>
      </c>
      <c r="AY252" s="19" t="s">
        <v>118</v>
      </c>
      <c r="BE252" s="214">
        <f>IF(N252="základní",J252,0)</f>
        <v>0</v>
      </c>
      <c r="BF252" s="214">
        <f>IF(N252="snížená",J252,0)</f>
        <v>0</v>
      </c>
      <c r="BG252" s="214">
        <f>IF(N252="zákl. přenesená",J252,0)</f>
        <v>0</v>
      </c>
      <c r="BH252" s="214">
        <f>IF(N252="sníž. přenesená",J252,0)</f>
        <v>0</v>
      </c>
      <c r="BI252" s="214">
        <f>IF(N252="nulová",J252,0)</f>
        <v>0</v>
      </c>
      <c r="BJ252" s="19" t="s">
        <v>80</v>
      </c>
      <c r="BK252" s="214">
        <f>ROUND(I252*H252,2)</f>
        <v>0</v>
      </c>
      <c r="BL252" s="19" t="s">
        <v>125</v>
      </c>
      <c r="BM252" s="213" t="s">
        <v>341</v>
      </c>
    </row>
    <row r="253" s="2" customFormat="1">
      <c r="A253" s="40"/>
      <c r="B253" s="41"/>
      <c r="C253" s="42"/>
      <c r="D253" s="215" t="s">
        <v>127</v>
      </c>
      <c r="E253" s="42"/>
      <c r="F253" s="216" t="s">
        <v>226</v>
      </c>
      <c r="G253" s="42"/>
      <c r="H253" s="42"/>
      <c r="I253" s="217"/>
      <c r="J253" s="42"/>
      <c r="K253" s="42"/>
      <c r="L253" s="46"/>
      <c r="M253" s="218"/>
      <c r="N253" s="219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127</v>
      </c>
      <c r="AU253" s="19" t="s">
        <v>82</v>
      </c>
    </row>
    <row r="254" s="13" customFormat="1">
      <c r="A254" s="13"/>
      <c r="B254" s="220"/>
      <c r="C254" s="221"/>
      <c r="D254" s="222" t="s">
        <v>129</v>
      </c>
      <c r="E254" s="223" t="s">
        <v>19</v>
      </c>
      <c r="F254" s="224" t="s">
        <v>132</v>
      </c>
      <c r="G254" s="221"/>
      <c r="H254" s="223" t="s">
        <v>19</v>
      </c>
      <c r="I254" s="225"/>
      <c r="J254" s="221"/>
      <c r="K254" s="221"/>
      <c r="L254" s="226"/>
      <c r="M254" s="227"/>
      <c r="N254" s="228"/>
      <c r="O254" s="228"/>
      <c r="P254" s="228"/>
      <c r="Q254" s="228"/>
      <c r="R254" s="228"/>
      <c r="S254" s="228"/>
      <c r="T254" s="229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0" t="s">
        <v>129</v>
      </c>
      <c r="AU254" s="230" t="s">
        <v>82</v>
      </c>
      <c r="AV254" s="13" t="s">
        <v>80</v>
      </c>
      <c r="AW254" s="13" t="s">
        <v>34</v>
      </c>
      <c r="AX254" s="13" t="s">
        <v>72</v>
      </c>
      <c r="AY254" s="230" t="s">
        <v>118</v>
      </c>
    </row>
    <row r="255" s="14" customFormat="1">
      <c r="A255" s="14"/>
      <c r="B255" s="231"/>
      <c r="C255" s="232"/>
      <c r="D255" s="222" t="s">
        <v>129</v>
      </c>
      <c r="E255" s="233" t="s">
        <v>19</v>
      </c>
      <c r="F255" s="234" t="s">
        <v>339</v>
      </c>
      <c r="G255" s="232"/>
      <c r="H255" s="235">
        <v>30</v>
      </c>
      <c r="I255" s="236"/>
      <c r="J255" s="232"/>
      <c r="K255" s="232"/>
      <c r="L255" s="237"/>
      <c r="M255" s="238"/>
      <c r="N255" s="239"/>
      <c r="O255" s="239"/>
      <c r="P255" s="239"/>
      <c r="Q255" s="239"/>
      <c r="R255" s="239"/>
      <c r="S255" s="239"/>
      <c r="T255" s="240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1" t="s">
        <v>129</v>
      </c>
      <c r="AU255" s="241" t="s">
        <v>82</v>
      </c>
      <c r="AV255" s="14" t="s">
        <v>82</v>
      </c>
      <c r="AW255" s="14" t="s">
        <v>34</v>
      </c>
      <c r="AX255" s="14" t="s">
        <v>72</v>
      </c>
      <c r="AY255" s="241" t="s">
        <v>118</v>
      </c>
    </row>
    <row r="256" s="15" customFormat="1">
      <c r="A256" s="15"/>
      <c r="B256" s="242"/>
      <c r="C256" s="243"/>
      <c r="D256" s="222" t="s">
        <v>129</v>
      </c>
      <c r="E256" s="244" t="s">
        <v>19</v>
      </c>
      <c r="F256" s="245" t="s">
        <v>140</v>
      </c>
      <c r="G256" s="243"/>
      <c r="H256" s="246">
        <v>30</v>
      </c>
      <c r="I256" s="247"/>
      <c r="J256" s="243"/>
      <c r="K256" s="243"/>
      <c r="L256" s="248"/>
      <c r="M256" s="249"/>
      <c r="N256" s="250"/>
      <c r="O256" s="250"/>
      <c r="P256" s="250"/>
      <c r="Q256" s="250"/>
      <c r="R256" s="250"/>
      <c r="S256" s="250"/>
      <c r="T256" s="251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52" t="s">
        <v>129</v>
      </c>
      <c r="AU256" s="252" t="s">
        <v>82</v>
      </c>
      <c r="AV256" s="15" t="s">
        <v>125</v>
      </c>
      <c r="AW256" s="15" t="s">
        <v>34</v>
      </c>
      <c r="AX256" s="15" t="s">
        <v>80</v>
      </c>
      <c r="AY256" s="252" t="s">
        <v>118</v>
      </c>
    </row>
    <row r="257" s="2" customFormat="1" ht="16.5" customHeight="1">
      <c r="A257" s="40"/>
      <c r="B257" s="41"/>
      <c r="C257" s="253" t="s">
        <v>342</v>
      </c>
      <c r="D257" s="253" t="s">
        <v>199</v>
      </c>
      <c r="E257" s="254" t="s">
        <v>228</v>
      </c>
      <c r="F257" s="255" t="s">
        <v>229</v>
      </c>
      <c r="G257" s="256" t="s">
        <v>148</v>
      </c>
      <c r="H257" s="257">
        <v>69</v>
      </c>
      <c r="I257" s="258"/>
      <c r="J257" s="259">
        <f>ROUND(I257*H257,2)</f>
        <v>0</v>
      </c>
      <c r="K257" s="255" t="s">
        <v>124</v>
      </c>
      <c r="L257" s="260"/>
      <c r="M257" s="261" t="s">
        <v>19</v>
      </c>
      <c r="N257" s="262" t="s">
        <v>43</v>
      </c>
      <c r="O257" s="86"/>
      <c r="P257" s="211">
        <f>O257*H257</f>
        <v>0</v>
      </c>
      <c r="Q257" s="211">
        <v>1</v>
      </c>
      <c r="R257" s="211">
        <f>Q257*H257</f>
        <v>69</v>
      </c>
      <c r="S257" s="211">
        <v>0</v>
      </c>
      <c r="T257" s="212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3" t="s">
        <v>180</v>
      </c>
      <c r="AT257" s="213" t="s">
        <v>199</v>
      </c>
      <c r="AU257" s="213" t="s">
        <v>82</v>
      </c>
      <c r="AY257" s="19" t="s">
        <v>118</v>
      </c>
      <c r="BE257" s="214">
        <f>IF(N257="základní",J257,0)</f>
        <v>0</v>
      </c>
      <c r="BF257" s="214">
        <f>IF(N257="snížená",J257,0)</f>
        <v>0</v>
      </c>
      <c r="BG257" s="214">
        <f>IF(N257="zákl. přenesená",J257,0)</f>
        <v>0</v>
      </c>
      <c r="BH257" s="214">
        <f>IF(N257="sníž. přenesená",J257,0)</f>
        <v>0</v>
      </c>
      <c r="BI257" s="214">
        <f>IF(N257="nulová",J257,0)</f>
        <v>0</v>
      </c>
      <c r="BJ257" s="19" t="s">
        <v>80</v>
      </c>
      <c r="BK257" s="214">
        <f>ROUND(I257*H257,2)</f>
        <v>0</v>
      </c>
      <c r="BL257" s="19" t="s">
        <v>125</v>
      </c>
      <c r="BM257" s="213" t="s">
        <v>343</v>
      </c>
    </row>
    <row r="258" s="14" customFormat="1">
      <c r="A258" s="14"/>
      <c r="B258" s="231"/>
      <c r="C258" s="232"/>
      <c r="D258" s="222" t="s">
        <v>129</v>
      </c>
      <c r="E258" s="232"/>
      <c r="F258" s="234" t="s">
        <v>344</v>
      </c>
      <c r="G258" s="232"/>
      <c r="H258" s="235">
        <v>69</v>
      </c>
      <c r="I258" s="236"/>
      <c r="J258" s="232"/>
      <c r="K258" s="232"/>
      <c r="L258" s="237"/>
      <c r="M258" s="238"/>
      <c r="N258" s="239"/>
      <c r="O258" s="239"/>
      <c r="P258" s="239"/>
      <c r="Q258" s="239"/>
      <c r="R258" s="239"/>
      <c r="S258" s="239"/>
      <c r="T258" s="240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1" t="s">
        <v>129</v>
      </c>
      <c r="AU258" s="241" t="s">
        <v>82</v>
      </c>
      <c r="AV258" s="14" t="s">
        <v>82</v>
      </c>
      <c r="AW258" s="14" t="s">
        <v>4</v>
      </c>
      <c r="AX258" s="14" t="s">
        <v>80</v>
      </c>
      <c r="AY258" s="241" t="s">
        <v>118</v>
      </c>
    </row>
    <row r="259" s="2" customFormat="1" ht="44.25" customHeight="1">
      <c r="A259" s="40"/>
      <c r="B259" s="41"/>
      <c r="C259" s="202" t="s">
        <v>345</v>
      </c>
      <c r="D259" s="202" t="s">
        <v>120</v>
      </c>
      <c r="E259" s="203" t="s">
        <v>346</v>
      </c>
      <c r="F259" s="204" t="s">
        <v>347</v>
      </c>
      <c r="G259" s="205" t="s">
        <v>154</v>
      </c>
      <c r="H259" s="206">
        <v>1500</v>
      </c>
      <c r="I259" s="207"/>
      <c r="J259" s="208">
        <f>ROUND(I259*H259,2)</f>
        <v>0</v>
      </c>
      <c r="K259" s="204" t="s">
        <v>124</v>
      </c>
      <c r="L259" s="46"/>
      <c r="M259" s="209" t="s">
        <v>19</v>
      </c>
      <c r="N259" s="210" t="s">
        <v>43</v>
      </c>
      <c r="O259" s="86"/>
      <c r="P259" s="211">
        <f>O259*H259</f>
        <v>0</v>
      </c>
      <c r="Q259" s="211">
        <v>1.0000000000000001E-05</v>
      </c>
      <c r="R259" s="211">
        <f>Q259*H259</f>
        <v>0.015000000000000001</v>
      </c>
      <c r="S259" s="211">
        <v>0.11500000000000001</v>
      </c>
      <c r="T259" s="212">
        <f>S259*H259</f>
        <v>172.5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3" t="s">
        <v>125</v>
      </c>
      <c r="AT259" s="213" t="s">
        <v>120</v>
      </c>
      <c r="AU259" s="213" t="s">
        <v>82</v>
      </c>
      <c r="AY259" s="19" t="s">
        <v>118</v>
      </c>
      <c r="BE259" s="214">
        <f>IF(N259="základní",J259,0)</f>
        <v>0</v>
      </c>
      <c r="BF259" s="214">
        <f>IF(N259="snížená",J259,0)</f>
        <v>0</v>
      </c>
      <c r="BG259" s="214">
        <f>IF(N259="zákl. přenesená",J259,0)</f>
        <v>0</v>
      </c>
      <c r="BH259" s="214">
        <f>IF(N259="sníž. přenesená",J259,0)</f>
        <v>0</v>
      </c>
      <c r="BI259" s="214">
        <f>IF(N259="nulová",J259,0)</f>
        <v>0</v>
      </c>
      <c r="BJ259" s="19" t="s">
        <v>80</v>
      </c>
      <c r="BK259" s="214">
        <f>ROUND(I259*H259,2)</f>
        <v>0</v>
      </c>
      <c r="BL259" s="19" t="s">
        <v>125</v>
      </c>
      <c r="BM259" s="213" t="s">
        <v>348</v>
      </c>
    </row>
    <row r="260" s="2" customFormat="1">
      <c r="A260" s="40"/>
      <c r="B260" s="41"/>
      <c r="C260" s="42"/>
      <c r="D260" s="215" t="s">
        <v>127</v>
      </c>
      <c r="E260" s="42"/>
      <c r="F260" s="216" t="s">
        <v>349</v>
      </c>
      <c r="G260" s="42"/>
      <c r="H260" s="42"/>
      <c r="I260" s="217"/>
      <c r="J260" s="42"/>
      <c r="K260" s="42"/>
      <c r="L260" s="46"/>
      <c r="M260" s="218"/>
      <c r="N260" s="219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127</v>
      </c>
      <c r="AU260" s="19" t="s">
        <v>82</v>
      </c>
    </row>
    <row r="261" s="13" customFormat="1">
      <c r="A261" s="13"/>
      <c r="B261" s="220"/>
      <c r="C261" s="221"/>
      <c r="D261" s="222" t="s">
        <v>129</v>
      </c>
      <c r="E261" s="223" t="s">
        <v>19</v>
      </c>
      <c r="F261" s="224" t="s">
        <v>350</v>
      </c>
      <c r="G261" s="221"/>
      <c r="H261" s="223" t="s">
        <v>19</v>
      </c>
      <c r="I261" s="225"/>
      <c r="J261" s="221"/>
      <c r="K261" s="221"/>
      <c r="L261" s="226"/>
      <c r="M261" s="227"/>
      <c r="N261" s="228"/>
      <c r="O261" s="228"/>
      <c r="P261" s="228"/>
      <c r="Q261" s="228"/>
      <c r="R261" s="228"/>
      <c r="S261" s="228"/>
      <c r="T261" s="229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0" t="s">
        <v>129</v>
      </c>
      <c r="AU261" s="230" t="s">
        <v>82</v>
      </c>
      <c r="AV261" s="13" t="s">
        <v>80</v>
      </c>
      <c r="AW261" s="13" t="s">
        <v>34</v>
      </c>
      <c r="AX261" s="13" t="s">
        <v>72</v>
      </c>
      <c r="AY261" s="230" t="s">
        <v>118</v>
      </c>
    </row>
    <row r="262" s="14" customFormat="1">
      <c r="A262" s="14"/>
      <c r="B262" s="231"/>
      <c r="C262" s="232"/>
      <c r="D262" s="222" t="s">
        <v>129</v>
      </c>
      <c r="E262" s="233" t="s">
        <v>19</v>
      </c>
      <c r="F262" s="234" t="s">
        <v>351</v>
      </c>
      <c r="G262" s="232"/>
      <c r="H262" s="235">
        <v>1500</v>
      </c>
      <c r="I262" s="236"/>
      <c r="J262" s="232"/>
      <c r="K262" s="232"/>
      <c r="L262" s="237"/>
      <c r="M262" s="238"/>
      <c r="N262" s="239"/>
      <c r="O262" s="239"/>
      <c r="P262" s="239"/>
      <c r="Q262" s="239"/>
      <c r="R262" s="239"/>
      <c r="S262" s="239"/>
      <c r="T262" s="240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1" t="s">
        <v>129</v>
      </c>
      <c r="AU262" s="241" t="s">
        <v>82</v>
      </c>
      <c r="AV262" s="14" t="s">
        <v>82</v>
      </c>
      <c r="AW262" s="14" t="s">
        <v>34</v>
      </c>
      <c r="AX262" s="14" t="s">
        <v>72</v>
      </c>
      <c r="AY262" s="241" t="s">
        <v>118</v>
      </c>
    </row>
    <row r="263" s="15" customFormat="1">
      <c r="A263" s="15"/>
      <c r="B263" s="242"/>
      <c r="C263" s="243"/>
      <c r="D263" s="222" t="s">
        <v>129</v>
      </c>
      <c r="E263" s="244" t="s">
        <v>19</v>
      </c>
      <c r="F263" s="245" t="s">
        <v>140</v>
      </c>
      <c r="G263" s="243"/>
      <c r="H263" s="246">
        <v>1500</v>
      </c>
      <c r="I263" s="247"/>
      <c r="J263" s="243"/>
      <c r="K263" s="243"/>
      <c r="L263" s="248"/>
      <c r="M263" s="249"/>
      <c r="N263" s="250"/>
      <c r="O263" s="250"/>
      <c r="P263" s="250"/>
      <c r="Q263" s="250"/>
      <c r="R263" s="250"/>
      <c r="S263" s="250"/>
      <c r="T263" s="251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52" t="s">
        <v>129</v>
      </c>
      <c r="AU263" s="252" t="s">
        <v>82</v>
      </c>
      <c r="AV263" s="15" t="s">
        <v>125</v>
      </c>
      <c r="AW263" s="15" t="s">
        <v>34</v>
      </c>
      <c r="AX263" s="15" t="s">
        <v>80</v>
      </c>
      <c r="AY263" s="252" t="s">
        <v>118</v>
      </c>
    </row>
    <row r="264" s="2" customFormat="1" ht="49.05" customHeight="1">
      <c r="A264" s="40"/>
      <c r="B264" s="41"/>
      <c r="C264" s="202" t="s">
        <v>352</v>
      </c>
      <c r="D264" s="202" t="s">
        <v>120</v>
      </c>
      <c r="E264" s="203" t="s">
        <v>353</v>
      </c>
      <c r="F264" s="204" t="s">
        <v>354</v>
      </c>
      <c r="G264" s="205" t="s">
        <v>154</v>
      </c>
      <c r="H264" s="206">
        <v>0</v>
      </c>
      <c r="I264" s="207"/>
      <c r="J264" s="208">
        <f>ROUND(I264*H264,2)</f>
        <v>0</v>
      </c>
      <c r="K264" s="204" t="s">
        <v>124</v>
      </c>
      <c r="L264" s="46"/>
      <c r="M264" s="209" t="s">
        <v>19</v>
      </c>
      <c r="N264" s="210" t="s">
        <v>43</v>
      </c>
      <c r="O264" s="86"/>
      <c r="P264" s="211">
        <f>O264*H264</f>
        <v>0</v>
      </c>
      <c r="Q264" s="211">
        <v>0</v>
      </c>
      <c r="R264" s="211">
        <f>Q264*H264</f>
        <v>0</v>
      </c>
      <c r="S264" s="211">
        <v>0</v>
      </c>
      <c r="T264" s="212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3" t="s">
        <v>125</v>
      </c>
      <c r="AT264" s="213" t="s">
        <v>120</v>
      </c>
      <c r="AU264" s="213" t="s">
        <v>82</v>
      </c>
      <c r="AY264" s="19" t="s">
        <v>118</v>
      </c>
      <c r="BE264" s="214">
        <f>IF(N264="základní",J264,0)</f>
        <v>0</v>
      </c>
      <c r="BF264" s="214">
        <f>IF(N264="snížená",J264,0)</f>
        <v>0</v>
      </c>
      <c r="BG264" s="214">
        <f>IF(N264="zákl. přenesená",J264,0)</f>
        <v>0</v>
      </c>
      <c r="BH264" s="214">
        <f>IF(N264="sníž. přenesená",J264,0)</f>
        <v>0</v>
      </c>
      <c r="BI264" s="214">
        <f>IF(N264="nulová",J264,0)</f>
        <v>0</v>
      </c>
      <c r="BJ264" s="19" t="s">
        <v>80</v>
      </c>
      <c r="BK264" s="214">
        <f>ROUND(I264*H264,2)</f>
        <v>0</v>
      </c>
      <c r="BL264" s="19" t="s">
        <v>125</v>
      </c>
      <c r="BM264" s="213" t="s">
        <v>355</v>
      </c>
    </row>
    <row r="265" s="2" customFormat="1">
      <c r="A265" s="40"/>
      <c r="B265" s="41"/>
      <c r="C265" s="42"/>
      <c r="D265" s="215" t="s">
        <v>127</v>
      </c>
      <c r="E265" s="42"/>
      <c r="F265" s="216" t="s">
        <v>356</v>
      </c>
      <c r="G265" s="42"/>
      <c r="H265" s="42"/>
      <c r="I265" s="217"/>
      <c r="J265" s="42"/>
      <c r="K265" s="42"/>
      <c r="L265" s="46"/>
      <c r="M265" s="218"/>
      <c r="N265" s="219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127</v>
      </c>
      <c r="AU265" s="19" t="s">
        <v>82</v>
      </c>
    </row>
    <row r="266" s="2" customFormat="1" ht="44.25" customHeight="1">
      <c r="A266" s="40"/>
      <c r="B266" s="41"/>
      <c r="C266" s="202" t="s">
        <v>357</v>
      </c>
      <c r="D266" s="202" t="s">
        <v>120</v>
      </c>
      <c r="E266" s="203" t="s">
        <v>358</v>
      </c>
      <c r="F266" s="204" t="s">
        <v>359</v>
      </c>
      <c r="G266" s="205" t="s">
        <v>154</v>
      </c>
      <c r="H266" s="206">
        <v>1500</v>
      </c>
      <c r="I266" s="207"/>
      <c r="J266" s="208">
        <f>ROUND(I266*H266,2)</f>
        <v>0</v>
      </c>
      <c r="K266" s="204" t="s">
        <v>124</v>
      </c>
      <c r="L266" s="46"/>
      <c r="M266" s="209" t="s">
        <v>19</v>
      </c>
      <c r="N266" s="210" t="s">
        <v>43</v>
      </c>
      <c r="O266" s="86"/>
      <c r="P266" s="211">
        <f>O266*H266</f>
        <v>0</v>
      </c>
      <c r="Q266" s="211">
        <v>0</v>
      </c>
      <c r="R266" s="211">
        <f>Q266*H266</f>
        <v>0</v>
      </c>
      <c r="S266" s="211">
        <v>0</v>
      </c>
      <c r="T266" s="212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3" t="s">
        <v>125</v>
      </c>
      <c r="AT266" s="213" t="s">
        <v>120</v>
      </c>
      <c r="AU266" s="213" t="s">
        <v>82</v>
      </c>
      <c r="AY266" s="19" t="s">
        <v>118</v>
      </c>
      <c r="BE266" s="214">
        <f>IF(N266="základní",J266,0)</f>
        <v>0</v>
      </c>
      <c r="BF266" s="214">
        <f>IF(N266="snížená",J266,0)</f>
        <v>0</v>
      </c>
      <c r="BG266" s="214">
        <f>IF(N266="zákl. přenesená",J266,0)</f>
        <v>0</v>
      </c>
      <c r="BH266" s="214">
        <f>IF(N266="sníž. přenesená",J266,0)</f>
        <v>0</v>
      </c>
      <c r="BI266" s="214">
        <f>IF(N266="nulová",J266,0)</f>
        <v>0</v>
      </c>
      <c r="BJ266" s="19" t="s">
        <v>80</v>
      </c>
      <c r="BK266" s="214">
        <f>ROUND(I266*H266,2)</f>
        <v>0</v>
      </c>
      <c r="BL266" s="19" t="s">
        <v>125</v>
      </c>
      <c r="BM266" s="213" t="s">
        <v>360</v>
      </c>
    </row>
    <row r="267" s="2" customFormat="1">
      <c r="A267" s="40"/>
      <c r="B267" s="41"/>
      <c r="C267" s="42"/>
      <c r="D267" s="215" t="s">
        <v>127</v>
      </c>
      <c r="E267" s="42"/>
      <c r="F267" s="216" t="s">
        <v>361</v>
      </c>
      <c r="G267" s="42"/>
      <c r="H267" s="42"/>
      <c r="I267" s="217"/>
      <c r="J267" s="42"/>
      <c r="K267" s="42"/>
      <c r="L267" s="46"/>
      <c r="M267" s="218"/>
      <c r="N267" s="219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127</v>
      </c>
      <c r="AU267" s="19" t="s">
        <v>82</v>
      </c>
    </row>
    <row r="268" s="2" customFormat="1" ht="66.75" customHeight="1">
      <c r="A268" s="40"/>
      <c r="B268" s="41"/>
      <c r="C268" s="202" t="s">
        <v>362</v>
      </c>
      <c r="D268" s="202" t="s">
        <v>120</v>
      </c>
      <c r="E268" s="203" t="s">
        <v>363</v>
      </c>
      <c r="F268" s="204" t="s">
        <v>364</v>
      </c>
      <c r="G268" s="205" t="s">
        <v>154</v>
      </c>
      <c r="H268" s="206">
        <v>1500</v>
      </c>
      <c r="I268" s="207"/>
      <c r="J268" s="208">
        <f>ROUND(I268*H268,2)</f>
        <v>0</v>
      </c>
      <c r="K268" s="204" t="s">
        <v>124</v>
      </c>
      <c r="L268" s="46"/>
      <c r="M268" s="209" t="s">
        <v>19</v>
      </c>
      <c r="N268" s="210" t="s">
        <v>43</v>
      </c>
      <c r="O268" s="86"/>
      <c r="P268" s="211">
        <f>O268*H268</f>
        <v>0</v>
      </c>
      <c r="Q268" s="211">
        <v>0</v>
      </c>
      <c r="R268" s="211">
        <f>Q268*H268</f>
        <v>0</v>
      </c>
      <c r="S268" s="211">
        <v>0</v>
      </c>
      <c r="T268" s="212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3" t="s">
        <v>125</v>
      </c>
      <c r="AT268" s="213" t="s">
        <v>120</v>
      </c>
      <c r="AU268" s="213" t="s">
        <v>82</v>
      </c>
      <c r="AY268" s="19" t="s">
        <v>118</v>
      </c>
      <c r="BE268" s="214">
        <f>IF(N268="základní",J268,0)</f>
        <v>0</v>
      </c>
      <c r="BF268" s="214">
        <f>IF(N268="snížená",J268,0)</f>
        <v>0</v>
      </c>
      <c r="BG268" s="214">
        <f>IF(N268="zákl. přenesená",J268,0)</f>
        <v>0</v>
      </c>
      <c r="BH268" s="214">
        <f>IF(N268="sníž. přenesená",J268,0)</f>
        <v>0</v>
      </c>
      <c r="BI268" s="214">
        <f>IF(N268="nulová",J268,0)</f>
        <v>0</v>
      </c>
      <c r="BJ268" s="19" t="s">
        <v>80</v>
      </c>
      <c r="BK268" s="214">
        <f>ROUND(I268*H268,2)</f>
        <v>0</v>
      </c>
      <c r="BL268" s="19" t="s">
        <v>125</v>
      </c>
      <c r="BM268" s="213" t="s">
        <v>365</v>
      </c>
    </row>
    <row r="269" s="2" customFormat="1">
      <c r="A269" s="40"/>
      <c r="B269" s="41"/>
      <c r="C269" s="42"/>
      <c r="D269" s="215" t="s">
        <v>127</v>
      </c>
      <c r="E269" s="42"/>
      <c r="F269" s="216" t="s">
        <v>366</v>
      </c>
      <c r="G269" s="42"/>
      <c r="H269" s="42"/>
      <c r="I269" s="217"/>
      <c r="J269" s="42"/>
      <c r="K269" s="42"/>
      <c r="L269" s="46"/>
      <c r="M269" s="218"/>
      <c r="N269" s="219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127</v>
      </c>
      <c r="AU269" s="19" t="s">
        <v>82</v>
      </c>
    </row>
    <row r="270" s="2" customFormat="1" ht="16.5" customHeight="1">
      <c r="A270" s="40"/>
      <c r="B270" s="41"/>
      <c r="C270" s="253" t="s">
        <v>367</v>
      </c>
      <c r="D270" s="253" t="s">
        <v>199</v>
      </c>
      <c r="E270" s="254" t="s">
        <v>368</v>
      </c>
      <c r="F270" s="255" t="s">
        <v>369</v>
      </c>
      <c r="G270" s="256" t="s">
        <v>148</v>
      </c>
      <c r="H270" s="257">
        <v>20.699999999999999</v>
      </c>
      <c r="I270" s="258"/>
      <c r="J270" s="259">
        <f>ROUND(I270*H270,2)</f>
        <v>0</v>
      </c>
      <c r="K270" s="255" t="s">
        <v>124</v>
      </c>
      <c r="L270" s="260"/>
      <c r="M270" s="261" t="s">
        <v>19</v>
      </c>
      <c r="N270" s="262" t="s">
        <v>43</v>
      </c>
      <c r="O270" s="86"/>
      <c r="P270" s="211">
        <f>O270*H270</f>
        <v>0</v>
      </c>
      <c r="Q270" s="211">
        <v>0</v>
      </c>
      <c r="R270" s="211">
        <f>Q270*H270</f>
        <v>0</v>
      </c>
      <c r="S270" s="211">
        <v>0</v>
      </c>
      <c r="T270" s="212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3" t="s">
        <v>180</v>
      </c>
      <c r="AT270" s="213" t="s">
        <v>199</v>
      </c>
      <c r="AU270" s="213" t="s">
        <v>82</v>
      </c>
      <c r="AY270" s="19" t="s">
        <v>118</v>
      </c>
      <c r="BE270" s="214">
        <f>IF(N270="základní",J270,0)</f>
        <v>0</v>
      </c>
      <c r="BF270" s="214">
        <f>IF(N270="snížená",J270,0)</f>
        <v>0</v>
      </c>
      <c r="BG270" s="214">
        <f>IF(N270="zákl. přenesená",J270,0)</f>
        <v>0</v>
      </c>
      <c r="BH270" s="214">
        <f>IF(N270="sníž. přenesená",J270,0)</f>
        <v>0</v>
      </c>
      <c r="BI270" s="214">
        <f>IF(N270="nulová",J270,0)</f>
        <v>0</v>
      </c>
      <c r="BJ270" s="19" t="s">
        <v>80</v>
      </c>
      <c r="BK270" s="214">
        <f>ROUND(I270*H270,2)</f>
        <v>0</v>
      </c>
      <c r="BL270" s="19" t="s">
        <v>125</v>
      </c>
      <c r="BM270" s="213" t="s">
        <v>370</v>
      </c>
    </row>
    <row r="271" s="13" customFormat="1">
      <c r="A271" s="13"/>
      <c r="B271" s="220"/>
      <c r="C271" s="221"/>
      <c r="D271" s="222" t="s">
        <v>129</v>
      </c>
      <c r="E271" s="223" t="s">
        <v>19</v>
      </c>
      <c r="F271" s="224" t="s">
        <v>371</v>
      </c>
      <c r="G271" s="221"/>
      <c r="H271" s="223" t="s">
        <v>19</v>
      </c>
      <c r="I271" s="225"/>
      <c r="J271" s="221"/>
      <c r="K271" s="221"/>
      <c r="L271" s="226"/>
      <c r="M271" s="227"/>
      <c r="N271" s="228"/>
      <c r="O271" s="228"/>
      <c r="P271" s="228"/>
      <c r="Q271" s="228"/>
      <c r="R271" s="228"/>
      <c r="S271" s="228"/>
      <c r="T271" s="229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0" t="s">
        <v>129</v>
      </c>
      <c r="AU271" s="230" t="s">
        <v>82</v>
      </c>
      <c r="AV271" s="13" t="s">
        <v>80</v>
      </c>
      <c r="AW271" s="13" t="s">
        <v>34</v>
      </c>
      <c r="AX271" s="13" t="s">
        <v>72</v>
      </c>
      <c r="AY271" s="230" t="s">
        <v>118</v>
      </c>
    </row>
    <row r="272" s="14" customFormat="1">
      <c r="A272" s="14"/>
      <c r="B272" s="231"/>
      <c r="C272" s="232"/>
      <c r="D272" s="222" t="s">
        <v>129</v>
      </c>
      <c r="E272" s="233" t="s">
        <v>19</v>
      </c>
      <c r="F272" s="234" t="s">
        <v>372</v>
      </c>
      <c r="G272" s="232"/>
      <c r="H272" s="235">
        <v>20.699999999999999</v>
      </c>
      <c r="I272" s="236"/>
      <c r="J272" s="232"/>
      <c r="K272" s="232"/>
      <c r="L272" s="237"/>
      <c r="M272" s="238"/>
      <c r="N272" s="239"/>
      <c r="O272" s="239"/>
      <c r="P272" s="239"/>
      <c r="Q272" s="239"/>
      <c r="R272" s="239"/>
      <c r="S272" s="239"/>
      <c r="T272" s="240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1" t="s">
        <v>129</v>
      </c>
      <c r="AU272" s="241" t="s">
        <v>82</v>
      </c>
      <c r="AV272" s="14" t="s">
        <v>82</v>
      </c>
      <c r="AW272" s="14" t="s">
        <v>34</v>
      </c>
      <c r="AX272" s="14" t="s">
        <v>72</v>
      </c>
      <c r="AY272" s="241" t="s">
        <v>118</v>
      </c>
    </row>
    <row r="273" s="15" customFormat="1">
      <c r="A273" s="15"/>
      <c r="B273" s="242"/>
      <c r="C273" s="243"/>
      <c r="D273" s="222" t="s">
        <v>129</v>
      </c>
      <c r="E273" s="244" t="s">
        <v>19</v>
      </c>
      <c r="F273" s="245" t="s">
        <v>140</v>
      </c>
      <c r="G273" s="243"/>
      <c r="H273" s="246">
        <v>20.699999999999999</v>
      </c>
      <c r="I273" s="247"/>
      <c r="J273" s="243"/>
      <c r="K273" s="243"/>
      <c r="L273" s="248"/>
      <c r="M273" s="249"/>
      <c r="N273" s="250"/>
      <c r="O273" s="250"/>
      <c r="P273" s="250"/>
      <c r="Q273" s="250"/>
      <c r="R273" s="250"/>
      <c r="S273" s="250"/>
      <c r="T273" s="251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52" t="s">
        <v>129</v>
      </c>
      <c r="AU273" s="252" t="s">
        <v>82</v>
      </c>
      <c r="AV273" s="15" t="s">
        <v>125</v>
      </c>
      <c r="AW273" s="15" t="s">
        <v>34</v>
      </c>
      <c r="AX273" s="15" t="s">
        <v>80</v>
      </c>
      <c r="AY273" s="252" t="s">
        <v>118</v>
      </c>
    </row>
    <row r="274" s="2" customFormat="1" ht="16.5" customHeight="1">
      <c r="A274" s="40"/>
      <c r="B274" s="41"/>
      <c r="C274" s="253" t="s">
        <v>373</v>
      </c>
      <c r="D274" s="253" t="s">
        <v>199</v>
      </c>
      <c r="E274" s="254" t="s">
        <v>374</v>
      </c>
      <c r="F274" s="255" t="s">
        <v>375</v>
      </c>
      <c r="G274" s="256" t="s">
        <v>148</v>
      </c>
      <c r="H274" s="257">
        <v>103.5</v>
      </c>
      <c r="I274" s="258"/>
      <c r="J274" s="259">
        <f>ROUND(I274*H274,2)</f>
        <v>0</v>
      </c>
      <c r="K274" s="255" t="s">
        <v>124</v>
      </c>
      <c r="L274" s="260"/>
      <c r="M274" s="261" t="s">
        <v>19</v>
      </c>
      <c r="N274" s="262" t="s">
        <v>43</v>
      </c>
      <c r="O274" s="86"/>
      <c r="P274" s="211">
        <f>O274*H274</f>
        <v>0</v>
      </c>
      <c r="Q274" s="211">
        <v>0</v>
      </c>
      <c r="R274" s="211">
        <f>Q274*H274</f>
        <v>0</v>
      </c>
      <c r="S274" s="211">
        <v>0</v>
      </c>
      <c r="T274" s="212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3" t="s">
        <v>180</v>
      </c>
      <c r="AT274" s="213" t="s">
        <v>199</v>
      </c>
      <c r="AU274" s="213" t="s">
        <v>82</v>
      </c>
      <c r="AY274" s="19" t="s">
        <v>118</v>
      </c>
      <c r="BE274" s="214">
        <f>IF(N274="základní",J274,0)</f>
        <v>0</v>
      </c>
      <c r="BF274" s="214">
        <f>IF(N274="snížená",J274,0)</f>
        <v>0</v>
      </c>
      <c r="BG274" s="214">
        <f>IF(N274="zákl. přenesená",J274,0)</f>
        <v>0</v>
      </c>
      <c r="BH274" s="214">
        <f>IF(N274="sníž. přenesená",J274,0)</f>
        <v>0</v>
      </c>
      <c r="BI274" s="214">
        <f>IF(N274="nulová",J274,0)</f>
        <v>0</v>
      </c>
      <c r="BJ274" s="19" t="s">
        <v>80</v>
      </c>
      <c r="BK274" s="214">
        <f>ROUND(I274*H274,2)</f>
        <v>0</v>
      </c>
      <c r="BL274" s="19" t="s">
        <v>125</v>
      </c>
      <c r="BM274" s="213" t="s">
        <v>376</v>
      </c>
    </row>
    <row r="275" s="13" customFormat="1">
      <c r="A275" s="13"/>
      <c r="B275" s="220"/>
      <c r="C275" s="221"/>
      <c r="D275" s="222" t="s">
        <v>129</v>
      </c>
      <c r="E275" s="223" t="s">
        <v>19</v>
      </c>
      <c r="F275" s="224" t="s">
        <v>377</v>
      </c>
      <c r="G275" s="221"/>
      <c r="H275" s="223" t="s">
        <v>19</v>
      </c>
      <c r="I275" s="225"/>
      <c r="J275" s="221"/>
      <c r="K275" s="221"/>
      <c r="L275" s="226"/>
      <c r="M275" s="227"/>
      <c r="N275" s="228"/>
      <c r="O275" s="228"/>
      <c r="P275" s="228"/>
      <c r="Q275" s="228"/>
      <c r="R275" s="228"/>
      <c r="S275" s="228"/>
      <c r="T275" s="229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0" t="s">
        <v>129</v>
      </c>
      <c r="AU275" s="230" t="s">
        <v>82</v>
      </c>
      <c r="AV275" s="13" t="s">
        <v>80</v>
      </c>
      <c r="AW275" s="13" t="s">
        <v>34</v>
      </c>
      <c r="AX275" s="13" t="s">
        <v>72</v>
      </c>
      <c r="AY275" s="230" t="s">
        <v>118</v>
      </c>
    </row>
    <row r="276" s="14" customFormat="1">
      <c r="A276" s="14"/>
      <c r="B276" s="231"/>
      <c r="C276" s="232"/>
      <c r="D276" s="222" t="s">
        <v>129</v>
      </c>
      <c r="E276" s="233" t="s">
        <v>19</v>
      </c>
      <c r="F276" s="234" t="s">
        <v>378</v>
      </c>
      <c r="G276" s="232"/>
      <c r="H276" s="235">
        <v>103.5</v>
      </c>
      <c r="I276" s="236"/>
      <c r="J276" s="232"/>
      <c r="K276" s="232"/>
      <c r="L276" s="237"/>
      <c r="M276" s="238"/>
      <c r="N276" s="239"/>
      <c r="O276" s="239"/>
      <c r="P276" s="239"/>
      <c r="Q276" s="239"/>
      <c r="R276" s="239"/>
      <c r="S276" s="239"/>
      <c r="T276" s="24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1" t="s">
        <v>129</v>
      </c>
      <c r="AU276" s="241" t="s">
        <v>82</v>
      </c>
      <c r="AV276" s="14" t="s">
        <v>82</v>
      </c>
      <c r="AW276" s="14" t="s">
        <v>34</v>
      </c>
      <c r="AX276" s="14" t="s">
        <v>72</v>
      </c>
      <c r="AY276" s="241" t="s">
        <v>118</v>
      </c>
    </row>
    <row r="277" s="15" customFormat="1">
      <c r="A277" s="15"/>
      <c r="B277" s="242"/>
      <c r="C277" s="243"/>
      <c r="D277" s="222" t="s">
        <v>129</v>
      </c>
      <c r="E277" s="244" t="s">
        <v>19</v>
      </c>
      <c r="F277" s="245" t="s">
        <v>140</v>
      </c>
      <c r="G277" s="243"/>
      <c r="H277" s="246">
        <v>103.5</v>
      </c>
      <c r="I277" s="247"/>
      <c r="J277" s="243"/>
      <c r="K277" s="243"/>
      <c r="L277" s="248"/>
      <c r="M277" s="249"/>
      <c r="N277" s="250"/>
      <c r="O277" s="250"/>
      <c r="P277" s="250"/>
      <c r="Q277" s="250"/>
      <c r="R277" s="250"/>
      <c r="S277" s="250"/>
      <c r="T277" s="251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52" t="s">
        <v>129</v>
      </c>
      <c r="AU277" s="252" t="s">
        <v>82</v>
      </c>
      <c r="AV277" s="15" t="s">
        <v>125</v>
      </c>
      <c r="AW277" s="15" t="s">
        <v>34</v>
      </c>
      <c r="AX277" s="15" t="s">
        <v>80</v>
      </c>
      <c r="AY277" s="252" t="s">
        <v>118</v>
      </c>
    </row>
    <row r="278" s="2" customFormat="1" ht="24.15" customHeight="1">
      <c r="A278" s="40"/>
      <c r="B278" s="41"/>
      <c r="C278" s="202" t="s">
        <v>379</v>
      </c>
      <c r="D278" s="202" t="s">
        <v>120</v>
      </c>
      <c r="E278" s="203" t="s">
        <v>380</v>
      </c>
      <c r="F278" s="204" t="s">
        <v>381</v>
      </c>
      <c r="G278" s="205" t="s">
        <v>154</v>
      </c>
      <c r="H278" s="206">
        <v>1500</v>
      </c>
      <c r="I278" s="207"/>
      <c r="J278" s="208">
        <f>ROUND(I278*H278,2)</f>
        <v>0</v>
      </c>
      <c r="K278" s="204" t="s">
        <v>124</v>
      </c>
      <c r="L278" s="46"/>
      <c r="M278" s="209" t="s">
        <v>19</v>
      </c>
      <c r="N278" s="210" t="s">
        <v>43</v>
      </c>
      <c r="O278" s="86"/>
      <c r="P278" s="211">
        <f>O278*H278</f>
        <v>0</v>
      </c>
      <c r="Q278" s="211">
        <v>0</v>
      </c>
      <c r="R278" s="211">
        <f>Q278*H278</f>
        <v>0</v>
      </c>
      <c r="S278" s="211">
        <v>0</v>
      </c>
      <c r="T278" s="212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3" t="s">
        <v>125</v>
      </c>
      <c r="AT278" s="213" t="s">
        <v>120</v>
      </c>
      <c r="AU278" s="213" t="s">
        <v>82</v>
      </c>
      <c r="AY278" s="19" t="s">
        <v>118</v>
      </c>
      <c r="BE278" s="214">
        <f>IF(N278="základní",J278,0)</f>
        <v>0</v>
      </c>
      <c r="BF278" s="214">
        <f>IF(N278="snížená",J278,0)</f>
        <v>0</v>
      </c>
      <c r="BG278" s="214">
        <f>IF(N278="zákl. přenesená",J278,0)</f>
        <v>0</v>
      </c>
      <c r="BH278" s="214">
        <f>IF(N278="sníž. přenesená",J278,0)</f>
        <v>0</v>
      </c>
      <c r="BI278" s="214">
        <f>IF(N278="nulová",J278,0)</f>
        <v>0</v>
      </c>
      <c r="BJ278" s="19" t="s">
        <v>80</v>
      </c>
      <c r="BK278" s="214">
        <f>ROUND(I278*H278,2)</f>
        <v>0</v>
      </c>
      <c r="BL278" s="19" t="s">
        <v>125</v>
      </c>
      <c r="BM278" s="213" t="s">
        <v>382</v>
      </c>
    </row>
    <row r="279" s="2" customFormat="1">
      <c r="A279" s="40"/>
      <c r="B279" s="41"/>
      <c r="C279" s="42"/>
      <c r="D279" s="215" t="s">
        <v>127</v>
      </c>
      <c r="E279" s="42"/>
      <c r="F279" s="216" t="s">
        <v>383</v>
      </c>
      <c r="G279" s="42"/>
      <c r="H279" s="42"/>
      <c r="I279" s="217"/>
      <c r="J279" s="42"/>
      <c r="K279" s="42"/>
      <c r="L279" s="46"/>
      <c r="M279" s="218"/>
      <c r="N279" s="219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127</v>
      </c>
      <c r="AU279" s="19" t="s">
        <v>82</v>
      </c>
    </row>
    <row r="280" s="13" customFormat="1">
      <c r="A280" s="13"/>
      <c r="B280" s="220"/>
      <c r="C280" s="221"/>
      <c r="D280" s="222" t="s">
        <v>129</v>
      </c>
      <c r="E280" s="223" t="s">
        <v>19</v>
      </c>
      <c r="F280" s="224" t="s">
        <v>384</v>
      </c>
      <c r="G280" s="221"/>
      <c r="H280" s="223" t="s">
        <v>19</v>
      </c>
      <c r="I280" s="225"/>
      <c r="J280" s="221"/>
      <c r="K280" s="221"/>
      <c r="L280" s="226"/>
      <c r="M280" s="227"/>
      <c r="N280" s="228"/>
      <c r="O280" s="228"/>
      <c r="P280" s="228"/>
      <c r="Q280" s="228"/>
      <c r="R280" s="228"/>
      <c r="S280" s="228"/>
      <c r="T280" s="229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0" t="s">
        <v>129</v>
      </c>
      <c r="AU280" s="230" t="s">
        <v>82</v>
      </c>
      <c r="AV280" s="13" t="s">
        <v>80</v>
      </c>
      <c r="AW280" s="13" t="s">
        <v>34</v>
      </c>
      <c r="AX280" s="13" t="s">
        <v>72</v>
      </c>
      <c r="AY280" s="230" t="s">
        <v>118</v>
      </c>
    </row>
    <row r="281" s="14" customFormat="1">
      <c r="A281" s="14"/>
      <c r="B281" s="231"/>
      <c r="C281" s="232"/>
      <c r="D281" s="222" t="s">
        <v>129</v>
      </c>
      <c r="E281" s="233" t="s">
        <v>19</v>
      </c>
      <c r="F281" s="234" t="s">
        <v>351</v>
      </c>
      <c r="G281" s="232"/>
      <c r="H281" s="235">
        <v>1500</v>
      </c>
      <c r="I281" s="236"/>
      <c r="J281" s="232"/>
      <c r="K281" s="232"/>
      <c r="L281" s="237"/>
      <c r="M281" s="238"/>
      <c r="N281" s="239"/>
      <c r="O281" s="239"/>
      <c r="P281" s="239"/>
      <c r="Q281" s="239"/>
      <c r="R281" s="239"/>
      <c r="S281" s="239"/>
      <c r="T281" s="240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1" t="s">
        <v>129</v>
      </c>
      <c r="AU281" s="241" t="s">
        <v>82</v>
      </c>
      <c r="AV281" s="14" t="s">
        <v>82</v>
      </c>
      <c r="AW281" s="14" t="s">
        <v>34</v>
      </c>
      <c r="AX281" s="14" t="s">
        <v>72</v>
      </c>
      <c r="AY281" s="241" t="s">
        <v>118</v>
      </c>
    </row>
    <row r="282" s="15" customFormat="1">
      <c r="A282" s="15"/>
      <c r="B282" s="242"/>
      <c r="C282" s="243"/>
      <c r="D282" s="222" t="s">
        <v>129</v>
      </c>
      <c r="E282" s="244" t="s">
        <v>19</v>
      </c>
      <c r="F282" s="245" t="s">
        <v>140</v>
      </c>
      <c r="G282" s="243"/>
      <c r="H282" s="246">
        <v>1500</v>
      </c>
      <c r="I282" s="247"/>
      <c r="J282" s="243"/>
      <c r="K282" s="243"/>
      <c r="L282" s="248"/>
      <c r="M282" s="249"/>
      <c r="N282" s="250"/>
      <c r="O282" s="250"/>
      <c r="P282" s="250"/>
      <c r="Q282" s="250"/>
      <c r="R282" s="250"/>
      <c r="S282" s="250"/>
      <c r="T282" s="251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52" t="s">
        <v>129</v>
      </c>
      <c r="AU282" s="252" t="s">
        <v>82</v>
      </c>
      <c r="AV282" s="15" t="s">
        <v>125</v>
      </c>
      <c r="AW282" s="15" t="s">
        <v>34</v>
      </c>
      <c r="AX282" s="15" t="s">
        <v>80</v>
      </c>
      <c r="AY282" s="252" t="s">
        <v>118</v>
      </c>
    </row>
    <row r="283" s="2" customFormat="1" ht="49.05" customHeight="1">
      <c r="A283" s="40"/>
      <c r="B283" s="41"/>
      <c r="C283" s="202" t="s">
        <v>385</v>
      </c>
      <c r="D283" s="202" t="s">
        <v>120</v>
      </c>
      <c r="E283" s="203" t="s">
        <v>386</v>
      </c>
      <c r="F283" s="204" t="s">
        <v>387</v>
      </c>
      <c r="G283" s="205" t="s">
        <v>154</v>
      </c>
      <c r="H283" s="206">
        <v>1500</v>
      </c>
      <c r="I283" s="207"/>
      <c r="J283" s="208">
        <f>ROUND(I283*H283,2)</f>
        <v>0</v>
      </c>
      <c r="K283" s="204" t="s">
        <v>124</v>
      </c>
      <c r="L283" s="46"/>
      <c r="M283" s="209" t="s">
        <v>19</v>
      </c>
      <c r="N283" s="210" t="s">
        <v>43</v>
      </c>
      <c r="O283" s="86"/>
      <c r="P283" s="211">
        <f>O283*H283</f>
        <v>0</v>
      </c>
      <c r="Q283" s="211">
        <v>0</v>
      </c>
      <c r="R283" s="211">
        <f>Q283*H283</f>
        <v>0</v>
      </c>
      <c r="S283" s="211">
        <v>0</v>
      </c>
      <c r="T283" s="212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3" t="s">
        <v>125</v>
      </c>
      <c r="AT283" s="213" t="s">
        <v>120</v>
      </c>
      <c r="AU283" s="213" t="s">
        <v>82</v>
      </c>
      <c r="AY283" s="19" t="s">
        <v>118</v>
      </c>
      <c r="BE283" s="214">
        <f>IF(N283="základní",J283,0)</f>
        <v>0</v>
      </c>
      <c r="BF283" s="214">
        <f>IF(N283="snížená",J283,0)</f>
        <v>0</v>
      </c>
      <c r="BG283" s="214">
        <f>IF(N283="zákl. přenesená",J283,0)</f>
        <v>0</v>
      </c>
      <c r="BH283" s="214">
        <f>IF(N283="sníž. přenesená",J283,0)</f>
        <v>0</v>
      </c>
      <c r="BI283" s="214">
        <f>IF(N283="nulová",J283,0)</f>
        <v>0</v>
      </c>
      <c r="BJ283" s="19" t="s">
        <v>80</v>
      </c>
      <c r="BK283" s="214">
        <f>ROUND(I283*H283,2)</f>
        <v>0</v>
      </c>
      <c r="BL283" s="19" t="s">
        <v>125</v>
      </c>
      <c r="BM283" s="213" t="s">
        <v>388</v>
      </c>
    </row>
    <row r="284" s="2" customFormat="1">
      <c r="A284" s="40"/>
      <c r="B284" s="41"/>
      <c r="C284" s="42"/>
      <c r="D284" s="215" t="s">
        <v>127</v>
      </c>
      <c r="E284" s="42"/>
      <c r="F284" s="216" t="s">
        <v>389</v>
      </c>
      <c r="G284" s="42"/>
      <c r="H284" s="42"/>
      <c r="I284" s="217"/>
      <c r="J284" s="42"/>
      <c r="K284" s="42"/>
      <c r="L284" s="46"/>
      <c r="M284" s="218"/>
      <c r="N284" s="219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127</v>
      </c>
      <c r="AU284" s="19" t="s">
        <v>82</v>
      </c>
    </row>
    <row r="285" s="2" customFormat="1" ht="24.15" customHeight="1">
      <c r="A285" s="40"/>
      <c r="B285" s="41"/>
      <c r="C285" s="202" t="s">
        <v>390</v>
      </c>
      <c r="D285" s="202" t="s">
        <v>120</v>
      </c>
      <c r="E285" s="203" t="s">
        <v>391</v>
      </c>
      <c r="F285" s="204" t="s">
        <v>392</v>
      </c>
      <c r="G285" s="205" t="s">
        <v>154</v>
      </c>
      <c r="H285" s="206">
        <v>1500</v>
      </c>
      <c r="I285" s="207"/>
      <c r="J285" s="208">
        <f>ROUND(I285*H285,2)</f>
        <v>0</v>
      </c>
      <c r="K285" s="204" t="s">
        <v>124</v>
      </c>
      <c r="L285" s="46"/>
      <c r="M285" s="209" t="s">
        <v>19</v>
      </c>
      <c r="N285" s="210" t="s">
        <v>43</v>
      </c>
      <c r="O285" s="86"/>
      <c r="P285" s="211">
        <f>O285*H285</f>
        <v>0</v>
      </c>
      <c r="Q285" s="211">
        <v>0</v>
      </c>
      <c r="R285" s="211">
        <f>Q285*H285</f>
        <v>0</v>
      </c>
      <c r="S285" s="211">
        <v>0</v>
      </c>
      <c r="T285" s="212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3" t="s">
        <v>125</v>
      </c>
      <c r="AT285" s="213" t="s">
        <v>120</v>
      </c>
      <c r="AU285" s="213" t="s">
        <v>82</v>
      </c>
      <c r="AY285" s="19" t="s">
        <v>118</v>
      </c>
      <c r="BE285" s="214">
        <f>IF(N285="základní",J285,0)</f>
        <v>0</v>
      </c>
      <c r="BF285" s="214">
        <f>IF(N285="snížená",J285,0)</f>
        <v>0</v>
      </c>
      <c r="BG285" s="214">
        <f>IF(N285="zákl. přenesená",J285,0)</f>
        <v>0</v>
      </c>
      <c r="BH285" s="214">
        <f>IF(N285="sníž. přenesená",J285,0)</f>
        <v>0</v>
      </c>
      <c r="BI285" s="214">
        <f>IF(N285="nulová",J285,0)</f>
        <v>0</v>
      </c>
      <c r="BJ285" s="19" t="s">
        <v>80</v>
      </c>
      <c r="BK285" s="214">
        <f>ROUND(I285*H285,2)</f>
        <v>0</v>
      </c>
      <c r="BL285" s="19" t="s">
        <v>125</v>
      </c>
      <c r="BM285" s="213" t="s">
        <v>393</v>
      </c>
    </row>
    <row r="286" s="2" customFormat="1">
      <c r="A286" s="40"/>
      <c r="B286" s="41"/>
      <c r="C286" s="42"/>
      <c r="D286" s="215" t="s">
        <v>127</v>
      </c>
      <c r="E286" s="42"/>
      <c r="F286" s="216" t="s">
        <v>394</v>
      </c>
      <c r="G286" s="42"/>
      <c r="H286" s="42"/>
      <c r="I286" s="217"/>
      <c r="J286" s="42"/>
      <c r="K286" s="42"/>
      <c r="L286" s="46"/>
      <c r="M286" s="218"/>
      <c r="N286" s="219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127</v>
      </c>
      <c r="AU286" s="19" t="s">
        <v>82</v>
      </c>
    </row>
    <row r="287" s="2" customFormat="1" ht="49.05" customHeight="1">
      <c r="A287" s="40"/>
      <c r="B287" s="41"/>
      <c r="C287" s="202" t="s">
        <v>395</v>
      </c>
      <c r="D287" s="202" t="s">
        <v>120</v>
      </c>
      <c r="E287" s="203" t="s">
        <v>396</v>
      </c>
      <c r="F287" s="204" t="s">
        <v>397</v>
      </c>
      <c r="G287" s="205" t="s">
        <v>154</v>
      </c>
      <c r="H287" s="206">
        <v>1500</v>
      </c>
      <c r="I287" s="207"/>
      <c r="J287" s="208">
        <f>ROUND(I287*H287,2)</f>
        <v>0</v>
      </c>
      <c r="K287" s="204" t="s">
        <v>124</v>
      </c>
      <c r="L287" s="46"/>
      <c r="M287" s="209" t="s">
        <v>19</v>
      </c>
      <c r="N287" s="210" t="s">
        <v>43</v>
      </c>
      <c r="O287" s="86"/>
      <c r="P287" s="211">
        <f>O287*H287</f>
        <v>0</v>
      </c>
      <c r="Q287" s="211">
        <v>0</v>
      </c>
      <c r="R287" s="211">
        <f>Q287*H287</f>
        <v>0</v>
      </c>
      <c r="S287" s="211">
        <v>0</v>
      </c>
      <c r="T287" s="212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3" t="s">
        <v>125</v>
      </c>
      <c r="AT287" s="213" t="s">
        <v>120</v>
      </c>
      <c r="AU287" s="213" t="s">
        <v>82</v>
      </c>
      <c r="AY287" s="19" t="s">
        <v>118</v>
      </c>
      <c r="BE287" s="214">
        <f>IF(N287="základní",J287,0)</f>
        <v>0</v>
      </c>
      <c r="BF287" s="214">
        <f>IF(N287="snížená",J287,0)</f>
        <v>0</v>
      </c>
      <c r="BG287" s="214">
        <f>IF(N287="zákl. přenesená",J287,0)</f>
        <v>0</v>
      </c>
      <c r="BH287" s="214">
        <f>IF(N287="sníž. přenesená",J287,0)</f>
        <v>0</v>
      </c>
      <c r="BI287" s="214">
        <f>IF(N287="nulová",J287,0)</f>
        <v>0</v>
      </c>
      <c r="BJ287" s="19" t="s">
        <v>80</v>
      </c>
      <c r="BK287" s="214">
        <f>ROUND(I287*H287,2)</f>
        <v>0</v>
      </c>
      <c r="BL287" s="19" t="s">
        <v>125</v>
      </c>
      <c r="BM287" s="213" t="s">
        <v>398</v>
      </c>
    </row>
    <row r="288" s="2" customFormat="1">
      <c r="A288" s="40"/>
      <c r="B288" s="41"/>
      <c r="C288" s="42"/>
      <c r="D288" s="215" t="s">
        <v>127</v>
      </c>
      <c r="E288" s="42"/>
      <c r="F288" s="216" t="s">
        <v>399</v>
      </c>
      <c r="G288" s="42"/>
      <c r="H288" s="42"/>
      <c r="I288" s="217"/>
      <c r="J288" s="42"/>
      <c r="K288" s="42"/>
      <c r="L288" s="46"/>
      <c r="M288" s="218"/>
      <c r="N288" s="219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127</v>
      </c>
      <c r="AU288" s="19" t="s">
        <v>82</v>
      </c>
    </row>
    <row r="289" s="2" customFormat="1" ht="37.8" customHeight="1">
      <c r="A289" s="40"/>
      <c r="B289" s="41"/>
      <c r="C289" s="202" t="s">
        <v>400</v>
      </c>
      <c r="D289" s="202" t="s">
        <v>120</v>
      </c>
      <c r="E289" s="203" t="s">
        <v>401</v>
      </c>
      <c r="F289" s="204" t="s">
        <v>402</v>
      </c>
      <c r="G289" s="205" t="s">
        <v>154</v>
      </c>
      <c r="H289" s="206">
        <v>60</v>
      </c>
      <c r="I289" s="207"/>
      <c r="J289" s="208">
        <f>ROUND(I289*H289,2)</f>
        <v>0</v>
      </c>
      <c r="K289" s="204" t="s">
        <v>124</v>
      </c>
      <c r="L289" s="46"/>
      <c r="M289" s="209" t="s">
        <v>19</v>
      </c>
      <c r="N289" s="210" t="s">
        <v>43</v>
      </c>
      <c r="O289" s="86"/>
      <c r="P289" s="211">
        <f>O289*H289</f>
        <v>0</v>
      </c>
      <c r="Q289" s="211">
        <v>0.20699999999999999</v>
      </c>
      <c r="R289" s="211">
        <f>Q289*H289</f>
        <v>12.42</v>
      </c>
      <c r="S289" s="211">
        <v>0</v>
      </c>
      <c r="T289" s="212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3" t="s">
        <v>125</v>
      </c>
      <c r="AT289" s="213" t="s">
        <v>120</v>
      </c>
      <c r="AU289" s="213" t="s">
        <v>82</v>
      </c>
      <c r="AY289" s="19" t="s">
        <v>118</v>
      </c>
      <c r="BE289" s="214">
        <f>IF(N289="základní",J289,0)</f>
        <v>0</v>
      </c>
      <c r="BF289" s="214">
        <f>IF(N289="snížená",J289,0)</f>
        <v>0</v>
      </c>
      <c r="BG289" s="214">
        <f>IF(N289="zákl. přenesená",J289,0)</f>
        <v>0</v>
      </c>
      <c r="BH289" s="214">
        <f>IF(N289="sníž. přenesená",J289,0)</f>
        <v>0</v>
      </c>
      <c r="BI289" s="214">
        <f>IF(N289="nulová",J289,0)</f>
        <v>0</v>
      </c>
      <c r="BJ289" s="19" t="s">
        <v>80</v>
      </c>
      <c r="BK289" s="214">
        <f>ROUND(I289*H289,2)</f>
        <v>0</v>
      </c>
      <c r="BL289" s="19" t="s">
        <v>125</v>
      </c>
      <c r="BM289" s="213" t="s">
        <v>403</v>
      </c>
    </row>
    <row r="290" s="2" customFormat="1">
      <c r="A290" s="40"/>
      <c r="B290" s="41"/>
      <c r="C290" s="42"/>
      <c r="D290" s="215" t="s">
        <v>127</v>
      </c>
      <c r="E290" s="42"/>
      <c r="F290" s="216" t="s">
        <v>404</v>
      </c>
      <c r="G290" s="42"/>
      <c r="H290" s="42"/>
      <c r="I290" s="217"/>
      <c r="J290" s="42"/>
      <c r="K290" s="42"/>
      <c r="L290" s="46"/>
      <c r="M290" s="218"/>
      <c r="N290" s="219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127</v>
      </c>
      <c r="AU290" s="19" t="s">
        <v>82</v>
      </c>
    </row>
    <row r="291" s="13" customFormat="1">
      <c r="A291" s="13"/>
      <c r="B291" s="220"/>
      <c r="C291" s="221"/>
      <c r="D291" s="222" t="s">
        <v>129</v>
      </c>
      <c r="E291" s="223" t="s">
        <v>19</v>
      </c>
      <c r="F291" s="224" t="s">
        <v>136</v>
      </c>
      <c r="G291" s="221"/>
      <c r="H291" s="223" t="s">
        <v>19</v>
      </c>
      <c r="I291" s="225"/>
      <c r="J291" s="221"/>
      <c r="K291" s="221"/>
      <c r="L291" s="226"/>
      <c r="M291" s="227"/>
      <c r="N291" s="228"/>
      <c r="O291" s="228"/>
      <c r="P291" s="228"/>
      <c r="Q291" s="228"/>
      <c r="R291" s="228"/>
      <c r="S291" s="228"/>
      <c r="T291" s="229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0" t="s">
        <v>129</v>
      </c>
      <c r="AU291" s="230" t="s">
        <v>82</v>
      </c>
      <c r="AV291" s="13" t="s">
        <v>80</v>
      </c>
      <c r="AW291" s="13" t="s">
        <v>34</v>
      </c>
      <c r="AX291" s="13" t="s">
        <v>72</v>
      </c>
      <c r="AY291" s="230" t="s">
        <v>118</v>
      </c>
    </row>
    <row r="292" s="14" customFormat="1">
      <c r="A292" s="14"/>
      <c r="B292" s="231"/>
      <c r="C292" s="232"/>
      <c r="D292" s="222" t="s">
        <v>129</v>
      </c>
      <c r="E292" s="233" t="s">
        <v>19</v>
      </c>
      <c r="F292" s="234" t="s">
        <v>405</v>
      </c>
      <c r="G292" s="232"/>
      <c r="H292" s="235">
        <v>60</v>
      </c>
      <c r="I292" s="236"/>
      <c r="J292" s="232"/>
      <c r="K292" s="232"/>
      <c r="L292" s="237"/>
      <c r="M292" s="238"/>
      <c r="N292" s="239"/>
      <c r="O292" s="239"/>
      <c r="P292" s="239"/>
      <c r="Q292" s="239"/>
      <c r="R292" s="239"/>
      <c r="S292" s="239"/>
      <c r="T292" s="240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1" t="s">
        <v>129</v>
      </c>
      <c r="AU292" s="241" t="s">
        <v>82</v>
      </c>
      <c r="AV292" s="14" t="s">
        <v>82</v>
      </c>
      <c r="AW292" s="14" t="s">
        <v>34</v>
      </c>
      <c r="AX292" s="14" t="s">
        <v>72</v>
      </c>
      <c r="AY292" s="241" t="s">
        <v>118</v>
      </c>
    </row>
    <row r="293" s="15" customFormat="1">
      <c r="A293" s="15"/>
      <c r="B293" s="242"/>
      <c r="C293" s="243"/>
      <c r="D293" s="222" t="s">
        <v>129</v>
      </c>
      <c r="E293" s="244" t="s">
        <v>19</v>
      </c>
      <c r="F293" s="245" t="s">
        <v>140</v>
      </c>
      <c r="G293" s="243"/>
      <c r="H293" s="246">
        <v>60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52" t="s">
        <v>129</v>
      </c>
      <c r="AU293" s="252" t="s">
        <v>82</v>
      </c>
      <c r="AV293" s="15" t="s">
        <v>125</v>
      </c>
      <c r="AW293" s="15" t="s">
        <v>34</v>
      </c>
      <c r="AX293" s="15" t="s">
        <v>80</v>
      </c>
      <c r="AY293" s="252" t="s">
        <v>118</v>
      </c>
    </row>
    <row r="294" s="2" customFormat="1" ht="24.15" customHeight="1">
      <c r="A294" s="40"/>
      <c r="B294" s="41"/>
      <c r="C294" s="202" t="s">
        <v>406</v>
      </c>
      <c r="D294" s="202" t="s">
        <v>120</v>
      </c>
      <c r="E294" s="203" t="s">
        <v>407</v>
      </c>
      <c r="F294" s="204" t="s">
        <v>408</v>
      </c>
      <c r="G294" s="205" t="s">
        <v>194</v>
      </c>
      <c r="H294" s="206">
        <v>30</v>
      </c>
      <c r="I294" s="207"/>
      <c r="J294" s="208">
        <f>ROUND(I294*H294,2)</f>
        <v>0</v>
      </c>
      <c r="K294" s="204" t="s">
        <v>124</v>
      </c>
      <c r="L294" s="46"/>
      <c r="M294" s="209" t="s">
        <v>19</v>
      </c>
      <c r="N294" s="210" t="s">
        <v>43</v>
      </c>
      <c r="O294" s="86"/>
      <c r="P294" s="211">
        <f>O294*H294</f>
        <v>0</v>
      </c>
      <c r="Q294" s="211">
        <v>0</v>
      </c>
      <c r="R294" s="211">
        <f>Q294*H294</f>
        <v>0</v>
      </c>
      <c r="S294" s="211">
        <v>0</v>
      </c>
      <c r="T294" s="212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3" t="s">
        <v>125</v>
      </c>
      <c r="AT294" s="213" t="s">
        <v>120</v>
      </c>
      <c r="AU294" s="213" t="s">
        <v>82</v>
      </c>
      <c r="AY294" s="19" t="s">
        <v>118</v>
      </c>
      <c r="BE294" s="214">
        <f>IF(N294="základní",J294,0)</f>
        <v>0</v>
      </c>
      <c r="BF294" s="214">
        <f>IF(N294="snížená",J294,0)</f>
        <v>0</v>
      </c>
      <c r="BG294" s="214">
        <f>IF(N294="zákl. přenesená",J294,0)</f>
        <v>0</v>
      </c>
      <c r="BH294" s="214">
        <f>IF(N294="sníž. přenesená",J294,0)</f>
        <v>0</v>
      </c>
      <c r="BI294" s="214">
        <f>IF(N294="nulová",J294,0)</f>
        <v>0</v>
      </c>
      <c r="BJ294" s="19" t="s">
        <v>80</v>
      </c>
      <c r="BK294" s="214">
        <f>ROUND(I294*H294,2)</f>
        <v>0</v>
      </c>
      <c r="BL294" s="19" t="s">
        <v>125</v>
      </c>
      <c r="BM294" s="213" t="s">
        <v>409</v>
      </c>
    </row>
    <row r="295" s="2" customFormat="1">
      <c r="A295" s="40"/>
      <c r="B295" s="41"/>
      <c r="C295" s="42"/>
      <c r="D295" s="215" t="s">
        <v>127</v>
      </c>
      <c r="E295" s="42"/>
      <c r="F295" s="216" t="s">
        <v>410</v>
      </c>
      <c r="G295" s="42"/>
      <c r="H295" s="42"/>
      <c r="I295" s="217"/>
      <c r="J295" s="42"/>
      <c r="K295" s="42"/>
      <c r="L295" s="46"/>
      <c r="M295" s="218"/>
      <c r="N295" s="219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127</v>
      </c>
      <c r="AU295" s="19" t="s">
        <v>82</v>
      </c>
    </row>
    <row r="296" s="13" customFormat="1">
      <c r="A296" s="13"/>
      <c r="B296" s="220"/>
      <c r="C296" s="221"/>
      <c r="D296" s="222" t="s">
        <v>129</v>
      </c>
      <c r="E296" s="223" t="s">
        <v>19</v>
      </c>
      <c r="F296" s="224" t="s">
        <v>411</v>
      </c>
      <c r="G296" s="221"/>
      <c r="H296" s="223" t="s">
        <v>19</v>
      </c>
      <c r="I296" s="225"/>
      <c r="J296" s="221"/>
      <c r="K296" s="221"/>
      <c r="L296" s="226"/>
      <c r="M296" s="227"/>
      <c r="N296" s="228"/>
      <c r="O296" s="228"/>
      <c r="P296" s="228"/>
      <c r="Q296" s="228"/>
      <c r="R296" s="228"/>
      <c r="S296" s="228"/>
      <c r="T296" s="229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0" t="s">
        <v>129</v>
      </c>
      <c r="AU296" s="230" t="s">
        <v>82</v>
      </c>
      <c r="AV296" s="13" t="s">
        <v>80</v>
      </c>
      <c r="AW296" s="13" t="s">
        <v>34</v>
      </c>
      <c r="AX296" s="13" t="s">
        <v>72</v>
      </c>
      <c r="AY296" s="230" t="s">
        <v>118</v>
      </c>
    </row>
    <row r="297" s="14" customFormat="1">
      <c r="A297" s="14"/>
      <c r="B297" s="231"/>
      <c r="C297" s="232"/>
      <c r="D297" s="222" t="s">
        <v>129</v>
      </c>
      <c r="E297" s="233" t="s">
        <v>19</v>
      </c>
      <c r="F297" s="234" t="s">
        <v>307</v>
      </c>
      <c r="G297" s="232"/>
      <c r="H297" s="235">
        <v>30</v>
      </c>
      <c r="I297" s="236"/>
      <c r="J297" s="232"/>
      <c r="K297" s="232"/>
      <c r="L297" s="237"/>
      <c r="M297" s="238"/>
      <c r="N297" s="239"/>
      <c r="O297" s="239"/>
      <c r="P297" s="239"/>
      <c r="Q297" s="239"/>
      <c r="R297" s="239"/>
      <c r="S297" s="239"/>
      <c r="T297" s="240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1" t="s">
        <v>129</v>
      </c>
      <c r="AU297" s="241" t="s">
        <v>82</v>
      </c>
      <c r="AV297" s="14" t="s">
        <v>82</v>
      </c>
      <c r="AW297" s="14" t="s">
        <v>34</v>
      </c>
      <c r="AX297" s="14" t="s">
        <v>72</v>
      </c>
      <c r="AY297" s="241" t="s">
        <v>118</v>
      </c>
    </row>
    <row r="298" s="15" customFormat="1">
      <c r="A298" s="15"/>
      <c r="B298" s="242"/>
      <c r="C298" s="243"/>
      <c r="D298" s="222" t="s">
        <v>129</v>
      </c>
      <c r="E298" s="244" t="s">
        <v>19</v>
      </c>
      <c r="F298" s="245" t="s">
        <v>140</v>
      </c>
      <c r="G298" s="243"/>
      <c r="H298" s="246">
        <v>30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52" t="s">
        <v>129</v>
      </c>
      <c r="AU298" s="252" t="s">
        <v>82</v>
      </c>
      <c r="AV298" s="15" t="s">
        <v>125</v>
      </c>
      <c r="AW298" s="15" t="s">
        <v>34</v>
      </c>
      <c r="AX298" s="15" t="s">
        <v>80</v>
      </c>
      <c r="AY298" s="252" t="s">
        <v>118</v>
      </c>
    </row>
    <row r="299" s="2" customFormat="1" ht="62.7" customHeight="1">
      <c r="A299" s="40"/>
      <c r="B299" s="41"/>
      <c r="C299" s="202" t="s">
        <v>412</v>
      </c>
      <c r="D299" s="202" t="s">
        <v>120</v>
      </c>
      <c r="E299" s="203" t="s">
        <v>413</v>
      </c>
      <c r="F299" s="204" t="s">
        <v>414</v>
      </c>
      <c r="G299" s="205" t="s">
        <v>194</v>
      </c>
      <c r="H299" s="206">
        <v>30</v>
      </c>
      <c r="I299" s="207"/>
      <c r="J299" s="208">
        <f>ROUND(I299*H299,2)</f>
        <v>0</v>
      </c>
      <c r="K299" s="204" t="s">
        <v>124</v>
      </c>
      <c r="L299" s="46"/>
      <c r="M299" s="209" t="s">
        <v>19</v>
      </c>
      <c r="N299" s="210" t="s">
        <v>43</v>
      </c>
      <c r="O299" s="86"/>
      <c r="P299" s="211">
        <f>O299*H299</f>
        <v>0</v>
      </c>
      <c r="Q299" s="211">
        <v>0.00060999999999999997</v>
      </c>
      <c r="R299" s="211">
        <f>Q299*H299</f>
        <v>0.0183</v>
      </c>
      <c r="S299" s="211">
        <v>0</v>
      </c>
      <c r="T299" s="212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3" t="s">
        <v>125</v>
      </c>
      <c r="AT299" s="213" t="s">
        <v>120</v>
      </c>
      <c r="AU299" s="213" t="s">
        <v>82</v>
      </c>
      <c r="AY299" s="19" t="s">
        <v>118</v>
      </c>
      <c r="BE299" s="214">
        <f>IF(N299="základní",J299,0)</f>
        <v>0</v>
      </c>
      <c r="BF299" s="214">
        <f>IF(N299="snížená",J299,0)</f>
        <v>0</v>
      </c>
      <c r="BG299" s="214">
        <f>IF(N299="zákl. přenesená",J299,0)</f>
        <v>0</v>
      </c>
      <c r="BH299" s="214">
        <f>IF(N299="sníž. přenesená",J299,0)</f>
        <v>0</v>
      </c>
      <c r="BI299" s="214">
        <f>IF(N299="nulová",J299,0)</f>
        <v>0</v>
      </c>
      <c r="BJ299" s="19" t="s">
        <v>80</v>
      </c>
      <c r="BK299" s="214">
        <f>ROUND(I299*H299,2)</f>
        <v>0</v>
      </c>
      <c r="BL299" s="19" t="s">
        <v>125</v>
      </c>
      <c r="BM299" s="213" t="s">
        <v>415</v>
      </c>
    </row>
    <row r="300" s="2" customFormat="1">
      <c r="A300" s="40"/>
      <c r="B300" s="41"/>
      <c r="C300" s="42"/>
      <c r="D300" s="215" t="s">
        <v>127</v>
      </c>
      <c r="E300" s="42"/>
      <c r="F300" s="216" t="s">
        <v>416</v>
      </c>
      <c r="G300" s="42"/>
      <c r="H300" s="42"/>
      <c r="I300" s="217"/>
      <c r="J300" s="42"/>
      <c r="K300" s="42"/>
      <c r="L300" s="46"/>
      <c r="M300" s="218"/>
      <c r="N300" s="219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127</v>
      </c>
      <c r="AU300" s="19" t="s">
        <v>82</v>
      </c>
    </row>
    <row r="301" s="12" customFormat="1" ht="22.8" customHeight="1">
      <c r="A301" s="12"/>
      <c r="B301" s="186"/>
      <c r="C301" s="187"/>
      <c r="D301" s="188" t="s">
        <v>71</v>
      </c>
      <c r="E301" s="200" t="s">
        <v>417</v>
      </c>
      <c r="F301" s="200" t="s">
        <v>418</v>
      </c>
      <c r="G301" s="187"/>
      <c r="H301" s="187"/>
      <c r="I301" s="190"/>
      <c r="J301" s="201">
        <f>BK301</f>
        <v>0</v>
      </c>
      <c r="K301" s="187"/>
      <c r="L301" s="192"/>
      <c r="M301" s="193"/>
      <c r="N301" s="194"/>
      <c r="O301" s="194"/>
      <c r="P301" s="195">
        <f>SUM(P302:P308)</f>
        <v>0</v>
      </c>
      <c r="Q301" s="194"/>
      <c r="R301" s="195">
        <f>SUM(R302:R308)</f>
        <v>0</v>
      </c>
      <c r="S301" s="194"/>
      <c r="T301" s="196">
        <f>SUM(T302:T308)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197" t="s">
        <v>80</v>
      </c>
      <c r="AT301" s="198" t="s">
        <v>71</v>
      </c>
      <c r="AU301" s="198" t="s">
        <v>80</v>
      </c>
      <c r="AY301" s="197" t="s">
        <v>118</v>
      </c>
      <c r="BK301" s="199">
        <f>SUM(BK302:BK308)</f>
        <v>0</v>
      </c>
    </row>
    <row r="302" s="2" customFormat="1" ht="37.8" customHeight="1">
      <c r="A302" s="40"/>
      <c r="B302" s="41"/>
      <c r="C302" s="202" t="s">
        <v>419</v>
      </c>
      <c r="D302" s="202" t="s">
        <v>120</v>
      </c>
      <c r="E302" s="203" t="s">
        <v>420</v>
      </c>
      <c r="F302" s="204" t="s">
        <v>421</v>
      </c>
      <c r="G302" s="205" t="s">
        <v>148</v>
      </c>
      <c r="H302" s="206">
        <v>172.5</v>
      </c>
      <c r="I302" s="207"/>
      <c r="J302" s="208">
        <f>ROUND(I302*H302,2)</f>
        <v>0</v>
      </c>
      <c r="K302" s="204" t="s">
        <v>124</v>
      </c>
      <c r="L302" s="46"/>
      <c r="M302" s="209" t="s">
        <v>19</v>
      </c>
      <c r="N302" s="210" t="s">
        <v>43</v>
      </c>
      <c r="O302" s="86"/>
      <c r="P302" s="211">
        <f>O302*H302</f>
        <v>0</v>
      </c>
      <c r="Q302" s="211">
        <v>0</v>
      </c>
      <c r="R302" s="211">
        <f>Q302*H302</f>
        <v>0</v>
      </c>
      <c r="S302" s="211">
        <v>0</v>
      </c>
      <c r="T302" s="212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3" t="s">
        <v>125</v>
      </c>
      <c r="AT302" s="213" t="s">
        <v>120</v>
      </c>
      <c r="AU302" s="213" t="s">
        <v>82</v>
      </c>
      <c r="AY302" s="19" t="s">
        <v>118</v>
      </c>
      <c r="BE302" s="214">
        <f>IF(N302="základní",J302,0)</f>
        <v>0</v>
      </c>
      <c r="BF302" s="214">
        <f>IF(N302="snížená",J302,0)</f>
        <v>0</v>
      </c>
      <c r="BG302" s="214">
        <f>IF(N302="zákl. přenesená",J302,0)</f>
        <v>0</v>
      </c>
      <c r="BH302" s="214">
        <f>IF(N302="sníž. přenesená",J302,0)</f>
        <v>0</v>
      </c>
      <c r="BI302" s="214">
        <f>IF(N302="nulová",J302,0)</f>
        <v>0</v>
      </c>
      <c r="BJ302" s="19" t="s">
        <v>80</v>
      </c>
      <c r="BK302" s="214">
        <f>ROUND(I302*H302,2)</f>
        <v>0</v>
      </c>
      <c r="BL302" s="19" t="s">
        <v>125</v>
      </c>
      <c r="BM302" s="213" t="s">
        <v>422</v>
      </c>
    </row>
    <row r="303" s="2" customFormat="1">
      <c r="A303" s="40"/>
      <c r="B303" s="41"/>
      <c r="C303" s="42"/>
      <c r="D303" s="215" t="s">
        <v>127</v>
      </c>
      <c r="E303" s="42"/>
      <c r="F303" s="216" t="s">
        <v>423</v>
      </c>
      <c r="G303" s="42"/>
      <c r="H303" s="42"/>
      <c r="I303" s="217"/>
      <c r="J303" s="42"/>
      <c r="K303" s="42"/>
      <c r="L303" s="46"/>
      <c r="M303" s="218"/>
      <c r="N303" s="219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127</v>
      </c>
      <c r="AU303" s="19" t="s">
        <v>82</v>
      </c>
    </row>
    <row r="304" s="13" customFormat="1">
      <c r="A304" s="13"/>
      <c r="B304" s="220"/>
      <c r="C304" s="221"/>
      <c r="D304" s="222" t="s">
        <v>129</v>
      </c>
      <c r="E304" s="223" t="s">
        <v>19</v>
      </c>
      <c r="F304" s="224" t="s">
        <v>424</v>
      </c>
      <c r="G304" s="221"/>
      <c r="H304" s="223" t="s">
        <v>19</v>
      </c>
      <c r="I304" s="225"/>
      <c r="J304" s="221"/>
      <c r="K304" s="221"/>
      <c r="L304" s="226"/>
      <c r="M304" s="227"/>
      <c r="N304" s="228"/>
      <c r="O304" s="228"/>
      <c r="P304" s="228"/>
      <c r="Q304" s="228"/>
      <c r="R304" s="228"/>
      <c r="S304" s="228"/>
      <c r="T304" s="229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0" t="s">
        <v>129</v>
      </c>
      <c r="AU304" s="230" t="s">
        <v>82</v>
      </c>
      <c r="AV304" s="13" t="s">
        <v>80</v>
      </c>
      <c r="AW304" s="13" t="s">
        <v>34</v>
      </c>
      <c r="AX304" s="13" t="s">
        <v>72</v>
      </c>
      <c r="AY304" s="230" t="s">
        <v>118</v>
      </c>
    </row>
    <row r="305" s="14" customFormat="1">
      <c r="A305" s="14"/>
      <c r="B305" s="231"/>
      <c r="C305" s="232"/>
      <c r="D305" s="222" t="s">
        <v>129</v>
      </c>
      <c r="E305" s="233" t="s">
        <v>19</v>
      </c>
      <c r="F305" s="234" t="s">
        <v>425</v>
      </c>
      <c r="G305" s="232"/>
      <c r="H305" s="235">
        <v>172.5</v>
      </c>
      <c r="I305" s="236"/>
      <c r="J305" s="232"/>
      <c r="K305" s="232"/>
      <c r="L305" s="237"/>
      <c r="M305" s="238"/>
      <c r="N305" s="239"/>
      <c r="O305" s="239"/>
      <c r="P305" s="239"/>
      <c r="Q305" s="239"/>
      <c r="R305" s="239"/>
      <c r="S305" s="239"/>
      <c r="T305" s="240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1" t="s">
        <v>129</v>
      </c>
      <c r="AU305" s="241" t="s">
        <v>82</v>
      </c>
      <c r="AV305" s="14" t="s">
        <v>82</v>
      </c>
      <c r="AW305" s="14" t="s">
        <v>34</v>
      </c>
      <c r="AX305" s="14" t="s">
        <v>72</v>
      </c>
      <c r="AY305" s="241" t="s">
        <v>118</v>
      </c>
    </row>
    <row r="306" s="15" customFormat="1">
      <c r="A306" s="15"/>
      <c r="B306" s="242"/>
      <c r="C306" s="243"/>
      <c r="D306" s="222" t="s">
        <v>129</v>
      </c>
      <c r="E306" s="244" t="s">
        <v>19</v>
      </c>
      <c r="F306" s="245" t="s">
        <v>140</v>
      </c>
      <c r="G306" s="243"/>
      <c r="H306" s="246">
        <v>172.5</v>
      </c>
      <c r="I306" s="247"/>
      <c r="J306" s="243"/>
      <c r="K306" s="243"/>
      <c r="L306" s="248"/>
      <c r="M306" s="249"/>
      <c r="N306" s="250"/>
      <c r="O306" s="250"/>
      <c r="P306" s="250"/>
      <c r="Q306" s="250"/>
      <c r="R306" s="250"/>
      <c r="S306" s="250"/>
      <c r="T306" s="251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52" t="s">
        <v>129</v>
      </c>
      <c r="AU306" s="252" t="s">
        <v>82</v>
      </c>
      <c r="AV306" s="15" t="s">
        <v>125</v>
      </c>
      <c r="AW306" s="15" t="s">
        <v>34</v>
      </c>
      <c r="AX306" s="15" t="s">
        <v>80</v>
      </c>
      <c r="AY306" s="252" t="s">
        <v>118</v>
      </c>
    </row>
    <row r="307" s="2" customFormat="1" ht="37.8" customHeight="1">
      <c r="A307" s="40"/>
      <c r="B307" s="41"/>
      <c r="C307" s="202" t="s">
        <v>426</v>
      </c>
      <c r="D307" s="202" t="s">
        <v>120</v>
      </c>
      <c r="E307" s="203" t="s">
        <v>427</v>
      </c>
      <c r="F307" s="204" t="s">
        <v>428</v>
      </c>
      <c r="G307" s="205" t="s">
        <v>148</v>
      </c>
      <c r="H307" s="206">
        <v>172.5</v>
      </c>
      <c r="I307" s="207"/>
      <c r="J307" s="208">
        <f>ROUND(I307*H307,2)</f>
        <v>0</v>
      </c>
      <c r="K307" s="204" t="s">
        <v>124</v>
      </c>
      <c r="L307" s="46"/>
      <c r="M307" s="209" t="s">
        <v>19</v>
      </c>
      <c r="N307" s="210" t="s">
        <v>43</v>
      </c>
      <c r="O307" s="86"/>
      <c r="P307" s="211">
        <f>O307*H307</f>
        <v>0</v>
      </c>
      <c r="Q307" s="211">
        <v>0</v>
      </c>
      <c r="R307" s="211">
        <f>Q307*H307</f>
        <v>0</v>
      </c>
      <c r="S307" s="211">
        <v>0</v>
      </c>
      <c r="T307" s="212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3" t="s">
        <v>125</v>
      </c>
      <c r="AT307" s="213" t="s">
        <v>120</v>
      </c>
      <c r="AU307" s="213" t="s">
        <v>82</v>
      </c>
      <c r="AY307" s="19" t="s">
        <v>118</v>
      </c>
      <c r="BE307" s="214">
        <f>IF(N307="základní",J307,0)</f>
        <v>0</v>
      </c>
      <c r="BF307" s="214">
        <f>IF(N307="snížená",J307,0)</f>
        <v>0</v>
      </c>
      <c r="BG307" s="214">
        <f>IF(N307="zákl. přenesená",J307,0)</f>
        <v>0</v>
      </c>
      <c r="BH307" s="214">
        <f>IF(N307="sníž. přenesená",J307,0)</f>
        <v>0</v>
      </c>
      <c r="BI307" s="214">
        <f>IF(N307="nulová",J307,0)</f>
        <v>0</v>
      </c>
      <c r="BJ307" s="19" t="s">
        <v>80</v>
      </c>
      <c r="BK307" s="214">
        <f>ROUND(I307*H307,2)</f>
        <v>0</v>
      </c>
      <c r="BL307" s="19" t="s">
        <v>125</v>
      </c>
      <c r="BM307" s="213" t="s">
        <v>429</v>
      </c>
    </row>
    <row r="308" s="2" customFormat="1">
      <c r="A308" s="40"/>
      <c r="B308" s="41"/>
      <c r="C308" s="42"/>
      <c r="D308" s="215" t="s">
        <v>127</v>
      </c>
      <c r="E308" s="42"/>
      <c r="F308" s="216" t="s">
        <v>430</v>
      </c>
      <c r="G308" s="42"/>
      <c r="H308" s="42"/>
      <c r="I308" s="217"/>
      <c r="J308" s="42"/>
      <c r="K308" s="42"/>
      <c r="L308" s="46"/>
      <c r="M308" s="218"/>
      <c r="N308" s="219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127</v>
      </c>
      <c r="AU308" s="19" t="s">
        <v>82</v>
      </c>
    </row>
    <row r="309" s="12" customFormat="1" ht="22.8" customHeight="1">
      <c r="A309" s="12"/>
      <c r="B309" s="186"/>
      <c r="C309" s="187"/>
      <c r="D309" s="188" t="s">
        <v>71</v>
      </c>
      <c r="E309" s="200" t="s">
        <v>431</v>
      </c>
      <c r="F309" s="200" t="s">
        <v>432</v>
      </c>
      <c r="G309" s="187"/>
      <c r="H309" s="187"/>
      <c r="I309" s="190"/>
      <c r="J309" s="201">
        <f>BK309</f>
        <v>0</v>
      </c>
      <c r="K309" s="187"/>
      <c r="L309" s="192"/>
      <c r="M309" s="193"/>
      <c r="N309" s="194"/>
      <c r="O309" s="194"/>
      <c r="P309" s="195">
        <f>SUM(P310:P311)</f>
        <v>0</v>
      </c>
      <c r="Q309" s="194"/>
      <c r="R309" s="195">
        <f>SUM(R310:R311)</f>
        <v>0</v>
      </c>
      <c r="S309" s="194"/>
      <c r="T309" s="196">
        <f>SUM(T310:T311)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197" t="s">
        <v>80</v>
      </c>
      <c r="AT309" s="198" t="s">
        <v>71</v>
      </c>
      <c r="AU309" s="198" t="s">
        <v>80</v>
      </c>
      <c r="AY309" s="197" t="s">
        <v>118</v>
      </c>
      <c r="BK309" s="199">
        <f>SUM(BK310:BK311)</f>
        <v>0</v>
      </c>
    </row>
    <row r="310" s="2" customFormat="1" ht="44.25" customHeight="1">
      <c r="A310" s="40"/>
      <c r="B310" s="41"/>
      <c r="C310" s="202" t="s">
        <v>433</v>
      </c>
      <c r="D310" s="202" t="s">
        <v>120</v>
      </c>
      <c r="E310" s="203" t="s">
        <v>434</v>
      </c>
      <c r="F310" s="204" t="s">
        <v>435</v>
      </c>
      <c r="G310" s="205" t="s">
        <v>148</v>
      </c>
      <c r="H310" s="206">
        <v>176.346</v>
      </c>
      <c r="I310" s="207"/>
      <c r="J310" s="208">
        <f>ROUND(I310*H310,2)</f>
        <v>0</v>
      </c>
      <c r="K310" s="204" t="s">
        <v>436</v>
      </c>
      <c r="L310" s="46"/>
      <c r="M310" s="209" t="s">
        <v>19</v>
      </c>
      <c r="N310" s="210" t="s">
        <v>43</v>
      </c>
      <c r="O310" s="86"/>
      <c r="P310" s="211">
        <f>O310*H310</f>
        <v>0</v>
      </c>
      <c r="Q310" s="211">
        <v>0</v>
      </c>
      <c r="R310" s="211">
        <f>Q310*H310</f>
        <v>0</v>
      </c>
      <c r="S310" s="211">
        <v>0</v>
      </c>
      <c r="T310" s="212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3" t="s">
        <v>125</v>
      </c>
      <c r="AT310" s="213" t="s">
        <v>120</v>
      </c>
      <c r="AU310" s="213" t="s">
        <v>82</v>
      </c>
      <c r="AY310" s="19" t="s">
        <v>118</v>
      </c>
      <c r="BE310" s="214">
        <f>IF(N310="základní",J310,0)</f>
        <v>0</v>
      </c>
      <c r="BF310" s="214">
        <f>IF(N310="snížená",J310,0)</f>
        <v>0</v>
      </c>
      <c r="BG310" s="214">
        <f>IF(N310="zákl. přenesená",J310,0)</f>
        <v>0</v>
      </c>
      <c r="BH310" s="214">
        <f>IF(N310="sníž. přenesená",J310,0)</f>
        <v>0</v>
      </c>
      <c r="BI310" s="214">
        <f>IF(N310="nulová",J310,0)</f>
        <v>0</v>
      </c>
      <c r="BJ310" s="19" t="s">
        <v>80</v>
      </c>
      <c r="BK310" s="214">
        <f>ROUND(I310*H310,2)</f>
        <v>0</v>
      </c>
      <c r="BL310" s="19" t="s">
        <v>125</v>
      </c>
      <c r="BM310" s="213" t="s">
        <v>437</v>
      </c>
    </row>
    <row r="311" s="2" customFormat="1">
      <c r="A311" s="40"/>
      <c r="B311" s="41"/>
      <c r="C311" s="42"/>
      <c r="D311" s="215" t="s">
        <v>127</v>
      </c>
      <c r="E311" s="42"/>
      <c r="F311" s="216" t="s">
        <v>438</v>
      </c>
      <c r="G311" s="42"/>
      <c r="H311" s="42"/>
      <c r="I311" s="217"/>
      <c r="J311" s="42"/>
      <c r="K311" s="42"/>
      <c r="L311" s="46"/>
      <c r="M311" s="218"/>
      <c r="N311" s="219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127</v>
      </c>
      <c r="AU311" s="19" t="s">
        <v>82</v>
      </c>
    </row>
    <row r="312" s="12" customFormat="1" ht="22.8" customHeight="1">
      <c r="A312" s="12"/>
      <c r="B312" s="186"/>
      <c r="C312" s="187"/>
      <c r="D312" s="188" t="s">
        <v>71</v>
      </c>
      <c r="E312" s="200" t="s">
        <v>439</v>
      </c>
      <c r="F312" s="200" t="s">
        <v>440</v>
      </c>
      <c r="G312" s="187"/>
      <c r="H312" s="187"/>
      <c r="I312" s="190"/>
      <c r="J312" s="201">
        <f>BK312</f>
        <v>0</v>
      </c>
      <c r="K312" s="187"/>
      <c r="L312" s="192"/>
      <c r="M312" s="193"/>
      <c r="N312" s="194"/>
      <c r="O312" s="194"/>
      <c r="P312" s="195">
        <f>SUM(P313:P319)</f>
        <v>0</v>
      </c>
      <c r="Q312" s="194"/>
      <c r="R312" s="195">
        <f>SUM(R313:R319)</f>
        <v>0</v>
      </c>
      <c r="S312" s="194"/>
      <c r="T312" s="196">
        <f>SUM(T313:T319)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197" t="s">
        <v>125</v>
      </c>
      <c r="AT312" s="198" t="s">
        <v>71</v>
      </c>
      <c r="AU312" s="198" t="s">
        <v>80</v>
      </c>
      <c r="AY312" s="197" t="s">
        <v>118</v>
      </c>
      <c r="BK312" s="199">
        <f>SUM(BK313:BK319)</f>
        <v>0</v>
      </c>
    </row>
    <row r="313" s="2" customFormat="1" ht="62.7" customHeight="1">
      <c r="A313" s="40"/>
      <c r="B313" s="41"/>
      <c r="C313" s="202" t="s">
        <v>441</v>
      </c>
      <c r="D313" s="202" t="s">
        <v>120</v>
      </c>
      <c r="E313" s="203" t="s">
        <v>442</v>
      </c>
      <c r="F313" s="204" t="s">
        <v>443</v>
      </c>
      <c r="G313" s="205" t="s">
        <v>444</v>
      </c>
      <c r="H313" s="206">
        <v>1</v>
      </c>
      <c r="I313" s="207"/>
      <c r="J313" s="208">
        <f>ROUND(I313*H313,2)</f>
        <v>0</v>
      </c>
      <c r="K313" s="204" t="s">
        <v>445</v>
      </c>
      <c r="L313" s="46"/>
      <c r="M313" s="209" t="s">
        <v>19</v>
      </c>
      <c r="N313" s="210" t="s">
        <v>43</v>
      </c>
      <c r="O313" s="86"/>
      <c r="P313" s="211">
        <f>O313*H313</f>
        <v>0</v>
      </c>
      <c r="Q313" s="211">
        <v>0</v>
      </c>
      <c r="R313" s="211">
        <f>Q313*H313</f>
        <v>0</v>
      </c>
      <c r="S313" s="211">
        <v>0</v>
      </c>
      <c r="T313" s="212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3" t="s">
        <v>446</v>
      </c>
      <c r="AT313" s="213" t="s">
        <v>120</v>
      </c>
      <c r="AU313" s="213" t="s">
        <v>82</v>
      </c>
      <c r="AY313" s="19" t="s">
        <v>118</v>
      </c>
      <c r="BE313" s="214">
        <f>IF(N313="základní",J313,0)</f>
        <v>0</v>
      </c>
      <c r="BF313" s="214">
        <f>IF(N313="snížená",J313,0)</f>
        <v>0</v>
      </c>
      <c r="BG313" s="214">
        <f>IF(N313="zákl. přenesená",J313,0)</f>
        <v>0</v>
      </c>
      <c r="BH313" s="214">
        <f>IF(N313="sníž. přenesená",J313,0)</f>
        <v>0</v>
      </c>
      <c r="BI313" s="214">
        <f>IF(N313="nulová",J313,0)</f>
        <v>0</v>
      </c>
      <c r="BJ313" s="19" t="s">
        <v>80</v>
      </c>
      <c r="BK313" s="214">
        <f>ROUND(I313*H313,2)</f>
        <v>0</v>
      </c>
      <c r="BL313" s="19" t="s">
        <v>446</v>
      </c>
      <c r="BM313" s="213" t="s">
        <v>447</v>
      </c>
    </row>
    <row r="314" s="2" customFormat="1" ht="78" customHeight="1">
      <c r="A314" s="40"/>
      <c r="B314" s="41"/>
      <c r="C314" s="202" t="s">
        <v>448</v>
      </c>
      <c r="D314" s="202" t="s">
        <v>120</v>
      </c>
      <c r="E314" s="203" t="s">
        <v>449</v>
      </c>
      <c r="F314" s="204" t="s">
        <v>450</v>
      </c>
      <c r="G314" s="205" t="s">
        <v>444</v>
      </c>
      <c r="H314" s="206">
        <v>1</v>
      </c>
      <c r="I314" s="207"/>
      <c r="J314" s="208">
        <f>ROUND(I314*H314,2)</f>
        <v>0</v>
      </c>
      <c r="K314" s="204" t="s">
        <v>445</v>
      </c>
      <c r="L314" s="46"/>
      <c r="M314" s="209" t="s">
        <v>19</v>
      </c>
      <c r="N314" s="210" t="s">
        <v>43</v>
      </c>
      <c r="O314" s="86"/>
      <c r="P314" s="211">
        <f>O314*H314</f>
        <v>0</v>
      </c>
      <c r="Q314" s="211">
        <v>0</v>
      </c>
      <c r="R314" s="211">
        <f>Q314*H314</f>
        <v>0</v>
      </c>
      <c r="S314" s="211">
        <v>0</v>
      </c>
      <c r="T314" s="212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3" t="s">
        <v>446</v>
      </c>
      <c r="AT314" s="213" t="s">
        <v>120</v>
      </c>
      <c r="AU314" s="213" t="s">
        <v>82</v>
      </c>
      <c r="AY314" s="19" t="s">
        <v>118</v>
      </c>
      <c r="BE314" s="214">
        <f>IF(N314="základní",J314,0)</f>
        <v>0</v>
      </c>
      <c r="BF314" s="214">
        <f>IF(N314="snížená",J314,0)</f>
        <v>0</v>
      </c>
      <c r="BG314" s="214">
        <f>IF(N314="zákl. přenesená",J314,0)</f>
        <v>0</v>
      </c>
      <c r="BH314" s="214">
        <f>IF(N314="sníž. přenesená",J314,0)</f>
        <v>0</v>
      </c>
      <c r="BI314" s="214">
        <f>IF(N314="nulová",J314,0)</f>
        <v>0</v>
      </c>
      <c r="BJ314" s="19" t="s">
        <v>80</v>
      </c>
      <c r="BK314" s="214">
        <f>ROUND(I314*H314,2)</f>
        <v>0</v>
      </c>
      <c r="BL314" s="19" t="s">
        <v>446</v>
      </c>
      <c r="BM314" s="213" t="s">
        <v>451</v>
      </c>
    </row>
    <row r="315" s="2" customFormat="1" ht="16.5" customHeight="1">
      <c r="A315" s="40"/>
      <c r="B315" s="41"/>
      <c r="C315" s="202" t="s">
        <v>452</v>
      </c>
      <c r="D315" s="202" t="s">
        <v>120</v>
      </c>
      <c r="E315" s="203" t="s">
        <v>453</v>
      </c>
      <c r="F315" s="204" t="s">
        <v>454</v>
      </c>
      <c r="G315" s="205" t="s">
        <v>444</v>
      </c>
      <c r="H315" s="206">
        <v>4</v>
      </c>
      <c r="I315" s="207"/>
      <c r="J315" s="208">
        <f>ROUND(I315*H315,2)</f>
        <v>0</v>
      </c>
      <c r="K315" s="204" t="s">
        <v>445</v>
      </c>
      <c r="L315" s="46"/>
      <c r="M315" s="209" t="s">
        <v>19</v>
      </c>
      <c r="N315" s="210" t="s">
        <v>43</v>
      </c>
      <c r="O315" s="86"/>
      <c r="P315" s="211">
        <f>O315*H315</f>
        <v>0</v>
      </c>
      <c r="Q315" s="211">
        <v>0</v>
      </c>
      <c r="R315" s="211">
        <f>Q315*H315</f>
        <v>0</v>
      </c>
      <c r="S315" s="211">
        <v>0</v>
      </c>
      <c r="T315" s="212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3" t="s">
        <v>446</v>
      </c>
      <c r="AT315" s="213" t="s">
        <v>120</v>
      </c>
      <c r="AU315" s="213" t="s">
        <v>82</v>
      </c>
      <c r="AY315" s="19" t="s">
        <v>118</v>
      </c>
      <c r="BE315" s="214">
        <f>IF(N315="základní",J315,0)</f>
        <v>0</v>
      </c>
      <c r="BF315" s="214">
        <f>IF(N315="snížená",J315,0)</f>
        <v>0</v>
      </c>
      <c r="BG315" s="214">
        <f>IF(N315="zákl. přenesená",J315,0)</f>
        <v>0</v>
      </c>
      <c r="BH315" s="214">
        <f>IF(N315="sníž. přenesená",J315,0)</f>
        <v>0</v>
      </c>
      <c r="BI315" s="214">
        <f>IF(N315="nulová",J315,0)</f>
        <v>0</v>
      </c>
      <c r="BJ315" s="19" t="s">
        <v>80</v>
      </c>
      <c r="BK315" s="214">
        <f>ROUND(I315*H315,2)</f>
        <v>0</v>
      </c>
      <c r="BL315" s="19" t="s">
        <v>446</v>
      </c>
      <c r="BM315" s="213" t="s">
        <v>455</v>
      </c>
    </row>
    <row r="316" s="2" customFormat="1" ht="16.5" customHeight="1">
      <c r="A316" s="40"/>
      <c r="B316" s="41"/>
      <c r="C316" s="202" t="s">
        <v>456</v>
      </c>
      <c r="D316" s="202" t="s">
        <v>120</v>
      </c>
      <c r="E316" s="203" t="s">
        <v>457</v>
      </c>
      <c r="F316" s="204" t="s">
        <v>458</v>
      </c>
      <c r="G316" s="205" t="s">
        <v>444</v>
      </c>
      <c r="H316" s="206">
        <v>2</v>
      </c>
      <c r="I316" s="207"/>
      <c r="J316" s="208">
        <f>ROUND(I316*H316,2)</f>
        <v>0</v>
      </c>
      <c r="K316" s="204" t="s">
        <v>445</v>
      </c>
      <c r="L316" s="46"/>
      <c r="M316" s="209" t="s">
        <v>19</v>
      </c>
      <c r="N316" s="210" t="s">
        <v>43</v>
      </c>
      <c r="O316" s="86"/>
      <c r="P316" s="211">
        <f>O316*H316</f>
        <v>0</v>
      </c>
      <c r="Q316" s="211">
        <v>0</v>
      </c>
      <c r="R316" s="211">
        <f>Q316*H316</f>
        <v>0</v>
      </c>
      <c r="S316" s="211">
        <v>0</v>
      </c>
      <c r="T316" s="212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3" t="s">
        <v>446</v>
      </c>
      <c r="AT316" s="213" t="s">
        <v>120</v>
      </c>
      <c r="AU316" s="213" t="s">
        <v>82</v>
      </c>
      <c r="AY316" s="19" t="s">
        <v>118</v>
      </c>
      <c r="BE316" s="214">
        <f>IF(N316="základní",J316,0)</f>
        <v>0</v>
      </c>
      <c r="BF316" s="214">
        <f>IF(N316="snížená",J316,0)</f>
        <v>0</v>
      </c>
      <c r="BG316" s="214">
        <f>IF(N316="zákl. přenesená",J316,0)</f>
        <v>0</v>
      </c>
      <c r="BH316" s="214">
        <f>IF(N316="sníž. přenesená",J316,0)</f>
        <v>0</v>
      </c>
      <c r="BI316" s="214">
        <f>IF(N316="nulová",J316,0)</f>
        <v>0</v>
      </c>
      <c r="BJ316" s="19" t="s">
        <v>80</v>
      </c>
      <c r="BK316" s="214">
        <f>ROUND(I316*H316,2)</f>
        <v>0</v>
      </c>
      <c r="BL316" s="19" t="s">
        <v>446</v>
      </c>
      <c r="BM316" s="213" t="s">
        <v>459</v>
      </c>
    </row>
    <row r="317" s="2" customFormat="1" ht="16.5" customHeight="1">
      <c r="A317" s="40"/>
      <c r="B317" s="41"/>
      <c r="C317" s="202" t="s">
        <v>460</v>
      </c>
      <c r="D317" s="202" t="s">
        <v>120</v>
      </c>
      <c r="E317" s="203" t="s">
        <v>461</v>
      </c>
      <c r="F317" s="204" t="s">
        <v>462</v>
      </c>
      <c r="G317" s="205" t="s">
        <v>444</v>
      </c>
      <c r="H317" s="206">
        <v>1</v>
      </c>
      <c r="I317" s="207"/>
      <c r="J317" s="208">
        <f>ROUND(I317*H317,2)</f>
        <v>0</v>
      </c>
      <c r="K317" s="204" t="s">
        <v>445</v>
      </c>
      <c r="L317" s="46"/>
      <c r="M317" s="209" t="s">
        <v>19</v>
      </c>
      <c r="N317" s="210" t="s">
        <v>43</v>
      </c>
      <c r="O317" s="86"/>
      <c r="P317" s="211">
        <f>O317*H317</f>
        <v>0</v>
      </c>
      <c r="Q317" s="211">
        <v>0</v>
      </c>
      <c r="R317" s="211">
        <f>Q317*H317</f>
        <v>0</v>
      </c>
      <c r="S317" s="211">
        <v>0</v>
      </c>
      <c r="T317" s="212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3" t="s">
        <v>446</v>
      </c>
      <c r="AT317" s="213" t="s">
        <v>120</v>
      </c>
      <c r="AU317" s="213" t="s">
        <v>82</v>
      </c>
      <c r="AY317" s="19" t="s">
        <v>118</v>
      </c>
      <c r="BE317" s="214">
        <f>IF(N317="základní",J317,0)</f>
        <v>0</v>
      </c>
      <c r="BF317" s="214">
        <f>IF(N317="snížená",J317,0)</f>
        <v>0</v>
      </c>
      <c r="BG317" s="214">
        <f>IF(N317="zákl. přenesená",J317,0)</f>
        <v>0</v>
      </c>
      <c r="BH317" s="214">
        <f>IF(N317="sníž. přenesená",J317,0)</f>
        <v>0</v>
      </c>
      <c r="BI317" s="214">
        <f>IF(N317="nulová",J317,0)</f>
        <v>0</v>
      </c>
      <c r="BJ317" s="19" t="s">
        <v>80</v>
      </c>
      <c r="BK317" s="214">
        <f>ROUND(I317*H317,2)</f>
        <v>0</v>
      </c>
      <c r="BL317" s="19" t="s">
        <v>446</v>
      </c>
      <c r="BM317" s="213" t="s">
        <v>463</v>
      </c>
    </row>
    <row r="318" s="2" customFormat="1" ht="55.5" customHeight="1">
      <c r="A318" s="40"/>
      <c r="B318" s="41"/>
      <c r="C318" s="202" t="s">
        <v>464</v>
      </c>
      <c r="D318" s="202" t="s">
        <v>120</v>
      </c>
      <c r="E318" s="203" t="s">
        <v>465</v>
      </c>
      <c r="F318" s="204" t="s">
        <v>466</v>
      </c>
      <c r="G318" s="205" t="s">
        <v>467</v>
      </c>
      <c r="H318" s="206">
        <v>1</v>
      </c>
      <c r="I318" s="207"/>
      <c r="J318" s="208">
        <f>ROUND(I318*H318,2)</f>
        <v>0</v>
      </c>
      <c r="K318" s="204" t="s">
        <v>445</v>
      </c>
      <c r="L318" s="46"/>
      <c r="M318" s="209" t="s">
        <v>19</v>
      </c>
      <c r="N318" s="210" t="s">
        <v>43</v>
      </c>
      <c r="O318" s="86"/>
      <c r="P318" s="211">
        <f>O318*H318</f>
        <v>0</v>
      </c>
      <c r="Q318" s="211">
        <v>0</v>
      </c>
      <c r="R318" s="211">
        <f>Q318*H318</f>
        <v>0</v>
      </c>
      <c r="S318" s="211">
        <v>0</v>
      </c>
      <c r="T318" s="212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3" t="s">
        <v>125</v>
      </c>
      <c r="AT318" s="213" t="s">
        <v>120</v>
      </c>
      <c r="AU318" s="213" t="s">
        <v>82</v>
      </c>
      <c r="AY318" s="19" t="s">
        <v>118</v>
      </c>
      <c r="BE318" s="214">
        <f>IF(N318="základní",J318,0)</f>
        <v>0</v>
      </c>
      <c r="BF318" s="214">
        <f>IF(N318="snížená",J318,0)</f>
        <v>0</v>
      </c>
      <c r="BG318" s="214">
        <f>IF(N318="zákl. přenesená",J318,0)</f>
        <v>0</v>
      </c>
      <c r="BH318" s="214">
        <f>IF(N318="sníž. přenesená",J318,0)</f>
        <v>0</v>
      </c>
      <c r="BI318" s="214">
        <f>IF(N318="nulová",J318,0)</f>
        <v>0</v>
      </c>
      <c r="BJ318" s="19" t="s">
        <v>80</v>
      </c>
      <c r="BK318" s="214">
        <f>ROUND(I318*H318,2)</f>
        <v>0</v>
      </c>
      <c r="BL318" s="19" t="s">
        <v>125</v>
      </c>
      <c r="BM318" s="213" t="s">
        <v>468</v>
      </c>
    </row>
    <row r="319" s="2" customFormat="1" ht="24.15" customHeight="1">
      <c r="A319" s="40"/>
      <c r="B319" s="41"/>
      <c r="C319" s="202" t="s">
        <v>469</v>
      </c>
      <c r="D319" s="202" t="s">
        <v>120</v>
      </c>
      <c r="E319" s="203" t="s">
        <v>470</v>
      </c>
      <c r="F319" s="204" t="s">
        <v>471</v>
      </c>
      <c r="G319" s="205" t="s">
        <v>472</v>
      </c>
      <c r="H319" s="206">
        <v>1</v>
      </c>
      <c r="I319" s="207"/>
      <c r="J319" s="208">
        <f>ROUND(I319*H319,2)</f>
        <v>0</v>
      </c>
      <c r="K319" s="204" t="s">
        <v>445</v>
      </c>
      <c r="L319" s="46"/>
      <c r="M319" s="209" t="s">
        <v>19</v>
      </c>
      <c r="N319" s="210" t="s">
        <v>43</v>
      </c>
      <c r="O319" s="86"/>
      <c r="P319" s="211">
        <f>O319*H319</f>
        <v>0</v>
      </c>
      <c r="Q319" s="211">
        <v>0</v>
      </c>
      <c r="R319" s="211">
        <f>Q319*H319</f>
        <v>0</v>
      </c>
      <c r="S319" s="211">
        <v>0</v>
      </c>
      <c r="T319" s="212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3" t="s">
        <v>473</v>
      </c>
      <c r="AT319" s="213" t="s">
        <v>120</v>
      </c>
      <c r="AU319" s="213" t="s">
        <v>82</v>
      </c>
      <c r="AY319" s="19" t="s">
        <v>118</v>
      </c>
      <c r="BE319" s="214">
        <f>IF(N319="základní",J319,0)</f>
        <v>0</v>
      </c>
      <c r="BF319" s="214">
        <f>IF(N319="snížená",J319,0)</f>
        <v>0</v>
      </c>
      <c r="BG319" s="214">
        <f>IF(N319="zákl. přenesená",J319,0)</f>
        <v>0</v>
      </c>
      <c r="BH319" s="214">
        <f>IF(N319="sníž. přenesená",J319,0)</f>
        <v>0</v>
      </c>
      <c r="BI319" s="214">
        <f>IF(N319="nulová",J319,0)</f>
        <v>0</v>
      </c>
      <c r="BJ319" s="19" t="s">
        <v>80</v>
      </c>
      <c r="BK319" s="214">
        <f>ROUND(I319*H319,2)</f>
        <v>0</v>
      </c>
      <c r="BL319" s="19" t="s">
        <v>473</v>
      </c>
      <c r="BM319" s="213" t="s">
        <v>474</v>
      </c>
    </row>
    <row r="320" s="12" customFormat="1" ht="22.8" customHeight="1">
      <c r="A320" s="12"/>
      <c r="B320" s="186"/>
      <c r="C320" s="187"/>
      <c r="D320" s="188" t="s">
        <v>71</v>
      </c>
      <c r="E320" s="200" t="s">
        <v>475</v>
      </c>
      <c r="F320" s="200" t="s">
        <v>476</v>
      </c>
      <c r="G320" s="187"/>
      <c r="H320" s="187"/>
      <c r="I320" s="190"/>
      <c r="J320" s="201">
        <f>BK320</f>
        <v>0</v>
      </c>
      <c r="K320" s="187"/>
      <c r="L320" s="192"/>
      <c r="M320" s="193"/>
      <c r="N320" s="194"/>
      <c r="O320" s="194"/>
      <c r="P320" s="195">
        <f>P321</f>
        <v>0</v>
      </c>
      <c r="Q320" s="194"/>
      <c r="R320" s="195">
        <f>R321</f>
        <v>0</v>
      </c>
      <c r="S320" s="194"/>
      <c r="T320" s="196">
        <f>T321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197" t="s">
        <v>162</v>
      </c>
      <c r="AT320" s="198" t="s">
        <v>71</v>
      </c>
      <c r="AU320" s="198" t="s">
        <v>80</v>
      </c>
      <c r="AY320" s="197" t="s">
        <v>118</v>
      </c>
      <c r="BK320" s="199">
        <f>BK321</f>
        <v>0</v>
      </c>
    </row>
    <row r="321" s="2" customFormat="1" ht="37.8" customHeight="1">
      <c r="A321" s="40"/>
      <c r="B321" s="41"/>
      <c r="C321" s="202" t="s">
        <v>477</v>
      </c>
      <c r="D321" s="202" t="s">
        <v>120</v>
      </c>
      <c r="E321" s="203" t="s">
        <v>77</v>
      </c>
      <c r="F321" s="204" t="s">
        <v>478</v>
      </c>
      <c r="G321" s="205" t="s">
        <v>444</v>
      </c>
      <c r="H321" s="206">
        <v>1</v>
      </c>
      <c r="I321" s="207"/>
      <c r="J321" s="208">
        <f>ROUND(I321*H321,2)</f>
        <v>0</v>
      </c>
      <c r="K321" s="204" t="s">
        <v>445</v>
      </c>
      <c r="L321" s="46"/>
      <c r="M321" s="263" t="s">
        <v>19</v>
      </c>
      <c r="N321" s="264" t="s">
        <v>43</v>
      </c>
      <c r="O321" s="265"/>
      <c r="P321" s="266">
        <f>O321*H321</f>
        <v>0</v>
      </c>
      <c r="Q321" s="266">
        <v>0</v>
      </c>
      <c r="R321" s="266">
        <f>Q321*H321</f>
        <v>0</v>
      </c>
      <c r="S321" s="266">
        <v>0</v>
      </c>
      <c r="T321" s="267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3" t="s">
        <v>446</v>
      </c>
      <c r="AT321" s="213" t="s">
        <v>120</v>
      </c>
      <c r="AU321" s="213" t="s">
        <v>82</v>
      </c>
      <c r="AY321" s="19" t="s">
        <v>118</v>
      </c>
      <c r="BE321" s="214">
        <f>IF(N321="základní",J321,0)</f>
        <v>0</v>
      </c>
      <c r="BF321" s="214">
        <f>IF(N321="snížená",J321,0)</f>
        <v>0</v>
      </c>
      <c r="BG321" s="214">
        <f>IF(N321="zákl. přenesená",J321,0)</f>
        <v>0</v>
      </c>
      <c r="BH321" s="214">
        <f>IF(N321="sníž. přenesená",J321,0)</f>
        <v>0</v>
      </c>
      <c r="BI321" s="214">
        <f>IF(N321="nulová",J321,0)</f>
        <v>0</v>
      </c>
      <c r="BJ321" s="19" t="s">
        <v>80</v>
      </c>
      <c r="BK321" s="214">
        <f>ROUND(I321*H321,2)</f>
        <v>0</v>
      </c>
      <c r="BL321" s="19" t="s">
        <v>446</v>
      </c>
      <c r="BM321" s="213" t="s">
        <v>479</v>
      </c>
    </row>
    <row r="322" s="2" customFormat="1" ht="6.96" customHeight="1">
      <c r="A322" s="40"/>
      <c r="B322" s="61"/>
      <c r="C322" s="62"/>
      <c r="D322" s="62"/>
      <c r="E322" s="62"/>
      <c r="F322" s="62"/>
      <c r="G322" s="62"/>
      <c r="H322" s="62"/>
      <c r="I322" s="62"/>
      <c r="J322" s="62"/>
      <c r="K322" s="62"/>
      <c r="L322" s="46"/>
      <c r="M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</row>
  </sheetData>
  <sheetProtection sheet="1" autoFilter="0" formatColumns="0" formatRows="0" objects="1" scenarios="1" spinCount="100000" saltValue="MkolapwcGglsME41n1re3S5OnzTEa8gdTdL2xipcKQEr++Whf2aQu4rmN4EJSMKgJ/ZYLfpr48dfzeYO0FYkrw==" hashValue="sNmchJ1OR3oc3hsfM5jpxTjxV+4V/cnxeUJcaJpFf9kHdLGJet97Ya19wcr/2TOdZbIgBEvnW2r0JTmK5lqF2g==" algorithmName="SHA-512" password="CC35"/>
  <autoFilter ref="C91:K321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5_01/167151111"/>
    <hyperlink ref="F109" r:id="rId2" display="https://podminky.urs.cz/item/CS_URS_2025_01/162751117"/>
    <hyperlink ref="F111" r:id="rId3" display="https://podminky.urs.cz/item/CS_URS_2025_01/171201231"/>
    <hyperlink ref="F114" r:id="rId4" display="https://podminky.urs.cz/item/CS_URS_2025_01/181912112"/>
    <hyperlink ref="F124" r:id="rId5" display="https://podminky.urs.cz/item/CS_URS_2025_01/317321117"/>
    <hyperlink ref="F129" r:id="rId6" display="https://podminky.urs.cz/item/CS_URS_2025_01/317321191"/>
    <hyperlink ref="F131" r:id="rId7" display="https://podminky.urs.cz/item/CS_URS_2025_01/317353121"/>
    <hyperlink ref="F136" r:id="rId8" display="https://podminky.urs.cz/item/CS_URS_2025_01/317353221"/>
    <hyperlink ref="F138" r:id="rId9" display="https://podminky.urs.cz/item/CS_URS_2025_01/317361116"/>
    <hyperlink ref="F141" r:id="rId10" display="https://podminky.urs.cz/item/CS_URS_2025_01/348171112"/>
    <hyperlink ref="F148" r:id="rId11" display="https://podminky.urs.cz/item/CS_URS_2025_01/895931111"/>
    <hyperlink ref="F150" r:id="rId12" display="https://podminky.urs.cz/item/CS_URS_2025_01/597661111"/>
    <hyperlink ref="F153" r:id="rId13" display="https://podminky.urs.cz/item/CS_URS_2025_01/132251253"/>
    <hyperlink ref="F158" r:id="rId14" display="https://podminky.urs.cz/item/CS_URS_2025_01/171151112"/>
    <hyperlink ref="F166" r:id="rId15" display="https://podminky.urs.cz/item/CS_URS_2025_01/899132111"/>
    <hyperlink ref="F170" r:id="rId16" display="https://podminky.urs.cz/item/CS_URS_2025_01/132212131"/>
    <hyperlink ref="F175" r:id="rId17" display="https://podminky.urs.cz/item/CS_URS_2025_01/711161215"/>
    <hyperlink ref="F180" r:id="rId18" display="https://podminky.urs.cz/item/CS_URS_2025_01/711161384"/>
    <hyperlink ref="F185" r:id="rId19" display="https://podminky.urs.cz/item/CS_URS_2025_01/211971121"/>
    <hyperlink ref="F192" r:id="rId20" display="https://podminky.urs.cz/item/CS_URS_2025_01/212312111"/>
    <hyperlink ref="F197" r:id="rId21" display="https://podminky.urs.cz/item/CS_URS_2025_01/212532111"/>
    <hyperlink ref="F202" r:id="rId22" display="https://podminky.urs.cz/item/CS_URS_2025_01/212755215"/>
    <hyperlink ref="F204" r:id="rId23" display="https://podminky.urs.cz/item/CS_URS_2025_01/916131213"/>
    <hyperlink ref="F210" r:id="rId24" display="https://podminky.urs.cz/item/CS_URS_2025_01/637121113"/>
    <hyperlink ref="F216" r:id="rId25" display="https://podminky.urs.cz/item/CS_URS_2025_01/131251103"/>
    <hyperlink ref="F221" r:id="rId26" display="https://podminky.urs.cz/item/CS_URS_2025_01/171151112"/>
    <hyperlink ref="F228" r:id="rId27" display="https://podminky.urs.cz/item/CS_URS_2025_01/132251103"/>
    <hyperlink ref="F233" r:id="rId28" display="https://podminky.urs.cz/item/CS_URS_2025_01/211971121"/>
    <hyperlink ref="F240" r:id="rId29" display="https://podminky.urs.cz/item/CS_URS_2025_01/212532111"/>
    <hyperlink ref="F245" r:id="rId30" display="https://podminky.urs.cz/item/CS_URS_2025_01/212755215"/>
    <hyperlink ref="F248" r:id="rId31" display="https://podminky.urs.cz/item/CS_URS_2025_01/131251103"/>
    <hyperlink ref="F253" r:id="rId32" display="https://podminky.urs.cz/item/CS_URS_2025_01/171151112"/>
    <hyperlink ref="F260" r:id="rId33" display="https://podminky.urs.cz/item/CS_URS_2025_01/113154543"/>
    <hyperlink ref="F265" r:id="rId34" display="https://podminky.urs.cz/item/CS_URS_2025_01/567531121"/>
    <hyperlink ref="F267" r:id="rId35" display="https://podminky.urs.cz/item/CS_URS_2025_01/567541121"/>
    <hyperlink ref="F269" r:id="rId36" display="https://podminky.urs.cz/item/CS_URS_2025_01/567532122"/>
    <hyperlink ref="F279" r:id="rId37" display="https://podminky.urs.cz/item/CS_URS_2025_01/573111113"/>
    <hyperlink ref="F284" r:id="rId38" display="https://podminky.urs.cz/item/CS_URS_2025_01/565135121"/>
    <hyperlink ref="F286" r:id="rId39" display="https://podminky.urs.cz/item/CS_URS_2025_01/573211109"/>
    <hyperlink ref="F288" r:id="rId40" display="https://podminky.urs.cz/item/CS_URS_2025_01/577134221"/>
    <hyperlink ref="F290" r:id="rId41" display="https://podminky.urs.cz/item/CS_URS_2025_01/569821112"/>
    <hyperlink ref="F295" r:id="rId42" display="https://podminky.urs.cz/item/CS_URS_2025_01/919735112"/>
    <hyperlink ref="F300" r:id="rId43" display="https://podminky.urs.cz/item/CS_URS_2025_01/919732211"/>
    <hyperlink ref="F303" r:id="rId44" display="https://podminky.urs.cz/item/CS_URS_2025_01/997221551"/>
    <hyperlink ref="F308" r:id="rId45" display="https://podminky.urs.cz/item/CS_URS_2025_01/997221559"/>
    <hyperlink ref="F311" r:id="rId46" display="https://podminky.urs.cz/item/CS_URS_2023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8" customWidth="1"/>
    <col min="2" max="2" width="1.667969" style="268" customWidth="1"/>
    <col min="3" max="4" width="5" style="268" customWidth="1"/>
    <col min="5" max="5" width="11.66016" style="268" customWidth="1"/>
    <col min="6" max="6" width="9.160156" style="268" customWidth="1"/>
    <col min="7" max="7" width="5" style="268" customWidth="1"/>
    <col min="8" max="8" width="77.83203" style="268" customWidth="1"/>
    <col min="9" max="10" width="20" style="268" customWidth="1"/>
    <col min="11" max="11" width="1.667969" style="268" customWidth="1"/>
  </cols>
  <sheetData>
    <row r="1" s="1" customFormat="1" ht="37.5" customHeight="1"/>
    <row r="2" s="1" customFormat="1" ht="7.5" customHeight="1">
      <c r="B2" s="269"/>
      <c r="C2" s="270"/>
      <c r="D2" s="270"/>
      <c r="E2" s="270"/>
      <c r="F2" s="270"/>
      <c r="G2" s="270"/>
      <c r="H2" s="270"/>
      <c r="I2" s="270"/>
      <c r="J2" s="270"/>
      <c r="K2" s="271"/>
    </row>
    <row r="3" s="16" customFormat="1" ht="45" customHeight="1">
      <c r="B3" s="272"/>
      <c r="C3" s="273" t="s">
        <v>480</v>
      </c>
      <c r="D3" s="273"/>
      <c r="E3" s="273"/>
      <c r="F3" s="273"/>
      <c r="G3" s="273"/>
      <c r="H3" s="273"/>
      <c r="I3" s="273"/>
      <c r="J3" s="273"/>
      <c r="K3" s="274"/>
    </row>
    <row r="4" s="1" customFormat="1" ht="25.5" customHeight="1">
      <c r="B4" s="275"/>
      <c r="C4" s="276" t="s">
        <v>481</v>
      </c>
      <c r="D4" s="276"/>
      <c r="E4" s="276"/>
      <c r="F4" s="276"/>
      <c r="G4" s="276"/>
      <c r="H4" s="276"/>
      <c r="I4" s="276"/>
      <c r="J4" s="276"/>
      <c r="K4" s="277"/>
    </row>
    <row r="5" s="1" customFormat="1" ht="5.25" customHeight="1">
      <c r="B5" s="275"/>
      <c r="C5" s="278"/>
      <c r="D5" s="278"/>
      <c r="E5" s="278"/>
      <c r="F5" s="278"/>
      <c r="G5" s="278"/>
      <c r="H5" s="278"/>
      <c r="I5" s="278"/>
      <c r="J5" s="278"/>
      <c r="K5" s="277"/>
    </row>
    <row r="6" s="1" customFormat="1" ht="15" customHeight="1">
      <c r="B6" s="275"/>
      <c r="C6" s="279" t="s">
        <v>482</v>
      </c>
      <c r="D6" s="279"/>
      <c r="E6" s="279"/>
      <c r="F6" s="279"/>
      <c r="G6" s="279"/>
      <c r="H6" s="279"/>
      <c r="I6" s="279"/>
      <c r="J6" s="279"/>
      <c r="K6" s="277"/>
    </row>
    <row r="7" s="1" customFormat="1" ht="15" customHeight="1">
      <c r="B7" s="280"/>
      <c r="C7" s="279" t="s">
        <v>483</v>
      </c>
      <c r="D7" s="279"/>
      <c r="E7" s="279"/>
      <c r="F7" s="279"/>
      <c r="G7" s="279"/>
      <c r="H7" s="279"/>
      <c r="I7" s="279"/>
      <c r="J7" s="279"/>
      <c r="K7" s="277"/>
    </row>
    <row r="8" s="1" customFormat="1" ht="12.75" customHeight="1">
      <c r="B8" s="280"/>
      <c r="C8" s="279"/>
      <c r="D8" s="279"/>
      <c r="E8" s="279"/>
      <c r="F8" s="279"/>
      <c r="G8" s="279"/>
      <c r="H8" s="279"/>
      <c r="I8" s="279"/>
      <c r="J8" s="279"/>
      <c r="K8" s="277"/>
    </row>
    <row r="9" s="1" customFormat="1" ht="15" customHeight="1">
      <c r="B9" s="280"/>
      <c r="C9" s="279" t="s">
        <v>484</v>
      </c>
      <c r="D9" s="279"/>
      <c r="E9" s="279"/>
      <c r="F9" s="279"/>
      <c r="G9" s="279"/>
      <c r="H9" s="279"/>
      <c r="I9" s="279"/>
      <c r="J9" s="279"/>
      <c r="K9" s="277"/>
    </row>
    <row r="10" s="1" customFormat="1" ht="15" customHeight="1">
      <c r="B10" s="280"/>
      <c r="C10" s="279"/>
      <c r="D10" s="279" t="s">
        <v>485</v>
      </c>
      <c r="E10" s="279"/>
      <c r="F10" s="279"/>
      <c r="G10" s="279"/>
      <c r="H10" s="279"/>
      <c r="I10" s="279"/>
      <c r="J10" s="279"/>
      <c r="K10" s="277"/>
    </row>
    <row r="11" s="1" customFormat="1" ht="15" customHeight="1">
      <c r="B11" s="280"/>
      <c r="C11" s="281"/>
      <c r="D11" s="279" t="s">
        <v>486</v>
      </c>
      <c r="E11" s="279"/>
      <c r="F11" s="279"/>
      <c r="G11" s="279"/>
      <c r="H11" s="279"/>
      <c r="I11" s="279"/>
      <c r="J11" s="279"/>
      <c r="K11" s="277"/>
    </row>
    <row r="12" s="1" customFormat="1" ht="15" customHeight="1">
      <c r="B12" s="280"/>
      <c r="C12" s="281"/>
      <c r="D12" s="279"/>
      <c r="E12" s="279"/>
      <c r="F12" s="279"/>
      <c r="G12" s="279"/>
      <c r="H12" s="279"/>
      <c r="I12" s="279"/>
      <c r="J12" s="279"/>
      <c r="K12" s="277"/>
    </row>
    <row r="13" s="1" customFormat="1" ht="15" customHeight="1">
      <c r="B13" s="280"/>
      <c r="C13" s="281"/>
      <c r="D13" s="282" t="s">
        <v>487</v>
      </c>
      <c r="E13" s="279"/>
      <c r="F13" s="279"/>
      <c r="G13" s="279"/>
      <c r="H13" s="279"/>
      <c r="I13" s="279"/>
      <c r="J13" s="279"/>
      <c r="K13" s="277"/>
    </row>
    <row r="14" s="1" customFormat="1" ht="12.75" customHeight="1">
      <c r="B14" s="280"/>
      <c r="C14" s="281"/>
      <c r="D14" s="281"/>
      <c r="E14" s="281"/>
      <c r="F14" s="281"/>
      <c r="G14" s="281"/>
      <c r="H14" s="281"/>
      <c r="I14" s="281"/>
      <c r="J14" s="281"/>
      <c r="K14" s="277"/>
    </row>
    <row r="15" s="1" customFormat="1" ht="15" customHeight="1">
      <c r="B15" s="280"/>
      <c r="C15" s="281"/>
      <c r="D15" s="279" t="s">
        <v>488</v>
      </c>
      <c r="E15" s="279"/>
      <c r="F15" s="279"/>
      <c r="G15" s="279"/>
      <c r="H15" s="279"/>
      <c r="I15" s="279"/>
      <c r="J15" s="279"/>
      <c r="K15" s="277"/>
    </row>
    <row r="16" s="1" customFormat="1" ht="15" customHeight="1">
      <c r="B16" s="280"/>
      <c r="C16" s="281"/>
      <c r="D16" s="279" t="s">
        <v>489</v>
      </c>
      <c r="E16" s="279"/>
      <c r="F16" s="279"/>
      <c r="G16" s="279"/>
      <c r="H16" s="279"/>
      <c r="I16" s="279"/>
      <c r="J16" s="279"/>
      <c r="K16" s="277"/>
    </row>
    <row r="17" s="1" customFormat="1" ht="15" customHeight="1">
      <c r="B17" s="280"/>
      <c r="C17" s="281"/>
      <c r="D17" s="279" t="s">
        <v>490</v>
      </c>
      <c r="E17" s="279"/>
      <c r="F17" s="279"/>
      <c r="G17" s="279"/>
      <c r="H17" s="279"/>
      <c r="I17" s="279"/>
      <c r="J17" s="279"/>
      <c r="K17" s="277"/>
    </row>
    <row r="18" s="1" customFormat="1" ht="15" customHeight="1">
      <c r="B18" s="280"/>
      <c r="C18" s="281"/>
      <c r="D18" s="281"/>
      <c r="E18" s="283" t="s">
        <v>79</v>
      </c>
      <c r="F18" s="279" t="s">
        <v>491</v>
      </c>
      <c r="G18" s="279"/>
      <c r="H18" s="279"/>
      <c r="I18" s="279"/>
      <c r="J18" s="279"/>
      <c r="K18" s="277"/>
    </row>
    <row r="19" s="1" customFormat="1" ht="15" customHeight="1">
      <c r="B19" s="280"/>
      <c r="C19" s="281"/>
      <c r="D19" s="281"/>
      <c r="E19" s="283" t="s">
        <v>492</v>
      </c>
      <c r="F19" s="279" t="s">
        <v>493</v>
      </c>
      <c r="G19" s="279"/>
      <c r="H19" s="279"/>
      <c r="I19" s="279"/>
      <c r="J19" s="279"/>
      <c r="K19" s="277"/>
    </row>
    <row r="20" s="1" customFormat="1" ht="15" customHeight="1">
      <c r="B20" s="280"/>
      <c r="C20" s="281"/>
      <c r="D20" s="281"/>
      <c r="E20" s="283" t="s">
        <v>494</v>
      </c>
      <c r="F20" s="279" t="s">
        <v>495</v>
      </c>
      <c r="G20" s="279"/>
      <c r="H20" s="279"/>
      <c r="I20" s="279"/>
      <c r="J20" s="279"/>
      <c r="K20" s="277"/>
    </row>
    <row r="21" s="1" customFormat="1" ht="15" customHeight="1">
      <c r="B21" s="280"/>
      <c r="C21" s="281"/>
      <c r="D21" s="281"/>
      <c r="E21" s="283" t="s">
        <v>496</v>
      </c>
      <c r="F21" s="279" t="s">
        <v>497</v>
      </c>
      <c r="G21" s="279"/>
      <c r="H21" s="279"/>
      <c r="I21" s="279"/>
      <c r="J21" s="279"/>
      <c r="K21" s="277"/>
    </row>
    <row r="22" s="1" customFormat="1" ht="15" customHeight="1">
      <c r="B22" s="280"/>
      <c r="C22" s="281"/>
      <c r="D22" s="281"/>
      <c r="E22" s="283" t="s">
        <v>439</v>
      </c>
      <c r="F22" s="279" t="s">
        <v>440</v>
      </c>
      <c r="G22" s="279"/>
      <c r="H22" s="279"/>
      <c r="I22" s="279"/>
      <c r="J22" s="279"/>
      <c r="K22" s="277"/>
    </row>
    <row r="23" s="1" customFormat="1" ht="15" customHeight="1">
      <c r="B23" s="280"/>
      <c r="C23" s="281"/>
      <c r="D23" s="281"/>
      <c r="E23" s="283" t="s">
        <v>498</v>
      </c>
      <c r="F23" s="279" t="s">
        <v>499</v>
      </c>
      <c r="G23" s="279"/>
      <c r="H23" s="279"/>
      <c r="I23" s="279"/>
      <c r="J23" s="279"/>
      <c r="K23" s="277"/>
    </row>
    <row r="24" s="1" customFormat="1" ht="12.75" customHeight="1">
      <c r="B24" s="280"/>
      <c r="C24" s="281"/>
      <c r="D24" s="281"/>
      <c r="E24" s="281"/>
      <c r="F24" s="281"/>
      <c r="G24" s="281"/>
      <c r="H24" s="281"/>
      <c r="I24" s="281"/>
      <c r="J24" s="281"/>
      <c r="K24" s="277"/>
    </row>
    <row r="25" s="1" customFormat="1" ht="15" customHeight="1">
      <c r="B25" s="280"/>
      <c r="C25" s="279" t="s">
        <v>500</v>
      </c>
      <c r="D25" s="279"/>
      <c r="E25" s="279"/>
      <c r="F25" s="279"/>
      <c r="G25" s="279"/>
      <c r="H25" s="279"/>
      <c r="I25" s="279"/>
      <c r="J25" s="279"/>
      <c r="K25" s="277"/>
    </row>
    <row r="26" s="1" customFormat="1" ht="15" customHeight="1">
      <c r="B26" s="280"/>
      <c r="C26" s="279" t="s">
        <v>501</v>
      </c>
      <c r="D26" s="279"/>
      <c r="E26" s="279"/>
      <c r="F26" s="279"/>
      <c r="G26" s="279"/>
      <c r="H26" s="279"/>
      <c r="I26" s="279"/>
      <c r="J26" s="279"/>
      <c r="K26" s="277"/>
    </row>
    <row r="27" s="1" customFormat="1" ht="15" customHeight="1">
      <c r="B27" s="280"/>
      <c r="C27" s="279"/>
      <c r="D27" s="279" t="s">
        <v>502</v>
      </c>
      <c r="E27" s="279"/>
      <c r="F27" s="279"/>
      <c r="G27" s="279"/>
      <c r="H27" s="279"/>
      <c r="I27" s="279"/>
      <c r="J27" s="279"/>
      <c r="K27" s="277"/>
    </row>
    <row r="28" s="1" customFormat="1" ht="15" customHeight="1">
      <c r="B28" s="280"/>
      <c r="C28" s="281"/>
      <c r="D28" s="279" t="s">
        <v>503</v>
      </c>
      <c r="E28" s="279"/>
      <c r="F28" s="279"/>
      <c r="G28" s="279"/>
      <c r="H28" s="279"/>
      <c r="I28" s="279"/>
      <c r="J28" s="279"/>
      <c r="K28" s="277"/>
    </row>
    <row r="29" s="1" customFormat="1" ht="12.75" customHeight="1">
      <c r="B29" s="280"/>
      <c r="C29" s="281"/>
      <c r="D29" s="281"/>
      <c r="E29" s="281"/>
      <c r="F29" s="281"/>
      <c r="G29" s="281"/>
      <c r="H29" s="281"/>
      <c r="I29" s="281"/>
      <c r="J29" s="281"/>
      <c r="K29" s="277"/>
    </row>
    <row r="30" s="1" customFormat="1" ht="15" customHeight="1">
      <c r="B30" s="280"/>
      <c r="C30" s="281"/>
      <c r="D30" s="279" t="s">
        <v>504</v>
      </c>
      <c r="E30" s="279"/>
      <c r="F30" s="279"/>
      <c r="G30" s="279"/>
      <c r="H30" s="279"/>
      <c r="I30" s="279"/>
      <c r="J30" s="279"/>
      <c r="K30" s="277"/>
    </row>
    <row r="31" s="1" customFormat="1" ht="15" customHeight="1">
      <c r="B31" s="280"/>
      <c r="C31" s="281"/>
      <c r="D31" s="279" t="s">
        <v>505</v>
      </c>
      <c r="E31" s="279"/>
      <c r="F31" s="279"/>
      <c r="G31" s="279"/>
      <c r="H31" s="279"/>
      <c r="I31" s="279"/>
      <c r="J31" s="279"/>
      <c r="K31" s="277"/>
    </row>
    <row r="32" s="1" customFormat="1" ht="12.75" customHeight="1">
      <c r="B32" s="280"/>
      <c r="C32" s="281"/>
      <c r="D32" s="281"/>
      <c r="E32" s="281"/>
      <c r="F32" s="281"/>
      <c r="G32" s="281"/>
      <c r="H32" s="281"/>
      <c r="I32" s="281"/>
      <c r="J32" s="281"/>
      <c r="K32" s="277"/>
    </row>
    <row r="33" s="1" customFormat="1" ht="15" customHeight="1">
      <c r="B33" s="280"/>
      <c r="C33" s="281"/>
      <c r="D33" s="279" t="s">
        <v>506</v>
      </c>
      <c r="E33" s="279"/>
      <c r="F33" s="279"/>
      <c r="G33" s="279"/>
      <c r="H33" s="279"/>
      <c r="I33" s="279"/>
      <c r="J33" s="279"/>
      <c r="K33" s="277"/>
    </row>
    <row r="34" s="1" customFormat="1" ht="15" customHeight="1">
      <c r="B34" s="280"/>
      <c r="C34" s="281"/>
      <c r="D34" s="279" t="s">
        <v>507</v>
      </c>
      <c r="E34" s="279"/>
      <c r="F34" s="279"/>
      <c r="G34" s="279"/>
      <c r="H34" s="279"/>
      <c r="I34" s="279"/>
      <c r="J34" s="279"/>
      <c r="K34" s="277"/>
    </row>
    <row r="35" s="1" customFormat="1" ht="15" customHeight="1">
      <c r="B35" s="280"/>
      <c r="C35" s="281"/>
      <c r="D35" s="279" t="s">
        <v>508</v>
      </c>
      <c r="E35" s="279"/>
      <c r="F35" s="279"/>
      <c r="G35" s="279"/>
      <c r="H35" s="279"/>
      <c r="I35" s="279"/>
      <c r="J35" s="279"/>
      <c r="K35" s="277"/>
    </row>
    <row r="36" s="1" customFormat="1" ht="15" customHeight="1">
      <c r="B36" s="280"/>
      <c r="C36" s="281"/>
      <c r="D36" s="279"/>
      <c r="E36" s="282" t="s">
        <v>104</v>
      </c>
      <c r="F36" s="279"/>
      <c r="G36" s="279" t="s">
        <v>509</v>
      </c>
      <c r="H36" s="279"/>
      <c r="I36" s="279"/>
      <c r="J36" s="279"/>
      <c r="K36" s="277"/>
    </row>
    <row r="37" s="1" customFormat="1" ht="30.75" customHeight="1">
      <c r="B37" s="280"/>
      <c r="C37" s="281"/>
      <c r="D37" s="279"/>
      <c r="E37" s="282" t="s">
        <v>510</v>
      </c>
      <c r="F37" s="279"/>
      <c r="G37" s="279" t="s">
        <v>511</v>
      </c>
      <c r="H37" s="279"/>
      <c r="I37" s="279"/>
      <c r="J37" s="279"/>
      <c r="K37" s="277"/>
    </row>
    <row r="38" s="1" customFormat="1" ht="15" customHeight="1">
      <c r="B38" s="280"/>
      <c r="C38" s="281"/>
      <c r="D38" s="279"/>
      <c r="E38" s="282" t="s">
        <v>53</v>
      </c>
      <c r="F38" s="279"/>
      <c r="G38" s="279" t="s">
        <v>512</v>
      </c>
      <c r="H38" s="279"/>
      <c r="I38" s="279"/>
      <c r="J38" s="279"/>
      <c r="K38" s="277"/>
    </row>
    <row r="39" s="1" customFormat="1" ht="15" customHeight="1">
      <c r="B39" s="280"/>
      <c r="C39" s="281"/>
      <c r="D39" s="279"/>
      <c r="E39" s="282" t="s">
        <v>54</v>
      </c>
      <c r="F39" s="279"/>
      <c r="G39" s="279" t="s">
        <v>513</v>
      </c>
      <c r="H39" s="279"/>
      <c r="I39" s="279"/>
      <c r="J39" s="279"/>
      <c r="K39" s="277"/>
    </row>
    <row r="40" s="1" customFormat="1" ht="15" customHeight="1">
      <c r="B40" s="280"/>
      <c r="C40" s="281"/>
      <c r="D40" s="279"/>
      <c r="E40" s="282" t="s">
        <v>105</v>
      </c>
      <c r="F40" s="279"/>
      <c r="G40" s="279" t="s">
        <v>514</v>
      </c>
      <c r="H40" s="279"/>
      <c r="I40" s="279"/>
      <c r="J40" s="279"/>
      <c r="K40" s="277"/>
    </row>
    <row r="41" s="1" customFormat="1" ht="15" customHeight="1">
      <c r="B41" s="280"/>
      <c r="C41" s="281"/>
      <c r="D41" s="279"/>
      <c r="E41" s="282" t="s">
        <v>106</v>
      </c>
      <c r="F41" s="279"/>
      <c r="G41" s="279" t="s">
        <v>515</v>
      </c>
      <c r="H41" s="279"/>
      <c r="I41" s="279"/>
      <c r="J41" s="279"/>
      <c r="K41" s="277"/>
    </row>
    <row r="42" s="1" customFormat="1" ht="15" customHeight="1">
      <c r="B42" s="280"/>
      <c r="C42" s="281"/>
      <c r="D42" s="279"/>
      <c r="E42" s="282" t="s">
        <v>516</v>
      </c>
      <c r="F42" s="279"/>
      <c r="G42" s="279" t="s">
        <v>517</v>
      </c>
      <c r="H42" s="279"/>
      <c r="I42" s="279"/>
      <c r="J42" s="279"/>
      <c r="K42" s="277"/>
    </row>
    <row r="43" s="1" customFormat="1" ht="15" customHeight="1">
      <c r="B43" s="280"/>
      <c r="C43" s="281"/>
      <c r="D43" s="279"/>
      <c r="E43" s="282"/>
      <c r="F43" s="279"/>
      <c r="G43" s="279" t="s">
        <v>518</v>
      </c>
      <c r="H43" s="279"/>
      <c r="I43" s="279"/>
      <c r="J43" s="279"/>
      <c r="K43" s="277"/>
    </row>
    <row r="44" s="1" customFormat="1" ht="15" customHeight="1">
      <c r="B44" s="280"/>
      <c r="C44" s="281"/>
      <c r="D44" s="279"/>
      <c r="E44" s="282" t="s">
        <v>519</v>
      </c>
      <c r="F44" s="279"/>
      <c r="G44" s="279" t="s">
        <v>520</v>
      </c>
      <c r="H44" s="279"/>
      <c r="I44" s="279"/>
      <c r="J44" s="279"/>
      <c r="K44" s="277"/>
    </row>
    <row r="45" s="1" customFormat="1" ht="15" customHeight="1">
      <c r="B45" s="280"/>
      <c r="C45" s="281"/>
      <c r="D45" s="279"/>
      <c r="E45" s="282" t="s">
        <v>108</v>
      </c>
      <c r="F45" s="279"/>
      <c r="G45" s="279" t="s">
        <v>521</v>
      </c>
      <c r="H45" s="279"/>
      <c r="I45" s="279"/>
      <c r="J45" s="279"/>
      <c r="K45" s="277"/>
    </row>
    <row r="46" s="1" customFormat="1" ht="12.75" customHeight="1">
      <c r="B46" s="280"/>
      <c r="C46" s="281"/>
      <c r="D46" s="279"/>
      <c r="E46" s="279"/>
      <c r="F46" s="279"/>
      <c r="G46" s="279"/>
      <c r="H46" s="279"/>
      <c r="I46" s="279"/>
      <c r="J46" s="279"/>
      <c r="K46" s="277"/>
    </row>
    <row r="47" s="1" customFormat="1" ht="15" customHeight="1">
      <c r="B47" s="280"/>
      <c r="C47" s="281"/>
      <c r="D47" s="279" t="s">
        <v>522</v>
      </c>
      <c r="E47" s="279"/>
      <c r="F47" s="279"/>
      <c r="G47" s="279"/>
      <c r="H47" s="279"/>
      <c r="I47" s="279"/>
      <c r="J47" s="279"/>
      <c r="K47" s="277"/>
    </row>
    <row r="48" s="1" customFormat="1" ht="15" customHeight="1">
      <c r="B48" s="280"/>
      <c r="C48" s="281"/>
      <c r="D48" s="281"/>
      <c r="E48" s="279" t="s">
        <v>523</v>
      </c>
      <c r="F48" s="279"/>
      <c r="G48" s="279"/>
      <c r="H48" s="279"/>
      <c r="I48" s="279"/>
      <c r="J48" s="279"/>
      <c r="K48" s="277"/>
    </row>
    <row r="49" s="1" customFormat="1" ht="15" customHeight="1">
      <c r="B49" s="280"/>
      <c r="C49" s="281"/>
      <c r="D49" s="281"/>
      <c r="E49" s="279" t="s">
        <v>524</v>
      </c>
      <c r="F49" s="279"/>
      <c r="G49" s="279"/>
      <c r="H49" s="279"/>
      <c r="I49" s="279"/>
      <c r="J49" s="279"/>
      <c r="K49" s="277"/>
    </row>
    <row r="50" s="1" customFormat="1" ht="15" customHeight="1">
      <c r="B50" s="280"/>
      <c r="C50" s="281"/>
      <c r="D50" s="281"/>
      <c r="E50" s="279" t="s">
        <v>525</v>
      </c>
      <c r="F50" s="279"/>
      <c r="G50" s="279"/>
      <c r="H50" s="279"/>
      <c r="I50" s="279"/>
      <c r="J50" s="279"/>
      <c r="K50" s="277"/>
    </row>
    <row r="51" s="1" customFormat="1" ht="15" customHeight="1">
      <c r="B51" s="280"/>
      <c r="C51" s="281"/>
      <c r="D51" s="279" t="s">
        <v>526</v>
      </c>
      <c r="E51" s="279"/>
      <c r="F51" s="279"/>
      <c r="G51" s="279"/>
      <c r="H51" s="279"/>
      <c r="I51" s="279"/>
      <c r="J51" s="279"/>
      <c r="K51" s="277"/>
    </row>
    <row r="52" s="1" customFormat="1" ht="25.5" customHeight="1">
      <c r="B52" s="275"/>
      <c r="C52" s="276" t="s">
        <v>527</v>
      </c>
      <c r="D52" s="276"/>
      <c r="E52" s="276"/>
      <c r="F52" s="276"/>
      <c r="G52" s="276"/>
      <c r="H52" s="276"/>
      <c r="I52" s="276"/>
      <c r="J52" s="276"/>
      <c r="K52" s="277"/>
    </row>
    <row r="53" s="1" customFormat="1" ht="5.25" customHeight="1">
      <c r="B53" s="275"/>
      <c r="C53" s="278"/>
      <c r="D53" s="278"/>
      <c r="E53" s="278"/>
      <c r="F53" s="278"/>
      <c r="G53" s="278"/>
      <c r="H53" s="278"/>
      <c r="I53" s="278"/>
      <c r="J53" s="278"/>
      <c r="K53" s="277"/>
    </row>
    <row r="54" s="1" customFormat="1" ht="15" customHeight="1">
      <c r="B54" s="275"/>
      <c r="C54" s="279" t="s">
        <v>528</v>
      </c>
      <c r="D54" s="279"/>
      <c r="E54" s="279"/>
      <c r="F54" s="279"/>
      <c r="G54" s="279"/>
      <c r="H54" s="279"/>
      <c r="I54" s="279"/>
      <c r="J54" s="279"/>
      <c r="K54" s="277"/>
    </row>
    <row r="55" s="1" customFormat="1" ht="15" customHeight="1">
      <c r="B55" s="275"/>
      <c r="C55" s="279" t="s">
        <v>529</v>
      </c>
      <c r="D55" s="279"/>
      <c r="E55" s="279"/>
      <c r="F55" s="279"/>
      <c r="G55" s="279"/>
      <c r="H55" s="279"/>
      <c r="I55" s="279"/>
      <c r="J55" s="279"/>
      <c r="K55" s="277"/>
    </row>
    <row r="56" s="1" customFormat="1" ht="12.75" customHeight="1">
      <c r="B56" s="275"/>
      <c r="C56" s="279"/>
      <c r="D56" s="279"/>
      <c r="E56" s="279"/>
      <c r="F56" s="279"/>
      <c r="G56" s="279"/>
      <c r="H56" s="279"/>
      <c r="I56" s="279"/>
      <c r="J56" s="279"/>
      <c r="K56" s="277"/>
    </row>
    <row r="57" s="1" customFormat="1" ht="15" customHeight="1">
      <c r="B57" s="275"/>
      <c r="C57" s="279" t="s">
        <v>530</v>
      </c>
      <c r="D57" s="279"/>
      <c r="E57" s="279"/>
      <c r="F57" s="279"/>
      <c r="G57" s="279"/>
      <c r="H57" s="279"/>
      <c r="I57" s="279"/>
      <c r="J57" s="279"/>
      <c r="K57" s="277"/>
    </row>
    <row r="58" s="1" customFormat="1" ht="15" customHeight="1">
      <c r="B58" s="275"/>
      <c r="C58" s="281"/>
      <c r="D58" s="279" t="s">
        <v>531</v>
      </c>
      <c r="E58" s="279"/>
      <c r="F58" s="279"/>
      <c r="G58" s="279"/>
      <c r="H58" s="279"/>
      <c r="I58" s="279"/>
      <c r="J58" s="279"/>
      <c r="K58" s="277"/>
    </row>
    <row r="59" s="1" customFormat="1" ht="15" customHeight="1">
      <c r="B59" s="275"/>
      <c r="C59" s="281"/>
      <c r="D59" s="279" t="s">
        <v>532</v>
      </c>
      <c r="E59" s="279"/>
      <c r="F59" s="279"/>
      <c r="G59" s="279"/>
      <c r="H59" s="279"/>
      <c r="I59" s="279"/>
      <c r="J59" s="279"/>
      <c r="K59" s="277"/>
    </row>
    <row r="60" s="1" customFormat="1" ht="15" customHeight="1">
      <c r="B60" s="275"/>
      <c r="C60" s="281"/>
      <c r="D60" s="279" t="s">
        <v>533</v>
      </c>
      <c r="E60" s="279"/>
      <c r="F60" s="279"/>
      <c r="G60" s="279"/>
      <c r="H60" s="279"/>
      <c r="I60" s="279"/>
      <c r="J60" s="279"/>
      <c r="K60" s="277"/>
    </row>
    <row r="61" s="1" customFormat="1" ht="15" customHeight="1">
      <c r="B61" s="275"/>
      <c r="C61" s="281"/>
      <c r="D61" s="279" t="s">
        <v>534</v>
      </c>
      <c r="E61" s="279"/>
      <c r="F61" s="279"/>
      <c r="G61" s="279"/>
      <c r="H61" s="279"/>
      <c r="I61" s="279"/>
      <c r="J61" s="279"/>
      <c r="K61" s="277"/>
    </row>
    <row r="62" s="1" customFormat="1" ht="15" customHeight="1">
      <c r="B62" s="275"/>
      <c r="C62" s="281"/>
      <c r="D62" s="284" t="s">
        <v>535</v>
      </c>
      <c r="E62" s="284"/>
      <c r="F62" s="284"/>
      <c r="G62" s="284"/>
      <c r="H62" s="284"/>
      <c r="I62" s="284"/>
      <c r="J62" s="284"/>
      <c r="K62" s="277"/>
    </row>
    <row r="63" s="1" customFormat="1" ht="15" customHeight="1">
      <c r="B63" s="275"/>
      <c r="C63" s="281"/>
      <c r="D63" s="279" t="s">
        <v>536</v>
      </c>
      <c r="E63" s="279"/>
      <c r="F63" s="279"/>
      <c r="G63" s="279"/>
      <c r="H63" s="279"/>
      <c r="I63" s="279"/>
      <c r="J63" s="279"/>
      <c r="K63" s="277"/>
    </row>
    <row r="64" s="1" customFormat="1" ht="12.75" customHeight="1">
      <c r="B64" s="275"/>
      <c r="C64" s="281"/>
      <c r="D64" s="281"/>
      <c r="E64" s="285"/>
      <c r="F64" s="281"/>
      <c r="G64" s="281"/>
      <c r="H64" s="281"/>
      <c r="I64" s="281"/>
      <c r="J64" s="281"/>
      <c r="K64" s="277"/>
    </row>
    <row r="65" s="1" customFormat="1" ht="15" customHeight="1">
      <c r="B65" s="275"/>
      <c r="C65" s="281"/>
      <c r="D65" s="279" t="s">
        <v>537</v>
      </c>
      <c r="E65" s="279"/>
      <c r="F65" s="279"/>
      <c r="G65" s="279"/>
      <c r="H65" s="279"/>
      <c r="I65" s="279"/>
      <c r="J65" s="279"/>
      <c r="K65" s="277"/>
    </row>
    <row r="66" s="1" customFormat="1" ht="15" customHeight="1">
      <c r="B66" s="275"/>
      <c r="C66" s="281"/>
      <c r="D66" s="284" t="s">
        <v>538</v>
      </c>
      <c r="E66" s="284"/>
      <c r="F66" s="284"/>
      <c r="G66" s="284"/>
      <c r="H66" s="284"/>
      <c r="I66" s="284"/>
      <c r="J66" s="284"/>
      <c r="K66" s="277"/>
    </row>
    <row r="67" s="1" customFormat="1" ht="15" customHeight="1">
      <c r="B67" s="275"/>
      <c r="C67" s="281"/>
      <c r="D67" s="279" t="s">
        <v>539</v>
      </c>
      <c r="E67" s="279"/>
      <c r="F67" s="279"/>
      <c r="G67" s="279"/>
      <c r="H67" s="279"/>
      <c r="I67" s="279"/>
      <c r="J67" s="279"/>
      <c r="K67" s="277"/>
    </row>
    <row r="68" s="1" customFormat="1" ht="15" customHeight="1">
      <c r="B68" s="275"/>
      <c r="C68" s="281"/>
      <c r="D68" s="279" t="s">
        <v>540</v>
      </c>
      <c r="E68" s="279"/>
      <c r="F68" s="279"/>
      <c r="G68" s="279"/>
      <c r="H68" s="279"/>
      <c r="I68" s="279"/>
      <c r="J68" s="279"/>
      <c r="K68" s="277"/>
    </row>
    <row r="69" s="1" customFormat="1" ht="15" customHeight="1">
      <c r="B69" s="275"/>
      <c r="C69" s="281"/>
      <c r="D69" s="279" t="s">
        <v>541</v>
      </c>
      <c r="E69" s="279"/>
      <c r="F69" s="279"/>
      <c r="G69" s="279"/>
      <c r="H69" s="279"/>
      <c r="I69" s="279"/>
      <c r="J69" s="279"/>
      <c r="K69" s="277"/>
    </row>
    <row r="70" s="1" customFormat="1" ht="15" customHeight="1">
      <c r="B70" s="275"/>
      <c r="C70" s="281"/>
      <c r="D70" s="279" t="s">
        <v>542</v>
      </c>
      <c r="E70" s="279"/>
      <c r="F70" s="279"/>
      <c r="G70" s="279"/>
      <c r="H70" s="279"/>
      <c r="I70" s="279"/>
      <c r="J70" s="279"/>
      <c r="K70" s="277"/>
    </row>
    <row r="71" s="1" customFormat="1" ht="12.75" customHeight="1">
      <c r="B71" s="286"/>
      <c r="C71" s="287"/>
      <c r="D71" s="287"/>
      <c r="E71" s="287"/>
      <c r="F71" s="287"/>
      <c r="G71" s="287"/>
      <c r="H71" s="287"/>
      <c r="I71" s="287"/>
      <c r="J71" s="287"/>
      <c r="K71" s="288"/>
    </row>
    <row r="72" s="1" customFormat="1" ht="18.75" customHeight="1">
      <c r="B72" s="289"/>
      <c r="C72" s="289"/>
      <c r="D72" s="289"/>
      <c r="E72" s="289"/>
      <c r="F72" s="289"/>
      <c r="G72" s="289"/>
      <c r="H72" s="289"/>
      <c r="I72" s="289"/>
      <c r="J72" s="289"/>
      <c r="K72" s="290"/>
    </row>
    <row r="73" s="1" customFormat="1" ht="18.75" customHeight="1">
      <c r="B73" s="290"/>
      <c r="C73" s="290"/>
      <c r="D73" s="290"/>
      <c r="E73" s="290"/>
      <c r="F73" s="290"/>
      <c r="G73" s="290"/>
      <c r="H73" s="290"/>
      <c r="I73" s="290"/>
      <c r="J73" s="290"/>
      <c r="K73" s="290"/>
    </row>
    <row r="74" s="1" customFormat="1" ht="7.5" customHeight="1">
      <c r="B74" s="291"/>
      <c r="C74" s="292"/>
      <c r="D74" s="292"/>
      <c r="E74" s="292"/>
      <c r="F74" s="292"/>
      <c r="G74" s="292"/>
      <c r="H74" s="292"/>
      <c r="I74" s="292"/>
      <c r="J74" s="292"/>
      <c r="K74" s="293"/>
    </row>
    <row r="75" s="1" customFormat="1" ht="45" customHeight="1">
      <c r="B75" s="294"/>
      <c r="C75" s="295" t="s">
        <v>543</v>
      </c>
      <c r="D75" s="295"/>
      <c r="E75" s="295"/>
      <c r="F75" s="295"/>
      <c r="G75" s="295"/>
      <c r="H75" s="295"/>
      <c r="I75" s="295"/>
      <c r="J75" s="295"/>
      <c r="K75" s="296"/>
    </row>
    <row r="76" s="1" customFormat="1" ht="17.25" customHeight="1">
      <c r="B76" s="294"/>
      <c r="C76" s="297" t="s">
        <v>544</v>
      </c>
      <c r="D76" s="297"/>
      <c r="E76" s="297"/>
      <c r="F76" s="297" t="s">
        <v>545</v>
      </c>
      <c r="G76" s="298"/>
      <c r="H76" s="297" t="s">
        <v>54</v>
      </c>
      <c r="I76" s="297" t="s">
        <v>57</v>
      </c>
      <c r="J76" s="297" t="s">
        <v>546</v>
      </c>
      <c r="K76" s="296"/>
    </row>
    <row r="77" s="1" customFormat="1" ht="17.25" customHeight="1">
      <c r="B77" s="294"/>
      <c r="C77" s="299" t="s">
        <v>547</v>
      </c>
      <c r="D77" s="299"/>
      <c r="E77" s="299"/>
      <c r="F77" s="300" t="s">
        <v>548</v>
      </c>
      <c r="G77" s="301"/>
      <c r="H77" s="299"/>
      <c r="I77" s="299"/>
      <c r="J77" s="299" t="s">
        <v>549</v>
      </c>
      <c r="K77" s="296"/>
    </row>
    <row r="78" s="1" customFormat="1" ht="5.25" customHeight="1">
      <c r="B78" s="294"/>
      <c r="C78" s="302"/>
      <c r="D78" s="302"/>
      <c r="E78" s="302"/>
      <c r="F78" s="302"/>
      <c r="G78" s="303"/>
      <c r="H78" s="302"/>
      <c r="I78" s="302"/>
      <c r="J78" s="302"/>
      <c r="K78" s="296"/>
    </row>
    <row r="79" s="1" customFormat="1" ht="15" customHeight="1">
      <c r="B79" s="294"/>
      <c r="C79" s="282" t="s">
        <v>53</v>
      </c>
      <c r="D79" s="304"/>
      <c r="E79" s="304"/>
      <c r="F79" s="305" t="s">
        <v>550</v>
      </c>
      <c r="G79" s="306"/>
      <c r="H79" s="282" t="s">
        <v>551</v>
      </c>
      <c r="I79" s="282" t="s">
        <v>552</v>
      </c>
      <c r="J79" s="282">
        <v>20</v>
      </c>
      <c r="K79" s="296"/>
    </row>
    <row r="80" s="1" customFormat="1" ht="15" customHeight="1">
      <c r="B80" s="294"/>
      <c r="C80" s="282" t="s">
        <v>553</v>
      </c>
      <c r="D80" s="282"/>
      <c r="E80" s="282"/>
      <c r="F80" s="305" t="s">
        <v>550</v>
      </c>
      <c r="G80" s="306"/>
      <c r="H80" s="282" t="s">
        <v>554</v>
      </c>
      <c r="I80" s="282" t="s">
        <v>552</v>
      </c>
      <c r="J80" s="282">
        <v>120</v>
      </c>
      <c r="K80" s="296"/>
    </row>
    <row r="81" s="1" customFormat="1" ht="15" customHeight="1">
      <c r="B81" s="307"/>
      <c r="C81" s="282" t="s">
        <v>555</v>
      </c>
      <c r="D81" s="282"/>
      <c r="E81" s="282"/>
      <c r="F81" s="305" t="s">
        <v>556</v>
      </c>
      <c r="G81" s="306"/>
      <c r="H81" s="282" t="s">
        <v>557</v>
      </c>
      <c r="I81" s="282" t="s">
        <v>552</v>
      </c>
      <c r="J81" s="282">
        <v>50</v>
      </c>
      <c r="K81" s="296"/>
    </row>
    <row r="82" s="1" customFormat="1" ht="15" customHeight="1">
      <c r="B82" s="307"/>
      <c r="C82" s="282" t="s">
        <v>558</v>
      </c>
      <c r="D82" s="282"/>
      <c r="E82" s="282"/>
      <c r="F82" s="305" t="s">
        <v>550</v>
      </c>
      <c r="G82" s="306"/>
      <c r="H82" s="282" t="s">
        <v>559</v>
      </c>
      <c r="I82" s="282" t="s">
        <v>560</v>
      </c>
      <c r="J82" s="282"/>
      <c r="K82" s="296"/>
    </row>
    <row r="83" s="1" customFormat="1" ht="15" customHeight="1">
      <c r="B83" s="307"/>
      <c r="C83" s="308" t="s">
        <v>561</v>
      </c>
      <c r="D83" s="308"/>
      <c r="E83" s="308"/>
      <c r="F83" s="309" t="s">
        <v>556</v>
      </c>
      <c r="G83" s="308"/>
      <c r="H83" s="308" t="s">
        <v>562</v>
      </c>
      <c r="I83" s="308" t="s">
        <v>552</v>
      </c>
      <c r="J83" s="308">
        <v>15</v>
      </c>
      <c r="K83" s="296"/>
    </row>
    <row r="84" s="1" customFormat="1" ht="15" customHeight="1">
      <c r="B84" s="307"/>
      <c r="C84" s="308" t="s">
        <v>563</v>
      </c>
      <c r="D84" s="308"/>
      <c r="E84" s="308"/>
      <c r="F84" s="309" t="s">
        <v>556</v>
      </c>
      <c r="G84" s="308"/>
      <c r="H84" s="308" t="s">
        <v>564</v>
      </c>
      <c r="I84" s="308" t="s">
        <v>552</v>
      </c>
      <c r="J84" s="308">
        <v>15</v>
      </c>
      <c r="K84" s="296"/>
    </row>
    <row r="85" s="1" customFormat="1" ht="15" customHeight="1">
      <c r="B85" s="307"/>
      <c r="C85" s="308" t="s">
        <v>565</v>
      </c>
      <c r="D85" s="308"/>
      <c r="E85" s="308"/>
      <c r="F85" s="309" t="s">
        <v>556</v>
      </c>
      <c r="G85" s="308"/>
      <c r="H85" s="308" t="s">
        <v>566</v>
      </c>
      <c r="I85" s="308" t="s">
        <v>552</v>
      </c>
      <c r="J85" s="308">
        <v>20</v>
      </c>
      <c r="K85" s="296"/>
    </row>
    <row r="86" s="1" customFormat="1" ht="15" customHeight="1">
      <c r="B86" s="307"/>
      <c r="C86" s="308" t="s">
        <v>567</v>
      </c>
      <c r="D86" s="308"/>
      <c r="E86" s="308"/>
      <c r="F86" s="309" t="s">
        <v>556</v>
      </c>
      <c r="G86" s="308"/>
      <c r="H86" s="308" t="s">
        <v>568</v>
      </c>
      <c r="I86" s="308" t="s">
        <v>552</v>
      </c>
      <c r="J86" s="308">
        <v>20</v>
      </c>
      <c r="K86" s="296"/>
    </row>
    <row r="87" s="1" customFormat="1" ht="15" customHeight="1">
      <c r="B87" s="307"/>
      <c r="C87" s="282" t="s">
        <v>569</v>
      </c>
      <c r="D87" s="282"/>
      <c r="E87" s="282"/>
      <c r="F87" s="305" t="s">
        <v>556</v>
      </c>
      <c r="G87" s="306"/>
      <c r="H87" s="282" t="s">
        <v>570</v>
      </c>
      <c r="I87" s="282" t="s">
        <v>552</v>
      </c>
      <c r="J87" s="282">
        <v>50</v>
      </c>
      <c r="K87" s="296"/>
    </row>
    <row r="88" s="1" customFormat="1" ht="15" customHeight="1">
      <c r="B88" s="307"/>
      <c r="C88" s="282" t="s">
        <v>571</v>
      </c>
      <c r="D88" s="282"/>
      <c r="E88" s="282"/>
      <c r="F88" s="305" t="s">
        <v>556</v>
      </c>
      <c r="G88" s="306"/>
      <c r="H88" s="282" t="s">
        <v>572</v>
      </c>
      <c r="I88" s="282" t="s">
        <v>552</v>
      </c>
      <c r="J88" s="282">
        <v>20</v>
      </c>
      <c r="K88" s="296"/>
    </row>
    <row r="89" s="1" customFormat="1" ht="15" customHeight="1">
      <c r="B89" s="307"/>
      <c r="C89" s="282" t="s">
        <v>573</v>
      </c>
      <c r="D89" s="282"/>
      <c r="E89" s="282"/>
      <c r="F89" s="305" t="s">
        <v>556</v>
      </c>
      <c r="G89" s="306"/>
      <c r="H89" s="282" t="s">
        <v>574</v>
      </c>
      <c r="I89" s="282" t="s">
        <v>552</v>
      </c>
      <c r="J89" s="282">
        <v>20</v>
      </c>
      <c r="K89" s="296"/>
    </row>
    <row r="90" s="1" customFormat="1" ht="15" customHeight="1">
      <c r="B90" s="307"/>
      <c r="C90" s="282" t="s">
        <v>575</v>
      </c>
      <c r="D90" s="282"/>
      <c r="E90" s="282"/>
      <c r="F90" s="305" t="s">
        <v>556</v>
      </c>
      <c r="G90" s="306"/>
      <c r="H90" s="282" t="s">
        <v>576</v>
      </c>
      <c r="I90" s="282" t="s">
        <v>552</v>
      </c>
      <c r="J90" s="282">
        <v>50</v>
      </c>
      <c r="K90" s="296"/>
    </row>
    <row r="91" s="1" customFormat="1" ht="15" customHeight="1">
      <c r="B91" s="307"/>
      <c r="C91" s="282" t="s">
        <v>577</v>
      </c>
      <c r="D91" s="282"/>
      <c r="E91" s="282"/>
      <c r="F91" s="305" t="s">
        <v>556</v>
      </c>
      <c r="G91" s="306"/>
      <c r="H91" s="282" t="s">
        <v>577</v>
      </c>
      <c r="I91" s="282" t="s">
        <v>552</v>
      </c>
      <c r="J91" s="282">
        <v>50</v>
      </c>
      <c r="K91" s="296"/>
    </row>
    <row r="92" s="1" customFormat="1" ht="15" customHeight="1">
      <c r="B92" s="307"/>
      <c r="C92" s="282" t="s">
        <v>578</v>
      </c>
      <c r="D92" s="282"/>
      <c r="E92" s="282"/>
      <c r="F92" s="305" t="s">
        <v>556</v>
      </c>
      <c r="G92" s="306"/>
      <c r="H92" s="282" t="s">
        <v>579</v>
      </c>
      <c r="I92" s="282" t="s">
        <v>552</v>
      </c>
      <c r="J92" s="282">
        <v>255</v>
      </c>
      <c r="K92" s="296"/>
    </row>
    <row r="93" s="1" customFormat="1" ht="15" customHeight="1">
      <c r="B93" s="307"/>
      <c r="C93" s="282" t="s">
        <v>580</v>
      </c>
      <c r="D93" s="282"/>
      <c r="E93" s="282"/>
      <c r="F93" s="305" t="s">
        <v>550</v>
      </c>
      <c r="G93" s="306"/>
      <c r="H93" s="282" t="s">
        <v>581</v>
      </c>
      <c r="I93" s="282" t="s">
        <v>582</v>
      </c>
      <c r="J93" s="282"/>
      <c r="K93" s="296"/>
    </row>
    <row r="94" s="1" customFormat="1" ht="15" customHeight="1">
      <c r="B94" s="307"/>
      <c r="C94" s="282" t="s">
        <v>583</v>
      </c>
      <c r="D94" s="282"/>
      <c r="E94" s="282"/>
      <c r="F94" s="305" t="s">
        <v>550</v>
      </c>
      <c r="G94" s="306"/>
      <c r="H94" s="282" t="s">
        <v>584</v>
      </c>
      <c r="I94" s="282" t="s">
        <v>585</v>
      </c>
      <c r="J94" s="282"/>
      <c r="K94" s="296"/>
    </row>
    <row r="95" s="1" customFormat="1" ht="15" customHeight="1">
      <c r="B95" s="307"/>
      <c r="C95" s="282" t="s">
        <v>586</v>
      </c>
      <c r="D95" s="282"/>
      <c r="E95" s="282"/>
      <c r="F95" s="305" t="s">
        <v>550</v>
      </c>
      <c r="G95" s="306"/>
      <c r="H95" s="282" t="s">
        <v>586</v>
      </c>
      <c r="I95" s="282" t="s">
        <v>585</v>
      </c>
      <c r="J95" s="282"/>
      <c r="K95" s="296"/>
    </row>
    <row r="96" s="1" customFormat="1" ht="15" customHeight="1">
      <c r="B96" s="307"/>
      <c r="C96" s="282" t="s">
        <v>38</v>
      </c>
      <c r="D96" s="282"/>
      <c r="E96" s="282"/>
      <c r="F96" s="305" t="s">
        <v>550</v>
      </c>
      <c r="G96" s="306"/>
      <c r="H96" s="282" t="s">
        <v>587</v>
      </c>
      <c r="I96" s="282" t="s">
        <v>585</v>
      </c>
      <c r="J96" s="282"/>
      <c r="K96" s="296"/>
    </row>
    <row r="97" s="1" customFormat="1" ht="15" customHeight="1">
      <c r="B97" s="307"/>
      <c r="C97" s="282" t="s">
        <v>48</v>
      </c>
      <c r="D97" s="282"/>
      <c r="E97" s="282"/>
      <c r="F97" s="305" t="s">
        <v>550</v>
      </c>
      <c r="G97" s="306"/>
      <c r="H97" s="282" t="s">
        <v>588</v>
      </c>
      <c r="I97" s="282" t="s">
        <v>585</v>
      </c>
      <c r="J97" s="282"/>
      <c r="K97" s="296"/>
    </row>
    <row r="98" s="1" customFormat="1" ht="15" customHeight="1">
      <c r="B98" s="310"/>
      <c r="C98" s="311"/>
      <c r="D98" s="311"/>
      <c r="E98" s="311"/>
      <c r="F98" s="311"/>
      <c r="G98" s="311"/>
      <c r="H98" s="311"/>
      <c r="I98" s="311"/>
      <c r="J98" s="311"/>
      <c r="K98" s="312"/>
    </row>
    <row r="99" s="1" customFormat="1" ht="18.75" customHeight="1">
      <c r="B99" s="313"/>
      <c r="C99" s="314"/>
      <c r="D99" s="314"/>
      <c r="E99" s="314"/>
      <c r="F99" s="314"/>
      <c r="G99" s="314"/>
      <c r="H99" s="314"/>
      <c r="I99" s="314"/>
      <c r="J99" s="314"/>
      <c r="K99" s="313"/>
    </row>
    <row r="100" s="1" customFormat="1" ht="18.75" customHeight="1">
      <c r="B100" s="290"/>
      <c r="C100" s="290"/>
      <c r="D100" s="290"/>
      <c r="E100" s="290"/>
      <c r="F100" s="290"/>
      <c r="G100" s="290"/>
      <c r="H100" s="290"/>
      <c r="I100" s="290"/>
      <c r="J100" s="290"/>
      <c r="K100" s="290"/>
    </row>
    <row r="101" s="1" customFormat="1" ht="7.5" customHeight="1">
      <c r="B101" s="291"/>
      <c r="C101" s="292"/>
      <c r="D101" s="292"/>
      <c r="E101" s="292"/>
      <c r="F101" s="292"/>
      <c r="G101" s="292"/>
      <c r="H101" s="292"/>
      <c r="I101" s="292"/>
      <c r="J101" s="292"/>
      <c r="K101" s="293"/>
    </row>
    <row r="102" s="1" customFormat="1" ht="45" customHeight="1">
      <c r="B102" s="294"/>
      <c r="C102" s="295" t="s">
        <v>589</v>
      </c>
      <c r="D102" s="295"/>
      <c r="E102" s="295"/>
      <c r="F102" s="295"/>
      <c r="G102" s="295"/>
      <c r="H102" s="295"/>
      <c r="I102" s="295"/>
      <c r="J102" s="295"/>
      <c r="K102" s="296"/>
    </row>
    <row r="103" s="1" customFormat="1" ht="17.25" customHeight="1">
      <c r="B103" s="294"/>
      <c r="C103" s="297" t="s">
        <v>544</v>
      </c>
      <c r="D103" s="297"/>
      <c r="E103" s="297"/>
      <c r="F103" s="297" t="s">
        <v>545</v>
      </c>
      <c r="G103" s="298"/>
      <c r="H103" s="297" t="s">
        <v>54</v>
      </c>
      <c r="I103" s="297" t="s">
        <v>57</v>
      </c>
      <c r="J103" s="297" t="s">
        <v>546</v>
      </c>
      <c r="K103" s="296"/>
    </row>
    <row r="104" s="1" customFormat="1" ht="17.25" customHeight="1">
      <c r="B104" s="294"/>
      <c r="C104" s="299" t="s">
        <v>547</v>
      </c>
      <c r="D104" s="299"/>
      <c r="E104" s="299"/>
      <c r="F104" s="300" t="s">
        <v>548</v>
      </c>
      <c r="G104" s="301"/>
      <c r="H104" s="299"/>
      <c r="I104" s="299"/>
      <c r="J104" s="299" t="s">
        <v>549</v>
      </c>
      <c r="K104" s="296"/>
    </row>
    <row r="105" s="1" customFormat="1" ht="5.25" customHeight="1">
      <c r="B105" s="294"/>
      <c r="C105" s="297"/>
      <c r="D105" s="297"/>
      <c r="E105" s="297"/>
      <c r="F105" s="297"/>
      <c r="G105" s="315"/>
      <c r="H105" s="297"/>
      <c r="I105" s="297"/>
      <c r="J105" s="297"/>
      <c r="K105" s="296"/>
    </row>
    <row r="106" s="1" customFormat="1" ht="15" customHeight="1">
      <c r="B106" s="294"/>
      <c r="C106" s="282" t="s">
        <v>53</v>
      </c>
      <c r="D106" s="304"/>
      <c r="E106" s="304"/>
      <c r="F106" s="305" t="s">
        <v>550</v>
      </c>
      <c r="G106" s="282"/>
      <c r="H106" s="282" t="s">
        <v>590</v>
      </c>
      <c r="I106" s="282" t="s">
        <v>552</v>
      </c>
      <c r="J106" s="282">
        <v>20</v>
      </c>
      <c r="K106" s="296"/>
    </row>
    <row r="107" s="1" customFormat="1" ht="15" customHeight="1">
      <c r="B107" s="294"/>
      <c r="C107" s="282" t="s">
        <v>553</v>
      </c>
      <c r="D107" s="282"/>
      <c r="E107" s="282"/>
      <c r="F107" s="305" t="s">
        <v>550</v>
      </c>
      <c r="G107" s="282"/>
      <c r="H107" s="282" t="s">
        <v>590</v>
      </c>
      <c r="I107" s="282" t="s">
        <v>552</v>
      </c>
      <c r="J107" s="282">
        <v>120</v>
      </c>
      <c r="K107" s="296"/>
    </row>
    <row r="108" s="1" customFormat="1" ht="15" customHeight="1">
      <c r="B108" s="307"/>
      <c r="C108" s="282" t="s">
        <v>555</v>
      </c>
      <c r="D108" s="282"/>
      <c r="E108" s="282"/>
      <c r="F108" s="305" t="s">
        <v>556</v>
      </c>
      <c r="G108" s="282"/>
      <c r="H108" s="282" t="s">
        <v>590</v>
      </c>
      <c r="I108" s="282" t="s">
        <v>552</v>
      </c>
      <c r="J108" s="282">
        <v>50</v>
      </c>
      <c r="K108" s="296"/>
    </row>
    <row r="109" s="1" customFormat="1" ht="15" customHeight="1">
      <c r="B109" s="307"/>
      <c r="C109" s="282" t="s">
        <v>558</v>
      </c>
      <c r="D109" s="282"/>
      <c r="E109" s="282"/>
      <c r="F109" s="305" t="s">
        <v>550</v>
      </c>
      <c r="G109" s="282"/>
      <c r="H109" s="282" t="s">
        <v>590</v>
      </c>
      <c r="I109" s="282" t="s">
        <v>560</v>
      </c>
      <c r="J109" s="282"/>
      <c r="K109" s="296"/>
    </row>
    <row r="110" s="1" customFormat="1" ht="15" customHeight="1">
      <c r="B110" s="307"/>
      <c r="C110" s="282" t="s">
        <v>569</v>
      </c>
      <c r="D110" s="282"/>
      <c r="E110" s="282"/>
      <c r="F110" s="305" t="s">
        <v>556</v>
      </c>
      <c r="G110" s="282"/>
      <c r="H110" s="282" t="s">
        <v>590</v>
      </c>
      <c r="I110" s="282" t="s">
        <v>552</v>
      </c>
      <c r="J110" s="282">
        <v>50</v>
      </c>
      <c r="K110" s="296"/>
    </row>
    <row r="111" s="1" customFormat="1" ht="15" customHeight="1">
      <c r="B111" s="307"/>
      <c r="C111" s="282" t="s">
        <v>577</v>
      </c>
      <c r="D111" s="282"/>
      <c r="E111" s="282"/>
      <c r="F111" s="305" t="s">
        <v>556</v>
      </c>
      <c r="G111" s="282"/>
      <c r="H111" s="282" t="s">
        <v>590</v>
      </c>
      <c r="I111" s="282" t="s">
        <v>552</v>
      </c>
      <c r="J111" s="282">
        <v>50</v>
      </c>
      <c r="K111" s="296"/>
    </row>
    <row r="112" s="1" customFormat="1" ht="15" customHeight="1">
      <c r="B112" s="307"/>
      <c r="C112" s="282" t="s">
        <v>575</v>
      </c>
      <c r="D112" s="282"/>
      <c r="E112" s="282"/>
      <c r="F112" s="305" t="s">
        <v>556</v>
      </c>
      <c r="G112" s="282"/>
      <c r="H112" s="282" t="s">
        <v>590</v>
      </c>
      <c r="I112" s="282" t="s">
        <v>552</v>
      </c>
      <c r="J112" s="282">
        <v>50</v>
      </c>
      <c r="K112" s="296"/>
    </row>
    <row r="113" s="1" customFormat="1" ht="15" customHeight="1">
      <c r="B113" s="307"/>
      <c r="C113" s="282" t="s">
        <v>53</v>
      </c>
      <c r="D113" s="282"/>
      <c r="E113" s="282"/>
      <c r="F113" s="305" t="s">
        <v>550</v>
      </c>
      <c r="G113" s="282"/>
      <c r="H113" s="282" t="s">
        <v>591</v>
      </c>
      <c r="I113" s="282" t="s">
        <v>552</v>
      </c>
      <c r="J113" s="282">
        <v>20</v>
      </c>
      <c r="K113" s="296"/>
    </row>
    <row r="114" s="1" customFormat="1" ht="15" customHeight="1">
      <c r="B114" s="307"/>
      <c r="C114" s="282" t="s">
        <v>592</v>
      </c>
      <c r="D114" s="282"/>
      <c r="E114" s="282"/>
      <c r="F114" s="305" t="s">
        <v>550</v>
      </c>
      <c r="G114" s="282"/>
      <c r="H114" s="282" t="s">
        <v>593</v>
      </c>
      <c r="I114" s="282" t="s">
        <v>552</v>
      </c>
      <c r="J114" s="282">
        <v>120</v>
      </c>
      <c r="K114" s="296"/>
    </row>
    <row r="115" s="1" customFormat="1" ht="15" customHeight="1">
      <c r="B115" s="307"/>
      <c r="C115" s="282" t="s">
        <v>38</v>
      </c>
      <c r="D115" s="282"/>
      <c r="E115" s="282"/>
      <c r="F115" s="305" t="s">
        <v>550</v>
      </c>
      <c r="G115" s="282"/>
      <c r="H115" s="282" t="s">
        <v>594</v>
      </c>
      <c r="I115" s="282" t="s">
        <v>585</v>
      </c>
      <c r="J115" s="282"/>
      <c r="K115" s="296"/>
    </row>
    <row r="116" s="1" customFormat="1" ht="15" customHeight="1">
      <c r="B116" s="307"/>
      <c r="C116" s="282" t="s">
        <v>48</v>
      </c>
      <c r="D116" s="282"/>
      <c r="E116" s="282"/>
      <c r="F116" s="305" t="s">
        <v>550</v>
      </c>
      <c r="G116" s="282"/>
      <c r="H116" s="282" t="s">
        <v>595</v>
      </c>
      <c r="I116" s="282" t="s">
        <v>585</v>
      </c>
      <c r="J116" s="282"/>
      <c r="K116" s="296"/>
    </row>
    <row r="117" s="1" customFormat="1" ht="15" customHeight="1">
      <c r="B117" s="307"/>
      <c r="C117" s="282" t="s">
        <v>57</v>
      </c>
      <c r="D117" s="282"/>
      <c r="E117" s="282"/>
      <c r="F117" s="305" t="s">
        <v>550</v>
      </c>
      <c r="G117" s="282"/>
      <c r="H117" s="282" t="s">
        <v>596</v>
      </c>
      <c r="I117" s="282" t="s">
        <v>597</v>
      </c>
      <c r="J117" s="282"/>
      <c r="K117" s="296"/>
    </row>
    <row r="118" s="1" customFormat="1" ht="15" customHeight="1">
      <c r="B118" s="310"/>
      <c r="C118" s="316"/>
      <c r="D118" s="316"/>
      <c r="E118" s="316"/>
      <c r="F118" s="316"/>
      <c r="G118" s="316"/>
      <c r="H118" s="316"/>
      <c r="I118" s="316"/>
      <c r="J118" s="316"/>
      <c r="K118" s="312"/>
    </row>
    <row r="119" s="1" customFormat="1" ht="18.75" customHeight="1">
      <c r="B119" s="317"/>
      <c r="C119" s="318"/>
      <c r="D119" s="318"/>
      <c r="E119" s="318"/>
      <c r="F119" s="319"/>
      <c r="G119" s="318"/>
      <c r="H119" s="318"/>
      <c r="I119" s="318"/>
      <c r="J119" s="318"/>
      <c r="K119" s="317"/>
    </row>
    <row r="120" s="1" customFormat="1" ht="18.75" customHeight="1">
      <c r="B120" s="290"/>
      <c r="C120" s="290"/>
      <c r="D120" s="290"/>
      <c r="E120" s="290"/>
      <c r="F120" s="290"/>
      <c r="G120" s="290"/>
      <c r="H120" s="290"/>
      <c r="I120" s="290"/>
      <c r="J120" s="290"/>
      <c r="K120" s="290"/>
    </row>
    <row r="121" s="1" customFormat="1" ht="7.5" customHeight="1">
      <c r="B121" s="320"/>
      <c r="C121" s="321"/>
      <c r="D121" s="321"/>
      <c r="E121" s="321"/>
      <c r="F121" s="321"/>
      <c r="G121" s="321"/>
      <c r="H121" s="321"/>
      <c r="I121" s="321"/>
      <c r="J121" s="321"/>
      <c r="K121" s="322"/>
    </row>
    <row r="122" s="1" customFormat="1" ht="45" customHeight="1">
      <c r="B122" s="323"/>
      <c r="C122" s="273" t="s">
        <v>598</v>
      </c>
      <c r="D122" s="273"/>
      <c r="E122" s="273"/>
      <c r="F122" s="273"/>
      <c r="G122" s="273"/>
      <c r="H122" s="273"/>
      <c r="I122" s="273"/>
      <c r="J122" s="273"/>
      <c r="K122" s="324"/>
    </row>
    <row r="123" s="1" customFormat="1" ht="17.25" customHeight="1">
      <c r="B123" s="325"/>
      <c r="C123" s="297" t="s">
        <v>544</v>
      </c>
      <c r="D123" s="297"/>
      <c r="E123" s="297"/>
      <c r="F123" s="297" t="s">
        <v>545</v>
      </c>
      <c r="G123" s="298"/>
      <c r="H123" s="297" t="s">
        <v>54</v>
      </c>
      <c r="I123" s="297" t="s">
        <v>57</v>
      </c>
      <c r="J123" s="297" t="s">
        <v>546</v>
      </c>
      <c r="K123" s="326"/>
    </row>
    <row r="124" s="1" customFormat="1" ht="17.25" customHeight="1">
      <c r="B124" s="325"/>
      <c r="C124" s="299" t="s">
        <v>547</v>
      </c>
      <c r="D124" s="299"/>
      <c r="E124" s="299"/>
      <c r="F124" s="300" t="s">
        <v>548</v>
      </c>
      <c r="G124" s="301"/>
      <c r="H124" s="299"/>
      <c r="I124" s="299"/>
      <c r="J124" s="299" t="s">
        <v>549</v>
      </c>
      <c r="K124" s="326"/>
    </row>
    <row r="125" s="1" customFormat="1" ht="5.25" customHeight="1">
      <c r="B125" s="327"/>
      <c r="C125" s="302"/>
      <c r="D125" s="302"/>
      <c r="E125" s="302"/>
      <c r="F125" s="302"/>
      <c r="G125" s="328"/>
      <c r="H125" s="302"/>
      <c r="I125" s="302"/>
      <c r="J125" s="302"/>
      <c r="K125" s="329"/>
    </row>
    <row r="126" s="1" customFormat="1" ht="15" customHeight="1">
      <c r="B126" s="327"/>
      <c r="C126" s="282" t="s">
        <v>553</v>
      </c>
      <c r="D126" s="304"/>
      <c r="E126" s="304"/>
      <c r="F126" s="305" t="s">
        <v>550</v>
      </c>
      <c r="G126" s="282"/>
      <c r="H126" s="282" t="s">
        <v>590</v>
      </c>
      <c r="I126" s="282" t="s">
        <v>552</v>
      </c>
      <c r="J126" s="282">
        <v>120</v>
      </c>
      <c r="K126" s="330"/>
    </row>
    <row r="127" s="1" customFormat="1" ht="15" customHeight="1">
      <c r="B127" s="327"/>
      <c r="C127" s="282" t="s">
        <v>599</v>
      </c>
      <c r="D127" s="282"/>
      <c r="E127" s="282"/>
      <c r="F127" s="305" t="s">
        <v>550</v>
      </c>
      <c r="G127" s="282"/>
      <c r="H127" s="282" t="s">
        <v>600</v>
      </c>
      <c r="I127" s="282" t="s">
        <v>552</v>
      </c>
      <c r="J127" s="282" t="s">
        <v>601</v>
      </c>
      <c r="K127" s="330"/>
    </row>
    <row r="128" s="1" customFormat="1" ht="15" customHeight="1">
      <c r="B128" s="327"/>
      <c r="C128" s="282" t="s">
        <v>498</v>
      </c>
      <c r="D128" s="282"/>
      <c r="E128" s="282"/>
      <c r="F128" s="305" t="s">
        <v>550</v>
      </c>
      <c r="G128" s="282"/>
      <c r="H128" s="282" t="s">
        <v>602</v>
      </c>
      <c r="I128" s="282" t="s">
        <v>552</v>
      </c>
      <c r="J128" s="282" t="s">
        <v>601</v>
      </c>
      <c r="K128" s="330"/>
    </row>
    <row r="129" s="1" customFormat="1" ht="15" customHeight="1">
      <c r="B129" s="327"/>
      <c r="C129" s="282" t="s">
        <v>561</v>
      </c>
      <c r="D129" s="282"/>
      <c r="E129" s="282"/>
      <c r="F129" s="305" t="s">
        <v>556</v>
      </c>
      <c r="G129" s="282"/>
      <c r="H129" s="282" t="s">
        <v>562</v>
      </c>
      <c r="I129" s="282" t="s">
        <v>552</v>
      </c>
      <c r="J129" s="282">
        <v>15</v>
      </c>
      <c r="K129" s="330"/>
    </row>
    <row r="130" s="1" customFormat="1" ht="15" customHeight="1">
      <c r="B130" s="327"/>
      <c r="C130" s="308" t="s">
        <v>563</v>
      </c>
      <c r="D130" s="308"/>
      <c r="E130" s="308"/>
      <c r="F130" s="309" t="s">
        <v>556</v>
      </c>
      <c r="G130" s="308"/>
      <c r="H130" s="308" t="s">
        <v>564</v>
      </c>
      <c r="I130" s="308" t="s">
        <v>552</v>
      </c>
      <c r="J130" s="308">
        <v>15</v>
      </c>
      <c r="K130" s="330"/>
    </row>
    <row r="131" s="1" customFormat="1" ht="15" customHeight="1">
      <c r="B131" s="327"/>
      <c r="C131" s="308" t="s">
        <v>565</v>
      </c>
      <c r="D131" s="308"/>
      <c r="E131" s="308"/>
      <c r="F131" s="309" t="s">
        <v>556</v>
      </c>
      <c r="G131" s="308"/>
      <c r="H131" s="308" t="s">
        <v>566</v>
      </c>
      <c r="I131" s="308" t="s">
        <v>552</v>
      </c>
      <c r="J131" s="308">
        <v>20</v>
      </c>
      <c r="K131" s="330"/>
    </row>
    <row r="132" s="1" customFormat="1" ht="15" customHeight="1">
      <c r="B132" s="327"/>
      <c r="C132" s="308" t="s">
        <v>567</v>
      </c>
      <c r="D132" s="308"/>
      <c r="E132" s="308"/>
      <c r="F132" s="309" t="s">
        <v>556</v>
      </c>
      <c r="G132" s="308"/>
      <c r="H132" s="308" t="s">
        <v>568</v>
      </c>
      <c r="I132" s="308" t="s">
        <v>552</v>
      </c>
      <c r="J132" s="308">
        <v>20</v>
      </c>
      <c r="K132" s="330"/>
    </row>
    <row r="133" s="1" customFormat="1" ht="15" customHeight="1">
      <c r="B133" s="327"/>
      <c r="C133" s="282" t="s">
        <v>555</v>
      </c>
      <c r="D133" s="282"/>
      <c r="E133" s="282"/>
      <c r="F133" s="305" t="s">
        <v>556</v>
      </c>
      <c r="G133" s="282"/>
      <c r="H133" s="282" t="s">
        <v>590</v>
      </c>
      <c r="I133" s="282" t="s">
        <v>552</v>
      </c>
      <c r="J133" s="282">
        <v>50</v>
      </c>
      <c r="K133" s="330"/>
    </row>
    <row r="134" s="1" customFormat="1" ht="15" customHeight="1">
      <c r="B134" s="327"/>
      <c r="C134" s="282" t="s">
        <v>569</v>
      </c>
      <c r="D134" s="282"/>
      <c r="E134" s="282"/>
      <c r="F134" s="305" t="s">
        <v>556</v>
      </c>
      <c r="G134" s="282"/>
      <c r="H134" s="282" t="s">
        <v>590</v>
      </c>
      <c r="I134" s="282" t="s">
        <v>552</v>
      </c>
      <c r="J134" s="282">
        <v>50</v>
      </c>
      <c r="K134" s="330"/>
    </row>
    <row r="135" s="1" customFormat="1" ht="15" customHeight="1">
      <c r="B135" s="327"/>
      <c r="C135" s="282" t="s">
        <v>575</v>
      </c>
      <c r="D135" s="282"/>
      <c r="E135" s="282"/>
      <c r="F135" s="305" t="s">
        <v>556</v>
      </c>
      <c r="G135" s="282"/>
      <c r="H135" s="282" t="s">
        <v>590</v>
      </c>
      <c r="I135" s="282" t="s">
        <v>552</v>
      </c>
      <c r="J135" s="282">
        <v>50</v>
      </c>
      <c r="K135" s="330"/>
    </row>
    <row r="136" s="1" customFormat="1" ht="15" customHeight="1">
      <c r="B136" s="327"/>
      <c r="C136" s="282" t="s">
        <v>577</v>
      </c>
      <c r="D136" s="282"/>
      <c r="E136" s="282"/>
      <c r="F136" s="305" t="s">
        <v>556</v>
      </c>
      <c r="G136" s="282"/>
      <c r="H136" s="282" t="s">
        <v>590</v>
      </c>
      <c r="I136" s="282" t="s">
        <v>552</v>
      </c>
      <c r="J136" s="282">
        <v>50</v>
      </c>
      <c r="K136" s="330"/>
    </row>
    <row r="137" s="1" customFormat="1" ht="15" customHeight="1">
      <c r="B137" s="327"/>
      <c r="C137" s="282" t="s">
        <v>578</v>
      </c>
      <c r="D137" s="282"/>
      <c r="E137" s="282"/>
      <c r="F137" s="305" t="s">
        <v>556</v>
      </c>
      <c r="G137" s="282"/>
      <c r="H137" s="282" t="s">
        <v>603</v>
      </c>
      <c r="I137" s="282" t="s">
        <v>552</v>
      </c>
      <c r="J137" s="282">
        <v>255</v>
      </c>
      <c r="K137" s="330"/>
    </row>
    <row r="138" s="1" customFormat="1" ht="15" customHeight="1">
      <c r="B138" s="327"/>
      <c r="C138" s="282" t="s">
        <v>580</v>
      </c>
      <c r="D138" s="282"/>
      <c r="E138" s="282"/>
      <c r="F138" s="305" t="s">
        <v>550</v>
      </c>
      <c r="G138" s="282"/>
      <c r="H138" s="282" t="s">
        <v>604</v>
      </c>
      <c r="I138" s="282" t="s">
        <v>582</v>
      </c>
      <c r="J138" s="282"/>
      <c r="K138" s="330"/>
    </row>
    <row r="139" s="1" customFormat="1" ht="15" customHeight="1">
      <c r="B139" s="327"/>
      <c r="C139" s="282" t="s">
        <v>583</v>
      </c>
      <c r="D139" s="282"/>
      <c r="E139" s="282"/>
      <c r="F139" s="305" t="s">
        <v>550</v>
      </c>
      <c r="G139" s="282"/>
      <c r="H139" s="282" t="s">
        <v>605</v>
      </c>
      <c r="I139" s="282" t="s">
        <v>585</v>
      </c>
      <c r="J139" s="282"/>
      <c r="K139" s="330"/>
    </row>
    <row r="140" s="1" customFormat="1" ht="15" customHeight="1">
      <c r="B140" s="327"/>
      <c r="C140" s="282" t="s">
        <v>586</v>
      </c>
      <c r="D140" s="282"/>
      <c r="E140" s="282"/>
      <c r="F140" s="305" t="s">
        <v>550</v>
      </c>
      <c r="G140" s="282"/>
      <c r="H140" s="282" t="s">
        <v>586</v>
      </c>
      <c r="I140" s="282" t="s">
        <v>585</v>
      </c>
      <c r="J140" s="282"/>
      <c r="K140" s="330"/>
    </row>
    <row r="141" s="1" customFormat="1" ht="15" customHeight="1">
      <c r="B141" s="327"/>
      <c r="C141" s="282" t="s">
        <v>38</v>
      </c>
      <c r="D141" s="282"/>
      <c r="E141" s="282"/>
      <c r="F141" s="305" t="s">
        <v>550</v>
      </c>
      <c r="G141" s="282"/>
      <c r="H141" s="282" t="s">
        <v>606</v>
      </c>
      <c r="I141" s="282" t="s">
        <v>585</v>
      </c>
      <c r="J141" s="282"/>
      <c r="K141" s="330"/>
    </row>
    <row r="142" s="1" customFormat="1" ht="15" customHeight="1">
      <c r="B142" s="327"/>
      <c r="C142" s="282" t="s">
        <v>607</v>
      </c>
      <c r="D142" s="282"/>
      <c r="E142" s="282"/>
      <c r="F142" s="305" t="s">
        <v>550</v>
      </c>
      <c r="G142" s="282"/>
      <c r="H142" s="282" t="s">
        <v>608</v>
      </c>
      <c r="I142" s="282" t="s">
        <v>585</v>
      </c>
      <c r="J142" s="282"/>
      <c r="K142" s="330"/>
    </row>
    <row r="143" s="1" customFormat="1" ht="15" customHeight="1">
      <c r="B143" s="331"/>
      <c r="C143" s="332"/>
      <c r="D143" s="332"/>
      <c r="E143" s="332"/>
      <c r="F143" s="332"/>
      <c r="G143" s="332"/>
      <c r="H143" s="332"/>
      <c r="I143" s="332"/>
      <c r="J143" s="332"/>
      <c r="K143" s="333"/>
    </row>
    <row r="144" s="1" customFormat="1" ht="18.75" customHeight="1">
      <c r="B144" s="318"/>
      <c r="C144" s="318"/>
      <c r="D144" s="318"/>
      <c r="E144" s="318"/>
      <c r="F144" s="319"/>
      <c r="G144" s="318"/>
      <c r="H144" s="318"/>
      <c r="I144" s="318"/>
      <c r="J144" s="318"/>
      <c r="K144" s="318"/>
    </row>
    <row r="145" s="1" customFormat="1" ht="18.75" customHeight="1">
      <c r="B145" s="290"/>
      <c r="C145" s="290"/>
      <c r="D145" s="290"/>
      <c r="E145" s="290"/>
      <c r="F145" s="290"/>
      <c r="G145" s="290"/>
      <c r="H145" s="290"/>
      <c r="I145" s="290"/>
      <c r="J145" s="290"/>
      <c r="K145" s="290"/>
    </row>
    <row r="146" s="1" customFormat="1" ht="7.5" customHeight="1">
      <c r="B146" s="291"/>
      <c r="C146" s="292"/>
      <c r="D146" s="292"/>
      <c r="E146" s="292"/>
      <c r="F146" s="292"/>
      <c r="G146" s="292"/>
      <c r="H146" s="292"/>
      <c r="I146" s="292"/>
      <c r="J146" s="292"/>
      <c r="K146" s="293"/>
    </row>
    <row r="147" s="1" customFormat="1" ht="45" customHeight="1">
      <c r="B147" s="294"/>
      <c r="C147" s="295" t="s">
        <v>609</v>
      </c>
      <c r="D147" s="295"/>
      <c r="E147" s="295"/>
      <c r="F147" s="295"/>
      <c r="G147" s="295"/>
      <c r="H147" s="295"/>
      <c r="I147" s="295"/>
      <c r="J147" s="295"/>
      <c r="K147" s="296"/>
    </row>
    <row r="148" s="1" customFormat="1" ht="17.25" customHeight="1">
      <c r="B148" s="294"/>
      <c r="C148" s="297" t="s">
        <v>544</v>
      </c>
      <c r="D148" s="297"/>
      <c r="E148" s="297"/>
      <c r="F148" s="297" t="s">
        <v>545</v>
      </c>
      <c r="G148" s="298"/>
      <c r="H148" s="297" t="s">
        <v>54</v>
      </c>
      <c r="I148" s="297" t="s">
        <v>57</v>
      </c>
      <c r="J148" s="297" t="s">
        <v>546</v>
      </c>
      <c r="K148" s="296"/>
    </row>
    <row r="149" s="1" customFormat="1" ht="17.25" customHeight="1">
      <c r="B149" s="294"/>
      <c r="C149" s="299" t="s">
        <v>547</v>
      </c>
      <c r="D149" s="299"/>
      <c r="E149" s="299"/>
      <c r="F149" s="300" t="s">
        <v>548</v>
      </c>
      <c r="G149" s="301"/>
      <c r="H149" s="299"/>
      <c r="I149" s="299"/>
      <c r="J149" s="299" t="s">
        <v>549</v>
      </c>
      <c r="K149" s="296"/>
    </row>
    <row r="150" s="1" customFormat="1" ht="5.25" customHeight="1">
      <c r="B150" s="307"/>
      <c r="C150" s="302"/>
      <c r="D150" s="302"/>
      <c r="E150" s="302"/>
      <c r="F150" s="302"/>
      <c r="G150" s="303"/>
      <c r="H150" s="302"/>
      <c r="I150" s="302"/>
      <c r="J150" s="302"/>
      <c r="K150" s="330"/>
    </row>
    <row r="151" s="1" customFormat="1" ht="15" customHeight="1">
      <c r="B151" s="307"/>
      <c r="C151" s="334" t="s">
        <v>553</v>
      </c>
      <c r="D151" s="282"/>
      <c r="E151" s="282"/>
      <c r="F151" s="335" t="s">
        <v>550</v>
      </c>
      <c r="G151" s="282"/>
      <c r="H151" s="334" t="s">
        <v>590</v>
      </c>
      <c r="I151" s="334" t="s">
        <v>552</v>
      </c>
      <c r="J151" s="334">
        <v>120</v>
      </c>
      <c r="K151" s="330"/>
    </row>
    <row r="152" s="1" customFormat="1" ht="15" customHeight="1">
      <c r="B152" s="307"/>
      <c r="C152" s="334" t="s">
        <v>599</v>
      </c>
      <c r="D152" s="282"/>
      <c r="E152" s="282"/>
      <c r="F152" s="335" t="s">
        <v>550</v>
      </c>
      <c r="G152" s="282"/>
      <c r="H152" s="334" t="s">
        <v>610</v>
      </c>
      <c r="I152" s="334" t="s">
        <v>552</v>
      </c>
      <c r="J152" s="334" t="s">
        <v>601</v>
      </c>
      <c r="K152" s="330"/>
    </row>
    <row r="153" s="1" customFormat="1" ht="15" customHeight="1">
      <c r="B153" s="307"/>
      <c r="C153" s="334" t="s">
        <v>498</v>
      </c>
      <c r="D153" s="282"/>
      <c r="E153" s="282"/>
      <c r="F153" s="335" t="s">
        <v>550</v>
      </c>
      <c r="G153" s="282"/>
      <c r="H153" s="334" t="s">
        <v>611</v>
      </c>
      <c r="I153" s="334" t="s">
        <v>552</v>
      </c>
      <c r="J153" s="334" t="s">
        <v>601</v>
      </c>
      <c r="K153" s="330"/>
    </row>
    <row r="154" s="1" customFormat="1" ht="15" customHeight="1">
      <c r="B154" s="307"/>
      <c r="C154" s="334" t="s">
        <v>555</v>
      </c>
      <c r="D154" s="282"/>
      <c r="E154" s="282"/>
      <c r="F154" s="335" t="s">
        <v>556</v>
      </c>
      <c r="G154" s="282"/>
      <c r="H154" s="334" t="s">
        <v>590</v>
      </c>
      <c r="I154" s="334" t="s">
        <v>552</v>
      </c>
      <c r="J154" s="334">
        <v>50</v>
      </c>
      <c r="K154" s="330"/>
    </row>
    <row r="155" s="1" customFormat="1" ht="15" customHeight="1">
      <c r="B155" s="307"/>
      <c r="C155" s="334" t="s">
        <v>558</v>
      </c>
      <c r="D155" s="282"/>
      <c r="E155" s="282"/>
      <c r="F155" s="335" t="s">
        <v>550</v>
      </c>
      <c r="G155" s="282"/>
      <c r="H155" s="334" t="s">
        <v>590</v>
      </c>
      <c r="I155" s="334" t="s">
        <v>560</v>
      </c>
      <c r="J155" s="334"/>
      <c r="K155" s="330"/>
    </row>
    <row r="156" s="1" customFormat="1" ht="15" customHeight="1">
      <c r="B156" s="307"/>
      <c r="C156" s="334" t="s">
        <v>569</v>
      </c>
      <c r="D156" s="282"/>
      <c r="E156" s="282"/>
      <c r="F156" s="335" t="s">
        <v>556</v>
      </c>
      <c r="G156" s="282"/>
      <c r="H156" s="334" t="s">
        <v>590</v>
      </c>
      <c r="I156" s="334" t="s">
        <v>552</v>
      </c>
      <c r="J156" s="334">
        <v>50</v>
      </c>
      <c r="K156" s="330"/>
    </row>
    <row r="157" s="1" customFormat="1" ht="15" customHeight="1">
      <c r="B157" s="307"/>
      <c r="C157" s="334" t="s">
        <v>577</v>
      </c>
      <c r="D157" s="282"/>
      <c r="E157" s="282"/>
      <c r="F157" s="335" t="s">
        <v>556</v>
      </c>
      <c r="G157" s="282"/>
      <c r="H157" s="334" t="s">
        <v>590</v>
      </c>
      <c r="I157" s="334" t="s">
        <v>552</v>
      </c>
      <c r="J157" s="334">
        <v>50</v>
      </c>
      <c r="K157" s="330"/>
    </row>
    <row r="158" s="1" customFormat="1" ht="15" customHeight="1">
      <c r="B158" s="307"/>
      <c r="C158" s="334" t="s">
        <v>575</v>
      </c>
      <c r="D158" s="282"/>
      <c r="E158" s="282"/>
      <c r="F158" s="335" t="s">
        <v>556</v>
      </c>
      <c r="G158" s="282"/>
      <c r="H158" s="334" t="s">
        <v>590</v>
      </c>
      <c r="I158" s="334" t="s">
        <v>552</v>
      </c>
      <c r="J158" s="334">
        <v>50</v>
      </c>
      <c r="K158" s="330"/>
    </row>
    <row r="159" s="1" customFormat="1" ht="15" customHeight="1">
      <c r="B159" s="307"/>
      <c r="C159" s="334" t="s">
        <v>87</v>
      </c>
      <c r="D159" s="282"/>
      <c r="E159" s="282"/>
      <c r="F159" s="335" t="s">
        <v>550</v>
      </c>
      <c r="G159" s="282"/>
      <c r="H159" s="334" t="s">
        <v>612</v>
      </c>
      <c r="I159" s="334" t="s">
        <v>552</v>
      </c>
      <c r="J159" s="334" t="s">
        <v>613</v>
      </c>
      <c r="K159" s="330"/>
    </row>
    <row r="160" s="1" customFormat="1" ht="15" customHeight="1">
      <c r="B160" s="307"/>
      <c r="C160" s="334" t="s">
        <v>614</v>
      </c>
      <c r="D160" s="282"/>
      <c r="E160" s="282"/>
      <c r="F160" s="335" t="s">
        <v>550</v>
      </c>
      <c r="G160" s="282"/>
      <c r="H160" s="334" t="s">
        <v>615</v>
      </c>
      <c r="I160" s="334" t="s">
        <v>585</v>
      </c>
      <c r="J160" s="334"/>
      <c r="K160" s="330"/>
    </row>
    <row r="161" s="1" customFormat="1" ht="15" customHeight="1">
      <c r="B161" s="336"/>
      <c r="C161" s="316"/>
      <c r="D161" s="316"/>
      <c r="E161" s="316"/>
      <c r="F161" s="316"/>
      <c r="G161" s="316"/>
      <c r="H161" s="316"/>
      <c r="I161" s="316"/>
      <c r="J161" s="316"/>
      <c r="K161" s="337"/>
    </row>
    <row r="162" s="1" customFormat="1" ht="18.75" customHeight="1">
      <c r="B162" s="318"/>
      <c r="C162" s="328"/>
      <c r="D162" s="328"/>
      <c r="E162" s="328"/>
      <c r="F162" s="338"/>
      <c r="G162" s="328"/>
      <c r="H162" s="328"/>
      <c r="I162" s="328"/>
      <c r="J162" s="328"/>
      <c r="K162" s="318"/>
    </row>
    <row r="163" s="1" customFormat="1" ht="18.75" customHeight="1">
      <c r="B163" s="290"/>
      <c r="C163" s="290"/>
      <c r="D163" s="290"/>
      <c r="E163" s="290"/>
      <c r="F163" s="290"/>
      <c r="G163" s="290"/>
      <c r="H163" s="290"/>
      <c r="I163" s="290"/>
      <c r="J163" s="290"/>
      <c r="K163" s="290"/>
    </row>
    <row r="164" s="1" customFormat="1" ht="7.5" customHeight="1">
      <c r="B164" s="269"/>
      <c r="C164" s="270"/>
      <c r="D164" s="270"/>
      <c r="E164" s="270"/>
      <c r="F164" s="270"/>
      <c r="G164" s="270"/>
      <c r="H164" s="270"/>
      <c r="I164" s="270"/>
      <c r="J164" s="270"/>
      <c r="K164" s="271"/>
    </row>
    <row r="165" s="1" customFormat="1" ht="45" customHeight="1">
      <c r="B165" s="272"/>
      <c r="C165" s="273" t="s">
        <v>616</v>
      </c>
      <c r="D165" s="273"/>
      <c r="E165" s="273"/>
      <c r="F165" s="273"/>
      <c r="G165" s="273"/>
      <c r="H165" s="273"/>
      <c r="I165" s="273"/>
      <c r="J165" s="273"/>
      <c r="K165" s="274"/>
    </row>
    <row r="166" s="1" customFormat="1" ht="17.25" customHeight="1">
      <c r="B166" s="272"/>
      <c r="C166" s="297" t="s">
        <v>544</v>
      </c>
      <c r="D166" s="297"/>
      <c r="E166" s="297"/>
      <c r="F166" s="297" t="s">
        <v>545</v>
      </c>
      <c r="G166" s="339"/>
      <c r="H166" s="340" t="s">
        <v>54</v>
      </c>
      <c r="I166" s="340" t="s">
        <v>57</v>
      </c>
      <c r="J166" s="297" t="s">
        <v>546</v>
      </c>
      <c r="K166" s="274"/>
    </row>
    <row r="167" s="1" customFormat="1" ht="17.25" customHeight="1">
      <c r="B167" s="275"/>
      <c r="C167" s="299" t="s">
        <v>547</v>
      </c>
      <c r="D167" s="299"/>
      <c r="E167" s="299"/>
      <c r="F167" s="300" t="s">
        <v>548</v>
      </c>
      <c r="G167" s="341"/>
      <c r="H167" s="342"/>
      <c r="I167" s="342"/>
      <c r="J167" s="299" t="s">
        <v>549</v>
      </c>
      <c r="K167" s="277"/>
    </row>
    <row r="168" s="1" customFormat="1" ht="5.25" customHeight="1">
      <c r="B168" s="307"/>
      <c r="C168" s="302"/>
      <c r="D168" s="302"/>
      <c r="E168" s="302"/>
      <c r="F168" s="302"/>
      <c r="G168" s="303"/>
      <c r="H168" s="302"/>
      <c r="I168" s="302"/>
      <c r="J168" s="302"/>
      <c r="K168" s="330"/>
    </row>
    <row r="169" s="1" customFormat="1" ht="15" customHeight="1">
      <c r="B169" s="307"/>
      <c r="C169" s="282" t="s">
        <v>553</v>
      </c>
      <c r="D169" s="282"/>
      <c r="E169" s="282"/>
      <c r="F169" s="305" t="s">
        <v>550</v>
      </c>
      <c r="G169" s="282"/>
      <c r="H169" s="282" t="s">
        <v>590</v>
      </c>
      <c r="I169" s="282" t="s">
        <v>552</v>
      </c>
      <c r="J169" s="282">
        <v>120</v>
      </c>
      <c r="K169" s="330"/>
    </row>
    <row r="170" s="1" customFormat="1" ht="15" customHeight="1">
      <c r="B170" s="307"/>
      <c r="C170" s="282" t="s">
        <v>599</v>
      </c>
      <c r="D170" s="282"/>
      <c r="E170" s="282"/>
      <c r="F170" s="305" t="s">
        <v>550</v>
      </c>
      <c r="G170" s="282"/>
      <c r="H170" s="282" t="s">
        <v>600</v>
      </c>
      <c r="I170" s="282" t="s">
        <v>552</v>
      </c>
      <c r="J170" s="282" t="s">
        <v>601</v>
      </c>
      <c r="K170" s="330"/>
    </row>
    <row r="171" s="1" customFormat="1" ht="15" customHeight="1">
      <c r="B171" s="307"/>
      <c r="C171" s="282" t="s">
        <v>498</v>
      </c>
      <c r="D171" s="282"/>
      <c r="E171" s="282"/>
      <c r="F171" s="305" t="s">
        <v>550</v>
      </c>
      <c r="G171" s="282"/>
      <c r="H171" s="282" t="s">
        <v>617</v>
      </c>
      <c r="I171" s="282" t="s">
        <v>552</v>
      </c>
      <c r="J171" s="282" t="s">
        <v>601</v>
      </c>
      <c r="K171" s="330"/>
    </row>
    <row r="172" s="1" customFormat="1" ht="15" customHeight="1">
      <c r="B172" s="307"/>
      <c r="C172" s="282" t="s">
        <v>555</v>
      </c>
      <c r="D172" s="282"/>
      <c r="E172" s="282"/>
      <c r="F172" s="305" t="s">
        <v>556</v>
      </c>
      <c r="G172" s="282"/>
      <c r="H172" s="282" t="s">
        <v>617</v>
      </c>
      <c r="I172" s="282" t="s">
        <v>552</v>
      </c>
      <c r="J172" s="282">
        <v>50</v>
      </c>
      <c r="K172" s="330"/>
    </row>
    <row r="173" s="1" customFormat="1" ht="15" customHeight="1">
      <c r="B173" s="307"/>
      <c r="C173" s="282" t="s">
        <v>558</v>
      </c>
      <c r="D173" s="282"/>
      <c r="E173" s="282"/>
      <c r="F173" s="305" t="s">
        <v>550</v>
      </c>
      <c r="G173" s="282"/>
      <c r="H173" s="282" t="s">
        <v>617</v>
      </c>
      <c r="I173" s="282" t="s">
        <v>560</v>
      </c>
      <c r="J173" s="282"/>
      <c r="K173" s="330"/>
    </row>
    <row r="174" s="1" customFormat="1" ht="15" customHeight="1">
      <c r="B174" s="307"/>
      <c r="C174" s="282" t="s">
        <v>569</v>
      </c>
      <c r="D174" s="282"/>
      <c r="E174" s="282"/>
      <c r="F174" s="305" t="s">
        <v>556</v>
      </c>
      <c r="G174" s="282"/>
      <c r="H174" s="282" t="s">
        <v>617</v>
      </c>
      <c r="I174" s="282" t="s">
        <v>552</v>
      </c>
      <c r="J174" s="282">
        <v>50</v>
      </c>
      <c r="K174" s="330"/>
    </row>
    <row r="175" s="1" customFormat="1" ht="15" customHeight="1">
      <c r="B175" s="307"/>
      <c r="C175" s="282" t="s">
        <v>577</v>
      </c>
      <c r="D175" s="282"/>
      <c r="E175" s="282"/>
      <c r="F175" s="305" t="s">
        <v>556</v>
      </c>
      <c r="G175" s="282"/>
      <c r="H175" s="282" t="s">
        <v>617</v>
      </c>
      <c r="I175" s="282" t="s">
        <v>552</v>
      </c>
      <c r="J175" s="282">
        <v>50</v>
      </c>
      <c r="K175" s="330"/>
    </row>
    <row r="176" s="1" customFormat="1" ht="15" customHeight="1">
      <c r="B176" s="307"/>
      <c r="C176" s="282" t="s">
        <v>575</v>
      </c>
      <c r="D176" s="282"/>
      <c r="E176" s="282"/>
      <c r="F176" s="305" t="s">
        <v>556</v>
      </c>
      <c r="G176" s="282"/>
      <c r="H176" s="282" t="s">
        <v>617</v>
      </c>
      <c r="I176" s="282" t="s">
        <v>552</v>
      </c>
      <c r="J176" s="282">
        <v>50</v>
      </c>
      <c r="K176" s="330"/>
    </row>
    <row r="177" s="1" customFormat="1" ht="15" customHeight="1">
      <c r="B177" s="307"/>
      <c r="C177" s="282" t="s">
        <v>104</v>
      </c>
      <c r="D177" s="282"/>
      <c r="E177" s="282"/>
      <c r="F177" s="305" t="s">
        <v>550</v>
      </c>
      <c r="G177" s="282"/>
      <c r="H177" s="282" t="s">
        <v>618</v>
      </c>
      <c r="I177" s="282" t="s">
        <v>619</v>
      </c>
      <c r="J177" s="282"/>
      <c r="K177" s="330"/>
    </row>
    <row r="178" s="1" customFormat="1" ht="15" customHeight="1">
      <c r="B178" s="307"/>
      <c r="C178" s="282" t="s">
        <v>57</v>
      </c>
      <c r="D178" s="282"/>
      <c r="E178" s="282"/>
      <c r="F178" s="305" t="s">
        <v>550</v>
      </c>
      <c r="G178" s="282"/>
      <c r="H178" s="282" t="s">
        <v>620</v>
      </c>
      <c r="I178" s="282" t="s">
        <v>621</v>
      </c>
      <c r="J178" s="282">
        <v>1</v>
      </c>
      <c r="K178" s="330"/>
    </row>
    <row r="179" s="1" customFormat="1" ht="15" customHeight="1">
      <c r="B179" s="307"/>
      <c r="C179" s="282" t="s">
        <v>53</v>
      </c>
      <c r="D179" s="282"/>
      <c r="E179" s="282"/>
      <c r="F179" s="305" t="s">
        <v>550</v>
      </c>
      <c r="G179" s="282"/>
      <c r="H179" s="282" t="s">
        <v>622</v>
      </c>
      <c r="I179" s="282" t="s">
        <v>552</v>
      </c>
      <c r="J179" s="282">
        <v>20</v>
      </c>
      <c r="K179" s="330"/>
    </row>
    <row r="180" s="1" customFormat="1" ht="15" customHeight="1">
      <c r="B180" s="307"/>
      <c r="C180" s="282" t="s">
        <v>54</v>
      </c>
      <c r="D180" s="282"/>
      <c r="E180" s="282"/>
      <c r="F180" s="305" t="s">
        <v>550</v>
      </c>
      <c r="G180" s="282"/>
      <c r="H180" s="282" t="s">
        <v>623</v>
      </c>
      <c r="I180" s="282" t="s">
        <v>552</v>
      </c>
      <c r="J180" s="282">
        <v>255</v>
      </c>
      <c r="K180" s="330"/>
    </row>
    <row r="181" s="1" customFormat="1" ht="15" customHeight="1">
      <c r="B181" s="307"/>
      <c r="C181" s="282" t="s">
        <v>105</v>
      </c>
      <c r="D181" s="282"/>
      <c r="E181" s="282"/>
      <c r="F181" s="305" t="s">
        <v>550</v>
      </c>
      <c r="G181" s="282"/>
      <c r="H181" s="282" t="s">
        <v>514</v>
      </c>
      <c r="I181" s="282" t="s">
        <v>552</v>
      </c>
      <c r="J181" s="282">
        <v>10</v>
      </c>
      <c r="K181" s="330"/>
    </row>
    <row r="182" s="1" customFormat="1" ht="15" customHeight="1">
      <c r="B182" s="307"/>
      <c r="C182" s="282" t="s">
        <v>106</v>
      </c>
      <c r="D182" s="282"/>
      <c r="E182" s="282"/>
      <c r="F182" s="305" t="s">
        <v>550</v>
      </c>
      <c r="G182" s="282"/>
      <c r="H182" s="282" t="s">
        <v>624</v>
      </c>
      <c r="I182" s="282" t="s">
        <v>585</v>
      </c>
      <c r="J182" s="282"/>
      <c r="K182" s="330"/>
    </row>
    <row r="183" s="1" customFormat="1" ht="15" customHeight="1">
      <c r="B183" s="307"/>
      <c r="C183" s="282" t="s">
        <v>625</v>
      </c>
      <c r="D183" s="282"/>
      <c r="E183" s="282"/>
      <c r="F183" s="305" t="s">
        <v>550</v>
      </c>
      <c r="G183" s="282"/>
      <c r="H183" s="282" t="s">
        <v>626</v>
      </c>
      <c r="I183" s="282" t="s">
        <v>585</v>
      </c>
      <c r="J183" s="282"/>
      <c r="K183" s="330"/>
    </row>
    <row r="184" s="1" customFormat="1" ht="15" customHeight="1">
      <c r="B184" s="307"/>
      <c r="C184" s="282" t="s">
        <v>614</v>
      </c>
      <c r="D184" s="282"/>
      <c r="E184" s="282"/>
      <c r="F184" s="305" t="s">
        <v>550</v>
      </c>
      <c r="G184" s="282"/>
      <c r="H184" s="282" t="s">
        <v>627</v>
      </c>
      <c r="I184" s="282" t="s">
        <v>585</v>
      </c>
      <c r="J184" s="282"/>
      <c r="K184" s="330"/>
    </row>
    <row r="185" s="1" customFormat="1" ht="15" customHeight="1">
      <c r="B185" s="307"/>
      <c r="C185" s="282" t="s">
        <v>108</v>
      </c>
      <c r="D185" s="282"/>
      <c r="E185" s="282"/>
      <c r="F185" s="305" t="s">
        <v>556</v>
      </c>
      <c r="G185" s="282"/>
      <c r="H185" s="282" t="s">
        <v>628</v>
      </c>
      <c r="I185" s="282" t="s">
        <v>552</v>
      </c>
      <c r="J185" s="282">
        <v>50</v>
      </c>
      <c r="K185" s="330"/>
    </row>
    <row r="186" s="1" customFormat="1" ht="15" customHeight="1">
      <c r="B186" s="307"/>
      <c r="C186" s="282" t="s">
        <v>629</v>
      </c>
      <c r="D186" s="282"/>
      <c r="E186" s="282"/>
      <c r="F186" s="305" t="s">
        <v>556</v>
      </c>
      <c r="G186" s="282"/>
      <c r="H186" s="282" t="s">
        <v>630</v>
      </c>
      <c r="I186" s="282" t="s">
        <v>631</v>
      </c>
      <c r="J186" s="282"/>
      <c r="K186" s="330"/>
    </row>
    <row r="187" s="1" customFormat="1" ht="15" customHeight="1">
      <c r="B187" s="307"/>
      <c r="C187" s="282" t="s">
        <v>632</v>
      </c>
      <c r="D187" s="282"/>
      <c r="E187" s="282"/>
      <c r="F187" s="305" t="s">
        <v>556</v>
      </c>
      <c r="G187" s="282"/>
      <c r="H187" s="282" t="s">
        <v>633</v>
      </c>
      <c r="I187" s="282" t="s">
        <v>631</v>
      </c>
      <c r="J187" s="282"/>
      <c r="K187" s="330"/>
    </row>
    <row r="188" s="1" customFormat="1" ht="15" customHeight="1">
      <c r="B188" s="307"/>
      <c r="C188" s="282" t="s">
        <v>634</v>
      </c>
      <c r="D188" s="282"/>
      <c r="E188" s="282"/>
      <c r="F188" s="305" t="s">
        <v>556</v>
      </c>
      <c r="G188" s="282"/>
      <c r="H188" s="282" t="s">
        <v>635</v>
      </c>
      <c r="I188" s="282" t="s">
        <v>631</v>
      </c>
      <c r="J188" s="282"/>
      <c r="K188" s="330"/>
    </row>
    <row r="189" s="1" customFormat="1" ht="15" customHeight="1">
      <c r="B189" s="307"/>
      <c r="C189" s="343" t="s">
        <v>636</v>
      </c>
      <c r="D189" s="282"/>
      <c r="E189" s="282"/>
      <c r="F189" s="305" t="s">
        <v>556</v>
      </c>
      <c r="G189" s="282"/>
      <c r="H189" s="282" t="s">
        <v>637</v>
      </c>
      <c r="I189" s="282" t="s">
        <v>638</v>
      </c>
      <c r="J189" s="344" t="s">
        <v>639</v>
      </c>
      <c r="K189" s="330"/>
    </row>
    <row r="190" s="17" customFormat="1" ht="15" customHeight="1">
      <c r="B190" s="345"/>
      <c r="C190" s="346" t="s">
        <v>640</v>
      </c>
      <c r="D190" s="347"/>
      <c r="E190" s="347"/>
      <c r="F190" s="348" t="s">
        <v>556</v>
      </c>
      <c r="G190" s="347"/>
      <c r="H190" s="347" t="s">
        <v>641</v>
      </c>
      <c r="I190" s="347" t="s">
        <v>638</v>
      </c>
      <c r="J190" s="349" t="s">
        <v>639</v>
      </c>
      <c r="K190" s="350"/>
    </row>
    <row r="191" s="1" customFormat="1" ht="15" customHeight="1">
      <c r="B191" s="307"/>
      <c r="C191" s="343" t="s">
        <v>42</v>
      </c>
      <c r="D191" s="282"/>
      <c r="E191" s="282"/>
      <c r="F191" s="305" t="s">
        <v>550</v>
      </c>
      <c r="G191" s="282"/>
      <c r="H191" s="279" t="s">
        <v>642</v>
      </c>
      <c r="I191" s="282" t="s">
        <v>643</v>
      </c>
      <c r="J191" s="282"/>
      <c r="K191" s="330"/>
    </row>
    <row r="192" s="1" customFormat="1" ht="15" customHeight="1">
      <c r="B192" s="307"/>
      <c r="C192" s="343" t="s">
        <v>644</v>
      </c>
      <c r="D192" s="282"/>
      <c r="E192" s="282"/>
      <c r="F192" s="305" t="s">
        <v>550</v>
      </c>
      <c r="G192" s="282"/>
      <c r="H192" s="282" t="s">
        <v>645</v>
      </c>
      <c r="I192" s="282" t="s">
        <v>585</v>
      </c>
      <c r="J192" s="282"/>
      <c r="K192" s="330"/>
    </row>
    <row r="193" s="1" customFormat="1" ht="15" customHeight="1">
      <c r="B193" s="307"/>
      <c r="C193" s="343" t="s">
        <v>646</v>
      </c>
      <c r="D193" s="282"/>
      <c r="E193" s="282"/>
      <c r="F193" s="305" t="s">
        <v>550</v>
      </c>
      <c r="G193" s="282"/>
      <c r="H193" s="282" t="s">
        <v>647</v>
      </c>
      <c r="I193" s="282" t="s">
        <v>585</v>
      </c>
      <c r="J193" s="282"/>
      <c r="K193" s="330"/>
    </row>
    <row r="194" s="1" customFormat="1" ht="15" customHeight="1">
      <c r="B194" s="307"/>
      <c r="C194" s="343" t="s">
        <v>648</v>
      </c>
      <c r="D194" s="282"/>
      <c r="E194" s="282"/>
      <c r="F194" s="305" t="s">
        <v>556</v>
      </c>
      <c r="G194" s="282"/>
      <c r="H194" s="282" t="s">
        <v>649</v>
      </c>
      <c r="I194" s="282" t="s">
        <v>585</v>
      </c>
      <c r="J194" s="282"/>
      <c r="K194" s="330"/>
    </row>
    <row r="195" s="1" customFormat="1" ht="15" customHeight="1">
      <c r="B195" s="336"/>
      <c r="C195" s="351"/>
      <c r="D195" s="316"/>
      <c r="E195" s="316"/>
      <c r="F195" s="316"/>
      <c r="G195" s="316"/>
      <c r="H195" s="316"/>
      <c r="I195" s="316"/>
      <c r="J195" s="316"/>
      <c r="K195" s="337"/>
    </row>
    <row r="196" s="1" customFormat="1" ht="18.75" customHeight="1">
      <c r="B196" s="318"/>
      <c r="C196" s="328"/>
      <c r="D196" s="328"/>
      <c r="E196" s="328"/>
      <c r="F196" s="338"/>
      <c r="G196" s="328"/>
      <c r="H196" s="328"/>
      <c r="I196" s="328"/>
      <c r="J196" s="328"/>
      <c r="K196" s="318"/>
    </row>
    <row r="197" s="1" customFormat="1" ht="18.75" customHeight="1">
      <c r="B197" s="318"/>
      <c r="C197" s="328"/>
      <c r="D197" s="328"/>
      <c r="E197" s="328"/>
      <c r="F197" s="338"/>
      <c r="G197" s="328"/>
      <c r="H197" s="328"/>
      <c r="I197" s="328"/>
      <c r="J197" s="328"/>
      <c r="K197" s="318"/>
    </row>
    <row r="198" s="1" customFormat="1" ht="18.75" customHeight="1">
      <c r="B198" s="290"/>
      <c r="C198" s="290"/>
      <c r="D198" s="290"/>
      <c r="E198" s="290"/>
      <c r="F198" s="290"/>
      <c r="G198" s="290"/>
      <c r="H198" s="290"/>
      <c r="I198" s="290"/>
      <c r="J198" s="290"/>
      <c r="K198" s="290"/>
    </row>
    <row r="199" s="1" customFormat="1" ht="13.5">
      <c r="B199" s="269"/>
      <c r="C199" s="270"/>
      <c r="D199" s="270"/>
      <c r="E199" s="270"/>
      <c r="F199" s="270"/>
      <c r="G199" s="270"/>
      <c r="H199" s="270"/>
      <c r="I199" s="270"/>
      <c r="J199" s="270"/>
      <c r="K199" s="271"/>
    </row>
    <row r="200" s="1" customFormat="1" ht="21">
      <c r="B200" s="272"/>
      <c r="C200" s="273" t="s">
        <v>650</v>
      </c>
      <c r="D200" s="273"/>
      <c r="E200" s="273"/>
      <c r="F200" s="273"/>
      <c r="G200" s="273"/>
      <c r="H200" s="273"/>
      <c r="I200" s="273"/>
      <c r="J200" s="273"/>
      <c r="K200" s="274"/>
    </row>
    <row r="201" s="1" customFormat="1" ht="25.5" customHeight="1">
      <c r="B201" s="272"/>
      <c r="C201" s="352" t="s">
        <v>651</v>
      </c>
      <c r="D201" s="352"/>
      <c r="E201" s="352"/>
      <c r="F201" s="352" t="s">
        <v>652</v>
      </c>
      <c r="G201" s="353"/>
      <c r="H201" s="352" t="s">
        <v>653</v>
      </c>
      <c r="I201" s="352"/>
      <c r="J201" s="352"/>
      <c r="K201" s="274"/>
    </row>
    <row r="202" s="1" customFormat="1" ht="5.25" customHeight="1">
      <c r="B202" s="307"/>
      <c r="C202" s="302"/>
      <c r="D202" s="302"/>
      <c r="E202" s="302"/>
      <c r="F202" s="302"/>
      <c r="G202" s="328"/>
      <c r="H202" s="302"/>
      <c r="I202" s="302"/>
      <c r="J202" s="302"/>
      <c r="K202" s="330"/>
    </row>
    <row r="203" s="1" customFormat="1" ht="15" customHeight="1">
      <c r="B203" s="307"/>
      <c r="C203" s="282" t="s">
        <v>643</v>
      </c>
      <c r="D203" s="282"/>
      <c r="E203" s="282"/>
      <c r="F203" s="305" t="s">
        <v>43</v>
      </c>
      <c r="G203" s="282"/>
      <c r="H203" s="282" t="s">
        <v>654</v>
      </c>
      <c r="I203" s="282"/>
      <c r="J203" s="282"/>
      <c r="K203" s="330"/>
    </row>
    <row r="204" s="1" customFormat="1" ht="15" customHeight="1">
      <c r="B204" s="307"/>
      <c r="C204" s="282"/>
      <c r="D204" s="282"/>
      <c r="E204" s="282"/>
      <c r="F204" s="305" t="s">
        <v>44</v>
      </c>
      <c r="G204" s="282"/>
      <c r="H204" s="282" t="s">
        <v>655</v>
      </c>
      <c r="I204" s="282"/>
      <c r="J204" s="282"/>
      <c r="K204" s="330"/>
    </row>
    <row r="205" s="1" customFormat="1" ht="15" customHeight="1">
      <c r="B205" s="307"/>
      <c r="C205" s="282"/>
      <c r="D205" s="282"/>
      <c r="E205" s="282"/>
      <c r="F205" s="305" t="s">
        <v>47</v>
      </c>
      <c r="G205" s="282"/>
      <c r="H205" s="282" t="s">
        <v>656</v>
      </c>
      <c r="I205" s="282"/>
      <c r="J205" s="282"/>
      <c r="K205" s="330"/>
    </row>
    <row r="206" s="1" customFormat="1" ht="15" customHeight="1">
      <c r="B206" s="307"/>
      <c r="C206" s="282"/>
      <c r="D206" s="282"/>
      <c r="E206" s="282"/>
      <c r="F206" s="305" t="s">
        <v>45</v>
      </c>
      <c r="G206" s="282"/>
      <c r="H206" s="282" t="s">
        <v>657</v>
      </c>
      <c r="I206" s="282"/>
      <c r="J206" s="282"/>
      <c r="K206" s="330"/>
    </row>
    <row r="207" s="1" customFormat="1" ht="15" customHeight="1">
      <c r="B207" s="307"/>
      <c r="C207" s="282"/>
      <c r="D207" s="282"/>
      <c r="E207" s="282"/>
      <c r="F207" s="305" t="s">
        <v>46</v>
      </c>
      <c r="G207" s="282"/>
      <c r="H207" s="282" t="s">
        <v>658</v>
      </c>
      <c r="I207" s="282"/>
      <c r="J207" s="282"/>
      <c r="K207" s="330"/>
    </row>
    <row r="208" s="1" customFormat="1" ht="15" customHeight="1">
      <c r="B208" s="307"/>
      <c r="C208" s="282"/>
      <c r="D208" s="282"/>
      <c r="E208" s="282"/>
      <c r="F208" s="305"/>
      <c r="G208" s="282"/>
      <c r="H208" s="282"/>
      <c r="I208" s="282"/>
      <c r="J208" s="282"/>
      <c r="K208" s="330"/>
    </row>
    <row r="209" s="1" customFormat="1" ht="15" customHeight="1">
      <c r="B209" s="307"/>
      <c r="C209" s="282" t="s">
        <v>597</v>
      </c>
      <c r="D209" s="282"/>
      <c r="E209" s="282"/>
      <c r="F209" s="305" t="s">
        <v>79</v>
      </c>
      <c r="G209" s="282"/>
      <c r="H209" s="282" t="s">
        <v>659</v>
      </c>
      <c r="I209" s="282"/>
      <c r="J209" s="282"/>
      <c r="K209" s="330"/>
    </row>
    <row r="210" s="1" customFormat="1" ht="15" customHeight="1">
      <c r="B210" s="307"/>
      <c r="C210" s="282"/>
      <c r="D210" s="282"/>
      <c r="E210" s="282"/>
      <c r="F210" s="305" t="s">
        <v>494</v>
      </c>
      <c r="G210" s="282"/>
      <c r="H210" s="282" t="s">
        <v>495</v>
      </c>
      <c r="I210" s="282"/>
      <c r="J210" s="282"/>
      <c r="K210" s="330"/>
    </row>
    <row r="211" s="1" customFormat="1" ht="15" customHeight="1">
      <c r="B211" s="307"/>
      <c r="C211" s="282"/>
      <c r="D211" s="282"/>
      <c r="E211" s="282"/>
      <c r="F211" s="305" t="s">
        <v>492</v>
      </c>
      <c r="G211" s="282"/>
      <c r="H211" s="282" t="s">
        <v>660</v>
      </c>
      <c r="I211" s="282"/>
      <c r="J211" s="282"/>
      <c r="K211" s="330"/>
    </row>
    <row r="212" s="1" customFormat="1" ht="15" customHeight="1">
      <c r="B212" s="354"/>
      <c r="C212" s="282"/>
      <c r="D212" s="282"/>
      <c r="E212" s="282"/>
      <c r="F212" s="305" t="s">
        <v>496</v>
      </c>
      <c r="G212" s="343"/>
      <c r="H212" s="334" t="s">
        <v>497</v>
      </c>
      <c r="I212" s="334"/>
      <c r="J212" s="334"/>
      <c r="K212" s="355"/>
    </row>
    <row r="213" s="1" customFormat="1" ht="15" customHeight="1">
      <c r="B213" s="354"/>
      <c r="C213" s="282"/>
      <c r="D213" s="282"/>
      <c r="E213" s="282"/>
      <c r="F213" s="305" t="s">
        <v>439</v>
      </c>
      <c r="G213" s="343"/>
      <c r="H213" s="334" t="s">
        <v>661</v>
      </c>
      <c r="I213" s="334"/>
      <c r="J213" s="334"/>
      <c r="K213" s="355"/>
    </row>
    <row r="214" s="1" customFormat="1" ht="15" customHeight="1">
      <c r="B214" s="354"/>
      <c r="C214" s="282"/>
      <c r="D214" s="282"/>
      <c r="E214" s="282"/>
      <c r="F214" s="305"/>
      <c r="G214" s="343"/>
      <c r="H214" s="334"/>
      <c r="I214" s="334"/>
      <c r="J214" s="334"/>
      <c r="K214" s="355"/>
    </row>
    <row r="215" s="1" customFormat="1" ht="15" customHeight="1">
      <c r="B215" s="354"/>
      <c r="C215" s="282" t="s">
        <v>621</v>
      </c>
      <c r="D215" s="282"/>
      <c r="E215" s="282"/>
      <c r="F215" s="305">
        <v>1</v>
      </c>
      <c r="G215" s="343"/>
      <c r="H215" s="334" t="s">
        <v>662</v>
      </c>
      <c r="I215" s="334"/>
      <c r="J215" s="334"/>
      <c r="K215" s="355"/>
    </row>
    <row r="216" s="1" customFormat="1" ht="15" customHeight="1">
      <c r="B216" s="354"/>
      <c r="C216" s="282"/>
      <c r="D216" s="282"/>
      <c r="E216" s="282"/>
      <c r="F216" s="305">
        <v>2</v>
      </c>
      <c r="G216" s="343"/>
      <c r="H216" s="334" t="s">
        <v>663</v>
      </c>
      <c r="I216" s="334"/>
      <c r="J216" s="334"/>
      <c r="K216" s="355"/>
    </row>
    <row r="217" s="1" customFormat="1" ht="15" customHeight="1">
      <c r="B217" s="354"/>
      <c r="C217" s="282"/>
      <c r="D217" s="282"/>
      <c r="E217" s="282"/>
      <c r="F217" s="305">
        <v>3</v>
      </c>
      <c r="G217" s="343"/>
      <c r="H217" s="334" t="s">
        <v>664</v>
      </c>
      <c r="I217" s="334"/>
      <c r="J217" s="334"/>
      <c r="K217" s="355"/>
    </row>
    <row r="218" s="1" customFormat="1" ht="15" customHeight="1">
      <c r="B218" s="354"/>
      <c r="C218" s="282"/>
      <c r="D218" s="282"/>
      <c r="E218" s="282"/>
      <c r="F218" s="305">
        <v>4</v>
      </c>
      <c r="G218" s="343"/>
      <c r="H218" s="334" t="s">
        <v>665</v>
      </c>
      <c r="I218" s="334"/>
      <c r="J218" s="334"/>
      <c r="K218" s="355"/>
    </row>
    <row r="219" s="1" customFormat="1" ht="12.75" customHeight="1">
      <c r="B219" s="356"/>
      <c r="C219" s="357"/>
      <c r="D219" s="357"/>
      <c r="E219" s="357"/>
      <c r="F219" s="357"/>
      <c r="G219" s="357"/>
      <c r="H219" s="357"/>
      <c r="I219" s="357"/>
      <c r="J219" s="357"/>
      <c r="K219" s="35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DESKTOP-HFL4FV8\Petr</dc:creator>
  <cp:lastModifiedBy>DESKTOP-HFL4FV8\Petr</cp:lastModifiedBy>
  <dcterms:created xsi:type="dcterms:W3CDTF">2025-02-12T12:11:14Z</dcterms:created>
  <dcterms:modified xsi:type="dcterms:W3CDTF">2025-02-12T12:11:16Z</dcterms:modified>
</cp:coreProperties>
</file>