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comments1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8680" yWindow="-120" windowWidth="29040" windowHeight="15840" activeTab="1"/>
  </bookViews>
  <sheets>
    <sheet name="Pokyny pro vyplnění" sheetId="11" r:id="rId1"/>
    <sheet name="Stavba" sheetId="1" r:id="rId2"/>
    <sheet name="VzorPolozky" sheetId="10" state="hidden" r:id="rId3"/>
    <sheet name="VON VON Naklady" sheetId="12" r:id="rId4"/>
    <sheet name="SO01 D1.01a Pol" sheetId="13" r:id="rId5"/>
    <sheet name="SO01 D1.01b Pol" sheetId="14" r:id="rId6"/>
    <sheet name="SO01 D1.01d Pol" sheetId="15" r:id="rId7"/>
    <sheet name="SO01 D1.04 Pol" sheetId="16" r:id="rId8"/>
    <sheet name="SO01 D1.06 Pol" sheetId="17" r:id="rId9"/>
    <sheet name="SO01 D1.08 Pol" sheetId="18" r:id="rId10"/>
    <sheet name="SO01 D1.12a Pol" sheetId="19" r:id="rId11"/>
    <sheet name="SO01 D1.12b Pol" sheetId="20" r:id="rId12"/>
    <sheet name="SO02 SO02 Pol" sheetId="21" r:id="rId13"/>
    <sheet name="SO03 D3.01 Pol" sheetId="22" r:id="rId14"/>
    <sheet name="SO03 D3.02 Pol" sheetId="23" r:id="rId15"/>
    <sheet name="SO03 D3.03 Pol" sheetId="24" r:id="rId16"/>
    <sheet name="SO04 SO04 Pol" sheetId="25" r:id="rId17"/>
    <sheet name="PS01 01 Pol" sheetId="26" r:id="rId18"/>
    <sheet name="PS01 02 Pol" sheetId="27" r:id="rId19"/>
    <sheet name="PS01 03 Pol" sheetId="28" r:id="rId20"/>
  </sheets>
  <externalReferences>
    <externalReference r:id="rId21"/>
  </externalReferences>
  <definedNames>
    <definedName name="CelkemDPHVypocet" localSheetId="1">Stavba!$H$65</definedName>
    <definedName name="CenaCelkem">Stavba!$G$29</definedName>
    <definedName name="CenaCelkemBezDPH">Stavba!$G$28</definedName>
    <definedName name="CenaCelkemVypocet" localSheetId="1">Stavba!$I$65</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17">'PS01 01 Pol'!$1:$7</definedName>
    <definedName name="_xlnm.Print_Titles" localSheetId="18">'PS01 02 Pol'!$1:$7</definedName>
    <definedName name="_xlnm.Print_Titles" localSheetId="19">'PS01 03 Pol'!$1:$7</definedName>
    <definedName name="_xlnm.Print_Titles" localSheetId="4">'SO01 D1.01a Pol'!$1:$7</definedName>
    <definedName name="_xlnm.Print_Titles" localSheetId="5">'SO01 D1.01b Pol'!$1:$7</definedName>
    <definedName name="_xlnm.Print_Titles" localSheetId="6">'SO01 D1.01d Pol'!$1:$7</definedName>
    <definedName name="_xlnm.Print_Titles" localSheetId="7">'SO01 D1.04 Pol'!$1:$7</definedName>
    <definedName name="_xlnm.Print_Titles" localSheetId="8">'SO01 D1.06 Pol'!$1:$7</definedName>
    <definedName name="_xlnm.Print_Titles" localSheetId="9">'SO01 D1.08 Pol'!$1:$7</definedName>
    <definedName name="_xlnm.Print_Titles" localSheetId="10">'SO01 D1.12a Pol'!$1:$7</definedName>
    <definedName name="_xlnm.Print_Titles" localSheetId="11">'SO01 D1.12b Pol'!$1:$7</definedName>
    <definedName name="_xlnm.Print_Titles" localSheetId="12">'SO02 SO02 Pol'!$1:$7</definedName>
    <definedName name="_xlnm.Print_Titles" localSheetId="13">'SO03 D3.01 Pol'!$1:$7</definedName>
    <definedName name="_xlnm.Print_Titles" localSheetId="14">'SO03 D3.02 Pol'!$1:$7</definedName>
    <definedName name="_xlnm.Print_Titles" localSheetId="15">'SO03 D3.03 Pol'!$1:$7</definedName>
    <definedName name="_xlnm.Print_Titles" localSheetId="16">'SO04 SO04 Pol'!$1:$7</definedName>
    <definedName name="_xlnm.Print_Titles" localSheetId="3">'VON VON Naklady'!$1:$7</definedName>
    <definedName name="oadresa">Stavba!$D$6</definedName>
    <definedName name="Objednatel" localSheetId="1">Stavba!$D$5</definedName>
    <definedName name="Objekt" localSheetId="1">Stavba!$B$38</definedName>
    <definedName name="_xlnm.Print_Area" localSheetId="17">'PS01 01 Pol'!$A$1:$Y$189</definedName>
    <definedName name="_xlnm.Print_Area" localSheetId="18">'PS01 02 Pol'!$A$1:$Y$45</definedName>
    <definedName name="_xlnm.Print_Area" localSheetId="19">'PS01 03 Pol'!$A$1:$Y$49</definedName>
    <definedName name="_xlnm.Print_Area" localSheetId="4">'SO01 D1.01a Pol'!$A$1:$Y$248</definedName>
    <definedName name="_xlnm.Print_Area" localSheetId="5">'SO01 D1.01b Pol'!$A$1:$Y$86</definedName>
    <definedName name="_xlnm.Print_Area" localSheetId="6">'SO01 D1.01d Pol'!$A$1:$Y$350</definedName>
    <definedName name="_xlnm.Print_Area" localSheetId="7">'SO01 D1.04 Pol'!$A$1:$Y$253</definedName>
    <definedName name="_xlnm.Print_Area" localSheetId="8">'SO01 D1.06 Pol'!$A$1:$Y$105</definedName>
    <definedName name="_xlnm.Print_Area" localSheetId="9">'SO01 D1.08 Pol'!$A$1:$Y$160</definedName>
    <definedName name="_xlnm.Print_Area" localSheetId="10">'SO01 D1.12a Pol'!$A$1:$Y$159</definedName>
    <definedName name="_xlnm.Print_Area" localSheetId="11">'SO01 D1.12b Pol'!$A$1:$Y$23</definedName>
    <definedName name="_xlnm.Print_Area" localSheetId="12">'SO02 SO02 Pol'!$A$1:$Y$169</definedName>
    <definedName name="_xlnm.Print_Area" localSheetId="13">'SO03 D3.01 Pol'!$A$1:$Y$44</definedName>
    <definedName name="_xlnm.Print_Area" localSheetId="14">'SO03 D3.02 Pol'!$A$1:$Y$62</definedName>
    <definedName name="_xlnm.Print_Area" localSheetId="15">'SO03 D3.03 Pol'!$A$1:$Y$60</definedName>
    <definedName name="_xlnm.Print_Area" localSheetId="16">'SO04 SO04 Pol'!$A$1:$Y$50</definedName>
    <definedName name="_xlnm.Print_Area" localSheetId="1">Stavba!$A$1:$J$157</definedName>
    <definedName name="_xlnm.Print_Area" localSheetId="3">'VON VON Naklady'!$A$1:$Y$32</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Stavba!$F$65</definedName>
    <definedName name="ZakladDPHZakl">Stavba!$G$25</definedName>
    <definedName name="ZakladDPHZaklVypocet" localSheetId="1">Stavba!$G$65</definedName>
    <definedName name="ZaObjednatele">Stavba!$G$34</definedName>
    <definedName name="Zaokrouhleni">Stavba!$G$27</definedName>
    <definedName name="ZaZhotovitele">Stavba!$D$34</definedName>
    <definedName name="Zhotovitel">Stavba!$D$11:$G$11</definedName>
  </definedNames>
  <calcPr calcId="125725"/>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56" i="1"/>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G64"/>
  <c r="F64"/>
  <c r="G63"/>
  <c r="F63"/>
  <c r="G62"/>
  <c r="F62"/>
  <c r="G61"/>
  <c r="F61"/>
  <c r="G59"/>
  <c r="F59"/>
  <c r="G58"/>
  <c r="F58"/>
  <c r="G57"/>
  <c r="F57"/>
  <c r="G56"/>
  <c r="F56"/>
  <c r="G55"/>
  <c r="F55"/>
  <c r="G54"/>
  <c r="F54"/>
  <c r="G53"/>
  <c r="F53"/>
  <c r="G52"/>
  <c r="F52"/>
  <c r="G51"/>
  <c r="F51"/>
  <c r="G50"/>
  <c r="F50"/>
  <c r="G49"/>
  <c r="F49"/>
  <c r="G48"/>
  <c r="F48"/>
  <c r="G47"/>
  <c r="F47"/>
  <c r="G46"/>
  <c r="F46"/>
  <c r="G45"/>
  <c r="F45"/>
  <c r="G44"/>
  <c r="F44"/>
  <c r="G43"/>
  <c r="F43"/>
  <c r="G41"/>
  <c r="F41"/>
  <c r="G40"/>
  <c r="F40"/>
  <c r="G39"/>
  <c r="F39"/>
  <c r="G48" i="28"/>
  <c r="G9"/>
  <c r="I9"/>
  <c r="I8" s="1"/>
  <c r="K9"/>
  <c r="M9"/>
  <c r="O9"/>
  <c r="Q9"/>
  <c r="Q8" s="1"/>
  <c r="V9"/>
  <c r="G17"/>
  <c r="M17" s="1"/>
  <c r="I17"/>
  <c r="K17"/>
  <c r="K8" s="1"/>
  <c r="O17"/>
  <c r="O8" s="1"/>
  <c r="Q17"/>
  <c r="V17"/>
  <c r="V8" s="1"/>
  <c r="G25"/>
  <c r="I25"/>
  <c r="K25"/>
  <c r="M25"/>
  <c r="O25"/>
  <c r="Q25"/>
  <c r="V25"/>
  <c r="G32"/>
  <c r="M32" s="1"/>
  <c r="I32"/>
  <c r="K32"/>
  <c r="O32"/>
  <c r="Q32"/>
  <c r="V32"/>
  <c r="G33"/>
  <c r="I33"/>
  <c r="K33"/>
  <c r="M33"/>
  <c r="O33"/>
  <c r="Q33"/>
  <c r="V33"/>
  <c r="G34"/>
  <c r="M34" s="1"/>
  <c r="I34"/>
  <c r="K34"/>
  <c r="O34"/>
  <c r="Q34"/>
  <c r="V34"/>
  <c r="G35"/>
  <c r="I35"/>
  <c r="K35"/>
  <c r="M35"/>
  <c r="O35"/>
  <c r="Q35"/>
  <c r="V35"/>
  <c r="G38"/>
  <c r="M38" s="1"/>
  <c r="I38"/>
  <c r="K38"/>
  <c r="O38"/>
  <c r="Q38"/>
  <c r="V38"/>
  <c r="G46"/>
  <c r="I46"/>
  <c r="K46"/>
  <c r="M46"/>
  <c r="O46"/>
  <c r="Q46"/>
  <c r="V46"/>
  <c r="AE48"/>
  <c r="G44" i="27"/>
  <c r="BA17"/>
  <c r="BA16"/>
  <c r="G15"/>
  <c r="I15"/>
  <c r="I8" s="1"/>
  <c r="K15"/>
  <c r="M15"/>
  <c r="O15"/>
  <c r="Q15"/>
  <c r="Q8" s="1"/>
  <c r="V15"/>
  <c r="G19"/>
  <c r="M19" s="1"/>
  <c r="I19"/>
  <c r="K19"/>
  <c r="K8" s="1"/>
  <c r="O19"/>
  <c r="O8" s="1"/>
  <c r="Q19"/>
  <c r="V19"/>
  <c r="V8" s="1"/>
  <c r="G20"/>
  <c r="I20"/>
  <c r="K20"/>
  <c r="M20"/>
  <c r="O20"/>
  <c r="Q20"/>
  <c r="V20"/>
  <c r="G21"/>
  <c r="M21" s="1"/>
  <c r="I21"/>
  <c r="K21"/>
  <c r="O21"/>
  <c r="Q21"/>
  <c r="V21"/>
  <c r="G22"/>
  <c r="I22"/>
  <c r="K22"/>
  <c r="M22"/>
  <c r="O22"/>
  <c r="Q22"/>
  <c r="V22"/>
  <c r="G23"/>
  <c r="M23" s="1"/>
  <c r="I23"/>
  <c r="K23"/>
  <c r="O23"/>
  <c r="Q23"/>
  <c r="V23"/>
  <c r="G24"/>
  <c r="I24"/>
  <c r="K24"/>
  <c r="M24"/>
  <c r="O24"/>
  <c r="Q24"/>
  <c r="V24"/>
  <c r="G25"/>
  <c r="M25" s="1"/>
  <c r="I25"/>
  <c r="K25"/>
  <c r="O25"/>
  <c r="Q25"/>
  <c r="V25"/>
  <c r="G26"/>
  <c r="I26"/>
  <c r="K26"/>
  <c r="M26"/>
  <c r="O26"/>
  <c r="Q26"/>
  <c r="V26"/>
  <c r="G27"/>
  <c r="M27" s="1"/>
  <c r="I27"/>
  <c r="K27"/>
  <c r="O27"/>
  <c r="Q27"/>
  <c r="V27"/>
  <c r="G28"/>
  <c r="I28"/>
  <c r="K28"/>
  <c r="M28"/>
  <c r="O28"/>
  <c r="Q28"/>
  <c r="V28"/>
  <c r="G29"/>
  <c r="M29" s="1"/>
  <c r="I29"/>
  <c r="K29"/>
  <c r="O29"/>
  <c r="Q29"/>
  <c r="V29"/>
  <c r="G30"/>
  <c r="I30"/>
  <c r="K30"/>
  <c r="M30"/>
  <c r="O30"/>
  <c r="Q30"/>
  <c r="V30"/>
  <c r="G31"/>
  <c r="M31" s="1"/>
  <c r="I31"/>
  <c r="K31"/>
  <c r="O31"/>
  <c r="Q31"/>
  <c r="V31"/>
  <c r="G32"/>
  <c r="I32"/>
  <c r="K32"/>
  <c r="M32"/>
  <c r="O32"/>
  <c r="Q32"/>
  <c r="V32"/>
  <c r="G33"/>
  <c r="M33" s="1"/>
  <c r="I33"/>
  <c r="K33"/>
  <c r="O33"/>
  <c r="Q33"/>
  <c r="V33"/>
  <c r="G34"/>
  <c r="I34"/>
  <c r="K34"/>
  <c r="M34"/>
  <c r="O34"/>
  <c r="Q34"/>
  <c r="V34"/>
  <c r="G35"/>
  <c r="M35" s="1"/>
  <c r="I35"/>
  <c r="K35"/>
  <c r="O35"/>
  <c r="Q35"/>
  <c r="V35"/>
  <c r="G36"/>
  <c r="I36"/>
  <c r="K36"/>
  <c r="M36"/>
  <c r="O36"/>
  <c r="Q36"/>
  <c r="V36"/>
  <c r="G37"/>
  <c r="M37" s="1"/>
  <c r="I37"/>
  <c r="K37"/>
  <c r="O37"/>
  <c r="Q37"/>
  <c r="V37"/>
  <c r="G38"/>
  <c r="I38"/>
  <c r="K38"/>
  <c r="M38"/>
  <c r="O38"/>
  <c r="Q38"/>
  <c r="V38"/>
  <c r="G39"/>
  <c r="M39" s="1"/>
  <c r="I39"/>
  <c r="K39"/>
  <c r="O39"/>
  <c r="Q39"/>
  <c r="V39"/>
  <c r="G40"/>
  <c r="I40"/>
  <c r="K40"/>
  <c r="M40"/>
  <c r="O40"/>
  <c r="Q40"/>
  <c r="V40"/>
  <c r="G41"/>
  <c r="M41" s="1"/>
  <c r="I41"/>
  <c r="K41"/>
  <c r="O41"/>
  <c r="Q41"/>
  <c r="V41"/>
  <c r="G42"/>
  <c r="I42"/>
  <c r="K42"/>
  <c r="M42"/>
  <c r="O42"/>
  <c r="Q42"/>
  <c r="V42"/>
  <c r="AE44"/>
  <c r="G188" i="26"/>
  <c r="BA24"/>
  <c r="G9"/>
  <c r="I9"/>
  <c r="I8" s="1"/>
  <c r="K9"/>
  <c r="M9"/>
  <c r="O9"/>
  <c r="Q9"/>
  <c r="Q8" s="1"/>
  <c r="V9"/>
  <c r="G25"/>
  <c r="G8" s="1"/>
  <c r="I25"/>
  <c r="K25"/>
  <c r="K8" s="1"/>
  <c r="O25"/>
  <c r="O8" s="1"/>
  <c r="Q25"/>
  <c r="V25"/>
  <c r="V8" s="1"/>
  <c r="G34"/>
  <c r="I34"/>
  <c r="K34"/>
  <c r="M34"/>
  <c r="O34"/>
  <c r="Q34"/>
  <c r="V34"/>
  <c r="G43"/>
  <c r="M43" s="1"/>
  <c r="I43"/>
  <c r="K43"/>
  <c r="O43"/>
  <c r="Q43"/>
  <c r="V43"/>
  <c r="G51"/>
  <c r="I51"/>
  <c r="K51"/>
  <c r="M51"/>
  <c r="O51"/>
  <c r="Q51"/>
  <c r="V51"/>
  <c r="G59"/>
  <c r="M59" s="1"/>
  <c r="I59"/>
  <c r="K59"/>
  <c r="O59"/>
  <c r="Q59"/>
  <c r="V59"/>
  <c r="G68"/>
  <c r="I68"/>
  <c r="K68"/>
  <c r="M68"/>
  <c r="O68"/>
  <c r="Q68"/>
  <c r="V68"/>
  <c r="G70"/>
  <c r="M70" s="1"/>
  <c r="I70"/>
  <c r="K70"/>
  <c r="O70"/>
  <c r="Q70"/>
  <c r="V70"/>
  <c r="G72"/>
  <c r="I72"/>
  <c r="K72"/>
  <c r="M72"/>
  <c r="O72"/>
  <c r="Q72"/>
  <c r="V72"/>
  <c r="G74"/>
  <c r="M74" s="1"/>
  <c r="I74"/>
  <c r="K74"/>
  <c r="O74"/>
  <c r="Q74"/>
  <c r="V74"/>
  <c r="G76"/>
  <c r="I76"/>
  <c r="K76"/>
  <c r="M76"/>
  <c r="O76"/>
  <c r="Q76"/>
  <c r="V76"/>
  <c r="G80"/>
  <c r="M80" s="1"/>
  <c r="I80"/>
  <c r="K80"/>
  <c r="O80"/>
  <c r="Q80"/>
  <c r="V80"/>
  <c r="G94"/>
  <c r="I94"/>
  <c r="K94"/>
  <c r="M94"/>
  <c r="O94"/>
  <c r="Q94"/>
  <c r="V94"/>
  <c r="G103"/>
  <c r="M103" s="1"/>
  <c r="I103"/>
  <c r="K103"/>
  <c r="O103"/>
  <c r="Q103"/>
  <c r="V103"/>
  <c r="G112"/>
  <c r="I112"/>
  <c r="K112"/>
  <c r="M112"/>
  <c r="O112"/>
  <c r="Q112"/>
  <c r="V112"/>
  <c r="G121"/>
  <c r="M121" s="1"/>
  <c r="I121"/>
  <c r="K121"/>
  <c r="O121"/>
  <c r="Q121"/>
  <c r="V121"/>
  <c r="G130"/>
  <c r="I130"/>
  <c r="K130"/>
  <c r="M130"/>
  <c r="O130"/>
  <c r="Q130"/>
  <c r="V130"/>
  <c r="G139"/>
  <c r="M139" s="1"/>
  <c r="I139"/>
  <c r="K139"/>
  <c r="O139"/>
  <c r="Q139"/>
  <c r="V139"/>
  <c r="G148"/>
  <c r="I148"/>
  <c r="K148"/>
  <c r="M148"/>
  <c r="O148"/>
  <c r="Q148"/>
  <c r="V148"/>
  <c r="G153"/>
  <c r="M153" s="1"/>
  <c r="I153"/>
  <c r="K153"/>
  <c r="O153"/>
  <c r="Q153"/>
  <c r="V153"/>
  <c r="G157"/>
  <c r="I157"/>
  <c r="K157"/>
  <c r="M157"/>
  <c r="O157"/>
  <c r="Q157"/>
  <c r="V157"/>
  <c r="G159"/>
  <c r="M159" s="1"/>
  <c r="I159"/>
  <c r="K159"/>
  <c r="O159"/>
  <c r="Q159"/>
  <c r="V159"/>
  <c r="G161"/>
  <c r="I161"/>
  <c r="K161"/>
  <c r="M161"/>
  <c r="O161"/>
  <c r="Q161"/>
  <c r="V161"/>
  <c r="G163"/>
  <c r="M163" s="1"/>
  <c r="I163"/>
  <c r="K163"/>
  <c r="O163"/>
  <c r="Q163"/>
  <c r="V163"/>
  <c r="G167"/>
  <c r="I167"/>
  <c r="K167"/>
  <c r="M167"/>
  <c r="O167"/>
  <c r="Q167"/>
  <c r="V167"/>
  <c r="G175"/>
  <c r="M175" s="1"/>
  <c r="I175"/>
  <c r="K175"/>
  <c r="O175"/>
  <c r="Q175"/>
  <c r="V175"/>
  <c r="G181"/>
  <c r="I181"/>
  <c r="K181"/>
  <c r="M181"/>
  <c r="O181"/>
  <c r="Q181"/>
  <c r="V181"/>
  <c r="AE188"/>
  <c r="AF188"/>
  <c r="G49" i="25"/>
  <c r="BA37"/>
  <c r="BA16"/>
  <c r="BA10"/>
  <c r="G9"/>
  <c r="I9"/>
  <c r="I8" s="1"/>
  <c r="K9"/>
  <c r="M9"/>
  <c r="O9"/>
  <c r="Q9"/>
  <c r="Q8" s="1"/>
  <c r="V9"/>
  <c r="G11"/>
  <c r="G8" s="1"/>
  <c r="I11"/>
  <c r="K11"/>
  <c r="K8" s="1"/>
  <c r="O11"/>
  <c r="O8" s="1"/>
  <c r="Q11"/>
  <c r="V11"/>
  <c r="V8" s="1"/>
  <c r="G13"/>
  <c r="I13"/>
  <c r="K13"/>
  <c r="M13"/>
  <c r="O13"/>
  <c r="Q13"/>
  <c r="V13"/>
  <c r="G15"/>
  <c r="M15" s="1"/>
  <c r="I15"/>
  <c r="K15"/>
  <c r="O15"/>
  <c r="Q15"/>
  <c r="V15"/>
  <c r="G17"/>
  <c r="I17"/>
  <c r="K17"/>
  <c r="M17"/>
  <c r="O17"/>
  <c r="Q17"/>
  <c r="V17"/>
  <c r="G18"/>
  <c r="M18" s="1"/>
  <c r="I18"/>
  <c r="K18"/>
  <c r="O18"/>
  <c r="Q18"/>
  <c r="V18"/>
  <c r="G19"/>
  <c r="I19"/>
  <c r="K19"/>
  <c r="M19"/>
  <c r="O19"/>
  <c r="Q19"/>
  <c r="V19"/>
  <c r="G21"/>
  <c r="M21" s="1"/>
  <c r="I21"/>
  <c r="K21"/>
  <c r="O21"/>
  <c r="Q21"/>
  <c r="V21"/>
  <c r="G22"/>
  <c r="I22"/>
  <c r="K22"/>
  <c r="M22"/>
  <c r="O22"/>
  <c r="Q22"/>
  <c r="V22"/>
  <c r="G23"/>
  <c r="M23" s="1"/>
  <c r="I23"/>
  <c r="K23"/>
  <c r="O23"/>
  <c r="Q23"/>
  <c r="V23"/>
  <c r="G24"/>
  <c r="I24"/>
  <c r="K24"/>
  <c r="M24"/>
  <c r="O24"/>
  <c r="Q24"/>
  <c r="V24"/>
  <c r="G25"/>
  <c r="M25" s="1"/>
  <c r="I25"/>
  <c r="K25"/>
  <c r="O25"/>
  <c r="Q25"/>
  <c r="V25"/>
  <c r="G26"/>
  <c r="I26"/>
  <c r="K26"/>
  <c r="M26"/>
  <c r="O26"/>
  <c r="Q26"/>
  <c r="V26"/>
  <c r="G28"/>
  <c r="I28"/>
  <c r="I27" s="1"/>
  <c r="K28"/>
  <c r="M28"/>
  <c r="O28"/>
  <c r="Q28"/>
  <c r="Q27" s="1"/>
  <c r="V28"/>
  <c r="G30"/>
  <c r="G27" s="1"/>
  <c r="I30"/>
  <c r="K30"/>
  <c r="K27" s="1"/>
  <c r="O30"/>
  <c r="O27" s="1"/>
  <c r="Q30"/>
  <c r="V30"/>
  <c r="V27" s="1"/>
  <c r="G31"/>
  <c r="I31"/>
  <c r="K31"/>
  <c r="M31"/>
  <c r="O31"/>
  <c r="Q31"/>
  <c r="V31"/>
  <c r="G32"/>
  <c r="M32" s="1"/>
  <c r="I32"/>
  <c r="K32"/>
  <c r="O32"/>
  <c r="Q32"/>
  <c r="V32"/>
  <c r="G34"/>
  <c r="G33" s="1"/>
  <c r="I34"/>
  <c r="K34"/>
  <c r="K33" s="1"/>
  <c r="O34"/>
  <c r="O33" s="1"/>
  <c r="Q34"/>
  <c r="V34"/>
  <c r="V33" s="1"/>
  <c r="G36"/>
  <c r="I36"/>
  <c r="I33" s="1"/>
  <c r="K36"/>
  <c r="M36"/>
  <c r="O36"/>
  <c r="Q36"/>
  <c r="Q33" s="1"/>
  <c r="V36"/>
  <c r="G38"/>
  <c r="M38" s="1"/>
  <c r="I38"/>
  <c r="K38"/>
  <c r="O38"/>
  <c r="Q38"/>
  <c r="V38"/>
  <c r="G40"/>
  <c r="G39" s="1"/>
  <c r="I40"/>
  <c r="K40"/>
  <c r="K39" s="1"/>
  <c r="O40"/>
  <c r="O39" s="1"/>
  <c r="Q40"/>
  <c r="V40"/>
  <c r="V39" s="1"/>
  <c r="G41"/>
  <c r="I41"/>
  <c r="I39" s="1"/>
  <c r="K41"/>
  <c r="M41"/>
  <c r="O41"/>
  <c r="Q41"/>
  <c r="Q39" s="1"/>
  <c r="V41"/>
  <c r="G42"/>
  <c r="M42" s="1"/>
  <c r="I42"/>
  <c r="K42"/>
  <c r="O42"/>
  <c r="Q42"/>
  <c r="V42"/>
  <c r="I43"/>
  <c r="Q43"/>
  <c r="G44"/>
  <c r="G43" s="1"/>
  <c r="I44"/>
  <c r="K44"/>
  <c r="K43" s="1"/>
  <c r="O44"/>
  <c r="O43" s="1"/>
  <c r="Q44"/>
  <c r="V44"/>
  <c r="V43" s="1"/>
  <c r="O45"/>
  <c r="G46"/>
  <c r="G45" s="1"/>
  <c r="I46"/>
  <c r="I45" s="1"/>
  <c r="K46"/>
  <c r="K45" s="1"/>
  <c r="M46"/>
  <c r="M45" s="1"/>
  <c r="O46"/>
  <c r="Q46"/>
  <c r="Q45" s="1"/>
  <c r="V46"/>
  <c r="V45" s="1"/>
  <c r="AE49"/>
  <c r="AF49"/>
  <c r="G59" i="24"/>
  <c r="BA16"/>
  <c r="BA10"/>
  <c r="G9"/>
  <c r="I9"/>
  <c r="I8" s="1"/>
  <c r="K9"/>
  <c r="M9"/>
  <c r="O9"/>
  <c r="Q9"/>
  <c r="Q8" s="1"/>
  <c r="V9"/>
  <c r="G11"/>
  <c r="M11" s="1"/>
  <c r="I11"/>
  <c r="K11"/>
  <c r="K8" s="1"/>
  <c r="O11"/>
  <c r="O8" s="1"/>
  <c r="Q11"/>
  <c r="V11"/>
  <c r="V8" s="1"/>
  <c r="G13"/>
  <c r="I13"/>
  <c r="K13"/>
  <c r="M13"/>
  <c r="O13"/>
  <c r="Q13"/>
  <c r="V13"/>
  <c r="G15"/>
  <c r="M15" s="1"/>
  <c r="I15"/>
  <c r="K15"/>
  <c r="O15"/>
  <c r="Q15"/>
  <c r="V15"/>
  <c r="G17"/>
  <c r="I17"/>
  <c r="K17"/>
  <c r="M17"/>
  <c r="O17"/>
  <c r="Q17"/>
  <c r="V17"/>
  <c r="G18"/>
  <c r="M18" s="1"/>
  <c r="I18"/>
  <c r="K18"/>
  <c r="O18"/>
  <c r="Q18"/>
  <c r="V18"/>
  <c r="G19"/>
  <c r="I19"/>
  <c r="K19"/>
  <c r="M19"/>
  <c r="O19"/>
  <c r="Q19"/>
  <c r="V19"/>
  <c r="G21"/>
  <c r="M21" s="1"/>
  <c r="I21"/>
  <c r="K21"/>
  <c r="O21"/>
  <c r="Q21"/>
  <c r="V21"/>
  <c r="G22"/>
  <c r="I22"/>
  <c r="K22"/>
  <c r="M22"/>
  <c r="O22"/>
  <c r="Q22"/>
  <c r="V22"/>
  <c r="G23"/>
  <c r="M23" s="1"/>
  <c r="I23"/>
  <c r="K23"/>
  <c r="O23"/>
  <c r="Q23"/>
  <c r="V23"/>
  <c r="G24"/>
  <c r="I24"/>
  <c r="K24"/>
  <c r="M24"/>
  <c r="O24"/>
  <c r="Q24"/>
  <c r="V24"/>
  <c r="G25"/>
  <c r="M25" s="1"/>
  <c r="I25"/>
  <c r="K25"/>
  <c r="O25"/>
  <c r="Q25"/>
  <c r="V25"/>
  <c r="G27"/>
  <c r="G26" s="1"/>
  <c r="I27"/>
  <c r="K27"/>
  <c r="K26" s="1"/>
  <c r="O27"/>
  <c r="O26" s="1"/>
  <c r="Q27"/>
  <c r="V27"/>
  <c r="V26" s="1"/>
  <c r="G29"/>
  <c r="I29"/>
  <c r="I26" s="1"/>
  <c r="K29"/>
  <c r="M29"/>
  <c r="O29"/>
  <c r="Q29"/>
  <c r="Q26" s="1"/>
  <c r="V29"/>
  <c r="G30"/>
  <c r="M30" s="1"/>
  <c r="I30"/>
  <c r="K30"/>
  <c r="O30"/>
  <c r="Q30"/>
  <c r="V30"/>
  <c r="G32"/>
  <c r="G31" s="1"/>
  <c r="I32"/>
  <c r="K32"/>
  <c r="K31" s="1"/>
  <c r="O32"/>
  <c r="O31" s="1"/>
  <c r="Q32"/>
  <c r="V32"/>
  <c r="V31" s="1"/>
  <c r="G34"/>
  <c r="I34"/>
  <c r="I31" s="1"/>
  <c r="K34"/>
  <c r="M34"/>
  <c r="O34"/>
  <c r="Q34"/>
  <c r="Q31" s="1"/>
  <c r="V34"/>
  <c r="G36"/>
  <c r="M36" s="1"/>
  <c r="I36"/>
  <c r="K36"/>
  <c r="O36"/>
  <c r="Q36"/>
  <c r="V36"/>
  <c r="G37"/>
  <c r="I37"/>
  <c r="K37"/>
  <c r="M37"/>
  <c r="O37"/>
  <c r="Q37"/>
  <c r="V37"/>
  <c r="G38"/>
  <c r="M38" s="1"/>
  <c r="I38"/>
  <c r="K38"/>
  <c r="O38"/>
  <c r="Q38"/>
  <c r="V38"/>
  <c r="G39"/>
  <c r="I39"/>
  <c r="K39"/>
  <c r="M39"/>
  <c r="O39"/>
  <c r="Q39"/>
  <c r="V39"/>
  <c r="G40"/>
  <c r="M40" s="1"/>
  <c r="I40"/>
  <c r="K40"/>
  <c r="O40"/>
  <c r="Q40"/>
  <c r="V40"/>
  <c r="G41"/>
  <c r="I41"/>
  <c r="K41"/>
  <c r="M41"/>
  <c r="O41"/>
  <c r="Q41"/>
  <c r="V41"/>
  <c r="G42"/>
  <c r="K42"/>
  <c r="O42"/>
  <c r="V42"/>
  <c r="G43"/>
  <c r="I43"/>
  <c r="I42" s="1"/>
  <c r="K43"/>
  <c r="M43"/>
  <c r="M42" s="1"/>
  <c r="O43"/>
  <c r="Q43"/>
  <c r="Q42" s="1"/>
  <c r="V43"/>
  <c r="G44"/>
  <c r="K44"/>
  <c r="O44"/>
  <c r="V44"/>
  <c r="G45"/>
  <c r="I45"/>
  <c r="I44" s="1"/>
  <c r="K45"/>
  <c r="M45"/>
  <c r="M44" s="1"/>
  <c r="O45"/>
  <c r="Q45"/>
  <c r="Q44" s="1"/>
  <c r="V45"/>
  <c r="G46"/>
  <c r="K46"/>
  <c r="O46"/>
  <c r="V46"/>
  <c r="G47"/>
  <c r="I47"/>
  <c r="I46" s="1"/>
  <c r="K47"/>
  <c r="M47"/>
  <c r="M46" s="1"/>
  <c r="O47"/>
  <c r="Q47"/>
  <c r="Q46" s="1"/>
  <c r="V47"/>
  <c r="G50"/>
  <c r="I50"/>
  <c r="I49" s="1"/>
  <c r="K50"/>
  <c r="M50"/>
  <c r="O50"/>
  <c r="Q50"/>
  <c r="Q49" s="1"/>
  <c r="V50"/>
  <c r="G51"/>
  <c r="M51" s="1"/>
  <c r="I51"/>
  <c r="K51"/>
  <c r="K49" s="1"/>
  <c r="O51"/>
  <c r="O49" s="1"/>
  <c r="Q51"/>
  <c r="V51"/>
  <c r="V49" s="1"/>
  <c r="G52"/>
  <c r="I52"/>
  <c r="K52"/>
  <c r="M52"/>
  <c r="O52"/>
  <c r="Q52"/>
  <c r="V52"/>
  <c r="G53"/>
  <c r="M53" s="1"/>
  <c r="I53"/>
  <c r="K53"/>
  <c r="O53"/>
  <c r="Q53"/>
  <c r="V53"/>
  <c r="G54"/>
  <c r="I54"/>
  <c r="K54"/>
  <c r="M54"/>
  <c r="O54"/>
  <c r="Q54"/>
  <c r="V54"/>
  <c r="G55"/>
  <c r="M55" s="1"/>
  <c r="I55"/>
  <c r="K55"/>
  <c r="O55"/>
  <c r="Q55"/>
  <c r="V55"/>
  <c r="G56"/>
  <c r="I56"/>
  <c r="K56"/>
  <c r="M56"/>
  <c r="O56"/>
  <c r="Q56"/>
  <c r="V56"/>
  <c r="AE59"/>
  <c r="G61" i="23"/>
  <c r="BA43"/>
  <c r="BA16"/>
  <c r="BA10"/>
  <c r="G9"/>
  <c r="G8" s="1"/>
  <c r="I9"/>
  <c r="K9"/>
  <c r="K8" s="1"/>
  <c r="O9"/>
  <c r="O8" s="1"/>
  <c r="Q9"/>
  <c r="V9"/>
  <c r="V8" s="1"/>
  <c r="G11"/>
  <c r="I11"/>
  <c r="I8" s="1"/>
  <c r="K11"/>
  <c r="M11"/>
  <c r="O11"/>
  <c r="Q11"/>
  <c r="Q8" s="1"/>
  <c r="V11"/>
  <c r="G13"/>
  <c r="M13" s="1"/>
  <c r="I13"/>
  <c r="K13"/>
  <c r="O13"/>
  <c r="Q13"/>
  <c r="V13"/>
  <c r="G15"/>
  <c r="I15"/>
  <c r="K15"/>
  <c r="M15"/>
  <c r="O15"/>
  <c r="Q15"/>
  <c r="V15"/>
  <c r="G17"/>
  <c r="M17" s="1"/>
  <c r="I17"/>
  <c r="K17"/>
  <c r="O17"/>
  <c r="Q17"/>
  <c r="V17"/>
  <c r="G18"/>
  <c r="I18"/>
  <c r="K18"/>
  <c r="M18"/>
  <c r="O18"/>
  <c r="Q18"/>
  <c r="V18"/>
  <c r="G19"/>
  <c r="M19" s="1"/>
  <c r="I19"/>
  <c r="K19"/>
  <c r="O19"/>
  <c r="Q19"/>
  <c r="V19"/>
  <c r="G21"/>
  <c r="I21"/>
  <c r="K21"/>
  <c r="M21"/>
  <c r="O21"/>
  <c r="Q21"/>
  <c r="V21"/>
  <c r="G22"/>
  <c r="M22" s="1"/>
  <c r="I22"/>
  <c r="K22"/>
  <c r="O22"/>
  <c r="Q22"/>
  <c r="V22"/>
  <c r="G23"/>
  <c r="I23"/>
  <c r="K23"/>
  <c r="M23"/>
  <c r="O23"/>
  <c r="Q23"/>
  <c r="V23"/>
  <c r="G24"/>
  <c r="M24" s="1"/>
  <c r="I24"/>
  <c r="K24"/>
  <c r="O24"/>
  <c r="Q24"/>
  <c r="V24"/>
  <c r="G25"/>
  <c r="I25"/>
  <c r="K25"/>
  <c r="M25"/>
  <c r="O25"/>
  <c r="Q25"/>
  <c r="V25"/>
  <c r="G27"/>
  <c r="I27"/>
  <c r="I26" s="1"/>
  <c r="K27"/>
  <c r="M27"/>
  <c r="O27"/>
  <c r="Q27"/>
  <c r="Q26" s="1"/>
  <c r="V27"/>
  <c r="G29"/>
  <c r="M29" s="1"/>
  <c r="I29"/>
  <c r="K29"/>
  <c r="K26" s="1"/>
  <c r="O29"/>
  <c r="O26" s="1"/>
  <c r="Q29"/>
  <c r="V29"/>
  <c r="V26" s="1"/>
  <c r="G30"/>
  <c r="I30"/>
  <c r="K30"/>
  <c r="M30"/>
  <c r="O30"/>
  <c r="Q30"/>
  <c r="V30"/>
  <c r="G32"/>
  <c r="I32"/>
  <c r="I31" s="1"/>
  <c r="K32"/>
  <c r="M32"/>
  <c r="O32"/>
  <c r="Q32"/>
  <c r="Q31" s="1"/>
  <c r="V32"/>
  <c r="G34"/>
  <c r="M34" s="1"/>
  <c r="I34"/>
  <c r="K34"/>
  <c r="K31" s="1"/>
  <c r="O34"/>
  <c r="O31" s="1"/>
  <c r="Q34"/>
  <c r="V34"/>
  <c r="V31" s="1"/>
  <c r="G36"/>
  <c r="I36"/>
  <c r="K36"/>
  <c r="M36"/>
  <c r="O36"/>
  <c r="Q36"/>
  <c r="V36"/>
  <c r="G38"/>
  <c r="M38" s="1"/>
  <c r="I38"/>
  <c r="K38"/>
  <c r="O38"/>
  <c r="Q38"/>
  <c r="V38"/>
  <c r="G40"/>
  <c r="I40"/>
  <c r="K40"/>
  <c r="M40"/>
  <c r="O40"/>
  <c r="Q40"/>
  <c r="V40"/>
  <c r="G42"/>
  <c r="M42" s="1"/>
  <c r="I42"/>
  <c r="K42"/>
  <c r="O42"/>
  <c r="Q42"/>
  <c r="V42"/>
  <c r="G44"/>
  <c r="I44"/>
  <c r="K44"/>
  <c r="M44"/>
  <c r="O44"/>
  <c r="Q44"/>
  <c r="V44"/>
  <c r="G45"/>
  <c r="M45" s="1"/>
  <c r="I45"/>
  <c r="K45"/>
  <c r="O45"/>
  <c r="Q45"/>
  <c r="V45"/>
  <c r="G46"/>
  <c r="I46"/>
  <c r="K46"/>
  <c r="M46"/>
  <c r="O46"/>
  <c r="Q46"/>
  <c r="V46"/>
  <c r="G47"/>
  <c r="M47" s="1"/>
  <c r="I47"/>
  <c r="K47"/>
  <c r="O47"/>
  <c r="Q47"/>
  <c r="V47"/>
  <c r="G48"/>
  <c r="I48"/>
  <c r="K48"/>
  <c r="M48"/>
  <c r="O48"/>
  <c r="Q48"/>
  <c r="V48"/>
  <c r="G49"/>
  <c r="M49" s="1"/>
  <c r="I49"/>
  <c r="K49"/>
  <c r="O49"/>
  <c r="Q49"/>
  <c r="V49"/>
  <c r="G50"/>
  <c r="I50"/>
  <c r="K50"/>
  <c r="M50"/>
  <c r="O50"/>
  <c r="Q50"/>
  <c r="V50"/>
  <c r="G51"/>
  <c r="M51" s="1"/>
  <c r="I51"/>
  <c r="K51"/>
  <c r="O51"/>
  <c r="Q51"/>
  <c r="V51"/>
  <c r="G53"/>
  <c r="G52" s="1"/>
  <c r="I53"/>
  <c r="K53"/>
  <c r="K52" s="1"/>
  <c r="O53"/>
  <c r="O52" s="1"/>
  <c r="Q53"/>
  <c r="V53"/>
  <c r="V52" s="1"/>
  <c r="G54"/>
  <c r="I54"/>
  <c r="I52" s="1"/>
  <c r="K54"/>
  <c r="M54"/>
  <c r="O54"/>
  <c r="Q54"/>
  <c r="Q52" s="1"/>
  <c r="V54"/>
  <c r="G55"/>
  <c r="K55"/>
  <c r="O55"/>
  <c r="V55"/>
  <c r="G56"/>
  <c r="I56"/>
  <c r="I55" s="1"/>
  <c r="K56"/>
  <c r="M56"/>
  <c r="M55" s="1"/>
  <c r="O56"/>
  <c r="Q56"/>
  <c r="Q55" s="1"/>
  <c r="V56"/>
  <c r="G57"/>
  <c r="K57"/>
  <c r="O57"/>
  <c r="V57"/>
  <c r="G58"/>
  <c r="I58"/>
  <c r="I57" s="1"/>
  <c r="K58"/>
  <c r="M58"/>
  <c r="M57" s="1"/>
  <c r="O58"/>
  <c r="Q58"/>
  <c r="Q57" s="1"/>
  <c r="V58"/>
  <c r="AE61"/>
  <c r="G43" i="22"/>
  <c r="BA28"/>
  <c r="BA15"/>
  <c r="BA13"/>
  <c r="G9"/>
  <c r="I9"/>
  <c r="I8" s="1"/>
  <c r="K9"/>
  <c r="M9"/>
  <c r="O9"/>
  <c r="Q9"/>
  <c r="Q8" s="1"/>
  <c r="V9"/>
  <c r="G10"/>
  <c r="G8" s="1"/>
  <c r="I10"/>
  <c r="K10"/>
  <c r="K8" s="1"/>
  <c r="O10"/>
  <c r="O8" s="1"/>
  <c r="Q10"/>
  <c r="V10"/>
  <c r="V8" s="1"/>
  <c r="G12"/>
  <c r="I12"/>
  <c r="K12"/>
  <c r="M12"/>
  <c r="O12"/>
  <c r="Q12"/>
  <c r="V12"/>
  <c r="G14"/>
  <c r="M14" s="1"/>
  <c r="I14"/>
  <c r="K14"/>
  <c r="O14"/>
  <c r="Q14"/>
  <c r="V14"/>
  <c r="G16"/>
  <c r="I16"/>
  <c r="K16"/>
  <c r="M16"/>
  <c r="O16"/>
  <c r="Q16"/>
  <c r="V16"/>
  <c r="G17"/>
  <c r="M17" s="1"/>
  <c r="I17"/>
  <c r="K17"/>
  <c r="O17"/>
  <c r="Q17"/>
  <c r="V17"/>
  <c r="G18"/>
  <c r="I18"/>
  <c r="K18"/>
  <c r="M18"/>
  <c r="O18"/>
  <c r="Q18"/>
  <c r="V18"/>
  <c r="G19"/>
  <c r="M19" s="1"/>
  <c r="I19"/>
  <c r="K19"/>
  <c r="O19"/>
  <c r="Q19"/>
  <c r="V19"/>
  <c r="G20"/>
  <c r="I20"/>
  <c r="K20"/>
  <c r="M20"/>
  <c r="O20"/>
  <c r="Q20"/>
  <c r="V20"/>
  <c r="G21"/>
  <c r="M21" s="1"/>
  <c r="I21"/>
  <c r="K21"/>
  <c r="O21"/>
  <c r="Q21"/>
  <c r="V21"/>
  <c r="G22"/>
  <c r="I22"/>
  <c r="K22"/>
  <c r="M22"/>
  <c r="O22"/>
  <c r="Q22"/>
  <c r="V22"/>
  <c r="G23"/>
  <c r="M23" s="1"/>
  <c r="I23"/>
  <c r="K23"/>
  <c r="O23"/>
  <c r="Q23"/>
  <c r="V23"/>
  <c r="G24"/>
  <c r="I24"/>
  <c r="K24"/>
  <c r="M24"/>
  <c r="O24"/>
  <c r="Q24"/>
  <c r="V24"/>
  <c r="G25"/>
  <c r="M25" s="1"/>
  <c r="I25"/>
  <c r="K25"/>
  <c r="O25"/>
  <c r="Q25"/>
  <c r="V25"/>
  <c r="G26"/>
  <c r="I26"/>
  <c r="K26"/>
  <c r="M26"/>
  <c r="O26"/>
  <c r="Q26"/>
  <c r="V26"/>
  <c r="G27"/>
  <c r="M27" s="1"/>
  <c r="I27"/>
  <c r="K27"/>
  <c r="O27"/>
  <c r="Q27"/>
  <c r="V27"/>
  <c r="G30"/>
  <c r="G29" s="1"/>
  <c r="I30"/>
  <c r="I29" s="1"/>
  <c r="K30"/>
  <c r="K29" s="1"/>
  <c r="M30"/>
  <c r="M29" s="1"/>
  <c r="O30"/>
  <c r="O29" s="1"/>
  <c r="Q30"/>
  <c r="Q29" s="1"/>
  <c r="V30"/>
  <c r="V29" s="1"/>
  <c r="G31"/>
  <c r="I31"/>
  <c r="K31"/>
  <c r="M31"/>
  <c r="O31"/>
  <c r="Q31"/>
  <c r="V31"/>
  <c r="G32"/>
  <c r="I32"/>
  <c r="K32"/>
  <c r="M32"/>
  <c r="O32"/>
  <c r="Q32"/>
  <c r="V32"/>
  <c r="G33"/>
  <c r="I33"/>
  <c r="K33"/>
  <c r="M33"/>
  <c r="O33"/>
  <c r="Q33"/>
  <c r="V33"/>
  <c r="G34"/>
  <c r="I34"/>
  <c r="K34"/>
  <c r="M34"/>
  <c r="O34"/>
  <c r="Q34"/>
  <c r="V34"/>
  <c r="G35"/>
  <c r="I35"/>
  <c r="K35"/>
  <c r="M35"/>
  <c r="O35"/>
  <c r="Q35"/>
  <c r="V35"/>
  <c r="G36"/>
  <c r="I36"/>
  <c r="K36"/>
  <c r="M36"/>
  <c r="O36"/>
  <c r="Q36"/>
  <c r="V36"/>
  <c r="G37"/>
  <c r="I37"/>
  <c r="K37"/>
  <c r="M37"/>
  <c r="O37"/>
  <c r="Q37"/>
  <c r="V37"/>
  <c r="G38"/>
  <c r="I38"/>
  <c r="K38"/>
  <c r="M38"/>
  <c r="O38"/>
  <c r="Q38"/>
  <c r="V38"/>
  <c r="G39"/>
  <c r="I39"/>
  <c r="K39"/>
  <c r="M39"/>
  <c r="O39"/>
  <c r="Q39"/>
  <c r="V39"/>
  <c r="G40"/>
  <c r="I40"/>
  <c r="K40"/>
  <c r="M40"/>
  <c r="O40"/>
  <c r="Q40"/>
  <c r="V40"/>
  <c r="G41"/>
  <c r="I41"/>
  <c r="K41"/>
  <c r="M41"/>
  <c r="O41"/>
  <c r="Q41"/>
  <c r="V41"/>
  <c r="AE43"/>
  <c r="AF43"/>
  <c r="G168" i="21"/>
  <c r="BA105"/>
  <c r="BA77"/>
  <c r="BA57"/>
  <c r="BA52"/>
  <c r="BA48"/>
  <c r="BA16"/>
  <c r="BA13"/>
  <c r="G9"/>
  <c r="I9"/>
  <c r="I8" s="1"/>
  <c r="K9"/>
  <c r="M9"/>
  <c r="O9"/>
  <c r="Q9"/>
  <c r="Q8" s="1"/>
  <c r="V9"/>
  <c r="G12"/>
  <c r="G8" s="1"/>
  <c r="I12"/>
  <c r="K12"/>
  <c r="K8" s="1"/>
  <c r="O12"/>
  <c r="O8" s="1"/>
  <c r="Q12"/>
  <c r="V12"/>
  <c r="V8" s="1"/>
  <c r="G15"/>
  <c r="I15"/>
  <c r="K15"/>
  <c r="M15"/>
  <c r="O15"/>
  <c r="Q15"/>
  <c r="V15"/>
  <c r="G18"/>
  <c r="M18" s="1"/>
  <c r="I18"/>
  <c r="K18"/>
  <c r="O18"/>
  <c r="Q18"/>
  <c r="V18"/>
  <c r="G21"/>
  <c r="I21"/>
  <c r="K21"/>
  <c r="M21"/>
  <c r="O21"/>
  <c r="Q21"/>
  <c r="V21"/>
  <c r="G23"/>
  <c r="M23" s="1"/>
  <c r="I23"/>
  <c r="K23"/>
  <c r="O23"/>
  <c r="Q23"/>
  <c r="V23"/>
  <c r="G27"/>
  <c r="I27"/>
  <c r="K27"/>
  <c r="M27"/>
  <c r="O27"/>
  <c r="Q27"/>
  <c r="V27"/>
  <c r="G30"/>
  <c r="M30" s="1"/>
  <c r="I30"/>
  <c r="K30"/>
  <c r="O30"/>
  <c r="Q30"/>
  <c r="V30"/>
  <c r="G33"/>
  <c r="I33"/>
  <c r="K33"/>
  <c r="M33"/>
  <c r="O33"/>
  <c r="Q33"/>
  <c r="V33"/>
  <c r="G35"/>
  <c r="M35" s="1"/>
  <c r="I35"/>
  <c r="K35"/>
  <c r="O35"/>
  <c r="Q35"/>
  <c r="V35"/>
  <c r="G37"/>
  <c r="I37"/>
  <c r="K37"/>
  <c r="M37"/>
  <c r="O37"/>
  <c r="Q37"/>
  <c r="V37"/>
  <c r="G38"/>
  <c r="M38" s="1"/>
  <c r="I38"/>
  <c r="K38"/>
  <c r="O38"/>
  <c r="Q38"/>
  <c r="V38"/>
  <c r="G42"/>
  <c r="I42"/>
  <c r="K42"/>
  <c r="M42"/>
  <c r="O42"/>
  <c r="Q42"/>
  <c r="V42"/>
  <c r="G45"/>
  <c r="M45" s="1"/>
  <c r="I45"/>
  <c r="K45"/>
  <c r="O45"/>
  <c r="Q45"/>
  <c r="V45"/>
  <c r="G47"/>
  <c r="I47"/>
  <c r="K47"/>
  <c r="M47"/>
  <c r="O47"/>
  <c r="Q47"/>
  <c r="V47"/>
  <c r="G51"/>
  <c r="M51" s="1"/>
  <c r="I51"/>
  <c r="K51"/>
  <c r="O51"/>
  <c r="Q51"/>
  <c r="V51"/>
  <c r="G56"/>
  <c r="G55" s="1"/>
  <c r="I56"/>
  <c r="K56"/>
  <c r="K55" s="1"/>
  <c r="O56"/>
  <c r="O55" s="1"/>
  <c r="Q56"/>
  <c r="V56"/>
  <c r="V55" s="1"/>
  <c r="G59"/>
  <c r="I59"/>
  <c r="I55" s="1"/>
  <c r="K59"/>
  <c r="M59"/>
  <c r="O59"/>
  <c r="Q59"/>
  <c r="Q55" s="1"/>
  <c r="V59"/>
  <c r="G62"/>
  <c r="M62" s="1"/>
  <c r="I62"/>
  <c r="K62"/>
  <c r="O62"/>
  <c r="Q62"/>
  <c r="V62"/>
  <c r="G67"/>
  <c r="G66" s="1"/>
  <c r="I67"/>
  <c r="I66" s="1"/>
  <c r="K67"/>
  <c r="K66" s="1"/>
  <c r="M67"/>
  <c r="M66" s="1"/>
  <c r="O67"/>
  <c r="O66" s="1"/>
  <c r="Q67"/>
  <c r="Q66" s="1"/>
  <c r="V67"/>
  <c r="V66" s="1"/>
  <c r="G74"/>
  <c r="I74"/>
  <c r="I73" s="1"/>
  <c r="K74"/>
  <c r="M74"/>
  <c r="O74"/>
  <c r="Q74"/>
  <c r="Q73" s="1"/>
  <c r="V74"/>
  <c r="G76"/>
  <c r="M76" s="1"/>
  <c r="I76"/>
  <c r="K76"/>
  <c r="K73" s="1"/>
  <c r="O76"/>
  <c r="O73" s="1"/>
  <c r="Q76"/>
  <c r="V76"/>
  <c r="V73" s="1"/>
  <c r="G79"/>
  <c r="I79"/>
  <c r="K79"/>
  <c r="M79"/>
  <c r="O79"/>
  <c r="Q79"/>
  <c r="V79"/>
  <c r="G81"/>
  <c r="M81" s="1"/>
  <c r="I81"/>
  <c r="K81"/>
  <c r="O81"/>
  <c r="Q81"/>
  <c r="V81"/>
  <c r="G83"/>
  <c r="K83"/>
  <c r="O83"/>
  <c r="V83"/>
  <c r="G84"/>
  <c r="I84"/>
  <c r="I83" s="1"/>
  <c r="K84"/>
  <c r="M84"/>
  <c r="M83" s="1"/>
  <c r="O84"/>
  <c r="Q84"/>
  <c r="Q83" s="1"/>
  <c r="V84"/>
  <c r="G89"/>
  <c r="I89"/>
  <c r="I88" s="1"/>
  <c r="K89"/>
  <c r="M89"/>
  <c r="O89"/>
  <c r="Q89"/>
  <c r="Q88" s="1"/>
  <c r="V89"/>
  <c r="G92"/>
  <c r="G88" s="1"/>
  <c r="I92"/>
  <c r="K92"/>
  <c r="K88" s="1"/>
  <c r="O92"/>
  <c r="O88" s="1"/>
  <c r="Q92"/>
  <c r="V92"/>
  <c r="V88" s="1"/>
  <c r="G95"/>
  <c r="I95"/>
  <c r="K95"/>
  <c r="M95"/>
  <c r="O95"/>
  <c r="Q95"/>
  <c r="V95"/>
  <c r="G97"/>
  <c r="K97"/>
  <c r="O97"/>
  <c r="V97"/>
  <c r="G98"/>
  <c r="I98"/>
  <c r="I97" s="1"/>
  <c r="K98"/>
  <c r="M98"/>
  <c r="M97" s="1"/>
  <c r="O98"/>
  <c r="Q98"/>
  <c r="Q97" s="1"/>
  <c r="V98"/>
  <c r="G101"/>
  <c r="I101"/>
  <c r="I100" s="1"/>
  <c r="K101"/>
  <c r="M101"/>
  <c r="O101"/>
  <c r="Q101"/>
  <c r="Q100" s="1"/>
  <c r="V101"/>
  <c r="G104"/>
  <c r="G100" s="1"/>
  <c r="I104"/>
  <c r="K104"/>
  <c r="K100" s="1"/>
  <c r="O104"/>
  <c r="O100" s="1"/>
  <c r="Q104"/>
  <c r="V104"/>
  <c r="V100" s="1"/>
  <c r="G107"/>
  <c r="I107"/>
  <c r="K107"/>
  <c r="M107"/>
  <c r="O107"/>
  <c r="Q107"/>
  <c r="V107"/>
  <c r="G113"/>
  <c r="M113" s="1"/>
  <c r="I113"/>
  <c r="K113"/>
  <c r="O113"/>
  <c r="Q113"/>
  <c r="V113"/>
  <c r="I114"/>
  <c r="Q114"/>
  <c r="G115"/>
  <c r="G114" s="1"/>
  <c r="I115"/>
  <c r="K115"/>
  <c r="K114" s="1"/>
  <c r="O115"/>
  <c r="O114" s="1"/>
  <c r="Q115"/>
  <c r="V115"/>
  <c r="V114" s="1"/>
  <c r="I117"/>
  <c r="Q117"/>
  <c r="G118"/>
  <c r="G117" s="1"/>
  <c r="I118"/>
  <c r="K118"/>
  <c r="K117" s="1"/>
  <c r="O118"/>
  <c r="O117" s="1"/>
  <c r="Q118"/>
  <c r="V118"/>
  <c r="V117" s="1"/>
  <c r="G121"/>
  <c r="G120" s="1"/>
  <c r="I121"/>
  <c r="K121"/>
  <c r="K120" s="1"/>
  <c r="O121"/>
  <c r="O120" s="1"/>
  <c r="Q121"/>
  <c r="V121"/>
  <c r="V120" s="1"/>
  <c r="G123"/>
  <c r="I123"/>
  <c r="I120" s="1"/>
  <c r="K123"/>
  <c r="M123"/>
  <c r="O123"/>
  <c r="Q123"/>
  <c r="Q120" s="1"/>
  <c r="V123"/>
  <c r="G125"/>
  <c r="M125" s="1"/>
  <c r="I125"/>
  <c r="K125"/>
  <c r="O125"/>
  <c r="Q125"/>
  <c r="V125"/>
  <c r="G127"/>
  <c r="I127"/>
  <c r="K127"/>
  <c r="M127"/>
  <c r="O127"/>
  <c r="Q127"/>
  <c r="V127"/>
  <c r="G129"/>
  <c r="M129" s="1"/>
  <c r="I129"/>
  <c r="K129"/>
  <c r="O129"/>
  <c r="Q129"/>
  <c r="V129"/>
  <c r="G131"/>
  <c r="I131"/>
  <c r="K131"/>
  <c r="M131"/>
  <c r="O131"/>
  <c r="Q131"/>
  <c r="V131"/>
  <c r="G133"/>
  <c r="M133" s="1"/>
  <c r="I133"/>
  <c r="K133"/>
  <c r="O133"/>
  <c r="Q133"/>
  <c r="V133"/>
  <c r="G135"/>
  <c r="I135"/>
  <c r="K135"/>
  <c r="M135"/>
  <c r="O135"/>
  <c r="Q135"/>
  <c r="V135"/>
  <c r="G136"/>
  <c r="M136" s="1"/>
  <c r="I136"/>
  <c r="K136"/>
  <c r="O136"/>
  <c r="Q136"/>
  <c r="V136"/>
  <c r="G139"/>
  <c r="I139"/>
  <c r="K139"/>
  <c r="M139"/>
  <c r="O139"/>
  <c r="Q139"/>
  <c r="V139"/>
  <c r="G142"/>
  <c r="I142"/>
  <c r="K142"/>
  <c r="M142"/>
  <c r="O142"/>
  <c r="Q142"/>
  <c r="V142"/>
  <c r="G145"/>
  <c r="I145"/>
  <c r="K145"/>
  <c r="M145"/>
  <c r="O145"/>
  <c r="Q145"/>
  <c r="V145"/>
  <c r="G146"/>
  <c r="I146"/>
  <c r="K146"/>
  <c r="M146"/>
  <c r="O146"/>
  <c r="Q146"/>
  <c r="V146"/>
  <c r="G148"/>
  <c r="I148"/>
  <c r="K148"/>
  <c r="M148"/>
  <c r="O148"/>
  <c r="Q148"/>
  <c r="V148"/>
  <c r="G150"/>
  <c r="I150"/>
  <c r="K150"/>
  <c r="M150"/>
  <c r="O150"/>
  <c r="Q150"/>
  <c r="V150"/>
  <c r="G152"/>
  <c r="I152"/>
  <c r="K152"/>
  <c r="M152"/>
  <c r="O152"/>
  <c r="Q152"/>
  <c r="V152"/>
  <c r="G154"/>
  <c r="I154"/>
  <c r="K154"/>
  <c r="M154"/>
  <c r="O154"/>
  <c r="Q154"/>
  <c r="V154"/>
  <c r="G155"/>
  <c r="I155"/>
  <c r="K155"/>
  <c r="M155"/>
  <c r="O155"/>
  <c r="Q155"/>
  <c r="V155"/>
  <c r="G157"/>
  <c r="I157"/>
  <c r="K157"/>
  <c r="M157"/>
  <c r="O157"/>
  <c r="Q157"/>
  <c r="V157"/>
  <c r="G159"/>
  <c r="I159"/>
  <c r="K159"/>
  <c r="M159"/>
  <c r="O159"/>
  <c r="Q159"/>
  <c r="V159"/>
  <c r="G162"/>
  <c r="I162"/>
  <c r="I161" s="1"/>
  <c r="K162"/>
  <c r="M162"/>
  <c r="O162"/>
  <c r="Q162"/>
  <c r="Q161" s="1"/>
  <c r="V162"/>
  <c r="G164"/>
  <c r="G161" s="1"/>
  <c r="I164"/>
  <c r="K164"/>
  <c r="K161" s="1"/>
  <c r="O164"/>
  <c r="O161" s="1"/>
  <c r="Q164"/>
  <c r="V164"/>
  <c r="V161" s="1"/>
  <c r="G165"/>
  <c r="I165"/>
  <c r="K165"/>
  <c r="M165"/>
  <c r="O165"/>
  <c r="Q165"/>
  <c r="V165"/>
  <c r="G166"/>
  <c r="M166" s="1"/>
  <c r="I166"/>
  <c r="K166"/>
  <c r="O166"/>
  <c r="Q166"/>
  <c r="V166"/>
  <c r="AE168"/>
  <c r="AF168"/>
  <c r="G22" i="20"/>
  <c r="BA20"/>
  <c r="BA15"/>
  <c r="BA11"/>
  <c r="G9"/>
  <c r="G8" s="1"/>
  <c r="I9"/>
  <c r="K9"/>
  <c r="K8" s="1"/>
  <c r="O9"/>
  <c r="O8" s="1"/>
  <c r="Q9"/>
  <c r="V9"/>
  <c r="V8" s="1"/>
  <c r="G13"/>
  <c r="I13"/>
  <c r="I8" s="1"/>
  <c r="K13"/>
  <c r="M13"/>
  <c r="O13"/>
  <c r="Q13"/>
  <c r="Q8" s="1"/>
  <c r="V13"/>
  <c r="G18"/>
  <c r="M18" s="1"/>
  <c r="I18"/>
  <c r="K18"/>
  <c r="O18"/>
  <c r="Q18"/>
  <c r="V18"/>
  <c r="AE22"/>
  <c r="AF22"/>
  <c r="G158" i="19"/>
  <c r="BA156"/>
  <c r="BA153"/>
  <c r="BA149"/>
  <c r="BA141"/>
  <c r="BA138"/>
  <c r="BA132"/>
  <c r="BA129"/>
  <c r="BA128"/>
  <c r="BA127"/>
  <c r="BA124"/>
  <c r="BA121"/>
  <c r="BA118"/>
  <c r="BA117"/>
  <c r="BA116"/>
  <c r="BA112"/>
  <c r="BA111"/>
  <c r="BA110"/>
  <c r="BA107"/>
  <c r="BA104"/>
  <c r="BA101"/>
  <c r="BA97"/>
  <c r="BA94"/>
  <c r="BA91"/>
  <c r="BA89"/>
  <c r="BA84"/>
  <c r="BA81"/>
  <c r="BA78"/>
  <c r="BA71"/>
  <c r="BA68"/>
  <c r="BA65"/>
  <c r="BA64"/>
  <c r="BA61"/>
  <c r="BA58"/>
  <c r="BA55"/>
  <c r="BA52"/>
  <c r="BA51"/>
  <c r="BA48"/>
  <c r="BA47"/>
  <c r="BA43"/>
  <c r="BA40"/>
  <c r="BA37"/>
  <c r="BA34"/>
  <c r="BA31"/>
  <c r="BA28"/>
  <c r="BA25"/>
  <c r="BA24"/>
  <c r="BA23"/>
  <c r="BA19"/>
  <c r="BA16"/>
  <c r="BA12"/>
  <c r="BA11"/>
  <c r="BA10"/>
  <c r="G9"/>
  <c r="I9"/>
  <c r="I8" s="1"/>
  <c r="K9"/>
  <c r="M9"/>
  <c r="O9"/>
  <c r="Q9"/>
  <c r="Q8" s="1"/>
  <c r="V9"/>
  <c r="G14"/>
  <c r="M14" s="1"/>
  <c r="I14"/>
  <c r="K14"/>
  <c r="K8" s="1"/>
  <c r="O14"/>
  <c r="O8" s="1"/>
  <c r="Q14"/>
  <c r="V14"/>
  <c r="V8" s="1"/>
  <c r="G17"/>
  <c r="I17"/>
  <c r="K17"/>
  <c r="M17"/>
  <c r="O17"/>
  <c r="Q17"/>
  <c r="V17"/>
  <c r="G21"/>
  <c r="I21"/>
  <c r="I20" s="1"/>
  <c r="K21"/>
  <c r="M21"/>
  <c r="O21"/>
  <c r="Q21"/>
  <c r="Q20" s="1"/>
  <c r="V21"/>
  <c r="G26"/>
  <c r="M26" s="1"/>
  <c r="I26"/>
  <c r="K26"/>
  <c r="K20" s="1"/>
  <c r="O26"/>
  <c r="O20" s="1"/>
  <c r="Q26"/>
  <c r="V26"/>
  <c r="V20" s="1"/>
  <c r="G29"/>
  <c r="I29"/>
  <c r="K29"/>
  <c r="M29"/>
  <c r="O29"/>
  <c r="Q29"/>
  <c r="V29"/>
  <c r="G32"/>
  <c r="M32" s="1"/>
  <c r="I32"/>
  <c r="K32"/>
  <c r="O32"/>
  <c r="Q32"/>
  <c r="V32"/>
  <c r="G35"/>
  <c r="I35"/>
  <c r="K35"/>
  <c r="M35"/>
  <c r="O35"/>
  <c r="Q35"/>
  <c r="V35"/>
  <c r="G38"/>
  <c r="M38" s="1"/>
  <c r="I38"/>
  <c r="K38"/>
  <c r="O38"/>
  <c r="Q38"/>
  <c r="V38"/>
  <c r="G41"/>
  <c r="I41"/>
  <c r="K41"/>
  <c r="M41"/>
  <c r="O41"/>
  <c r="Q41"/>
  <c r="V41"/>
  <c r="G45"/>
  <c r="I45"/>
  <c r="I44" s="1"/>
  <c r="K45"/>
  <c r="M45"/>
  <c r="O45"/>
  <c r="Q45"/>
  <c r="Q44" s="1"/>
  <c r="V45"/>
  <c r="G49"/>
  <c r="M49" s="1"/>
  <c r="I49"/>
  <c r="K49"/>
  <c r="K44" s="1"/>
  <c r="O49"/>
  <c r="O44" s="1"/>
  <c r="Q49"/>
  <c r="V49"/>
  <c r="V44" s="1"/>
  <c r="G53"/>
  <c r="I53"/>
  <c r="K53"/>
  <c r="M53"/>
  <c r="O53"/>
  <c r="Q53"/>
  <c r="V53"/>
  <c r="G56"/>
  <c r="M56" s="1"/>
  <c r="I56"/>
  <c r="K56"/>
  <c r="O56"/>
  <c r="Q56"/>
  <c r="V56"/>
  <c r="G59"/>
  <c r="I59"/>
  <c r="K59"/>
  <c r="M59"/>
  <c r="O59"/>
  <c r="Q59"/>
  <c r="V59"/>
  <c r="G62"/>
  <c r="M62" s="1"/>
  <c r="I62"/>
  <c r="K62"/>
  <c r="O62"/>
  <c r="Q62"/>
  <c r="V62"/>
  <c r="G66"/>
  <c r="I66"/>
  <c r="K66"/>
  <c r="M66"/>
  <c r="O66"/>
  <c r="Q66"/>
  <c r="V66"/>
  <c r="G69"/>
  <c r="M69" s="1"/>
  <c r="I69"/>
  <c r="K69"/>
  <c r="O69"/>
  <c r="Q69"/>
  <c r="V69"/>
  <c r="G72"/>
  <c r="I72"/>
  <c r="K72"/>
  <c r="M72"/>
  <c r="O72"/>
  <c r="Q72"/>
  <c r="V72"/>
  <c r="G76"/>
  <c r="I76"/>
  <c r="I75" s="1"/>
  <c r="K76"/>
  <c r="M76"/>
  <c r="O76"/>
  <c r="Q76"/>
  <c r="Q75" s="1"/>
  <c r="V76"/>
  <c r="G79"/>
  <c r="M79" s="1"/>
  <c r="I79"/>
  <c r="K79"/>
  <c r="K75" s="1"/>
  <c r="O79"/>
  <c r="O75" s="1"/>
  <c r="Q79"/>
  <c r="V79"/>
  <c r="V75" s="1"/>
  <c r="G82"/>
  <c r="I82"/>
  <c r="K82"/>
  <c r="M82"/>
  <c r="O82"/>
  <c r="Q82"/>
  <c r="V82"/>
  <c r="G86"/>
  <c r="M86" s="1"/>
  <c r="I86"/>
  <c r="K86"/>
  <c r="O86"/>
  <c r="Q86"/>
  <c r="V86"/>
  <c r="G92"/>
  <c r="I92"/>
  <c r="K92"/>
  <c r="M92"/>
  <c r="O92"/>
  <c r="Q92"/>
  <c r="V92"/>
  <c r="G95"/>
  <c r="M95" s="1"/>
  <c r="I95"/>
  <c r="K95"/>
  <c r="O95"/>
  <c r="Q95"/>
  <c r="V95"/>
  <c r="G99"/>
  <c r="I99"/>
  <c r="K99"/>
  <c r="M99"/>
  <c r="O99"/>
  <c r="Q99"/>
  <c r="V99"/>
  <c r="G102"/>
  <c r="M102" s="1"/>
  <c r="I102"/>
  <c r="K102"/>
  <c r="O102"/>
  <c r="Q102"/>
  <c r="V102"/>
  <c r="G105"/>
  <c r="I105"/>
  <c r="K105"/>
  <c r="M105"/>
  <c r="O105"/>
  <c r="Q105"/>
  <c r="V105"/>
  <c r="G108"/>
  <c r="M108" s="1"/>
  <c r="I108"/>
  <c r="K108"/>
  <c r="O108"/>
  <c r="Q108"/>
  <c r="V108"/>
  <c r="G114"/>
  <c r="G113" s="1"/>
  <c r="I114"/>
  <c r="K114"/>
  <c r="K113" s="1"/>
  <c r="O114"/>
  <c r="O113" s="1"/>
  <c r="Q114"/>
  <c r="V114"/>
  <c r="V113" s="1"/>
  <c r="G119"/>
  <c r="I119"/>
  <c r="I113" s="1"/>
  <c r="K119"/>
  <c r="M119"/>
  <c r="O119"/>
  <c r="Q119"/>
  <c r="Q113" s="1"/>
  <c r="V119"/>
  <c r="G122"/>
  <c r="M122" s="1"/>
  <c r="I122"/>
  <c r="K122"/>
  <c r="O122"/>
  <c r="Q122"/>
  <c r="V122"/>
  <c r="G125"/>
  <c r="I125"/>
  <c r="K125"/>
  <c r="M125"/>
  <c r="O125"/>
  <c r="Q125"/>
  <c r="V125"/>
  <c r="G130"/>
  <c r="M130" s="1"/>
  <c r="I130"/>
  <c r="K130"/>
  <c r="O130"/>
  <c r="Q130"/>
  <c r="V130"/>
  <c r="G139"/>
  <c r="I139"/>
  <c r="K139"/>
  <c r="M139"/>
  <c r="O139"/>
  <c r="Q139"/>
  <c r="V139"/>
  <c r="G147"/>
  <c r="M147" s="1"/>
  <c r="I147"/>
  <c r="K147"/>
  <c r="O147"/>
  <c r="Q147"/>
  <c r="V147"/>
  <c r="G151"/>
  <c r="I151"/>
  <c r="K151"/>
  <c r="M151"/>
  <c r="O151"/>
  <c r="Q151"/>
  <c r="V151"/>
  <c r="G154"/>
  <c r="M154" s="1"/>
  <c r="I154"/>
  <c r="K154"/>
  <c r="O154"/>
  <c r="Q154"/>
  <c r="V154"/>
  <c r="AE158"/>
  <c r="AF158"/>
  <c r="G159" i="18"/>
  <c r="BA98"/>
  <c r="BA40"/>
  <c r="BA29"/>
  <c r="BA27"/>
  <c r="BA25"/>
  <c r="G9"/>
  <c r="I9"/>
  <c r="I8" s="1"/>
  <c r="K9"/>
  <c r="M9"/>
  <c r="O9"/>
  <c r="Q9"/>
  <c r="Q8" s="1"/>
  <c r="V9"/>
  <c r="G10"/>
  <c r="G8" s="1"/>
  <c r="I10"/>
  <c r="K10"/>
  <c r="K8" s="1"/>
  <c r="O10"/>
  <c r="O8" s="1"/>
  <c r="Q10"/>
  <c r="V10"/>
  <c r="V8" s="1"/>
  <c r="G11"/>
  <c r="I11"/>
  <c r="K11"/>
  <c r="M11"/>
  <c r="O11"/>
  <c r="Q11"/>
  <c r="V11"/>
  <c r="G12"/>
  <c r="M12" s="1"/>
  <c r="I12"/>
  <c r="K12"/>
  <c r="O12"/>
  <c r="Q12"/>
  <c r="V12"/>
  <c r="G13"/>
  <c r="I13"/>
  <c r="K13"/>
  <c r="M13"/>
  <c r="O13"/>
  <c r="Q13"/>
  <c r="V13"/>
  <c r="G14"/>
  <c r="M14" s="1"/>
  <c r="I14"/>
  <c r="K14"/>
  <c r="O14"/>
  <c r="Q14"/>
  <c r="V14"/>
  <c r="G15"/>
  <c r="I15"/>
  <c r="K15"/>
  <c r="M15"/>
  <c r="O15"/>
  <c r="Q15"/>
  <c r="V15"/>
  <c r="G16"/>
  <c r="M16" s="1"/>
  <c r="I16"/>
  <c r="K16"/>
  <c r="O16"/>
  <c r="Q16"/>
  <c r="V16"/>
  <c r="G17"/>
  <c r="I17"/>
  <c r="K17"/>
  <c r="M17"/>
  <c r="O17"/>
  <c r="Q17"/>
  <c r="V17"/>
  <c r="G18"/>
  <c r="M18" s="1"/>
  <c r="I18"/>
  <c r="K18"/>
  <c r="O18"/>
  <c r="Q18"/>
  <c r="V18"/>
  <c r="G19"/>
  <c r="I19"/>
  <c r="K19"/>
  <c r="M19"/>
  <c r="O19"/>
  <c r="Q19"/>
  <c r="V19"/>
  <c r="G20"/>
  <c r="M20" s="1"/>
  <c r="I20"/>
  <c r="K20"/>
  <c r="O20"/>
  <c r="Q20"/>
  <c r="V20"/>
  <c r="G21"/>
  <c r="I21"/>
  <c r="K21"/>
  <c r="M21"/>
  <c r="O21"/>
  <c r="Q21"/>
  <c r="V21"/>
  <c r="G22"/>
  <c r="M22" s="1"/>
  <c r="I22"/>
  <c r="K22"/>
  <c r="O22"/>
  <c r="Q22"/>
  <c r="V22"/>
  <c r="G24"/>
  <c r="G23" s="1"/>
  <c r="I24"/>
  <c r="K24"/>
  <c r="K23" s="1"/>
  <c r="O24"/>
  <c r="O23" s="1"/>
  <c r="Q24"/>
  <c r="V24"/>
  <c r="V23" s="1"/>
  <c r="G26"/>
  <c r="I26"/>
  <c r="I23" s="1"/>
  <c r="K26"/>
  <c r="M26"/>
  <c r="O26"/>
  <c r="Q26"/>
  <c r="Q23" s="1"/>
  <c r="V26"/>
  <c r="G28"/>
  <c r="M28" s="1"/>
  <c r="I28"/>
  <c r="K28"/>
  <c r="O28"/>
  <c r="Q28"/>
  <c r="V28"/>
  <c r="G31"/>
  <c r="G30" s="1"/>
  <c r="I31"/>
  <c r="I30" s="1"/>
  <c r="K31"/>
  <c r="K30" s="1"/>
  <c r="M31"/>
  <c r="M30" s="1"/>
  <c r="O31"/>
  <c r="O30" s="1"/>
  <c r="Q31"/>
  <c r="Q30" s="1"/>
  <c r="V31"/>
  <c r="V30" s="1"/>
  <c r="G32"/>
  <c r="I32"/>
  <c r="K32"/>
  <c r="M32"/>
  <c r="O32"/>
  <c r="Q32"/>
  <c r="V32"/>
  <c r="G33"/>
  <c r="I33"/>
  <c r="K33"/>
  <c r="M33"/>
  <c r="O33"/>
  <c r="Q33"/>
  <c r="V33"/>
  <c r="G34"/>
  <c r="I34"/>
  <c r="K34"/>
  <c r="M34"/>
  <c r="O34"/>
  <c r="Q34"/>
  <c r="V34"/>
  <c r="G35"/>
  <c r="I35"/>
  <c r="K35"/>
  <c r="M35"/>
  <c r="O35"/>
  <c r="Q35"/>
  <c r="V35"/>
  <c r="G36"/>
  <c r="I36"/>
  <c r="K36"/>
  <c r="M36"/>
  <c r="O36"/>
  <c r="Q36"/>
  <c r="V36"/>
  <c r="G37"/>
  <c r="I37"/>
  <c r="K37"/>
  <c r="M37"/>
  <c r="O37"/>
  <c r="Q37"/>
  <c r="V37"/>
  <c r="G38"/>
  <c r="I38"/>
  <c r="K38"/>
  <c r="M38"/>
  <c r="O38"/>
  <c r="Q38"/>
  <c r="V38"/>
  <c r="G39"/>
  <c r="I39"/>
  <c r="K39"/>
  <c r="M39"/>
  <c r="O39"/>
  <c r="Q39"/>
  <c r="V39"/>
  <c r="G42"/>
  <c r="I42"/>
  <c r="K42"/>
  <c r="M42"/>
  <c r="O42"/>
  <c r="Q42"/>
  <c r="V42"/>
  <c r="G43"/>
  <c r="I43"/>
  <c r="K43"/>
  <c r="M43"/>
  <c r="O43"/>
  <c r="Q43"/>
  <c r="V43"/>
  <c r="G44"/>
  <c r="I44"/>
  <c r="K44"/>
  <c r="M44"/>
  <c r="O44"/>
  <c r="Q44"/>
  <c r="V44"/>
  <c r="G45"/>
  <c r="I45"/>
  <c r="K45"/>
  <c r="M45"/>
  <c r="O45"/>
  <c r="Q45"/>
  <c r="V45"/>
  <c r="G46"/>
  <c r="I46"/>
  <c r="K46"/>
  <c r="M46"/>
  <c r="O46"/>
  <c r="Q46"/>
  <c r="V46"/>
  <c r="G47"/>
  <c r="I47"/>
  <c r="K47"/>
  <c r="M47"/>
  <c r="O47"/>
  <c r="Q47"/>
  <c r="V47"/>
  <c r="G48"/>
  <c r="I48"/>
  <c r="K48"/>
  <c r="M48"/>
  <c r="O48"/>
  <c r="Q48"/>
  <c r="V48"/>
  <c r="G49"/>
  <c r="I49"/>
  <c r="K49"/>
  <c r="M49"/>
  <c r="O49"/>
  <c r="Q49"/>
  <c r="V49"/>
  <c r="G50"/>
  <c r="I50"/>
  <c r="K50"/>
  <c r="M50"/>
  <c r="O50"/>
  <c r="Q50"/>
  <c r="V50"/>
  <c r="G52"/>
  <c r="I52"/>
  <c r="K52"/>
  <c r="M52"/>
  <c r="O52"/>
  <c r="Q52"/>
  <c r="V52"/>
  <c r="G53"/>
  <c r="I53"/>
  <c r="K53"/>
  <c r="M53"/>
  <c r="O53"/>
  <c r="Q53"/>
  <c r="V53"/>
  <c r="G55"/>
  <c r="I55"/>
  <c r="I54" s="1"/>
  <c r="K55"/>
  <c r="M55"/>
  <c r="O55"/>
  <c r="Q55"/>
  <c r="Q54" s="1"/>
  <c r="V55"/>
  <c r="G56"/>
  <c r="G54" s="1"/>
  <c r="I56"/>
  <c r="K56"/>
  <c r="K54" s="1"/>
  <c r="O56"/>
  <c r="O54" s="1"/>
  <c r="Q56"/>
  <c r="V56"/>
  <c r="V54" s="1"/>
  <c r="G57"/>
  <c r="I57"/>
  <c r="K57"/>
  <c r="M57"/>
  <c r="O57"/>
  <c r="Q57"/>
  <c r="V57"/>
  <c r="G58"/>
  <c r="M58" s="1"/>
  <c r="I58"/>
  <c r="K58"/>
  <c r="O58"/>
  <c r="Q58"/>
  <c r="V58"/>
  <c r="G59"/>
  <c r="I59"/>
  <c r="K59"/>
  <c r="M59"/>
  <c r="O59"/>
  <c r="Q59"/>
  <c r="V59"/>
  <c r="G60"/>
  <c r="M60" s="1"/>
  <c r="I60"/>
  <c r="K60"/>
  <c r="O60"/>
  <c r="Q60"/>
  <c r="V60"/>
  <c r="G61"/>
  <c r="I61"/>
  <c r="K61"/>
  <c r="M61"/>
  <c r="O61"/>
  <c r="Q61"/>
  <c r="V61"/>
  <c r="G62"/>
  <c r="M62" s="1"/>
  <c r="I62"/>
  <c r="K62"/>
  <c r="O62"/>
  <c r="Q62"/>
  <c r="V62"/>
  <c r="G63"/>
  <c r="I63"/>
  <c r="K63"/>
  <c r="M63"/>
  <c r="O63"/>
  <c r="Q63"/>
  <c r="V63"/>
  <c r="G64"/>
  <c r="M64" s="1"/>
  <c r="I64"/>
  <c r="K64"/>
  <c r="O64"/>
  <c r="Q64"/>
  <c r="V64"/>
  <c r="G65"/>
  <c r="I65"/>
  <c r="K65"/>
  <c r="M65"/>
  <c r="O65"/>
  <c r="Q65"/>
  <c r="V65"/>
  <c r="G66"/>
  <c r="M66" s="1"/>
  <c r="I66"/>
  <c r="K66"/>
  <c r="O66"/>
  <c r="Q66"/>
  <c r="V66"/>
  <c r="G67"/>
  <c r="I67"/>
  <c r="K67"/>
  <c r="M67"/>
  <c r="O67"/>
  <c r="Q67"/>
  <c r="V67"/>
  <c r="G68"/>
  <c r="M68" s="1"/>
  <c r="I68"/>
  <c r="K68"/>
  <c r="O68"/>
  <c r="Q68"/>
  <c r="V68"/>
  <c r="G69"/>
  <c r="I69"/>
  <c r="K69"/>
  <c r="M69"/>
  <c r="O69"/>
  <c r="Q69"/>
  <c r="V69"/>
  <c r="G70"/>
  <c r="M70" s="1"/>
  <c r="I70"/>
  <c r="K70"/>
  <c r="O70"/>
  <c r="Q70"/>
  <c r="V70"/>
  <c r="G73"/>
  <c r="I73"/>
  <c r="I72" s="1"/>
  <c r="K73"/>
  <c r="M73"/>
  <c r="O73"/>
  <c r="Q73"/>
  <c r="Q72" s="1"/>
  <c r="V73"/>
  <c r="G75"/>
  <c r="M75" s="1"/>
  <c r="I75"/>
  <c r="K75"/>
  <c r="K72" s="1"/>
  <c r="O75"/>
  <c r="O72" s="1"/>
  <c r="Q75"/>
  <c r="V75"/>
  <c r="V72" s="1"/>
  <c r="G76"/>
  <c r="I76"/>
  <c r="K76"/>
  <c r="M76"/>
  <c r="O76"/>
  <c r="Q76"/>
  <c r="V76"/>
  <c r="G77"/>
  <c r="M77" s="1"/>
  <c r="I77"/>
  <c r="K77"/>
  <c r="O77"/>
  <c r="Q77"/>
  <c r="V77"/>
  <c r="G78"/>
  <c r="I78"/>
  <c r="K78"/>
  <c r="M78"/>
  <c r="O78"/>
  <c r="Q78"/>
  <c r="V78"/>
  <c r="G80"/>
  <c r="I80"/>
  <c r="I79" s="1"/>
  <c r="K80"/>
  <c r="M80"/>
  <c r="O80"/>
  <c r="Q80"/>
  <c r="Q79" s="1"/>
  <c r="V80"/>
  <c r="G82"/>
  <c r="M82" s="1"/>
  <c r="I82"/>
  <c r="K82"/>
  <c r="K79" s="1"/>
  <c r="O82"/>
  <c r="O79" s="1"/>
  <c r="Q82"/>
  <c r="V82"/>
  <c r="V79" s="1"/>
  <c r="G83"/>
  <c r="I83"/>
  <c r="K83"/>
  <c r="M83"/>
  <c r="O83"/>
  <c r="Q83"/>
  <c r="V83"/>
  <c r="G84"/>
  <c r="M84" s="1"/>
  <c r="I84"/>
  <c r="K84"/>
  <c r="O84"/>
  <c r="Q84"/>
  <c r="V84"/>
  <c r="G86"/>
  <c r="G85" s="1"/>
  <c r="I86"/>
  <c r="K86"/>
  <c r="K85" s="1"/>
  <c r="O86"/>
  <c r="O85" s="1"/>
  <c r="Q86"/>
  <c r="V86"/>
  <c r="V85" s="1"/>
  <c r="G87"/>
  <c r="I87"/>
  <c r="I85" s="1"/>
  <c r="K87"/>
  <c r="M87"/>
  <c r="O87"/>
  <c r="Q87"/>
  <c r="Q85" s="1"/>
  <c r="V87"/>
  <c r="G88"/>
  <c r="M88" s="1"/>
  <c r="I88"/>
  <c r="K88"/>
  <c r="O88"/>
  <c r="Q88"/>
  <c r="V88"/>
  <c r="G89"/>
  <c r="I89"/>
  <c r="K89"/>
  <c r="M89"/>
  <c r="O89"/>
  <c r="Q89"/>
  <c r="V89"/>
  <c r="G90"/>
  <c r="M90" s="1"/>
  <c r="I90"/>
  <c r="K90"/>
  <c r="O90"/>
  <c r="Q90"/>
  <c r="V90"/>
  <c r="G91"/>
  <c r="I91"/>
  <c r="K91"/>
  <c r="M91"/>
  <c r="O91"/>
  <c r="Q91"/>
  <c r="V91"/>
  <c r="G92"/>
  <c r="M92" s="1"/>
  <c r="I92"/>
  <c r="K92"/>
  <c r="O92"/>
  <c r="Q92"/>
  <c r="V92"/>
  <c r="G93"/>
  <c r="I93"/>
  <c r="K93"/>
  <c r="M93"/>
  <c r="O93"/>
  <c r="Q93"/>
  <c r="V93"/>
  <c r="G94"/>
  <c r="M94" s="1"/>
  <c r="I94"/>
  <c r="K94"/>
  <c r="O94"/>
  <c r="Q94"/>
  <c r="V94"/>
  <c r="G95"/>
  <c r="I95"/>
  <c r="K95"/>
  <c r="M95"/>
  <c r="O95"/>
  <c r="Q95"/>
  <c r="V95"/>
  <c r="G96"/>
  <c r="M96" s="1"/>
  <c r="I96"/>
  <c r="K96"/>
  <c r="O96"/>
  <c r="Q96"/>
  <c r="V96"/>
  <c r="G97"/>
  <c r="I97"/>
  <c r="K97"/>
  <c r="M97"/>
  <c r="O97"/>
  <c r="Q97"/>
  <c r="V97"/>
  <c r="G99"/>
  <c r="I99"/>
  <c r="K99"/>
  <c r="M99"/>
  <c r="O99"/>
  <c r="Q99"/>
  <c r="V99"/>
  <c r="G100"/>
  <c r="I100"/>
  <c r="K100"/>
  <c r="M100"/>
  <c r="O100"/>
  <c r="Q100"/>
  <c r="V100"/>
  <c r="G102"/>
  <c r="I102"/>
  <c r="K102"/>
  <c r="M102"/>
  <c r="O102"/>
  <c r="Q102"/>
  <c r="V102"/>
  <c r="G104"/>
  <c r="I104"/>
  <c r="K104"/>
  <c r="M104"/>
  <c r="O104"/>
  <c r="Q104"/>
  <c r="V104"/>
  <c r="G105"/>
  <c r="I105"/>
  <c r="K105"/>
  <c r="M105"/>
  <c r="O105"/>
  <c r="Q105"/>
  <c r="V105"/>
  <c r="G107"/>
  <c r="I107"/>
  <c r="I106" s="1"/>
  <c r="K107"/>
  <c r="M107"/>
  <c r="O107"/>
  <c r="Q107"/>
  <c r="Q106" s="1"/>
  <c r="V107"/>
  <c r="G108"/>
  <c r="G106" s="1"/>
  <c r="I108"/>
  <c r="K108"/>
  <c r="K106" s="1"/>
  <c r="O108"/>
  <c r="O106" s="1"/>
  <c r="Q108"/>
  <c r="V108"/>
  <c r="V106" s="1"/>
  <c r="G109"/>
  <c r="I109"/>
  <c r="K109"/>
  <c r="M109"/>
  <c r="O109"/>
  <c r="Q109"/>
  <c r="V109"/>
  <c r="G110"/>
  <c r="M110" s="1"/>
  <c r="I110"/>
  <c r="K110"/>
  <c r="O110"/>
  <c r="Q110"/>
  <c r="V110"/>
  <c r="G111"/>
  <c r="I111"/>
  <c r="K111"/>
  <c r="M111"/>
  <c r="O111"/>
  <c r="Q111"/>
  <c r="V111"/>
  <c r="G112"/>
  <c r="M112" s="1"/>
  <c r="I112"/>
  <c r="K112"/>
  <c r="O112"/>
  <c r="Q112"/>
  <c r="V112"/>
  <c r="G113"/>
  <c r="I113"/>
  <c r="K113"/>
  <c r="M113"/>
  <c r="O113"/>
  <c r="Q113"/>
  <c r="V113"/>
  <c r="G114"/>
  <c r="M114" s="1"/>
  <c r="I114"/>
  <c r="K114"/>
  <c r="O114"/>
  <c r="Q114"/>
  <c r="V114"/>
  <c r="G115"/>
  <c r="I115"/>
  <c r="K115"/>
  <c r="M115"/>
  <c r="O115"/>
  <c r="Q115"/>
  <c r="V115"/>
  <c r="G116"/>
  <c r="M116" s="1"/>
  <c r="I116"/>
  <c r="K116"/>
  <c r="O116"/>
  <c r="Q116"/>
  <c r="V116"/>
  <c r="G117"/>
  <c r="I117"/>
  <c r="K117"/>
  <c r="M117"/>
  <c r="O117"/>
  <c r="Q117"/>
  <c r="V117"/>
  <c r="G118"/>
  <c r="M118" s="1"/>
  <c r="I118"/>
  <c r="K118"/>
  <c r="O118"/>
  <c r="Q118"/>
  <c r="V118"/>
  <c r="G119"/>
  <c r="I119"/>
  <c r="K119"/>
  <c r="M119"/>
  <c r="O119"/>
  <c r="Q119"/>
  <c r="V119"/>
  <c r="G120"/>
  <c r="M120" s="1"/>
  <c r="I120"/>
  <c r="K120"/>
  <c r="O120"/>
  <c r="Q120"/>
  <c r="V120"/>
  <c r="G121"/>
  <c r="I121"/>
  <c r="K121"/>
  <c r="M121"/>
  <c r="O121"/>
  <c r="Q121"/>
  <c r="V121"/>
  <c r="G122"/>
  <c r="I122"/>
  <c r="K122"/>
  <c r="M122"/>
  <c r="O122"/>
  <c r="Q122"/>
  <c r="V122"/>
  <c r="G123"/>
  <c r="I123"/>
  <c r="K123"/>
  <c r="M123"/>
  <c r="O123"/>
  <c r="Q123"/>
  <c r="V123"/>
  <c r="G124"/>
  <c r="I124"/>
  <c r="K124"/>
  <c r="M124"/>
  <c r="O124"/>
  <c r="Q124"/>
  <c r="V124"/>
  <c r="G125"/>
  <c r="I125"/>
  <c r="K125"/>
  <c r="M125"/>
  <c r="O125"/>
  <c r="Q125"/>
  <c r="V125"/>
  <c r="G126"/>
  <c r="I126"/>
  <c r="K126"/>
  <c r="M126"/>
  <c r="O126"/>
  <c r="Q126"/>
  <c r="V126"/>
  <c r="G127"/>
  <c r="I127"/>
  <c r="K127"/>
  <c r="M127"/>
  <c r="O127"/>
  <c r="Q127"/>
  <c r="V127"/>
  <c r="G128"/>
  <c r="I128"/>
  <c r="K128"/>
  <c r="M128"/>
  <c r="O128"/>
  <c r="Q128"/>
  <c r="V128"/>
  <c r="G129"/>
  <c r="I129"/>
  <c r="K129"/>
  <c r="M129"/>
  <c r="O129"/>
  <c r="Q129"/>
  <c r="V129"/>
  <c r="G130"/>
  <c r="I130"/>
  <c r="K130"/>
  <c r="M130"/>
  <c r="O130"/>
  <c r="Q130"/>
  <c r="V130"/>
  <c r="G131"/>
  <c r="I131"/>
  <c r="K131"/>
  <c r="M131"/>
  <c r="O131"/>
  <c r="Q131"/>
  <c r="V131"/>
  <c r="G132"/>
  <c r="I132"/>
  <c r="K132"/>
  <c r="M132"/>
  <c r="O132"/>
  <c r="Q132"/>
  <c r="V132"/>
  <c r="G133"/>
  <c r="I133"/>
  <c r="K133"/>
  <c r="M133"/>
  <c r="O133"/>
  <c r="Q133"/>
  <c r="V133"/>
  <c r="G134"/>
  <c r="I134"/>
  <c r="K134"/>
  <c r="M134"/>
  <c r="O134"/>
  <c r="Q134"/>
  <c r="V134"/>
  <c r="G135"/>
  <c r="I135"/>
  <c r="K135"/>
  <c r="M135"/>
  <c r="O135"/>
  <c r="Q135"/>
  <c r="V135"/>
  <c r="G136"/>
  <c r="I136"/>
  <c r="K136"/>
  <c r="M136"/>
  <c r="O136"/>
  <c r="Q136"/>
  <c r="V136"/>
  <c r="G137"/>
  <c r="I137"/>
  <c r="K137"/>
  <c r="M137"/>
  <c r="O137"/>
  <c r="Q137"/>
  <c r="V137"/>
  <c r="G138"/>
  <c r="I138"/>
  <c r="K138"/>
  <c r="M138"/>
  <c r="O138"/>
  <c r="Q138"/>
  <c r="V138"/>
  <c r="G139"/>
  <c r="I139"/>
  <c r="K139"/>
  <c r="M139"/>
  <c r="O139"/>
  <c r="Q139"/>
  <c r="V139"/>
  <c r="G140"/>
  <c r="I140"/>
  <c r="K140"/>
  <c r="M140"/>
  <c r="O140"/>
  <c r="Q140"/>
  <c r="V140"/>
  <c r="G141"/>
  <c r="I141"/>
  <c r="K141"/>
  <c r="M141"/>
  <c r="O141"/>
  <c r="Q141"/>
  <c r="V141"/>
  <c r="G142"/>
  <c r="I142"/>
  <c r="K142"/>
  <c r="M142"/>
  <c r="O142"/>
  <c r="Q142"/>
  <c r="V142"/>
  <c r="G143"/>
  <c r="I143"/>
  <c r="K143"/>
  <c r="M143"/>
  <c r="O143"/>
  <c r="Q143"/>
  <c r="V143"/>
  <c r="G144"/>
  <c r="I144"/>
  <c r="K144"/>
  <c r="M144"/>
  <c r="O144"/>
  <c r="Q144"/>
  <c r="V144"/>
  <c r="G145"/>
  <c r="I145"/>
  <c r="K145"/>
  <c r="M145"/>
  <c r="O145"/>
  <c r="Q145"/>
  <c r="V145"/>
  <c r="G146"/>
  <c r="I146"/>
  <c r="K146"/>
  <c r="M146"/>
  <c r="O146"/>
  <c r="Q146"/>
  <c r="V146"/>
  <c r="G147"/>
  <c r="I147"/>
  <c r="K147"/>
  <c r="M147"/>
  <c r="O147"/>
  <c r="Q147"/>
  <c r="V147"/>
  <c r="G148"/>
  <c r="I148"/>
  <c r="K148"/>
  <c r="M148"/>
  <c r="O148"/>
  <c r="Q148"/>
  <c r="V148"/>
  <c r="G150"/>
  <c r="I150"/>
  <c r="K150"/>
  <c r="M150"/>
  <c r="O150"/>
  <c r="Q150"/>
  <c r="V150"/>
  <c r="G152"/>
  <c r="I152"/>
  <c r="K152"/>
  <c r="M152"/>
  <c r="O152"/>
  <c r="Q152"/>
  <c r="V152"/>
  <c r="G153"/>
  <c r="I153"/>
  <c r="K153"/>
  <c r="M153"/>
  <c r="O153"/>
  <c r="Q153"/>
  <c r="V153"/>
  <c r="G154"/>
  <c r="I154"/>
  <c r="K154"/>
  <c r="M154"/>
  <c r="O154"/>
  <c r="Q154"/>
  <c r="V154"/>
  <c r="G155"/>
  <c r="I155"/>
  <c r="K155"/>
  <c r="M155"/>
  <c r="O155"/>
  <c r="Q155"/>
  <c r="V155"/>
  <c r="G156"/>
  <c r="I156"/>
  <c r="K156"/>
  <c r="M156"/>
  <c r="O156"/>
  <c r="Q156"/>
  <c r="V156"/>
  <c r="G157"/>
  <c r="I157"/>
  <c r="K157"/>
  <c r="M157"/>
  <c r="O157"/>
  <c r="Q157"/>
  <c r="V157"/>
  <c r="AE159"/>
  <c r="AF159"/>
  <c r="G104" i="17"/>
  <c r="BA78"/>
  <c r="BA39"/>
  <c r="BA31"/>
  <c r="BA28"/>
  <c r="BA10"/>
  <c r="G9"/>
  <c r="I9"/>
  <c r="I8" s="1"/>
  <c r="K9"/>
  <c r="M9"/>
  <c r="O9"/>
  <c r="Q9"/>
  <c r="Q8" s="1"/>
  <c r="V9"/>
  <c r="G12"/>
  <c r="G8" s="1"/>
  <c r="I12"/>
  <c r="K12"/>
  <c r="K8" s="1"/>
  <c r="O12"/>
  <c r="O8" s="1"/>
  <c r="Q12"/>
  <c r="V12"/>
  <c r="V8" s="1"/>
  <c r="G14"/>
  <c r="I14"/>
  <c r="K14"/>
  <c r="M14"/>
  <c r="O14"/>
  <c r="Q14"/>
  <c r="V14"/>
  <c r="G16"/>
  <c r="M16" s="1"/>
  <c r="I16"/>
  <c r="K16"/>
  <c r="O16"/>
  <c r="Q16"/>
  <c r="V16"/>
  <c r="G18"/>
  <c r="I18"/>
  <c r="K18"/>
  <c r="M18"/>
  <c r="O18"/>
  <c r="Q18"/>
  <c r="V18"/>
  <c r="G21"/>
  <c r="M21" s="1"/>
  <c r="I21"/>
  <c r="K21"/>
  <c r="O21"/>
  <c r="Q21"/>
  <c r="V21"/>
  <c r="G24"/>
  <c r="I24"/>
  <c r="K24"/>
  <c r="M24"/>
  <c r="O24"/>
  <c r="Q24"/>
  <c r="V24"/>
  <c r="G27"/>
  <c r="M27" s="1"/>
  <c r="I27"/>
  <c r="K27"/>
  <c r="O27"/>
  <c r="Q27"/>
  <c r="V27"/>
  <c r="G30"/>
  <c r="I30"/>
  <c r="K30"/>
  <c r="M30"/>
  <c r="O30"/>
  <c r="Q30"/>
  <c r="V30"/>
  <c r="G33"/>
  <c r="M33" s="1"/>
  <c r="I33"/>
  <c r="K33"/>
  <c r="O33"/>
  <c r="Q33"/>
  <c r="V33"/>
  <c r="G36"/>
  <c r="I36"/>
  <c r="K36"/>
  <c r="M36"/>
  <c r="O36"/>
  <c r="Q36"/>
  <c r="V36"/>
  <c r="G40"/>
  <c r="M40" s="1"/>
  <c r="I40"/>
  <c r="K40"/>
  <c r="O40"/>
  <c r="Q40"/>
  <c r="V40"/>
  <c r="G43"/>
  <c r="I43"/>
  <c r="K43"/>
  <c r="M43"/>
  <c r="O43"/>
  <c r="Q43"/>
  <c r="V43"/>
  <c r="G47"/>
  <c r="M47" s="1"/>
  <c r="I47"/>
  <c r="K47"/>
  <c r="O47"/>
  <c r="Q47"/>
  <c r="V47"/>
  <c r="G50"/>
  <c r="I50"/>
  <c r="K50"/>
  <c r="M50"/>
  <c r="O50"/>
  <c r="Q50"/>
  <c r="V50"/>
  <c r="G53"/>
  <c r="M53" s="1"/>
  <c r="I53"/>
  <c r="K53"/>
  <c r="O53"/>
  <c r="Q53"/>
  <c r="V53"/>
  <c r="G56"/>
  <c r="I56"/>
  <c r="K56"/>
  <c r="M56"/>
  <c r="O56"/>
  <c r="Q56"/>
  <c r="V56"/>
  <c r="G59"/>
  <c r="M59" s="1"/>
  <c r="I59"/>
  <c r="K59"/>
  <c r="O59"/>
  <c r="Q59"/>
  <c r="V59"/>
  <c r="G62"/>
  <c r="I62"/>
  <c r="K62"/>
  <c r="M62"/>
  <c r="O62"/>
  <c r="Q62"/>
  <c r="V62"/>
  <c r="G65"/>
  <c r="M65" s="1"/>
  <c r="I65"/>
  <c r="K65"/>
  <c r="O65"/>
  <c r="Q65"/>
  <c r="V65"/>
  <c r="G68"/>
  <c r="I68"/>
  <c r="K68"/>
  <c r="M68"/>
  <c r="O68"/>
  <c r="Q68"/>
  <c r="V68"/>
  <c r="G70"/>
  <c r="M70" s="1"/>
  <c r="I70"/>
  <c r="K70"/>
  <c r="O70"/>
  <c r="Q70"/>
  <c r="V70"/>
  <c r="G72"/>
  <c r="I72"/>
  <c r="K72"/>
  <c r="M72"/>
  <c r="O72"/>
  <c r="Q72"/>
  <c r="V72"/>
  <c r="G74"/>
  <c r="M74" s="1"/>
  <c r="I74"/>
  <c r="K74"/>
  <c r="O74"/>
  <c r="Q74"/>
  <c r="V74"/>
  <c r="G77"/>
  <c r="G76" s="1"/>
  <c r="I77"/>
  <c r="K77"/>
  <c r="K76" s="1"/>
  <c r="O77"/>
  <c r="O76" s="1"/>
  <c r="Q77"/>
  <c r="V77"/>
  <c r="V76" s="1"/>
  <c r="G80"/>
  <c r="I80"/>
  <c r="I76" s="1"/>
  <c r="K80"/>
  <c r="M80"/>
  <c r="O80"/>
  <c r="Q80"/>
  <c r="Q76" s="1"/>
  <c r="V80"/>
  <c r="G82"/>
  <c r="M82" s="1"/>
  <c r="I82"/>
  <c r="K82"/>
  <c r="O82"/>
  <c r="Q82"/>
  <c r="V82"/>
  <c r="G85"/>
  <c r="I85"/>
  <c r="K85"/>
  <c r="M85"/>
  <c r="O85"/>
  <c r="Q85"/>
  <c r="V85"/>
  <c r="G89"/>
  <c r="M89" s="1"/>
  <c r="I89"/>
  <c r="K89"/>
  <c r="O89"/>
  <c r="Q89"/>
  <c r="V89"/>
  <c r="G92"/>
  <c r="I92"/>
  <c r="K92"/>
  <c r="M92"/>
  <c r="O92"/>
  <c r="Q92"/>
  <c r="V92"/>
  <c r="G95"/>
  <c r="M95" s="1"/>
  <c r="I95"/>
  <c r="K95"/>
  <c r="O95"/>
  <c r="Q95"/>
  <c r="V95"/>
  <c r="G97"/>
  <c r="I97"/>
  <c r="K97"/>
  <c r="M97"/>
  <c r="O97"/>
  <c r="Q97"/>
  <c r="V97"/>
  <c r="G99"/>
  <c r="M99" s="1"/>
  <c r="I99"/>
  <c r="K99"/>
  <c r="O99"/>
  <c r="Q99"/>
  <c r="V99"/>
  <c r="G101"/>
  <c r="I101"/>
  <c r="K101"/>
  <c r="M101"/>
  <c r="O101"/>
  <c r="Q101"/>
  <c r="V101"/>
  <c r="AE104"/>
  <c r="AF104"/>
  <c r="G252" i="16"/>
  <c r="BA25"/>
  <c r="G9"/>
  <c r="I9"/>
  <c r="I8" s="1"/>
  <c r="K9"/>
  <c r="M9"/>
  <c r="O9"/>
  <c r="Q9"/>
  <c r="Q8" s="1"/>
  <c r="V9"/>
  <c r="G14"/>
  <c r="G8" s="1"/>
  <c r="I14"/>
  <c r="K14"/>
  <c r="K8" s="1"/>
  <c r="O14"/>
  <c r="O8" s="1"/>
  <c r="Q14"/>
  <c r="V14"/>
  <c r="V8" s="1"/>
  <c r="G19"/>
  <c r="I19"/>
  <c r="K19"/>
  <c r="M19"/>
  <c r="O19"/>
  <c r="Q19"/>
  <c r="V19"/>
  <c r="G24"/>
  <c r="M24" s="1"/>
  <c r="I24"/>
  <c r="K24"/>
  <c r="O24"/>
  <c r="Q24"/>
  <c r="V24"/>
  <c r="G29"/>
  <c r="I29"/>
  <c r="K29"/>
  <c r="M29"/>
  <c r="O29"/>
  <c r="Q29"/>
  <c r="V29"/>
  <c r="G35"/>
  <c r="M35" s="1"/>
  <c r="I35"/>
  <c r="K35"/>
  <c r="O35"/>
  <c r="Q35"/>
  <c r="V35"/>
  <c r="G41"/>
  <c r="I41"/>
  <c r="K41"/>
  <c r="M41"/>
  <c r="O41"/>
  <c r="Q41"/>
  <c r="V41"/>
  <c r="G47"/>
  <c r="M47" s="1"/>
  <c r="I47"/>
  <c r="K47"/>
  <c r="O47"/>
  <c r="Q47"/>
  <c r="V47"/>
  <c r="G50"/>
  <c r="I50"/>
  <c r="K50"/>
  <c r="M50"/>
  <c r="O50"/>
  <c r="Q50"/>
  <c r="V50"/>
  <c r="G52"/>
  <c r="M52" s="1"/>
  <c r="I52"/>
  <c r="K52"/>
  <c r="O52"/>
  <c r="Q52"/>
  <c r="V52"/>
  <c r="G56"/>
  <c r="I56"/>
  <c r="K56"/>
  <c r="M56"/>
  <c r="O56"/>
  <c r="Q56"/>
  <c r="V56"/>
  <c r="G61"/>
  <c r="M61" s="1"/>
  <c r="I61"/>
  <c r="K61"/>
  <c r="O61"/>
  <c r="Q61"/>
  <c r="V61"/>
  <c r="G63"/>
  <c r="I63"/>
  <c r="K63"/>
  <c r="M63"/>
  <c r="O63"/>
  <c r="Q63"/>
  <c r="V63"/>
  <c r="G65"/>
  <c r="M65" s="1"/>
  <c r="I65"/>
  <c r="K65"/>
  <c r="O65"/>
  <c r="Q65"/>
  <c r="V65"/>
  <c r="G67"/>
  <c r="I67"/>
  <c r="K67"/>
  <c r="M67"/>
  <c r="O67"/>
  <c r="Q67"/>
  <c r="V67"/>
  <c r="G76"/>
  <c r="M76" s="1"/>
  <c r="I76"/>
  <c r="K76"/>
  <c r="O76"/>
  <c r="Q76"/>
  <c r="V76"/>
  <c r="G78"/>
  <c r="I78"/>
  <c r="K78"/>
  <c r="M78"/>
  <c r="O78"/>
  <c r="Q78"/>
  <c r="V78"/>
  <c r="G80"/>
  <c r="M80" s="1"/>
  <c r="I80"/>
  <c r="K80"/>
  <c r="O80"/>
  <c r="Q80"/>
  <c r="V80"/>
  <c r="G83"/>
  <c r="I83"/>
  <c r="I82" s="1"/>
  <c r="K83"/>
  <c r="M83"/>
  <c r="O83"/>
  <c r="Q83"/>
  <c r="Q82" s="1"/>
  <c r="V83"/>
  <c r="G88"/>
  <c r="M88" s="1"/>
  <c r="I88"/>
  <c r="K88"/>
  <c r="K82" s="1"/>
  <c r="O88"/>
  <c r="O82" s="1"/>
  <c r="Q88"/>
  <c r="V88"/>
  <c r="V82" s="1"/>
  <c r="G93"/>
  <c r="I93"/>
  <c r="K93"/>
  <c r="M93"/>
  <c r="O93"/>
  <c r="Q93"/>
  <c r="V93"/>
  <c r="G98"/>
  <c r="M98" s="1"/>
  <c r="I98"/>
  <c r="K98"/>
  <c r="O98"/>
  <c r="Q98"/>
  <c r="V98"/>
  <c r="G103"/>
  <c r="I103"/>
  <c r="K103"/>
  <c r="M103"/>
  <c r="O103"/>
  <c r="Q103"/>
  <c r="V103"/>
  <c r="G105"/>
  <c r="M105" s="1"/>
  <c r="I105"/>
  <c r="K105"/>
  <c r="O105"/>
  <c r="Q105"/>
  <c r="V105"/>
  <c r="G107"/>
  <c r="I107"/>
  <c r="K107"/>
  <c r="M107"/>
  <c r="O107"/>
  <c r="Q107"/>
  <c r="V107"/>
  <c r="G109"/>
  <c r="M109" s="1"/>
  <c r="I109"/>
  <c r="K109"/>
  <c r="O109"/>
  <c r="Q109"/>
  <c r="V109"/>
  <c r="G111"/>
  <c r="I111"/>
  <c r="K111"/>
  <c r="M111"/>
  <c r="O111"/>
  <c r="Q111"/>
  <c r="V111"/>
  <c r="G113"/>
  <c r="M113" s="1"/>
  <c r="I113"/>
  <c r="K113"/>
  <c r="O113"/>
  <c r="Q113"/>
  <c r="V113"/>
  <c r="G117"/>
  <c r="I117"/>
  <c r="K117"/>
  <c r="M117"/>
  <c r="O117"/>
  <c r="Q117"/>
  <c r="V117"/>
  <c r="G121"/>
  <c r="M121" s="1"/>
  <c r="I121"/>
  <c r="K121"/>
  <c r="O121"/>
  <c r="Q121"/>
  <c r="V121"/>
  <c r="G125"/>
  <c r="I125"/>
  <c r="K125"/>
  <c r="M125"/>
  <c r="O125"/>
  <c r="Q125"/>
  <c r="V125"/>
  <c r="G129"/>
  <c r="M129" s="1"/>
  <c r="I129"/>
  <c r="K129"/>
  <c r="O129"/>
  <c r="Q129"/>
  <c r="V129"/>
  <c r="G131"/>
  <c r="I131"/>
  <c r="K131"/>
  <c r="M131"/>
  <c r="O131"/>
  <c r="Q131"/>
  <c r="V131"/>
  <c r="G133"/>
  <c r="M133" s="1"/>
  <c r="I133"/>
  <c r="K133"/>
  <c r="O133"/>
  <c r="Q133"/>
  <c r="V133"/>
  <c r="G135"/>
  <c r="I135"/>
  <c r="K135"/>
  <c r="M135"/>
  <c r="O135"/>
  <c r="Q135"/>
  <c r="V135"/>
  <c r="G137"/>
  <c r="M137" s="1"/>
  <c r="I137"/>
  <c r="K137"/>
  <c r="O137"/>
  <c r="Q137"/>
  <c r="V137"/>
  <c r="G139"/>
  <c r="I139"/>
  <c r="K139"/>
  <c r="M139"/>
  <c r="O139"/>
  <c r="Q139"/>
  <c r="V139"/>
  <c r="G141"/>
  <c r="M141" s="1"/>
  <c r="I141"/>
  <c r="K141"/>
  <c r="O141"/>
  <c r="Q141"/>
  <c r="V141"/>
  <c r="G144"/>
  <c r="I144"/>
  <c r="K144"/>
  <c r="M144"/>
  <c r="O144"/>
  <c r="Q144"/>
  <c r="V144"/>
  <c r="G146"/>
  <c r="I146"/>
  <c r="K146"/>
  <c r="M146"/>
  <c r="O146"/>
  <c r="Q146"/>
  <c r="V146"/>
  <c r="G149"/>
  <c r="I149"/>
  <c r="K149"/>
  <c r="M149"/>
  <c r="O149"/>
  <c r="Q149"/>
  <c r="V149"/>
  <c r="G155"/>
  <c r="I155"/>
  <c r="K155"/>
  <c r="M155"/>
  <c r="O155"/>
  <c r="Q155"/>
  <c r="V155"/>
  <c r="G158"/>
  <c r="I158"/>
  <c r="K158"/>
  <c r="M158"/>
  <c r="O158"/>
  <c r="Q158"/>
  <c r="V158"/>
  <c r="G161"/>
  <c r="I161"/>
  <c r="I160" s="1"/>
  <c r="K161"/>
  <c r="M161"/>
  <c r="O161"/>
  <c r="Q161"/>
  <c r="Q160" s="1"/>
  <c r="V161"/>
  <c r="G165"/>
  <c r="M165" s="1"/>
  <c r="I165"/>
  <c r="K165"/>
  <c r="K160" s="1"/>
  <c r="O165"/>
  <c r="O160" s="1"/>
  <c r="Q165"/>
  <c r="V165"/>
  <c r="V160" s="1"/>
  <c r="G169"/>
  <c r="I169"/>
  <c r="K169"/>
  <c r="M169"/>
  <c r="O169"/>
  <c r="Q169"/>
  <c r="V169"/>
  <c r="G171"/>
  <c r="M171" s="1"/>
  <c r="I171"/>
  <c r="K171"/>
  <c r="O171"/>
  <c r="Q171"/>
  <c r="V171"/>
  <c r="G173"/>
  <c r="I173"/>
  <c r="K173"/>
  <c r="M173"/>
  <c r="O173"/>
  <c r="Q173"/>
  <c r="V173"/>
  <c r="G177"/>
  <c r="M177" s="1"/>
  <c r="I177"/>
  <c r="K177"/>
  <c r="O177"/>
  <c r="Q177"/>
  <c r="V177"/>
  <c r="G181"/>
  <c r="I181"/>
  <c r="K181"/>
  <c r="M181"/>
  <c r="O181"/>
  <c r="Q181"/>
  <c r="V181"/>
  <c r="G183"/>
  <c r="M183" s="1"/>
  <c r="I183"/>
  <c r="K183"/>
  <c r="O183"/>
  <c r="Q183"/>
  <c r="V183"/>
  <c r="G185"/>
  <c r="I185"/>
  <c r="K185"/>
  <c r="M185"/>
  <c r="O185"/>
  <c r="Q185"/>
  <c r="V185"/>
  <c r="G187"/>
  <c r="M187" s="1"/>
  <c r="I187"/>
  <c r="K187"/>
  <c r="O187"/>
  <c r="Q187"/>
  <c r="V187"/>
  <c r="G189"/>
  <c r="I189"/>
  <c r="K189"/>
  <c r="M189"/>
  <c r="O189"/>
  <c r="Q189"/>
  <c r="V189"/>
  <c r="G191"/>
  <c r="M191" s="1"/>
  <c r="I191"/>
  <c r="K191"/>
  <c r="O191"/>
  <c r="Q191"/>
  <c r="V191"/>
  <c r="G193"/>
  <c r="I193"/>
  <c r="K193"/>
  <c r="M193"/>
  <c r="O193"/>
  <c r="Q193"/>
  <c r="V193"/>
  <c r="G195"/>
  <c r="M195" s="1"/>
  <c r="I195"/>
  <c r="K195"/>
  <c r="O195"/>
  <c r="Q195"/>
  <c r="V195"/>
  <c r="G197"/>
  <c r="I197"/>
  <c r="K197"/>
  <c r="M197"/>
  <c r="O197"/>
  <c r="Q197"/>
  <c r="V197"/>
  <c r="G199"/>
  <c r="M199" s="1"/>
  <c r="I199"/>
  <c r="K199"/>
  <c r="O199"/>
  <c r="Q199"/>
  <c r="V199"/>
  <c r="G201"/>
  <c r="I201"/>
  <c r="K201"/>
  <c r="M201"/>
  <c r="O201"/>
  <c r="Q201"/>
  <c r="V201"/>
  <c r="G203"/>
  <c r="M203" s="1"/>
  <c r="I203"/>
  <c r="K203"/>
  <c r="O203"/>
  <c r="Q203"/>
  <c r="V203"/>
  <c r="G205"/>
  <c r="I205"/>
  <c r="K205"/>
  <c r="M205"/>
  <c r="O205"/>
  <c r="Q205"/>
  <c r="V205"/>
  <c r="G207"/>
  <c r="M207" s="1"/>
  <c r="I207"/>
  <c r="K207"/>
  <c r="O207"/>
  <c r="Q207"/>
  <c r="V207"/>
  <c r="G209"/>
  <c r="I209"/>
  <c r="K209"/>
  <c r="M209"/>
  <c r="O209"/>
  <c r="Q209"/>
  <c r="V209"/>
  <c r="G212"/>
  <c r="M212" s="1"/>
  <c r="I212"/>
  <c r="K212"/>
  <c r="O212"/>
  <c r="Q212"/>
  <c r="V212"/>
  <c r="G214"/>
  <c r="I214"/>
  <c r="K214"/>
  <c r="M214"/>
  <c r="O214"/>
  <c r="Q214"/>
  <c r="V214"/>
  <c r="G219"/>
  <c r="M219" s="1"/>
  <c r="I219"/>
  <c r="K219"/>
  <c r="O219"/>
  <c r="Q219"/>
  <c r="V219"/>
  <c r="G222"/>
  <c r="I222"/>
  <c r="I221" s="1"/>
  <c r="K222"/>
  <c r="M222"/>
  <c r="O222"/>
  <c r="Q222"/>
  <c r="Q221" s="1"/>
  <c r="V222"/>
  <c r="G225"/>
  <c r="G221" s="1"/>
  <c r="I225"/>
  <c r="K225"/>
  <c r="K221" s="1"/>
  <c r="O225"/>
  <c r="O221" s="1"/>
  <c r="Q225"/>
  <c r="V225"/>
  <c r="V221" s="1"/>
  <c r="G227"/>
  <c r="I227"/>
  <c r="K227"/>
  <c r="M227"/>
  <c r="O227"/>
  <c r="Q227"/>
  <c r="V227"/>
  <c r="G229"/>
  <c r="M229" s="1"/>
  <c r="I229"/>
  <c r="K229"/>
  <c r="O229"/>
  <c r="Q229"/>
  <c r="V229"/>
  <c r="G231"/>
  <c r="I231"/>
  <c r="K231"/>
  <c r="M231"/>
  <c r="O231"/>
  <c r="Q231"/>
  <c r="V231"/>
  <c r="G233"/>
  <c r="M233" s="1"/>
  <c r="I233"/>
  <c r="K233"/>
  <c r="O233"/>
  <c r="Q233"/>
  <c r="V233"/>
  <c r="G235"/>
  <c r="G234" s="1"/>
  <c r="I235"/>
  <c r="I234" s="1"/>
  <c r="K235"/>
  <c r="K234" s="1"/>
  <c r="M235"/>
  <c r="M234" s="1"/>
  <c r="O235"/>
  <c r="O234" s="1"/>
  <c r="Q235"/>
  <c r="Q234" s="1"/>
  <c r="V235"/>
  <c r="V234" s="1"/>
  <c r="G237"/>
  <c r="I237"/>
  <c r="K237"/>
  <c r="M237"/>
  <c r="O237"/>
  <c r="Q237"/>
  <c r="V237"/>
  <c r="G239"/>
  <c r="I239"/>
  <c r="K239"/>
  <c r="M239"/>
  <c r="O239"/>
  <c r="Q239"/>
  <c r="V239"/>
  <c r="G241"/>
  <c r="I241"/>
  <c r="I240" s="1"/>
  <c r="K241"/>
  <c r="M241"/>
  <c r="O241"/>
  <c r="Q241"/>
  <c r="Q240" s="1"/>
  <c r="V241"/>
  <c r="G244"/>
  <c r="M244" s="1"/>
  <c r="I244"/>
  <c r="K244"/>
  <c r="K240" s="1"/>
  <c r="O244"/>
  <c r="O240" s="1"/>
  <c r="Q244"/>
  <c r="V244"/>
  <c r="V240" s="1"/>
  <c r="G246"/>
  <c r="I246"/>
  <c r="K246"/>
  <c r="M246"/>
  <c r="O246"/>
  <c r="Q246"/>
  <c r="V246"/>
  <c r="G248"/>
  <c r="K248"/>
  <c r="O248"/>
  <c r="V248"/>
  <c r="G249"/>
  <c r="I249"/>
  <c r="I248" s="1"/>
  <c r="K249"/>
  <c r="M249"/>
  <c r="M248" s="1"/>
  <c r="O249"/>
  <c r="Q249"/>
  <c r="Q248" s="1"/>
  <c r="V249"/>
  <c r="AE252"/>
  <c r="AF252"/>
  <c r="G349" i="15"/>
  <c r="BA205"/>
  <c r="BA187"/>
  <c r="BA128"/>
  <c r="BA125"/>
  <c r="BA117"/>
  <c r="BA74"/>
  <c r="BA55"/>
  <c r="BA38"/>
  <c r="BA35"/>
  <c r="BA30"/>
  <c r="BA13"/>
  <c r="BA10"/>
  <c r="G9"/>
  <c r="I9"/>
  <c r="I8" s="1"/>
  <c r="K9"/>
  <c r="M9"/>
  <c r="O9"/>
  <c r="Q9"/>
  <c r="Q8" s="1"/>
  <c r="V9"/>
  <c r="G12"/>
  <c r="M12" s="1"/>
  <c r="I12"/>
  <c r="K12"/>
  <c r="K8" s="1"/>
  <c r="O12"/>
  <c r="O8" s="1"/>
  <c r="Q12"/>
  <c r="V12"/>
  <c r="V8" s="1"/>
  <c r="G14"/>
  <c r="I14"/>
  <c r="K14"/>
  <c r="M14"/>
  <c r="O14"/>
  <c r="Q14"/>
  <c r="V14"/>
  <c r="G17"/>
  <c r="M17" s="1"/>
  <c r="I17"/>
  <c r="K17"/>
  <c r="O17"/>
  <c r="Q17"/>
  <c r="V17"/>
  <c r="G19"/>
  <c r="I19"/>
  <c r="K19"/>
  <c r="M19"/>
  <c r="O19"/>
  <c r="Q19"/>
  <c r="V19"/>
  <c r="G23"/>
  <c r="M23" s="1"/>
  <c r="I23"/>
  <c r="K23"/>
  <c r="O23"/>
  <c r="Q23"/>
  <c r="V23"/>
  <c r="G25"/>
  <c r="I25"/>
  <c r="K25"/>
  <c r="M25"/>
  <c r="O25"/>
  <c r="Q25"/>
  <c r="V25"/>
  <c r="G26"/>
  <c r="M26" s="1"/>
  <c r="I26"/>
  <c r="K26"/>
  <c r="O26"/>
  <c r="Q26"/>
  <c r="V26"/>
  <c r="G29"/>
  <c r="G28" s="1"/>
  <c r="I29"/>
  <c r="K29"/>
  <c r="K28" s="1"/>
  <c r="O29"/>
  <c r="O28" s="1"/>
  <c r="Q29"/>
  <c r="V29"/>
  <c r="V28" s="1"/>
  <c r="G32"/>
  <c r="I32"/>
  <c r="I28" s="1"/>
  <c r="K32"/>
  <c r="M32"/>
  <c r="O32"/>
  <c r="Q32"/>
  <c r="Q28" s="1"/>
  <c r="V32"/>
  <c r="G34"/>
  <c r="M34" s="1"/>
  <c r="I34"/>
  <c r="K34"/>
  <c r="O34"/>
  <c r="Q34"/>
  <c r="V34"/>
  <c r="G37"/>
  <c r="I37"/>
  <c r="K37"/>
  <c r="M37"/>
  <c r="O37"/>
  <c r="Q37"/>
  <c r="V37"/>
  <c r="G40"/>
  <c r="M40" s="1"/>
  <c r="I40"/>
  <c r="K40"/>
  <c r="O40"/>
  <c r="Q40"/>
  <c r="V40"/>
  <c r="G43"/>
  <c r="I43"/>
  <c r="K43"/>
  <c r="M43"/>
  <c r="O43"/>
  <c r="Q43"/>
  <c r="V43"/>
  <c r="G46"/>
  <c r="M46" s="1"/>
  <c r="I46"/>
  <c r="K46"/>
  <c r="O46"/>
  <c r="Q46"/>
  <c r="V46"/>
  <c r="G48"/>
  <c r="I48"/>
  <c r="K48"/>
  <c r="M48"/>
  <c r="O48"/>
  <c r="Q48"/>
  <c r="V48"/>
  <c r="G51"/>
  <c r="M51" s="1"/>
  <c r="I51"/>
  <c r="K51"/>
  <c r="O51"/>
  <c r="Q51"/>
  <c r="V51"/>
  <c r="G54"/>
  <c r="G53" s="1"/>
  <c r="I54"/>
  <c r="I53" s="1"/>
  <c r="K54"/>
  <c r="K53" s="1"/>
  <c r="M54"/>
  <c r="O54"/>
  <c r="O53" s="1"/>
  <c r="Q54"/>
  <c r="Q53" s="1"/>
  <c r="V54"/>
  <c r="V53" s="1"/>
  <c r="G60"/>
  <c r="I60"/>
  <c r="K60"/>
  <c r="M60"/>
  <c r="O60"/>
  <c r="Q60"/>
  <c r="V60"/>
  <c r="G69"/>
  <c r="I69"/>
  <c r="K69"/>
  <c r="M69"/>
  <c r="O69"/>
  <c r="Q69"/>
  <c r="V69"/>
  <c r="G73"/>
  <c r="M73" s="1"/>
  <c r="I73"/>
  <c r="K73"/>
  <c r="O73"/>
  <c r="Q73"/>
  <c r="V73"/>
  <c r="G77"/>
  <c r="I77"/>
  <c r="K77"/>
  <c r="M77"/>
  <c r="O77"/>
  <c r="Q77"/>
  <c r="V77"/>
  <c r="G82"/>
  <c r="I82"/>
  <c r="K82"/>
  <c r="M82"/>
  <c r="O82"/>
  <c r="Q82"/>
  <c r="V82"/>
  <c r="G100"/>
  <c r="I100"/>
  <c r="I99" s="1"/>
  <c r="K100"/>
  <c r="M100"/>
  <c r="O100"/>
  <c r="Q100"/>
  <c r="Q99" s="1"/>
  <c r="V100"/>
  <c r="G103"/>
  <c r="M103" s="1"/>
  <c r="I103"/>
  <c r="K103"/>
  <c r="K99" s="1"/>
  <c r="O103"/>
  <c r="O99" s="1"/>
  <c r="Q103"/>
  <c r="V103"/>
  <c r="V99" s="1"/>
  <c r="G107"/>
  <c r="I107"/>
  <c r="K107"/>
  <c r="M107"/>
  <c r="O107"/>
  <c r="Q107"/>
  <c r="V107"/>
  <c r="G109"/>
  <c r="M109" s="1"/>
  <c r="I109"/>
  <c r="K109"/>
  <c r="O109"/>
  <c r="Q109"/>
  <c r="V109"/>
  <c r="G111"/>
  <c r="I111"/>
  <c r="K111"/>
  <c r="M111"/>
  <c r="O111"/>
  <c r="Q111"/>
  <c r="V111"/>
  <c r="G112"/>
  <c r="K112"/>
  <c r="O112"/>
  <c r="V112"/>
  <c r="G113"/>
  <c r="I113"/>
  <c r="I112" s="1"/>
  <c r="K113"/>
  <c r="M113"/>
  <c r="M112" s="1"/>
  <c r="O113"/>
  <c r="Q113"/>
  <c r="Q112" s="1"/>
  <c r="V113"/>
  <c r="G116"/>
  <c r="I116"/>
  <c r="I115" s="1"/>
  <c r="K116"/>
  <c r="M116"/>
  <c r="O116"/>
  <c r="Q116"/>
  <c r="Q115" s="1"/>
  <c r="V116"/>
  <c r="G119"/>
  <c r="M119" s="1"/>
  <c r="I119"/>
  <c r="K119"/>
  <c r="K115" s="1"/>
  <c r="O119"/>
  <c r="O115" s="1"/>
  <c r="Q119"/>
  <c r="V119"/>
  <c r="V115" s="1"/>
  <c r="G121"/>
  <c r="I121"/>
  <c r="K121"/>
  <c r="M121"/>
  <c r="O121"/>
  <c r="Q121"/>
  <c r="V121"/>
  <c r="G124"/>
  <c r="I124"/>
  <c r="I123" s="1"/>
  <c r="K124"/>
  <c r="M124"/>
  <c r="O124"/>
  <c r="Q124"/>
  <c r="Q123" s="1"/>
  <c r="V124"/>
  <c r="G127"/>
  <c r="M127" s="1"/>
  <c r="I127"/>
  <c r="K127"/>
  <c r="K123" s="1"/>
  <c r="O127"/>
  <c r="O123" s="1"/>
  <c r="Q127"/>
  <c r="V127"/>
  <c r="V123" s="1"/>
  <c r="G131"/>
  <c r="G130" s="1"/>
  <c r="I131"/>
  <c r="K131"/>
  <c r="K130" s="1"/>
  <c r="O131"/>
  <c r="O130" s="1"/>
  <c r="Q131"/>
  <c r="V131"/>
  <c r="V130" s="1"/>
  <c r="G135"/>
  <c r="I135"/>
  <c r="I130" s="1"/>
  <c r="K135"/>
  <c r="M135"/>
  <c r="O135"/>
  <c r="Q135"/>
  <c r="Q130" s="1"/>
  <c r="V135"/>
  <c r="G142"/>
  <c r="M142" s="1"/>
  <c r="I142"/>
  <c r="K142"/>
  <c r="O142"/>
  <c r="Q142"/>
  <c r="V142"/>
  <c r="G146"/>
  <c r="I146"/>
  <c r="K146"/>
  <c r="M146"/>
  <c r="O146"/>
  <c r="Q146"/>
  <c r="V146"/>
  <c r="G150"/>
  <c r="M150" s="1"/>
  <c r="I150"/>
  <c r="K150"/>
  <c r="O150"/>
  <c r="Q150"/>
  <c r="V150"/>
  <c r="G153"/>
  <c r="I153"/>
  <c r="K153"/>
  <c r="M153"/>
  <c r="O153"/>
  <c r="Q153"/>
  <c r="V153"/>
  <c r="G156"/>
  <c r="M156" s="1"/>
  <c r="I156"/>
  <c r="K156"/>
  <c r="O156"/>
  <c r="Q156"/>
  <c r="V156"/>
  <c r="G158"/>
  <c r="I158"/>
  <c r="K158"/>
  <c r="M158"/>
  <c r="O158"/>
  <c r="Q158"/>
  <c r="V158"/>
  <c r="G160"/>
  <c r="M160" s="1"/>
  <c r="I160"/>
  <c r="K160"/>
  <c r="O160"/>
  <c r="Q160"/>
  <c r="V160"/>
  <c r="G162"/>
  <c r="I162"/>
  <c r="K162"/>
  <c r="M162"/>
  <c r="O162"/>
  <c r="Q162"/>
  <c r="V162"/>
  <c r="G163"/>
  <c r="M163" s="1"/>
  <c r="I163"/>
  <c r="K163"/>
  <c r="O163"/>
  <c r="Q163"/>
  <c r="V163"/>
  <c r="G166"/>
  <c r="I166"/>
  <c r="K166"/>
  <c r="M166"/>
  <c r="O166"/>
  <c r="Q166"/>
  <c r="V166"/>
  <c r="G168"/>
  <c r="M168" s="1"/>
  <c r="I168"/>
  <c r="K168"/>
  <c r="O168"/>
  <c r="Q168"/>
  <c r="V168"/>
  <c r="G169"/>
  <c r="I169"/>
  <c r="K169"/>
  <c r="M169"/>
  <c r="O169"/>
  <c r="Q169"/>
  <c r="V169"/>
  <c r="G171"/>
  <c r="M171" s="1"/>
  <c r="I171"/>
  <c r="K171"/>
  <c r="O171"/>
  <c r="Q171"/>
  <c r="V171"/>
  <c r="G173"/>
  <c r="I173"/>
  <c r="K173"/>
  <c r="M173"/>
  <c r="O173"/>
  <c r="Q173"/>
  <c r="V173"/>
  <c r="G174"/>
  <c r="M174" s="1"/>
  <c r="I174"/>
  <c r="K174"/>
  <c r="O174"/>
  <c r="Q174"/>
  <c r="V174"/>
  <c r="G176"/>
  <c r="I176"/>
  <c r="K176"/>
  <c r="M176"/>
  <c r="O176"/>
  <c r="Q176"/>
  <c r="V176"/>
  <c r="G179"/>
  <c r="K179"/>
  <c r="O179"/>
  <c r="V179"/>
  <c r="G180"/>
  <c r="I180"/>
  <c r="I179" s="1"/>
  <c r="K180"/>
  <c r="M180"/>
  <c r="M179" s="1"/>
  <c r="O180"/>
  <c r="Q180"/>
  <c r="Q179" s="1"/>
  <c r="V180"/>
  <c r="G183"/>
  <c r="I183"/>
  <c r="I182" s="1"/>
  <c r="K183"/>
  <c r="M183"/>
  <c r="O183"/>
  <c r="Q183"/>
  <c r="Q182" s="1"/>
  <c r="V183"/>
  <c r="G186"/>
  <c r="M186" s="1"/>
  <c r="I186"/>
  <c r="K186"/>
  <c r="K182" s="1"/>
  <c r="O186"/>
  <c r="O182" s="1"/>
  <c r="Q186"/>
  <c r="V186"/>
  <c r="V182" s="1"/>
  <c r="G189"/>
  <c r="I189"/>
  <c r="K189"/>
  <c r="M189"/>
  <c r="O189"/>
  <c r="Q189"/>
  <c r="V189"/>
  <c r="G191"/>
  <c r="M191" s="1"/>
  <c r="I191"/>
  <c r="K191"/>
  <c r="O191"/>
  <c r="Q191"/>
  <c r="V191"/>
  <c r="G196"/>
  <c r="I196"/>
  <c r="K196"/>
  <c r="M196"/>
  <c r="O196"/>
  <c r="Q196"/>
  <c r="V196"/>
  <c r="G198"/>
  <c r="M198" s="1"/>
  <c r="I198"/>
  <c r="K198"/>
  <c r="O198"/>
  <c r="Q198"/>
  <c r="V198"/>
  <c r="G200"/>
  <c r="I200"/>
  <c r="K200"/>
  <c r="M200"/>
  <c r="O200"/>
  <c r="Q200"/>
  <c r="V200"/>
  <c r="G203"/>
  <c r="K203"/>
  <c r="O203"/>
  <c r="V203"/>
  <c r="G204"/>
  <c r="I204"/>
  <c r="I203" s="1"/>
  <c r="K204"/>
  <c r="M204"/>
  <c r="M203" s="1"/>
  <c r="O204"/>
  <c r="Q204"/>
  <c r="Q203" s="1"/>
  <c r="V204"/>
  <c r="G207"/>
  <c r="I207"/>
  <c r="I206" s="1"/>
  <c r="K207"/>
  <c r="M207"/>
  <c r="O207"/>
  <c r="Q207"/>
  <c r="Q206" s="1"/>
  <c r="V207"/>
  <c r="G209"/>
  <c r="M209" s="1"/>
  <c r="I209"/>
  <c r="K209"/>
  <c r="K206" s="1"/>
  <c r="O209"/>
  <c r="O206" s="1"/>
  <c r="Q209"/>
  <c r="V209"/>
  <c r="V206" s="1"/>
  <c r="G212"/>
  <c r="G211" s="1"/>
  <c r="I212"/>
  <c r="K212"/>
  <c r="K211" s="1"/>
  <c r="O212"/>
  <c r="O211" s="1"/>
  <c r="Q212"/>
  <c r="V212"/>
  <c r="V211" s="1"/>
  <c r="G215"/>
  <c r="I215"/>
  <c r="I211" s="1"/>
  <c r="K215"/>
  <c r="M215"/>
  <c r="O215"/>
  <c r="Q215"/>
  <c r="Q211" s="1"/>
  <c r="V215"/>
  <c r="G219"/>
  <c r="M219" s="1"/>
  <c r="I219"/>
  <c r="K219"/>
  <c r="O219"/>
  <c r="Q219"/>
  <c r="V219"/>
  <c r="G223"/>
  <c r="I223"/>
  <c r="K223"/>
  <c r="M223"/>
  <c r="O223"/>
  <c r="Q223"/>
  <c r="V223"/>
  <c r="G225"/>
  <c r="M225" s="1"/>
  <c r="I225"/>
  <c r="K225"/>
  <c r="O225"/>
  <c r="Q225"/>
  <c r="V225"/>
  <c r="G227"/>
  <c r="I227"/>
  <c r="K227"/>
  <c r="M227"/>
  <c r="O227"/>
  <c r="Q227"/>
  <c r="V227"/>
  <c r="G230"/>
  <c r="I230"/>
  <c r="I229" s="1"/>
  <c r="K230"/>
  <c r="M230"/>
  <c r="O230"/>
  <c r="Q230"/>
  <c r="Q229" s="1"/>
  <c r="V230"/>
  <c r="G232"/>
  <c r="M232" s="1"/>
  <c r="I232"/>
  <c r="K232"/>
  <c r="K229" s="1"/>
  <c r="O232"/>
  <c r="O229" s="1"/>
  <c r="Q232"/>
  <c r="V232"/>
  <c r="V229" s="1"/>
  <c r="G234"/>
  <c r="I234"/>
  <c r="K234"/>
  <c r="M234"/>
  <c r="O234"/>
  <c r="Q234"/>
  <c r="V234"/>
  <c r="G236"/>
  <c r="M236" s="1"/>
  <c r="I236"/>
  <c r="K236"/>
  <c r="O236"/>
  <c r="Q236"/>
  <c r="V236"/>
  <c r="G239"/>
  <c r="G238" s="1"/>
  <c r="I239"/>
  <c r="K239"/>
  <c r="K238" s="1"/>
  <c r="O239"/>
  <c r="O238" s="1"/>
  <c r="Q239"/>
  <c r="V239"/>
  <c r="V238" s="1"/>
  <c r="G241"/>
  <c r="I241"/>
  <c r="I238" s="1"/>
  <c r="K241"/>
  <c r="M241"/>
  <c r="O241"/>
  <c r="Q241"/>
  <c r="Q238" s="1"/>
  <c r="V241"/>
  <c r="G243"/>
  <c r="M243" s="1"/>
  <c r="I243"/>
  <c r="K243"/>
  <c r="O243"/>
  <c r="Q243"/>
  <c r="V243"/>
  <c r="G245"/>
  <c r="I245"/>
  <c r="K245"/>
  <c r="M245"/>
  <c r="O245"/>
  <c r="Q245"/>
  <c r="V245"/>
  <c r="G247"/>
  <c r="M247" s="1"/>
  <c r="I247"/>
  <c r="K247"/>
  <c r="O247"/>
  <c r="Q247"/>
  <c r="V247"/>
  <c r="G251"/>
  <c r="I251"/>
  <c r="K251"/>
  <c r="M251"/>
  <c r="O251"/>
  <c r="Q251"/>
  <c r="V251"/>
  <c r="G256"/>
  <c r="M256" s="1"/>
  <c r="I256"/>
  <c r="K256"/>
  <c r="O256"/>
  <c r="Q256"/>
  <c r="V256"/>
  <c r="G261"/>
  <c r="I261"/>
  <c r="K261"/>
  <c r="M261"/>
  <c r="O261"/>
  <c r="Q261"/>
  <c r="V261"/>
  <c r="G263"/>
  <c r="M263" s="1"/>
  <c r="I263"/>
  <c r="K263"/>
  <c r="O263"/>
  <c r="Q263"/>
  <c r="V263"/>
  <c r="G266"/>
  <c r="I266"/>
  <c r="K266"/>
  <c r="M266"/>
  <c r="O266"/>
  <c r="Q266"/>
  <c r="V266"/>
  <c r="G268"/>
  <c r="M268" s="1"/>
  <c r="I268"/>
  <c r="K268"/>
  <c r="O268"/>
  <c r="Q268"/>
  <c r="V268"/>
  <c r="G270"/>
  <c r="I270"/>
  <c r="K270"/>
  <c r="M270"/>
  <c r="O270"/>
  <c r="Q270"/>
  <c r="V270"/>
  <c r="G273"/>
  <c r="I273"/>
  <c r="I272" s="1"/>
  <c r="K273"/>
  <c r="M273"/>
  <c r="O273"/>
  <c r="Q273"/>
  <c r="Q272" s="1"/>
  <c r="V273"/>
  <c r="G275"/>
  <c r="M275" s="1"/>
  <c r="I275"/>
  <c r="K275"/>
  <c r="K272" s="1"/>
  <c r="O275"/>
  <c r="O272" s="1"/>
  <c r="Q275"/>
  <c r="V275"/>
  <c r="V272" s="1"/>
  <c r="G279"/>
  <c r="I279"/>
  <c r="K279"/>
  <c r="M279"/>
  <c r="O279"/>
  <c r="Q279"/>
  <c r="V279"/>
  <c r="G280"/>
  <c r="M280" s="1"/>
  <c r="I280"/>
  <c r="K280"/>
  <c r="O280"/>
  <c r="Q280"/>
  <c r="V280"/>
  <c r="G283"/>
  <c r="G282" s="1"/>
  <c r="I283"/>
  <c r="K283"/>
  <c r="K282" s="1"/>
  <c r="O283"/>
  <c r="O282" s="1"/>
  <c r="Q283"/>
  <c r="V283"/>
  <c r="V282" s="1"/>
  <c r="G285"/>
  <c r="I285"/>
  <c r="I282" s="1"/>
  <c r="K285"/>
  <c r="M285"/>
  <c r="O285"/>
  <c r="Q285"/>
  <c r="Q282" s="1"/>
  <c r="V285"/>
  <c r="G289"/>
  <c r="M289" s="1"/>
  <c r="I289"/>
  <c r="K289"/>
  <c r="O289"/>
  <c r="Q289"/>
  <c r="V289"/>
  <c r="G293"/>
  <c r="I293"/>
  <c r="K293"/>
  <c r="M293"/>
  <c r="O293"/>
  <c r="Q293"/>
  <c r="V293"/>
  <c r="G297"/>
  <c r="M297" s="1"/>
  <c r="I297"/>
  <c r="K297"/>
  <c r="O297"/>
  <c r="Q297"/>
  <c r="V297"/>
  <c r="G299"/>
  <c r="I299"/>
  <c r="K299"/>
  <c r="M299"/>
  <c r="O299"/>
  <c r="Q299"/>
  <c r="V299"/>
  <c r="G301"/>
  <c r="M301" s="1"/>
  <c r="I301"/>
  <c r="K301"/>
  <c r="O301"/>
  <c r="Q301"/>
  <c r="V301"/>
  <c r="G305"/>
  <c r="I305"/>
  <c r="K305"/>
  <c r="M305"/>
  <c r="O305"/>
  <c r="Q305"/>
  <c r="V305"/>
  <c r="G309"/>
  <c r="M309" s="1"/>
  <c r="I309"/>
  <c r="K309"/>
  <c r="O309"/>
  <c r="Q309"/>
  <c r="V309"/>
  <c r="G313"/>
  <c r="I313"/>
  <c r="K313"/>
  <c r="M313"/>
  <c r="O313"/>
  <c r="Q313"/>
  <c r="V313"/>
  <c r="G316"/>
  <c r="M316" s="1"/>
  <c r="I316"/>
  <c r="K316"/>
  <c r="O316"/>
  <c r="Q316"/>
  <c r="V316"/>
  <c r="G318"/>
  <c r="I318"/>
  <c r="K318"/>
  <c r="M318"/>
  <c r="O318"/>
  <c r="Q318"/>
  <c r="V318"/>
  <c r="G320"/>
  <c r="M320" s="1"/>
  <c r="I320"/>
  <c r="K320"/>
  <c r="O320"/>
  <c r="Q320"/>
  <c r="V320"/>
  <c r="G323"/>
  <c r="G322" s="1"/>
  <c r="I323"/>
  <c r="K323"/>
  <c r="K322" s="1"/>
  <c r="O323"/>
  <c r="O322" s="1"/>
  <c r="Q323"/>
  <c r="V323"/>
  <c r="V322" s="1"/>
  <c r="G328"/>
  <c r="I328"/>
  <c r="I322" s="1"/>
  <c r="K328"/>
  <c r="M328"/>
  <c r="O328"/>
  <c r="Q328"/>
  <c r="Q322" s="1"/>
  <c r="V328"/>
  <c r="G329"/>
  <c r="M329" s="1"/>
  <c r="I329"/>
  <c r="K329"/>
  <c r="O329"/>
  <c r="Q329"/>
  <c r="V329"/>
  <c r="G331"/>
  <c r="I331"/>
  <c r="K331"/>
  <c r="M331"/>
  <c r="O331"/>
  <c r="Q331"/>
  <c r="V331"/>
  <c r="G332"/>
  <c r="M332" s="1"/>
  <c r="I332"/>
  <c r="K332"/>
  <c r="O332"/>
  <c r="Q332"/>
  <c r="V332"/>
  <c r="G334"/>
  <c r="I334"/>
  <c r="K334"/>
  <c r="M334"/>
  <c r="O334"/>
  <c r="Q334"/>
  <c r="V334"/>
  <c r="G339"/>
  <c r="M339" s="1"/>
  <c r="I339"/>
  <c r="K339"/>
  <c r="O339"/>
  <c r="Q339"/>
  <c r="V339"/>
  <c r="G343"/>
  <c r="G342" s="1"/>
  <c r="I343"/>
  <c r="K343"/>
  <c r="K342" s="1"/>
  <c r="O343"/>
  <c r="O342" s="1"/>
  <c r="Q343"/>
  <c r="V343"/>
  <c r="V342" s="1"/>
  <c r="G345"/>
  <c r="I345"/>
  <c r="I342" s="1"/>
  <c r="K345"/>
  <c r="M345"/>
  <c r="O345"/>
  <c r="Q345"/>
  <c r="Q342" s="1"/>
  <c r="V345"/>
  <c r="G346"/>
  <c r="M346" s="1"/>
  <c r="I346"/>
  <c r="K346"/>
  <c r="O346"/>
  <c r="Q346"/>
  <c r="V346"/>
  <c r="G347"/>
  <c r="I347"/>
  <c r="K347"/>
  <c r="M347"/>
  <c r="O347"/>
  <c r="Q347"/>
  <c r="V347"/>
  <c r="AE349"/>
  <c r="AF349"/>
  <c r="G85" i="14"/>
  <c r="BA81"/>
  <c r="BA73"/>
  <c r="BA14"/>
  <c r="BA10"/>
  <c r="G9"/>
  <c r="I9"/>
  <c r="I8" s="1"/>
  <c r="K9"/>
  <c r="M9"/>
  <c r="O9"/>
  <c r="Q9"/>
  <c r="Q8" s="1"/>
  <c r="V9"/>
  <c r="G13"/>
  <c r="M13" s="1"/>
  <c r="I13"/>
  <c r="K13"/>
  <c r="K8" s="1"/>
  <c r="O13"/>
  <c r="O8" s="1"/>
  <c r="Q13"/>
  <c r="V13"/>
  <c r="V8" s="1"/>
  <c r="G15"/>
  <c r="I15"/>
  <c r="K15"/>
  <c r="M15"/>
  <c r="O15"/>
  <c r="Q15"/>
  <c r="V15"/>
  <c r="G17"/>
  <c r="M17" s="1"/>
  <c r="I17"/>
  <c r="K17"/>
  <c r="O17"/>
  <c r="Q17"/>
  <c r="V17"/>
  <c r="G19"/>
  <c r="I19"/>
  <c r="K19"/>
  <c r="M19"/>
  <c r="O19"/>
  <c r="Q19"/>
  <c r="V19"/>
  <c r="G20"/>
  <c r="M20" s="1"/>
  <c r="I20"/>
  <c r="K20"/>
  <c r="O20"/>
  <c r="Q20"/>
  <c r="V20"/>
  <c r="G24"/>
  <c r="I24"/>
  <c r="K24"/>
  <c r="M24"/>
  <c r="O24"/>
  <c r="Q24"/>
  <c r="V24"/>
  <c r="G26"/>
  <c r="M26" s="1"/>
  <c r="I26"/>
  <c r="K26"/>
  <c r="O26"/>
  <c r="Q26"/>
  <c r="V26"/>
  <c r="G29"/>
  <c r="G28" s="1"/>
  <c r="I29"/>
  <c r="K29"/>
  <c r="K28" s="1"/>
  <c r="O29"/>
  <c r="O28" s="1"/>
  <c r="Q29"/>
  <c r="V29"/>
  <c r="V28" s="1"/>
  <c r="G32"/>
  <c r="I32"/>
  <c r="I28" s="1"/>
  <c r="K32"/>
  <c r="M32"/>
  <c r="O32"/>
  <c r="Q32"/>
  <c r="Q28" s="1"/>
  <c r="V32"/>
  <c r="G35"/>
  <c r="M35" s="1"/>
  <c r="I35"/>
  <c r="K35"/>
  <c r="O35"/>
  <c r="Q35"/>
  <c r="V35"/>
  <c r="G41"/>
  <c r="I41"/>
  <c r="K41"/>
  <c r="M41"/>
  <c r="O41"/>
  <c r="Q41"/>
  <c r="V41"/>
  <c r="G46"/>
  <c r="M46" s="1"/>
  <c r="I46"/>
  <c r="K46"/>
  <c r="O46"/>
  <c r="Q46"/>
  <c r="V46"/>
  <c r="G47"/>
  <c r="I47"/>
  <c r="K47"/>
  <c r="M47"/>
  <c r="O47"/>
  <c r="Q47"/>
  <c r="V47"/>
  <c r="G51"/>
  <c r="M51" s="1"/>
  <c r="I51"/>
  <c r="K51"/>
  <c r="O51"/>
  <c r="Q51"/>
  <c r="V51"/>
  <c r="G55"/>
  <c r="G54" s="1"/>
  <c r="I55"/>
  <c r="I54" s="1"/>
  <c r="K55"/>
  <c r="K54" s="1"/>
  <c r="M55"/>
  <c r="O55"/>
  <c r="O54" s="1"/>
  <c r="Q55"/>
  <c r="Q54" s="1"/>
  <c r="V55"/>
  <c r="V54" s="1"/>
  <c r="G60"/>
  <c r="M60" s="1"/>
  <c r="I60"/>
  <c r="K60"/>
  <c r="O60"/>
  <c r="Q60"/>
  <c r="V60"/>
  <c r="G66"/>
  <c r="I66"/>
  <c r="K66"/>
  <c r="M66"/>
  <c r="O66"/>
  <c r="Q66"/>
  <c r="V66"/>
  <c r="G70"/>
  <c r="I70"/>
  <c r="K70"/>
  <c r="M70"/>
  <c r="O70"/>
  <c r="Q70"/>
  <c r="V70"/>
  <c r="G72"/>
  <c r="I72"/>
  <c r="I71" s="1"/>
  <c r="K72"/>
  <c r="M72"/>
  <c r="O72"/>
  <c r="Q72"/>
  <c r="Q71" s="1"/>
  <c r="V72"/>
  <c r="G76"/>
  <c r="M76" s="1"/>
  <c r="I76"/>
  <c r="K76"/>
  <c r="K71" s="1"/>
  <c r="O76"/>
  <c r="O71" s="1"/>
  <c r="Q76"/>
  <c r="V76"/>
  <c r="V71" s="1"/>
  <c r="G80"/>
  <c r="G79" s="1"/>
  <c r="I80"/>
  <c r="I79" s="1"/>
  <c r="K80"/>
  <c r="K79" s="1"/>
  <c r="O80"/>
  <c r="O79" s="1"/>
  <c r="Q80"/>
  <c r="Q79" s="1"/>
  <c r="V80"/>
  <c r="V79" s="1"/>
  <c r="G83"/>
  <c r="G82" s="1"/>
  <c r="I83"/>
  <c r="I82" s="1"/>
  <c r="K83"/>
  <c r="K82" s="1"/>
  <c r="M83"/>
  <c r="M82" s="1"/>
  <c r="O83"/>
  <c r="O82" s="1"/>
  <c r="Q83"/>
  <c r="Q82" s="1"/>
  <c r="V83"/>
  <c r="V82" s="1"/>
  <c r="AE85"/>
  <c r="AF85"/>
  <c r="G247" i="13"/>
  <c r="BA228"/>
  <c r="BA208"/>
  <c r="BA204"/>
  <c r="BA96"/>
  <c r="BA76"/>
  <c r="BA71"/>
  <c r="BA29"/>
  <c r="BA27"/>
  <c r="BA25"/>
  <c r="BA20"/>
  <c r="BA16"/>
  <c r="BA14"/>
  <c r="BA10"/>
  <c r="G9"/>
  <c r="I9"/>
  <c r="I8" s="1"/>
  <c r="K9"/>
  <c r="M9"/>
  <c r="O9"/>
  <c r="Q9"/>
  <c r="Q8" s="1"/>
  <c r="V9"/>
  <c r="G13"/>
  <c r="G8" s="1"/>
  <c r="I13"/>
  <c r="K13"/>
  <c r="K8" s="1"/>
  <c r="O13"/>
  <c r="O8" s="1"/>
  <c r="Q13"/>
  <c r="V13"/>
  <c r="V8" s="1"/>
  <c r="G15"/>
  <c r="I15"/>
  <c r="K15"/>
  <c r="M15"/>
  <c r="O15"/>
  <c r="Q15"/>
  <c r="V15"/>
  <c r="G19"/>
  <c r="M19" s="1"/>
  <c r="I19"/>
  <c r="K19"/>
  <c r="O19"/>
  <c r="Q19"/>
  <c r="V19"/>
  <c r="G24"/>
  <c r="I24"/>
  <c r="K24"/>
  <c r="M24"/>
  <c r="O24"/>
  <c r="Q24"/>
  <c r="V24"/>
  <c r="G26"/>
  <c r="M26" s="1"/>
  <c r="I26"/>
  <c r="K26"/>
  <c r="O26"/>
  <c r="Q26"/>
  <c r="V26"/>
  <c r="G28"/>
  <c r="I28"/>
  <c r="K28"/>
  <c r="M28"/>
  <c r="O28"/>
  <c r="Q28"/>
  <c r="V28"/>
  <c r="G31"/>
  <c r="M31" s="1"/>
  <c r="I31"/>
  <c r="K31"/>
  <c r="O31"/>
  <c r="Q31"/>
  <c r="V31"/>
  <c r="G34"/>
  <c r="I34"/>
  <c r="K34"/>
  <c r="M34"/>
  <c r="O34"/>
  <c r="Q34"/>
  <c r="V34"/>
  <c r="G37"/>
  <c r="M37" s="1"/>
  <c r="I37"/>
  <c r="K37"/>
  <c r="O37"/>
  <c r="Q37"/>
  <c r="V37"/>
  <c r="G39"/>
  <c r="I39"/>
  <c r="K39"/>
  <c r="M39"/>
  <c r="O39"/>
  <c r="Q39"/>
  <c r="V39"/>
  <c r="G41"/>
  <c r="M41" s="1"/>
  <c r="I41"/>
  <c r="K41"/>
  <c r="O41"/>
  <c r="Q41"/>
  <c r="V41"/>
  <c r="G47"/>
  <c r="I47"/>
  <c r="K47"/>
  <c r="M47"/>
  <c r="O47"/>
  <c r="Q47"/>
  <c r="V47"/>
  <c r="G52"/>
  <c r="M52" s="1"/>
  <c r="I52"/>
  <c r="K52"/>
  <c r="O52"/>
  <c r="Q52"/>
  <c r="V52"/>
  <c r="G59"/>
  <c r="I59"/>
  <c r="K59"/>
  <c r="M59"/>
  <c r="O59"/>
  <c r="Q59"/>
  <c r="V59"/>
  <c r="G70"/>
  <c r="M70" s="1"/>
  <c r="I70"/>
  <c r="K70"/>
  <c r="O70"/>
  <c r="Q70"/>
  <c r="V70"/>
  <c r="G75"/>
  <c r="I75"/>
  <c r="K75"/>
  <c r="M75"/>
  <c r="O75"/>
  <c r="Q75"/>
  <c r="V75"/>
  <c r="G77"/>
  <c r="M77" s="1"/>
  <c r="I77"/>
  <c r="K77"/>
  <c r="O77"/>
  <c r="Q77"/>
  <c r="V77"/>
  <c r="G79"/>
  <c r="I79"/>
  <c r="K79"/>
  <c r="M79"/>
  <c r="O79"/>
  <c r="Q79"/>
  <c r="V79"/>
  <c r="G83"/>
  <c r="M83" s="1"/>
  <c r="I83"/>
  <c r="K83"/>
  <c r="O83"/>
  <c r="Q83"/>
  <c r="V83"/>
  <c r="G85"/>
  <c r="I85"/>
  <c r="K85"/>
  <c r="M85"/>
  <c r="O85"/>
  <c r="Q85"/>
  <c r="V85"/>
  <c r="G87"/>
  <c r="M87" s="1"/>
  <c r="I87"/>
  <c r="K87"/>
  <c r="O87"/>
  <c r="Q87"/>
  <c r="V87"/>
  <c r="G90"/>
  <c r="G89" s="1"/>
  <c r="I90"/>
  <c r="K90"/>
  <c r="K89" s="1"/>
  <c r="O90"/>
  <c r="O89" s="1"/>
  <c r="Q90"/>
  <c r="V90"/>
  <c r="V89" s="1"/>
  <c r="G92"/>
  <c r="I92"/>
  <c r="I89" s="1"/>
  <c r="K92"/>
  <c r="M92"/>
  <c r="O92"/>
  <c r="Q92"/>
  <c r="Q89" s="1"/>
  <c r="V92"/>
  <c r="G95"/>
  <c r="M95" s="1"/>
  <c r="I95"/>
  <c r="K95"/>
  <c r="O95"/>
  <c r="Q95"/>
  <c r="V95"/>
  <c r="G98"/>
  <c r="I98"/>
  <c r="K98"/>
  <c r="M98"/>
  <c r="O98"/>
  <c r="Q98"/>
  <c r="V98"/>
  <c r="G102"/>
  <c r="M102" s="1"/>
  <c r="I102"/>
  <c r="K102"/>
  <c r="O102"/>
  <c r="Q102"/>
  <c r="V102"/>
  <c r="G122"/>
  <c r="I122"/>
  <c r="K122"/>
  <c r="M122"/>
  <c r="O122"/>
  <c r="Q122"/>
  <c r="V122"/>
  <c r="G141"/>
  <c r="I141"/>
  <c r="K141"/>
  <c r="M141"/>
  <c r="O141"/>
  <c r="Q141"/>
  <c r="V141"/>
  <c r="G142"/>
  <c r="I142"/>
  <c r="K142"/>
  <c r="M142"/>
  <c r="O142"/>
  <c r="Q142"/>
  <c r="V142"/>
  <c r="G144"/>
  <c r="I144"/>
  <c r="K144"/>
  <c r="M144"/>
  <c r="O144"/>
  <c r="Q144"/>
  <c r="V144"/>
  <c r="G148"/>
  <c r="I148"/>
  <c r="K148"/>
  <c r="M148"/>
  <c r="O148"/>
  <c r="Q148"/>
  <c r="V148"/>
  <c r="G151"/>
  <c r="I151"/>
  <c r="K151"/>
  <c r="M151"/>
  <c r="O151"/>
  <c r="Q151"/>
  <c r="V151"/>
  <c r="G152"/>
  <c r="I152"/>
  <c r="K152"/>
  <c r="M152"/>
  <c r="O152"/>
  <c r="Q152"/>
  <c r="V152"/>
  <c r="G155"/>
  <c r="I155"/>
  <c r="K155"/>
  <c r="M155"/>
  <c r="O155"/>
  <c r="Q155"/>
  <c r="V155"/>
  <c r="G158"/>
  <c r="I158"/>
  <c r="K158"/>
  <c r="M158"/>
  <c r="O158"/>
  <c r="Q158"/>
  <c r="V158"/>
  <c r="G161"/>
  <c r="I161"/>
  <c r="K161"/>
  <c r="M161"/>
  <c r="O161"/>
  <c r="Q161"/>
  <c r="V161"/>
  <c r="G164"/>
  <c r="M164" s="1"/>
  <c r="I164"/>
  <c r="K164"/>
  <c r="O164"/>
  <c r="Q164"/>
  <c r="V164"/>
  <c r="G166"/>
  <c r="I166"/>
  <c r="K166"/>
  <c r="M166"/>
  <c r="O166"/>
  <c r="Q166"/>
  <c r="V166"/>
  <c r="G168"/>
  <c r="I168"/>
  <c r="K168"/>
  <c r="M168"/>
  <c r="O168"/>
  <c r="Q168"/>
  <c r="V168"/>
  <c r="G170"/>
  <c r="K170"/>
  <c r="O170"/>
  <c r="V170"/>
  <c r="G171"/>
  <c r="I171"/>
  <c r="I170" s="1"/>
  <c r="K171"/>
  <c r="M171"/>
  <c r="M170" s="1"/>
  <c r="O171"/>
  <c r="Q171"/>
  <c r="Q170" s="1"/>
  <c r="V171"/>
  <c r="G189"/>
  <c r="K189"/>
  <c r="O189"/>
  <c r="V189"/>
  <c r="G190"/>
  <c r="I190"/>
  <c r="I189" s="1"/>
  <c r="K190"/>
  <c r="M190"/>
  <c r="M189" s="1"/>
  <c r="O190"/>
  <c r="Q190"/>
  <c r="Q189" s="1"/>
  <c r="V190"/>
  <c r="G195"/>
  <c r="K195"/>
  <c r="O195"/>
  <c r="V195"/>
  <c r="G196"/>
  <c r="I196"/>
  <c r="I195" s="1"/>
  <c r="K196"/>
  <c r="M196"/>
  <c r="M195" s="1"/>
  <c r="O196"/>
  <c r="Q196"/>
  <c r="Q195" s="1"/>
  <c r="V196"/>
  <c r="G197"/>
  <c r="K197"/>
  <c r="O197"/>
  <c r="V197"/>
  <c r="G198"/>
  <c r="I198"/>
  <c r="I197" s="1"/>
  <c r="K198"/>
  <c r="M198"/>
  <c r="M197" s="1"/>
  <c r="O198"/>
  <c r="Q198"/>
  <c r="Q197" s="1"/>
  <c r="V198"/>
  <c r="G202"/>
  <c r="K202"/>
  <c r="O202"/>
  <c r="V202"/>
  <c r="G203"/>
  <c r="I203"/>
  <c r="I202" s="1"/>
  <c r="K203"/>
  <c r="M203"/>
  <c r="M202" s="1"/>
  <c r="O203"/>
  <c r="Q203"/>
  <c r="Q202" s="1"/>
  <c r="V203"/>
  <c r="G207"/>
  <c r="I207"/>
  <c r="I206" s="1"/>
  <c r="K207"/>
  <c r="M207"/>
  <c r="O207"/>
  <c r="Q207"/>
  <c r="Q206" s="1"/>
  <c r="V207"/>
  <c r="G210"/>
  <c r="G206" s="1"/>
  <c r="I210"/>
  <c r="K210"/>
  <c r="K206" s="1"/>
  <c r="O210"/>
  <c r="O206" s="1"/>
  <c r="Q210"/>
  <c r="V210"/>
  <c r="V206" s="1"/>
  <c r="G214"/>
  <c r="I214"/>
  <c r="K214"/>
  <c r="M214"/>
  <c r="O214"/>
  <c r="Q214"/>
  <c r="V214"/>
  <c r="G218"/>
  <c r="M218" s="1"/>
  <c r="I218"/>
  <c r="K218"/>
  <c r="O218"/>
  <c r="Q218"/>
  <c r="V218"/>
  <c r="G224"/>
  <c r="I224"/>
  <c r="K224"/>
  <c r="M224"/>
  <c r="O224"/>
  <c r="Q224"/>
  <c r="V224"/>
  <c r="G226"/>
  <c r="K226"/>
  <c r="O226"/>
  <c r="V226"/>
  <c r="G227"/>
  <c r="I227"/>
  <c r="I226" s="1"/>
  <c r="K227"/>
  <c r="M227"/>
  <c r="M226" s="1"/>
  <c r="O227"/>
  <c r="Q227"/>
  <c r="Q226" s="1"/>
  <c r="V227"/>
  <c r="G230"/>
  <c r="I230"/>
  <c r="I229" s="1"/>
  <c r="K230"/>
  <c r="M230"/>
  <c r="O230"/>
  <c r="Q230"/>
  <c r="Q229" s="1"/>
  <c r="V230"/>
  <c r="G236"/>
  <c r="G229" s="1"/>
  <c r="I236"/>
  <c r="K236"/>
  <c r="K229" s="1"/>
  <c r="O236"/>
  <c r="O229" s="1"/>
  <c r="Q236"/>
  <c r="V236"/>
  <c r="V229" s="1"/>
  <c r="G238"/>
  <c r="I238"/>
  <c r="K238"/>
  <c r="M238"/>
  <c r="O238"/>
  <c r="Q238"/>
  <c r="V238"/>
  <c r="G241"/>
  <c r="I241"/>
  <c r="I240" s="1"/>
  <c r="K241"/>
  <c r="M241"/>
  <c r="O241"/>
  <c r="Q241"/>
  <c r="Q240" s="1"/>
  <c r="V241"/>
  <c r="G243"/>
  <c r="G240" s="1"/>
  <c r="I243"/>
  <c r="K243"/>
  <c r="K240" s="1"/>
  <c r="O243"/>
  <c r="O240" s="1"/>
  <c r="Q243"/>
  <c r="V243"/>
  <c r="V240" s="1"/>
  <c r="G244"/>
  <c r="I244"/>
  <c r="K244"/>
  <c r="M244"/>
  <c r="O244"/>
  <c r="Q244"/>
  <c r="V244"/>
  <c r="G245"/>
  <c r="M245" s="1"/>
  <c r="I245"/>
  <c r="K245"/>
  <c r="O245"/>
  <c r="Q245"/>
  <c r="V245"/>
  <c r="AE247"/>
  <c r="AF247"/>
  <c r="G31" i="12"/>
  <c r="BA29"/>
  <c r="BA27"/>
  <c r="BA25"/>
  <c r="BA17"/>
  <c r="BA15"/>
  <c r="G9"/>
  <c r="I9"/>
  <c r="I8" s="1"/>
  <c r="K9"/>
  <c r="M9"/>
  <c r="O9"/>
  <c r="Q9"/>
  <c r="Q8" s="1"/>
  <c r="V9"/>
  <c r="G10"/>
  <c r="G8" s="1"/>
  <c r="I10"/>
  <c r="K10"/>
  <c r="K8" s="1"/>
  <c r="O10"/>
  <c r="O8" s="1"/>
  <c r="Q10"/>
  <c r="V10"/>
  <c r="V8" s="1"/>
  <c r="G11"/>
  <c r="I11"/>
  <c r="K11"/>
  <c r="M11"/>
  <c r="O11"/>
  <c r="Q11"/>
  <c r="V11"/>
  <c r="G13"/>
  <c r="I13"/>
  <c r="I12" s="1"/>
  <c r="K13"/>
  <c r="M13"/>
  <c r="O13"/>
  <c r="Q13"/>
  <c r="Q12" s="1"/>
  <c r="V13"/>
  <c r="G16"/>
  <c r="G12" s="1"/>
  <c r="I16"/>
  <c r="K16"/>
  <c r="K12" s="1"/>
  <c r="O16"/>
  <c r="O12" s="1"/>
  <c r="Q16"/>
  <c r="V16"/>
  <c r="V12" s="1"/>
  <c r="G18"/>
  <c r="I18"/>
  <c r="K18"/>
  <c r="M18"/>
  <c r="O18"/>
  <c r="Q18"/>
  <c r="V18"/>
  <c r="G19"/>
  <c r="M19" s="1"/>
  <c r="I19"/>
  <c r="K19"/>
  <c r="O19"/>
  <c r="Q19"/>
  <c r="V19"/>
  <c r="G20"/>
  <c r="I20"/>
  <c r="K20"/>
  <c r="M20"/>
  <c r="O20"/>
  <c r="Q20"/>
  <c r="V20"/>
  <c r="G21"/>
  <c r="M21" s="1"/>
  <c r="I21"/>
  <c r="K21"/>
  <c r="O21"/>
  <c r="Q21"/>
  <c r="V21"/>
  <c r="G22"/>
  <c r="I22"/>
  <c r="K22"/>
  <c r="M22"/>
  <c r="O22"/>
  <c r="Q22"/>
  <c r="V22"/>
  <c r="G23"/>
  <c r="M23" s="1"/>
  <c r="I23"/>
  <c r="K23"/>
  <c r="O23"/>
  <c r="Q23"/>
  <c r="V23"/>
  <c r="G24"/>
  <c r="I24"/>
  <c r="K24"/>
  <c r="M24"/>
  <c r="O24"/>
  <c r="Q24"/>
  <c r="V24"/>
  <c r="G26"/>
  <c r="M26" s="1"/>
  <c r="I26"/>
  <c r="K26"/>
  <c r="O26"/>
  <c r="Q26"/>
  <c r="V26"/>
  <c r="G28"/>
  <c r="I28"/>
  <c r="K28"/>
  <c r="M28"/>
  <c r="O28"/>
  <c r="Q28"/>
  <c r="V28"/>
  <c r="AE31"/>
  <c r="I20" i="1"/>
  <c r="I19"/>
  <c r="I18"/>
  <c r="I17"/>
  <c r="I16"/>
  <c r="I157"/>
  <c r="J156" s="1"/>
  <c r="AZ78"/>
  <c r="AZ77"/>
  <c r="AZ76"/>
  <c r="F65"/>
  <c r="G23" s="1"/>
  <c r="G65"/>
  <c r="G25" s="1"/>
  <c r="A25" s="1"/>
  <c r="H64"/>
  <c r="H63"/>
  <c r="I63" s="1"/>
  <c r="H62"/>
  <c r="I62" s="1"/>
  <c r="H61"/>
  <c r="I61" s="1"/>
  <c r="H60"/>
  <c r="H59"/>
  <c r="I59" s="1"/>
  <c r="H58"/>
  <c r="I58" s="1"/>
  <c r="H57"/>
  <c r="I57" s="1"/>
  <c r="H56"/>
  <c r="I56" s="1"/>
  <c r="H55"/>
  <c r="I55" s="1"/>
  <c r="H54"/>
  <c r="I54" s="1"/>
  <c r="H53"/>
  <c r="I53" s="1"/>
  <c r="H52"/>
  <c r="I52" s="1"/>
  <c r="H51"/>
  <c r="I51" s="1"/>
  <c r="H50"/>
  <c r="I50" s="1"/>
  <c r="H49"/>
  <c r="I49" s="1"/>
  <c r="H48"/>
  <c r="I48" s="1"/>
  <c r="H47"/>
  <c r="I47" s="1"/>
  <c r="H46"/>
  <c r="I46" s="1"/>
  <c r="H45"/>
  <c r="I45" s="1"/>
  <c r="H44"/>
  <c r="I44" s="1"/>
  <c r="H43"/>
  <c r="I43" s="1"/>
  <c r="H42"/>
  <c r="H41"/>
  <c r="I41" s="1"/>
  <c r="H40"/>
  <c r="I40" s="1"/>
  <c r="H39"/>
  <c r="H65" s="1"/>
  <c r="I64" l="1"/>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G26"/>
  <c r="A26"/>
  <c r="A23"/>
  <c r="G28"/>
  <c r="M8" i="28"/>
  <c r="G8"/>
  <c r="AF48"/>
  <c r="M8" i="27"/>
  <c r="G8"/>
  <c r="AF44"/>
  <c r="M8" i="26"/>
  <c r="M25"/>
  <c r="M44" i="25"/>
  <c r="M43" s="1"/>
  <c r="M40"/>
  <c r="M39" s="1"/>
  <c r="M34"/>
  <c r="M33" s="1"/>
  <c r="M30"/>
  <c r="M27" s="1"/>
  <c r="M11"/>
  <c r="M8" s="1"/>
  <c r="M49" i="24"/>
  <c r="M8"/>
  <c r="G49"/>
  <c r="G8"/>
  <c r="AF59"/>
  <c r="M32"/>
  <c r="M31" s="1"/>
  <c r="M27"/>
  <c r="M26" s="1"/>
  <c r="M31" i="23"/>
  <c r="M26"/>
  <c r="G31"/>
  <c r="G26"/>
  <c r="AF61"/>
  <c r="M53"/>
  <c r="M52" s="1"/>
  <c r="M9"/>
  <c r="M8" s="1"/>
  <c r="M8" i="22"/>
  <c r="M10"/>
  <c r="M73" i="21"/>
  <c r="M164"/>
  <c r="M161" s="1"/>
  <c r="M121"/>
  <c r="M120" s="1"/>
  <c r="M118"/>
  <c r="M117" s="1"/>
  <c r="M115"/>
  <c r="M114" s="1"/>
  <c r="M104"/>
  <c r="M100" s="1"/>
  <c r="M92"/>
  <c r="M88" s="1"/>
  <c r="G73"/>
  <c r="M56"/>
  <c r="M55" s="1"/>
  <c r="M12"/>
  <c r="M8" s="1"/>
  <c r="M9" i="20"/>
  <c r="M8" s="1"/>
  <c r="M75" i="19"/>
  <c r="M44"/>
  <c r="M20"/>
  <c r="M8"/>
  <c r="G75"/>
  <c r="G44"/>
  <c r="G20"/>
  <c r="G8"/>
  <c r="M114"/>
  <c r="M113" s="1"/>
  <c r="M72" i="18"/>
  <c r="M79"/>
  <c r="M108"/>
  <c r="M106" s="1"/>
  <c r="G79"/>
  <c r="G72"/>
  <c r="M56"/>
  <c r="M54" s="1"/>
  <c r="M24"/>
  <c r="M23" s="1"/>
  <c r="M10"/>
  <c r="M8" s="1"/>
  <c r="M86"/>
  <c r="M85" s="1"/>
  <c r="M77" i="17"/>
  <c r="M76" s="1"/>
  <c r="M12"/>
  <c r="M8" s="1"/>
  <c r="M240" i="16"/>
  <c r="M160"/>
  <c r="M82"/>
  <c r="G240"/>
  <c r="M225"/>
  <c r="M221" s="1"/>
  <c r="G160"/>
  <c r="G82"/>
  <c r="M14"/>
  <c r="M8" s="1"/>
  <c r="M272" i="15"/>
  <c r="M229"/>
  <c r="M206"/>
  <c r="M123"/>
  <c r="M115"/>
  <c r="M99"/>
  <c r="M182"/>
  <c r="M53"/>
  <c r="M8"/>
  <c r="G272"/>
  <c r="G229"/>
  <c r="G206"/>
  <c r="G182"/>
  <c r="G123"/>
  <c r="G115"/>
  <c r="G99"/>
  <c r="G8"/>
  <c r="M343"/>
  <c r="M342" s="1"/>
  <c r="M323"/>
  <c r="M322" s="1"/>
  <c r="M283"/>
  <c r="M282" s="1"/>
  <c r="M239"/>
  <c r="M238" s="1"/>
  <c r="M212"/>
  <c r="M211" s="1"/>
  <c r="M131"/>
  <c r="M130" s="1"/>
  <c r="M29"/>
  <c r="M28" s="1"/>
  <c r="M54" i="14"/>
  <c r="M71"/>
  <c r="M8"/>
  <c r="G71"/>
  <c r="G8"/>
  <c r="M80"/>
  <c r="M79" s="1"/>
  <c r="M29"/>
  <c r="M28" s="1"/>
  <c r="M243" i="13"/>
  <c r="M240" s="1"/>
  <c r="M236"/>
  <c r="M229" s="1"/>
  <c r="M210"/>
  <c r="M206" s="1"/>
  <c r="M90"/>
  <c r="M89" s="1"/>
  <c r="M13"/>
  <c r="M8" s="1"/>
  <c r="M12" i="12"/>
  <c r="AF31"/>
  <c r="M16"/>
  <c r="M10"/>
  <c r="M8" s="1"/>
  <c r="I39" i="1"/>
  <c r="I65" s="1"/>
  <c r="I21"/>
  <c r="J28"/>
  <c r="J26"/>
  <c r="G38"/>
  <c r="F38"/>
  <c r="J23"/>
  <c r="J24"/>
  <c r="J25"/>
  <c r="J27"/>
  <c r="E24"/>
  <c r="E26"/>
  <c r="J157" l="1"/>
  <c r="G24"/>
  <c r="A27" s="1"/>
  <c r="A24"/>
  <c r="J63"/>
  <c r="J61"/>
  <c r="J59"/>
  <c r="J57"/>
  <c r="J55"/>
  <c r="J53"/>
  <c r="J51"/>
  <c r="J49"/>
  <c r="J47"/>
  <c r="J45"/>
  <c r="J43"/>
  <c r="J41"/>
  <c r="J39"/>
  <c r="J65" s="1"/>
  <c r="J64"/>
  <c r="J62"/>
  <c r="J58"/>
  <c r="J56"/>
  <c r="J54"/>
  <c r="J52"/>
  <c r="J50"/>
  <c r="J48"/>
  <c r="J46"/>
  <c r="J44"/>
  <c r="J40"/>
  <c r="A29" l="1"/>
  <c r="G29"/>
  <c r="G27" s="1"/>
</calcChain>
</file>

<file path=xl/comments1.xml><?xml version="1.0" encoding="utf-8"?>
<comments xmlns="http://schemas.openxmlformats.org/spreadsheetml/2006/main">
  <authors>
    <author>Radim Štěpánek</author>
    <author>Pavel Veternik</author>
  </authors>
  <commentList>
    <comment ref="D11" authorId="0">
      <text>
        <r>
          <rPr>
            <sz val="9"/>
            <color indexed="81"/>
            <rFont val="Tahoma"/>
            <family val="2"/>
            <charset val="238"/>
          </rPr>
          <t>Název</t>
        </r>
      </text>
    </comment>
    <comment ref="I11" authorId="0">
      <text>
        <r>
          <rPr>
            <sz val="9"/>
            <color indexed="81"/>
            <rFont val="Tahoma"/>
            <family val="2"/>
            <charset val="238"/>
          </rPr>
          <t>IČO</t>
        </r>
      </text>
    </comment>
    <comment ref="D12" authorId="0">
      <text>
        <r>
          <rPr>
            <sz val="9"/>
            <color indexed="81"/>
            <rFont val="Tahoma"/>
            <family val="2"/>
            <charset val="238"/>
          </rPr>
          <t>Ulice</t>
        </r>
      </text>
    </comment>
    <comment ref="I12" authorId="0">
      <text>
        <r>
          <rPr>
            <sz val="9"/>
            <color indexed="81"/>
            <rFont val="Tahoma"/>
            <family val="2"/>
            <charset val="238"/>
          </rPr>
          <t>DIČ</t>
        </r>
      </text>
    </comment>
    <comment ref="D13" authorId="0">
      <text>
        <r>
          <rPr>
            <sz val="9"/>
            <color indexed="81"/>
            <rFont val="Tahoma"/>
            <family val="2"/>
            <charset val="238"/>
          </rPr>
          <t>PSČ</t>
        </r>
      </text>
    </comment>
    <comment ref="E13" authorId="1">
      <text>
        <r>
          <rPr>
            <sz val="9"/>
            <color indexed="81"/>
            <rFont val="Tahoma"/>
            <family val="2"/>
            <charset val="238"/>
          </rPr>
          <t>Místo</t>
        </r>
      </text>
    </comment>
  </commentList>
</comments>
</file>

<file path=xl/comments10.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brigadnik</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<sst xmlns="http://schemas.openxmlformats.org/spreadsheetml/2006/main" count="9902" uniqueCount="2260">
  <si>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</si>
  <si>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</si>
  <si>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</si>
  <si>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</si>
  <si>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</si>
  <si>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</si>
  <si>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</si>
  <si>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</si>
  <si>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</si>
  <si>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</si>
  <si>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</si>
  <si>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</si>
  <si>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</si>
  <si>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</si>
  <si>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</si>
  <si>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</si>
  <si>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</si>
  <si>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</si>
  <si>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</si>
  <si>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</si>
  <si>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</si>
  <si>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</si>
  <si>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</si>
  <si>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</si>
  <si>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</si>
  <si>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</si>
  <si>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</si>
  <si>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</si>
  <si>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</si>
  <si>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</si>
  <si>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</si>
  <si>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</si>
  <si>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</si>
  <si>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</si>
  <si>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</si>
  <si>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</si>
  <si>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</si>
  <si>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</si>
  <si>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</si>
  <si>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</si>
  <si>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</si>
  <si>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</si>
  <si>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</si>
  <si>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10943-003-000_R02</t>
  </si>
  <si>
    <t>AREÁL KOUPALIŠTĚ VE VIZOVICÍCH - revize 09/2024</t>
  </si>
  <si>
    <t>HUTNÍ PROJEKT Frýdek-Místek a.s.</t>
  </si>
  <si>
    <t>28. října 1495</t>
  </si>
  <si>
    <t>Frýdek-Místek-Místek</t>
  </si>
  <si>
    <t>73801</t>
  </si>
  <si>
    <t>45193584</t>
  </si>
  <si>
    <t>CZ45193584</t>
  </si>
  <si>
    <t>Stavba</t>
  </si>
  <si>
    <t>Ostatní a vedlejší náklady</t>
  </si>
  <si>
    <t>VON</t>
  </si>
  <si>
    <t>Vedlejší a ostatní náklady</t>
  </si>
  <si>
    <t>Stavební objekt</t>
  </si>
  <si>
    <t>SO01</t>
  </si>
  <si>
    <t>Víceúčelový bazén</t>
  </si>
  <si>
    <t>D1.01a</t>
  </si>
  <si>
    <t>D1.01b</t>
  </si>
  <si>
    <t>Brodítka</t>
  </si>
  <si>
    <t>D1.01d</t>
  </si>
  <si>
    <t>Objekty technologie</t>
  </si>
  <si>
    <t>D1.04</t>
  </si>
  <si>
    <t>Zdravotně technické instalace</t>
  </si>
  <si>
    <t>D1.06</t>
  </si>
  <si>
    <t>Vzduchotechnika</t>
  </si>
  <si>
    <t>D1.08</t>
  </si>
  <si>
    <t>Elektroinstalace silnoproudé</t>
  </si>
  <si>
    <t>D1.12a</t>
  </si>
  <si>
    <t>Víceúčelový bazén-nerez</t>
  </si>
  <si>
    <t>D1.12b</t>
  </si>
  <si>
    <t>Brodítka a sprchy</t>
  </si>
  <si>
    <t>SO02</t>
  </si>
  <si>
    <t>Zpevněné plochy</t>
  </si>
  <si>
    <t>SO03</t>
  </si>
  <si>
    <t>Vnitřní areálové rozvody</t>
  </si>
  <si>
    <t>D3.01</t>
  </si>
  <si>
    <t>D3.02</t>
  </si>
  <si>
    <t>Kanalizace</t>
  </si>
  <si>
    <t>D3.03</t>
  </si>
  <si>
    <t>Vodovod</t>
  </si>
  <si>
    <t>SO04</t>
  </si>
  <si>
    <t>Přípojka kanalizace</t>
  </si>
  <si>
    <t>Provozní soubor</t>
  </si>
  <si>
    <t>PS01</t>
  </si>
  <si>
    <t>Bazénová technologie</t>
  </si>
  <si>
    <t>01</t>
  </si>
  <si>
    <t>1.Bazén</t>
  </si>
  <si>
    <t>02</t>
  </si>
  <si>
    <t>2.Potrubní rozvody</t>
  </si>
  <si>
    <t>03</t>
  </si>
  <si>
    <t>3.Tepelné čerpadlo</t>
  </si>
  <si>
    <t>Celkem za stavbu</t>
  </si>
  <si>
    <t>CZK</t>
  </si>
  <si>
    <t>#POPS</t>
  </si>
  <si>
    <t>Popis stavby: 10943-003-000_R02 - AREÁL KOUPALIŠTĚ VE VIZOVICÍCH - revize 09/2024</t>
  </si>
  <si>
    <t>#POPO</t>
  </si>
  <si>
    <t>Popis objektu: PS01 - Bazénová technologie</t>
  </si>
  <si>
    <t>#POPR</t>
  </si>
  <si>
    <t>Popis rozpočtu: 01 - 1.Bazén</t>
  </si>
  <si>
    <t>Popis rozpočtu: 02 - 2.Potrubní rozvody</t>
  </si>
  <si>
    <t>Popis rozpočtu: 03 - 3.Tepelné čerpadlo</t>
  </si>
  <si>
    <t>Popis objektu: SO01 - Víceúčelový bazén</t>
  </si>
  <si>
    <t>Popis rozpočtu: D1.01a - Víceúčelový bazén</t>
  </si>
  <si>
    <t>Popis rozpočtu: D1.01b - Brodítka</t>
  </si>
  <si>
    <t>Popis rozpočtu: D1.01d - Objekty technologie</t>
  </si>
  <si>
    <t>Rozpočet obsahuje dílčí objekty :</t>
  </si>
  <si>
    <t>- objekt filtrů</t>
  </si>
  <si>
    <t>- žb.akumulační nádrž a šachta</t>
  </si>
  <si>
    <t>Popis rozpočtu: D1.04 - Zdravotně technické instalace</t>
  </si>
  <si>
    <t>Popis rozpočtu: D1.06 - Vzduchotechnika</t>
  </si>
  <si>
    <t>Popis rozpočtu: D1.08 - Elektroinstalace silnoproudé</t>
  </si>
  <si>
    <t>Popis rozpočtu: D1.12a - Víceúčelový bazén-nerez</t>
  </si>
  <si>
    <t>Popis rozpočtu: D1.12b - Brodítka a sprchy</t>
  </si>
  <si>
    <t>Popis objektu: SO02 - Zpevněné plochy</t>
  </si>
  <si>
    <t>Popis rozpočtu: SO02 - Zpevněné plochy</t>
  </si>
  <si>
    <t>Popis objektu: SO03 - Vnitřní areálové rozvody</t>
  </si>
  <si>
    <t>Popis rozpočtu: D3.01 - Rozvody nn</t>
  </si>
  <si>
    <t>Popis rozpočtu: D3.02 - Kanalizace</t>
  </si>
  <si>
    <t>Popis rozpočtu: D3.03 - Vodovod</t>
  </si>
  <si>
    <t>Popis objektu: SO04 - Přípojka kanalizace</t>
  </si>
  <si>
    <t>Popis rozpočtu: SO04 - Přípojka kanalizace</t>
  </si>
  <si>
    <t>Popis objektu: VON - Vedlejší a ostatní náklady</t>
  </si>
  <si>
    <t>Popis rozpočtu: VON - Vedlejší a ostatní náklady</t>
  </si>
  <si>
    <t>Rekapitulace dílů</t>
  </si>
  <si>
    <t>Typ dílu</t>
  </si>
  <si>
    <t>_1</t>
  </si>
  <si>
    <t>Zařízení 1 -  větrání strojovny</t>
  </si>
  <si>
    <t>001</t>
  </si>
  <si>
    <t>zemní práce</t>
  </si>
  <si>
    <t>045</t>
  </si>
  <si>
    <t>podkladní a vedl. konstrukce</t>
  </si>
  <si>
    <t>087</t>
  </si>
  <si>
    <t>potrubí z trub plastických</t>
  </si>
  <si>
    <t>089</t>
  </si>
  <si>
    <t>drobné objekty a zařízení</t>
  </si>
  <si>
    <t>1</t>
  </si>
  <si>
    <t>TĚLESO BAZÉNU</t>
  </si>
  <si>
    <t>Zemní práce</t>
  </si>
  <si>
    <t>2</t>
  </si>
  <si>
    <t>VNITŘNÍ VESTAVBY DO BAZÉNU</t>
  </si>
  <si>
    <t>Základy a zvláštní zakládání</t>
  </si>
  <si>
    <t>2,01</t>
  </si>
  <si>
    <t>Potrubí a tvarovky PPR D50</t>
  </si>
  <si>
    <t>3</t>
  </si>
  <si>
    <t>BAZÉNOVÁ HYDRAULIKA</t>
  </si>
  <si>
    <t>Svislé a kompletní konstrukce</t>
  </si>
  <si>
    <t>35</t>
  </si>
  <si>
    <t>Zařízení 2 -  větrání akumulační nádrže</t>
  </si>
  <si>
    <t>4</t>
  </si>
  <si>
    <t>Vodorovné konstrukce</t>
  </si>
  <si>
    <t>VYBAVENÍ BAZÉNU</t>
  </si>
  <si>
    <t>43</t>
  </si>
  <si>
    <t>Schodiště</t>
  </si>
  <si>
    <t>5</t>
  </si>
  <si>
    <t>ATRAKCE</t>
  </si>
  <si>
    <t>Komunikace</t>
  </si>
  <si>
    <t>62</t>
  </si>
  <si>
    <t>Úpravy povrchů vnější</t>
  </si>
  <si>
    <t>63</t>
  </si>
  <si>
    <t>Podlahy a podlahové konstrukce</t>
  </si>
  <si>
    <t>8</t>
  </si>
  <si>
    <t>Trubní vedení</t>
  </si>
  <si>
    <t>91</t>
  </si>
  <si>
    <t>Doplňující práce na komunikaci</t>
  </si>
  <si>
    <t>930</t>
  </si>
  <si>
    <t>hodinové zůčtovací sazby</t>
  </si>
  <si>
    <t>95</t>
  </si>
  <si>
    <t>Dokončovací konstrukce na pozemních stavbách</t>
  </si>
  <si>
    <t>96</t>
  </si>
  <si>
    <t>Bourání konstrukcí</t>
  </si>
  <si>
    <t>99</t>
  </si>
  <si>
    <t>Staveništní přesun hmot</t>
  </si>
  <si>
    <t>998</t>
  </si>
  <si>
    <t>Přesuny hmot</t>
  </si>
  <si>
    <t>711</t>
  </si>
  <si>
    <t>Izolace proti vodě</t>
  </si>
  <si>
    <t>712</t>
  </si>
  <si>
    <t>Povlakové krytiny</t>
  </si>
  <si>
    <t>713</t>
  </si>
  <si>
    <t>Izolace tepelné</t>
  </si>
  <si>
    <t>721</t>
  </si>
  <si>
    <t>Vnitřní kanalizace</t>
  </si>
  <si>
    <t>722</t>
  </si>
  <si>
    <t>Vnitřní vodovod</t>
  </si>
  <si>
    <t>725</t>
  </si>
  <si>
    <t>Zařizovací předměty</t>
  </si>
  <si>
    <t>732</t>
  </si>
  <si>
    <t>Strojovny</t>
  </si>
  <si>
    <t>734</t>
  </si>
  <si>
    <t>Armatury</t>
  </si>
  <si>
    <t>762</t>
  </si>
  <si>
    <t>Konstrukce tesařské</t>
  </si>
  <si>
    <t>764</t>
  </si>
  <si>
    <t>Konstrukce klempířské</t>
  </si>
  <si>
    <t>766</t>
  </si>
  <si>
    <t>Konstrukce truhlářské</t>
  </si>
  <si>
    <t>767</t>
  </si>
  <si>
    <t>Konstrukce zámečnické</t>
  </si>
  <si>
    <t>769</t>
  </si>
  <si>
    <t>Otvorové prvky z plastu</t>
  </si>
  <si>
    <t>783</t>
  </si>
  <si>
    <t>Nátěry</t>
  </si>
  <si>
    <t>1.</t>
  </si>
  <si>
    <t>3.</t>
  </si>
  <si>
    <t>E.01</t>
  </si>
  <si>
    <t>KABELY A VODIČE (strojovny,rozváděč)</t>
  </si>
  <si>
    <t>E.02</t>
  </si>
  <si>
    <t>SVÍTIDLA VČETNĚ ZDROJŮ</t>
  </si>
  <si>
    <t>E.03</t>
  </si>
  <si>
    <t xml:space="preserve">PŘÍSTROJE </t>
  </si>
  <si>
    <t>E.04</t>
  </si>
  <si>
    <t>ÚLOŽNÝ MATERIÁL</t>
  </si>
  <si>
    <t>E.05</t>
  </si>
  <si>
    <t>UZEMNĚNÍ A BLESKOSVODY</t>
  </si>
  <si>
    <t>E.06</t>
  </si>
  <si>
    <t>REVIZE A HZS</t>
  </si>
  <si>
    <t>E.07.1</t>
  </si>
  <si>
    <t xml:space="preserve">ROZVÁDĚČ RMS01.1 </t>
  </si>
  <si>
    <t>E.07.2</t>
  </si>
  <si>
    <t xml:space="preserve">ROZVÁDĚČ RMS01 </t>
  </si>
  <si>
    <t>M21</t>
  </si>
  <si>
    <t>Elektromontáže</t>
  </si>
  <si>
    <t>M46</t>
  </si>
  <si>
    <t>Zemní práce při montážích</t>
  </si>
  <si>
    <t>M99</t>
  </si>
  <si>
    <t>Ostatní práce "M"</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</si>
  <si>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</si>
  <si>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</si>
  <si>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</si>
  <si>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</si>
  <si>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</si>
  <si>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</si>
  <si>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</si>
  <si>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</si>
  <si>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</si>
  <si>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</si>
  <si>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</si>
  <si>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</si>
  <si>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</si>
  <si>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</si>
  <si>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</si>
  <si>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</si>
  <si>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</si>
  <si>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</si>
  <si>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</si>
  <si>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</si>
  <si>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</si>
  <si>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</si>
  <si>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</si>
  <si>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</si>
  <si>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</si>
  <si>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</si>
  <si>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</si>
  <si>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</si>
  <si>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</si>
  <si>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</si>
  <si>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</si>
  <si>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</si>
  <si>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</si>
  <si>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</si>
  <si>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</si>
  <si>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005121010R</t>
  </si>
  <si>
    <t>Vybudování zařízení staveniště</t>
  </si>
  <si>
    <t>Soubor</t>
  </si>
  <si>
    <t>RTS 24/ II</t>
  </si>
  <si>
    <t>Indiv</t>
  </si>
  <si>
    <t>VRN</t>
  </si>
  <si>
    <t>Běžná</t>
  </si>
  <si>
    <t>POL99_2</t>
  </si>
  <si>
    <t>005121020R</t>
  </si>
  <si>
    <t xml:space="preserve">Provoz zařízení staveniště </t>
  </si>
  <si>
    <t>005121030R</t>
  </si>
  <si>
    <t>Odstranění zařízení staveniště</t>
  </si>
  <si>
    <t>005111020R</t>
  </si>
  <si>
    <t>Vytyčení stavby</t>
  </si>
  <si>
    <t>POL99_8</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</si>
  <si>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</si>
  <si>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</si>
  <si>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</si>
  <si>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</si>
  <si>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</si>
  <si>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005124010R</t>
  </si>
  <si>
    <t>Koordinační činnost</t>
  </si>
  <si>
    <t>005211030R</t>
  </si>
  <si>
    <t xml:space="preserve">Dočasná dopravní opatření </t>
  </si>
  <si>
    <t>005211080R</t>
  </si>
  <si>
    <t xml:space="preserve">Bezpečnostní a hygienická opatření na staveništi </t>
  </si>
  <si>
    <t>00523  R</t>
  </si>
  <si>
    <t>Zkoušky a revize</t>
  </si>
  <si>
    <t>005231020R</t>
  </si>
  <si>
    <t>Individuální a komplexní vyzkoušení</t>
  </si>
  <si>
    <t>00524 R</t>
  </si>
  <si>
    <t>Předání a převzetí díla</t>
  </si>
  <si>
    <t>005261010R</t>
  </si>
  <si>
    <t>Pojištění dodavatele a pojištění díla</t>
  </si>
  <si>
    <t>Náklady spojené s povinným pojištěním dodavatele nebo stavebního díla či jeho části, v rozsahu obchodních podmínek.</t>
  </si>
  <si>
    <t>005261020R</t>
  </si>
  <si>
    <t>Bankovní záruky</t>
  </si>
  <si>
    <t>Náklady zhotovitele spojené se zabezpečením a poskytnutím zajišťovacích bankovních záruk, pokud je zadavatel požaduje v obchodních podmínkách.</t>
  </si>
  <si>
    <t>005281010R</t>
  </si>
  <si>
    <t>Propagace</t>
  </si>
  <si>
    <t>Náklady spojené s povinnou publicitou, pokud ji objednatel požaduje. Zahrnuje zejména náklady na propagační a informační billboardy, tabule, internetovou propagaci, tiskoviny apod.</t>
  </si>
  <si>
    <t>SUM</t>
  </si>
  <si>
    <t>Geodetické zaměření rohů stavby, stabilizace bodů a sestavení laviček.</t>
  </si>
  <si>
    <t>END</t>
  </si>
  <si>
    <t>Položkový soupis prací a dodávek</t>
  </si>
  <si>
    <t>131201111R00</t>
  </si>
  <si>
    <t>Hloubení nezapažených jam a zářezů do 100 m3, v hornině 3, hloubení strojně</t>
  </si>
  <si>
    <t>m3</t>
  </si>
  <si>
    <t>800-1</t>
  </si>
  <si>
    <t>Práce</t>
  </si>
  <si>
    <t>POL1_</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</si>
  <si>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</si>
  <si>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</si>
  <si>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 xml:space="preserve">technologické rozvody okolo bazénu, průměrná : </t>
  </si>
  <si>
    <t>VV</t>
  </si>
  <si>
    <t>hloubka 800 mm, cca : 40*3,4*0,8</t>
  </si>
  <si>
    <t>131201119R00</t>
  </si>
  <si>
    <t xml:space="preserve">Hloubení nezapažených jam a zářezů příplatek za lepivost, v hornině 3,  </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</si>
  <si>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</si>
  <si>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</si>
  <si>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</si>
  <si>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základy - skluzavka - z.s.-1,610 m : 5,85*1,9*1,3</t>
  </si>
  <si>
    <t>5,85*1,5*1,3</t>
  </si>
  <si>
    <t>132201211R00</t>
  </si>
  <si>
    <t xml:space="preserve">Hloubení rýh šířky přes 60 do 200 cm do 100 m3, v hornině 3, hloubení strojně </t>
  </si>
  <si>
    <t>hloubka 800 mm, cca : (0,6*0,4+0,6*0,5+0,6*0,6*2+3,5*0,9+37*0,9)*0,8</t>
  </si>
  <si>
    <t>(11,5*0,3+3*0,8+45*0,9)*0,8</t>
  </si>
  <si>
    <t>132201219R00</t>
  </si>
  <si>
    <t xml:space="preserve">Hloubení rýh šířky přes 60 do 200 cm příplatek za lepivost, v hornině 3,  </t>
  </si>
  <si>
    <t>161101101R00</t>
  </si>
  <si>
    <t>Svislé přemístění výkopku z horniny 1 až 4, při hloubce výkopu přes 1 do 2,5 m</t>
  </si>
  <si>
    <t>bez naložení do dopravní nádoby, ale s vyprázdněním dopravní nádoby na hromadu nebo na dopravní prostředek,</t>
  </si>
  <si>
    <t>základy - skluzavka : 25,857</t>
  </si>
  <si>
    <t>162701105R00</t>
  </si>
  <si>
    <t>Vodorovné přemístění výkopku z horniny 1 až 4, na vzdálenost přes 9 000  do 10 000 m</t>
  </si>
  <si>
    <t>po suchu, bez naložení výkopku, avšak se složením bez rozhrnutí, zpáteční cesta vozidla.</t>
  </si>
  <si>
    <t>technologické rozvody : 67,248+108,8</t>
  </si>
  <si>
    <t>167101101R00</t>
  </si>
  <si>
    <t>Nakládání, skládání, překládání neulehlého výkopku nakládání výkopku do 100 m3, z horniny 1 až 4</t>
  </si>
  <si>
    <t>167101102R00</t>
  </si>
  <si>
    <t>Nakládání, skládání, překládání neulehlého výkopku nakládání výkopku přes 100 m3, z horniny 1 až 4</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</si>
  <si>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</si>
  <si>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</si>
  <si>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</si>
  <si>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</si>
  <si>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technologické rozvody - recyklát tl.300 mm : 40*3,4*0,3</t>
  </si>
  <si>
    <t>viz pol.13220-1211 : (0,6*0,4+0,6*0,5+0,6*0,6*2+3,5*0,9+37*0,9)*0,3</t>
  </si>
  <si>
    <t>(11,5*0,3+3*0,8+45*0,9)*0,3</t>
  </si>
  <si>
    <t>základy - skluzavka - patky mimo bazén : 25,85</t>
  </si>
  <si>
    <t>odpočet patky : -(0,9*0,9*3+0,6*0,6*2+1,5*0,4)*1,3</t>
  </si>
  <si>
    <t>vnitřní bazén pod dnem : (23*2,95+1,5*1,53)*0,4</t>
  </si>
  <si>
    <t>(5,18*2,95-0,35*0,35+2,5*1+16,81*2,95+5,5*0,6)*0,4</t>
  </si>
  <si>
    <t>(24,4*5,6-1,5*0,6*3-0,35*0,35)*0,4</t>
  </si>
  <si>
    <t>(4,38*13,5-2,5*0,8-1*0,8-0,6*0,6*6)*0,7</t>
  </si>
  <si>
    <t xml:space="preserve">zásypy vně bazénového tělesa : </t>
  </si>
  <si>
    <t>řez D-D : 1,35*0,9*10,4-0,6*0,6*0,9</t>
  </si>
  <si>
    <t>řez E-E : (0,35*0,3+1,5*0,75)*13,25</t>
  </si>
  <si>
    <t>řez F-F : 7,3*2,3*0,4</t>
  </si>
  <si>
    <t>řez H-H : 1,2*1,1*10,35</t>
  </si>
  <si>
    <t>řez I-I : (0,4*0,27+1,5*0,5)*14,8</t>
  </si>
  <si>
    <t>řez J-J : 5,3*0,8*0,5</t>
  </si>
  <si>
    <t>R : 5</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</si>
  <si>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</si>
  <si>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</si>
  <si>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</si>
  <si>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technologické rozvody tl.400 mm : 40*3,4*0,4</t>
  </si>
  <si>
    <t>viz pol.13220-1211 : (0,6*0,4+0,6*0,5+0,6*0,6*2+3,5*0,9+37*0,9)*0,4</t>
  </si>
  <si>
    <t>(11,5*0,3+3*0,8+45*0,9)*0,4</t>
  </si>
  <si>
    <t>175101109R00</t>
  </si>
  <si>
    <t xml:space="preserve">Obsyp potrubí příplatek za prohození sypaniny </t>
  </si>
  <si>
    <t>199000005R00</t>
  </si>
  <si>
    <t>Poplatky za skládku zeminy 1- 4</t>
  </si>
  <si>
    <t>t</t>
  </si>
  <si>
    <t>(25,857+176,048)*1,65</t>
  </si>
  <si>
    <t>583326831R</t>
  </si>
  <si>
    <t>Kamenivo stanovené přírodní; těžené; 16/32; OH = 2,60 Mg/m3; štěrkopísek</t>
  </si>
  <si>
    <t>SPCM</t>
  </si>
  <si>
    <t>Specifikace</t>
  </si>
  <si>
    <t>POL3_</t>
  </si>
  <si>
    <t xml:space="preserve">vnitřní bazén pod dnem : </t>
  </si>
  <si>
    <t xml:space="preserve">hrubá vrstva 4/32 mm s odstupňovaným : </t>
  </si>
  <si>
    <t>granulováním, E def = 45 MPa : 147,7232*1,85</t>
  </si>
  <si>
    <t>59691004R</t>
  </si>
  <si>
    <t>Recyklát betonový; frakce 32,0 až 63,0 mm</t>
  </si>
  <si>
    <t>20,975*2</t>
  </si>
  <si>
    <t>zásypy vně bazénového tělesa : 68,8059*2</t>
  </si>
  <si>
    <t>technologické rozvody : 66,018*2</t>
  </si>
  <si>
    <t>212753113R00</t>
  </si>
  <si>
    <t>Plastové drenážní trubky montáž ohebné plastové drenážní trubky do rýhy, DN 80, bez lože</t>
  </si>
  <si>
    <t>m</t>
  </si>
  <si>
    <t>827-1</t>
  </si>
  <si>
    <t>drenáž : 150</t>
  </si>
  <si>
    <t>212971110R00</t>
  </si>
  <si>
    <t xml:space="preserve">Zřízení opláštění odvod. trativodů z geotextilie o sklonu do 2,5,  </t>
  </si>
  <si>
    <t>m2</t>
  </si>
  <si>
    <t>800-2</t>
  </si>
  <si>
    <t>v rýze nebo v zářezu se stěnami,</t>
  </si>
  <si>
    <t>trubka DN 80 : 150*6,28*0,04</t>
  </si>
  <si>
    <t>215901101RT5</t>
  </si>
  <si>
    <t>Zhutnění podloží z rostlé horniny 1 až 4 pod násypy z hornin soudržných do 92% PS a nesoudržných  sypkých relativní ulehlosti l(d) do 0,8 vibrační deskou</t>
  </si>
  <si>
    <t>z rostlé horniny tř.1 - 4 pod násypy z hornin soudržných do 92% PS a hornin nesoudržných sypkých relativní ulehlosti I(d) do 0,8</t>
  </si>
  <si>
    <t>skluzavka - patky : 5,85*(1,9+1,5)</t>
  </si>
  <si>
    <t>271531114R00</t>
  </si>
  <si>
    <t>Polštáře zhutněné pod základy kamenivo drcené, frakce 8 - 16 mm</t>
  </si>
  <si>
    <t xml:space="preserve">pod dno bazénu tl.50 mm : </t>
  </si>
  <si>
    <t xml:space="preserve">jemná vrstva 4/8 mm, plošná tolerance +-5 mm : </t>
  </si>
  <si>
    <t>technická specifikace materiálu - viz výkres základů : (25*14+5*14)*0,05</t>
  </si>
  <si>
    <t>274321411R00</t>
  </si>
  <si>
    <t>Beton základových pasů železový třídy C 25/30</t>
  </si>
  <si>
    <t>801-1</t>
  </si>
  <si>
    <t>včetně dodávky a uložení betonu, bez výztuže</t>
  </si>
  <si>
    <t xml:space="preserve">přídavné betony a dnové kanály : </t>
  </si>
  <si>
    <t>PB1 : 0,6*0,5*7,7</t>
  </si>
  <si>
    <t>PB2 : (0,25*0,27+0,37*0,77)*14,8</t>
  </si>
  <si>
    <t>PB3 : (0,607*0,67+0,35*0,29)*13,5</t>
  </si>
  <si>
    <t>PB4 : (1,1*0,7+0,15*0,15)*9,9</t>
  </si>
  <si>
    <t>PB5 : 1,2*0,3*13,2</t>
  </si>
  <si>
    <t>PB6 : (0,5*0,82+0,3*0,15+0,5*0,3+0,35*0,15)*5,5</t>
  </si>
  <si>
    <t>PB7 : (0,68*0,5+0,45*0,22)*18,9</t>
  </si>
  <si>
    <t>PB8 : 1,1*0,5*10,5</t>
  </si>
  <si>
    <t>PB9 : 1,1*0,27*15,2</t>
  </si>
  <si>
    <t>PB10 : (0,45*0,67+0,22*0,6+0,35*0,7)*5</t>
  </si>
  <si>
    <t>PB11 : (0,27*0,5+2,5*0,7)*2,5</t>
  </si>
  <si>
    <t>PB12 : 0,5*0,7*8,4</t>
  </si>
  <si>
    <t>PB13,14 : 0,6*0,5*49</t>
  </si>
  <si>
    <t>PB15 : 0,6*0,5*4,5</t>
  </si>
  <si>
    <t>PB16 : 0,6*0,7*3,6</t>
  </si>
  <si>
    <t>PB17 : 0,8*0,7*3,5</t>
  </si>
  <si>
    <t>PB18 : (1,75*0,27+0,37*0,77)*2,7</t>
  </si>
  <si>
    <t>274354111R00</t>
  </si>
  <si>
    <t>Bednění základových pasů, prahů, věnců, ostruh zřízení bednění</t>
  </si>
  <si>
    <t>821-1</t>
  </si>
  <si>
    <t>PB1 : 7,7*0,7</t>
  </si>
  <si>
    <t>PB2 : 14,8*(0,9+1)</t>
  </si>
  <si>
    <t>PB3 : 13,5*1,5</t>
  </si>
  <si>
    <t>PB4 : 9,9*0,9</t>
  </si>
  <si>
    <t>PB5 : 13,2*0,5*2</t>
  </si>
  <si>
    <t>PB6 : 5,5*2</t>
  </si>
  <si>
    <t>PB7 : 18,9*(1+1)</t>
  </si>
  <si>
    <t>PB8 : 10,5*0,7</t>
  </si>
  <si>
    <t>PB9 : 15,2*0,5*2</t>
  </si>
  <si>
    <t>PB10 : 5*1*2</t>
  </si>
  <si>
    <t>PB11 : 2,5*1*2</t>
  </si>
  <si>
    <t>PB12 : 8,4*1</t>
  </si>
  <si>
    <t>PB13,14 : 49*0,7*2</t>
  </si>
  <si>
    <t>PB15 : 4,5*0,7*2</t>
  </si>
  <si>
    <t>PB16 : 3,6*1*2</t>
  </si>
  <si>
    <t>PB17 : 3,5*1*2</t>
  </si>
  <si>
    <t>PB18 : 2,7*(1+1)</t>
  </si>
  <si>
    <t>274354211R00</t>
  </si>
  <si>
    <t>Bednění základových pasů, prahů, věnců, ostruh odstranění bednění</t>
  </si>
  <si>
    <t>274361821R00</t>
  </si>
  <si>
    <t>Výztuž základových pasů z betonářské oceli 10 505 (R)</t>
  </si>
  <si>
    <t>přídavné betony - viz výkaz výztuže : 994,732*0,001</t>
  </si>
  <si>
    <t>275321411R00</t>
  </si>
  <si>
    <t>Beton základových patek železový třídy C 25/30</t>
  </si>
  <si>
    <t>bez dodávky a uložení výztuže</t>
  </si>
  <si>
    <t>skluzavka : (0,9*0,9*3+0,6*0,6*2+1,5*0,4)*1,36</t>
  </si>
  <si>
    <t>0,6*0,6*1,05*2</t>
  </si>
  <si>
    <t>275354111R00</t>
  </si>
  <si>
    <t>Bednění základových patek a bloků zřízení bednění</t>
  </si>
  <si>
    <t>skluzavka : (0,9*4*3+0,6*4*2+3,8)*1,5</t>
  </si>
  <si>
    <t>0,6*4*2*1,2</t>
  </si>
  <si>
    <t>275354211R00</t>
  </si>
  <si>
    <t>Bednění základových patek a bloků odstranění bednění</t>
  </si>
  <si>
    <t>275361821R00</t>
  </si>
  <si>
    <t>Výztuž základových patek z betonářské oceli 10 505(R)</t>
  </si>
  <si>
    <t>včetně distančních prvků</t>
  </si>
  <si>
    <t>skluzavka - viz výkaz výztuže : 162,984*0,001</t>
  </si>
  <si>
    <t>275361921RT4</t>
  </si>
  <si>
    <t>Výztuž základových patek ze svařovaných sítí průměr drátu 6 mm, velikost oka 100/100 mm</t>
  </si>
  <si>
    <t>skluzavka - viz výkaz výztuže : 36*0,001</t>
  </si>
  <si>
    <t>289970111R00</t>
  </si>
  <si>
    <t>Geotextílie separační, filtrační, zpevňující polypropylén, 300 g/m2</t>
  </si>
  <si>
    <t>viz pol.17410-1101 : 328,68</t>
  </si>
  <si>
    <t>R_3042023</t>
  </si>
  <si>
    <t>Montáž ocelové chráničky - drenáže</t>
  </si>
  <si>
    <t xml:space="preserve">m     </t>
  </si>
  <si>
    <t>Vlastní</t>
  </si>
  <si>
    <t>přídavný beton : 10</t>
  </si>
  <si>
    <t>stávající beton - vrtání : 3</t>
  </si>
  <si>
    <t>14211110R</t>
  </si>
  <si>
    <t>trubka bezešvá hladká kruhová 11353; svařitelnost zaručená; vnější průměr 152,0 mm; tloušťka stěny 4,5 mm</t>
  </si>
  <si>
    <t>drenáže : 13</t>
  </si>
  <si>
    <t>28611222.AR</t>
  </si>
  <si>
    <t>trubka plastová drenážní PVC; ohebná; perforovaná po celém obvodu; DN 80,0 mm</t>
  </si>
  <si>
    <t>150*1,03</t>
  </si>
  <si>
    <t>69366198R</t>
  </si>
  <si>
    <t>geotextilie PP; funkce separační, ochranná, výztužná, filtrační; plošná hmotnost 300 g/m2; zpevněná oboustranně</t>
  </si>
  <si>
    <t>37,68*1,15</t>
  </si>
  <si>
    <t>380932224R00</t>
  </si>
  <si>
    <t>Dodatečné vlepování betonářské výztuže vlepení betonářské výztuže, D 10 mm, beton, malta, dovolené namáhání v tahu 8 kN</t>
  </si>
  <si>
    <t>801-4</t>
  </si>
  <si>
    <t>RTS 19/ II</t>
  </si>
  <si>
    <t>Kalkul</t>
  </si>
  <si>
    <t>PB1 : 31*2*0,1</t>
  </si>
  <si>
    <t>PB2 : 410*0,1+60*2*0,1</t>
  </si>
  <si>
    <t>PB3 : 326*2*0,1</t>
  </si>
  <si>
    <t>PB4 : 40*2*0,1+159*2*0,1</t>
  </si>
  <si>
    <t>PB5 : 114*2*0,1+75*2*0,1</t>
  </si>
  <si>
    <t>PB6 : 22*2*0,1+22*0,1</t>
  </si>
  <si>
    <t>PB7 : 137*2*0,1+76*2*0,1</t>
  </si>
  <si>
    <t>PB8 : 42*2*0,1+42*2*0,1</t>
  </si>
  <si>
    <t>PB9 : (61+61)*2*0,1</t>
  </si>
  <si>
    <t>PB10 : (20+20)*2*0,1</t>
  </si>
  <si>
    <t>PB11 : 30*2*0,1</t>
  </si>
  <si>
    <t>PB12 : 34*2*0,1+34*0,1</t>
  </si>
  <si>
    <t>PB13, PB14 : 294*0,1</t>
  </si>
  <si>
    <t>PB15 : 18*2*0,1</t>
  </si>
  <si>
    <t>PB16 : 15*2*0,1</t>
  </si>
  <si>
    <t>PB17 : 14*2*0,1</t>
  </si>
  <si>
    <t>PB18 : 22*2*0,1</t>
  </si>
  <si>
    <t>451572111R00</t>
  </si>
  <si>
    <t>Lože pod potrubí, stoky a drobné objekty z kameniva drobného těženého 0÷4 mm</t>
  </si>
  <si>
    <t>v otevřeném výkopu,</t>
  </si>
  <si>
    <t>technologické rozvody tl.100 mm : 40*3,4*0,1</t>
  </si>
  <si>
    <t>viz pol.13220-1211 : (0,6*0,4+0,6*0,5+0,6*0,6*2+3,5*0,9+37*0,9)*0,1</t>
  </si>
  <si>
    <t>(11,5*0,3+3*0,8+45*0,9)*0,1</t>
  </si>
  <si>
    <t>R_3042014</t>
  </si>
  <si>
    <t>Bariéra ze soliterních kamenů (valounů)  D+M, skluzavka</t>
  </si>
  <si>
    <t>631312511R00</t>
  </si>
  <si>
    <t xml:space="preserve">Mazanina z betonu prostého tl. přes 50 do 80 mm třídy C 12/15,  </t>
  </si>
  <si>
    <t>(z kameniva) hlazená dřevěným hladítkem</t>
  </si>
  <si>
    <t>Včetně vytvoření dilatačních spár, bez zaplnění.</t>
  </si>
  <si>
    <t>skluzavka - patky tl.50 mm : (1*1*3+0,7*0,7*2+1,6*0,5)*0,05</t>
  </si>
  <si>
    <t>893225111R00</t>
  </si>
  <si>
    <t>Šachtice domovní pro vodoměry z betonu obestavěného prostoru přes  0,75 do 5 m3</t>
  </si>
  <si>
    <t>nebo vodovodní uzávěry se základovou deskou (dnem) z betonu s cementovým potěrem se stěnami z betonu s vyspravením nerovností, s vynecháním prostupů ve stěnách pro potrubí a jeho obetonováním, s dodáním a osazením lehkého litinového poklopu vel. 600 x 600 mm</t>
  </si>
  <si>
    <t>drenáže - čerpací šachta - cca : 0,9*0,9*2,7</t>
  </si>
  <si>
    <t>962052211R00</t>
  </si>
  <si>
    <t>Bourání zdiva železobetonového nadzákladového</t>
  </si>
  <si>
    <t>801-3</t>
  </si>
  <si>
    <t>nebo vybourání otvorů průřezové plochy přes 4 m2 ve zdivu železobetonovém, včetně pomocného lešení o výšce podlahy do 1900 mm a pro zatížení do 1,5 kPa  (150 kg/m2),</t>
  </si>
  <si>
    <t>stáv.stěny bazénu - drenáže - čerpací šachta : 1,2*0,6*2,7</t>
  </si>
  <si>
    <t>970051060R00</t>
  </si>
  <si>
    <t>Jádrové vrtání, kruhové prostupy v železobetonu jádrové vrtání , do D 60 mm</t>
  </si>
  <si>
    <t xml:space="preserve">technologie - stáv.stěny bazénu : </t>
  </si>
  <si>
    <t>prostupy - č.5 : 1</t>
  </si>
  <si>
    <t xml:space="preserve">                 č.6 : 1</t>
  </si>
  <si>
    <t>970051100R00</t>
  </si>
  <si>
    <t>Jádrové vrtání, kruhové prostupy v železobetonu jádrové vrtání , do D 100 mm</t>
  </si>
  <si>
    <t>prostupy - č.2 : 0,9</t>
  </si>
  <si>
    <t xml:space="preserve">                  č.3 : 0,9</t>
  </si>
  <si>
    <t>970051200R00</t>
  </si>
  <si>
    <t>Jádrové vrtání, kruhové prostupy v železobetonu jádrové vrtání , do D 200 mm</t>
  </si>
  <si>
    <t>prostupy - č.1 : 0,8</t>
  </si>
  <si>
    <t xml:space="preserve">                 č.4 : 0,8</t>
  </si>
  <si>
    <t xml:space="preserve">                 č.7 : 0,8</t>
  </si>
  <si>
    <t xml:space="preserve">                 č.12-14 : 0,8*3</t>
  </si>
  <si>
    <t>drenáže : 3</t>
  </si>
  <si>
    <t>998012021R00</t>
  </si>
  <si>
    <t>Přesun hmot pro budovy s nosnou konstr. monolit. výšky do 6 m</t>
  </si>
  <si>
    <t>Přesun hmot</t>
  </si>
  <si>
    <t>POL7_</t>
  </si>
  <si>
    <t>přesun hmot pro budovy občanské výstavby (JKSO 801), budovy pro bydlení (JKSO 803) budovy pro výrobu a služby (JKSO 812) s nosnou svislou konstrukcí monolitickou betonovou tyčovou nebo plošnou</t>
  </si>
  <si>
    <t>721176224R00</t>
  </si>
  <si>
    <t>Potrubí KG svodné (ležaté) v zemi vnější průměr D 160 mm, tloušťka stěny 4,0 mm, DN 150</t>
  </si>
  <si>
    <t>800-721</t>
  </si>
  <si>
    <t>včetně tvarovek, objímek. Bez zednických výpomocí.</t>
  </si>
  <si>
    <t>Potrubí včetně tvarovek. Bez zednických výpomocí.</t>
  </si>
  <si>
    <t xml:space="preserve">AN+ šachta - přívod vzduchu : </t>
  </si>
  <si>
    <t>u podlahy : 6</t>
  </si>
  <si>
    <t>pod stropem : 2,5*3</t>
  </si>
  <si>
    <t>R_3042021</t>
  </si>
  <si>
    <t>PVC ventilační hlavice 160 mm  D+M</t>
  </si>
  <si>
    <t xml:space="preserve">ks    </t>
  </si>
  <si>
    <t>AN + šachta : 4</t>
  </si>
  <si>
    <t>998721102R00</t>
  </si>
  <si>
    <t>Přesun hmot pro vnitřní kanalizaci v objektech výšky do 12 m</t>
  </si>
  <si>
    <t>50 m vodorovně, měřeno od těžiště půdorysné plochy skládky do těžiště půdorysné plochy objektu</t>
  </si>
  <si>
    <t>979081111R00</t>
  </si>
  <si>
    <t>Odvoz suti a vybouraných hmot na skládku do 1 km</t>
  </si>
  <si>
    <t>Přesun suti</t>
  </si>
  <si>
    <t>POL8_</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</si>
  <si>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</si>
  <si>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</si>
  <si>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</si>
  <si>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</si>
  <si>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</si>
  <si>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979990107R00</t>
  </si>
  <si>
    <t>Poplatek za uložení, směs betonu, cihel a dřeva,  , skupina 17 09 04 z Katalogu odpadů</t>
  </si>
  <si>
    <t>131201110R00</t>
  </si>
  <si>
    <t>Hloubení nezapažených jam a zářezů do 50 m3, v hornině 3, hloubení strojně</t>
  </si>
  <si>
    <t>jednoduché : (3,1*3,1+1,52*0,75)*0,85</t>
  </si>
  <si>
    <t>imobilní : (3,5*3,1+1,52*0,75)*0,85</t>
  </si>
  <si>
    <t>162201101R00</t>
  </si>
  <si>
    <t>Vodorovné přemístění výkopku z horniny 1 až 4, na vzdálenost do 20 m</t>
  </si>
  <si>
    <t>174101102R00</t>
  </si>
  <si>
    <t>Zásyp sypaninou se zhutněním v uzavřených prostorách s urovnáním povrchu zásypu s ručním zhutněním</t>
  </si>
  <si>
    <t>jednoduché : 2,5*1,5*0,65+12,8*0,3*0,85</t>
  </si>
  <si>
    <t>imobilní : 2,5*1,5*0,65+13,6*0,3*0,85</t>
  </si>
  <si>
    <t>19,329*1,65</t>
  </si>
  <si>
    <t>59691002.AR</t>
  </si>
  <si>
    <t>recyklát  betonový; frakce 16,0 až 32,0 mm</t>
  </si>
  <si>
    <t>11,607*2</t>
  </si>
  <si>
    <t>271531113R00</t>
  </si>
  <si>
    <t>Polštáře zhutněné pod základy kamenivo hrubé, drcené, frakce 16 - 32 mm</t>
  </si>
  <si>
    <t>jednoduché : 2*1,5*0,2</t>
  </si>
  <si>
    <t>imobilní : 2*1,5*0,2</t>
  </si>
  <si>
    <t>271571111R00</t>
  </si>
  <si>
    <t xml:space="preserve">Polštáře zhutněné pod základy štěrkopísek tříděný,  </t>
  </si>
  <si>
    <t>jednoduché : 2*2*0,05</t>
  </si>
  <si>
    <t>imobilní : 2*2*0,05</t>
  </si>
  <si>
    <t>275321321R00</t>
  </si>
  <si>
    <t>Beton základových patek železový třídy C 20/25</t>
  </si>
  <si>
    <t>jednoduché : 0,55*0,3*1,03</t>
  </si>
  <si>
    <t>2,5*0,5*0,85*2</t>
  </si>
  <si>
    <t>imobilní : 0,55*0,3*0,98</t>
  </si>
  <si>
    <t>2,5*0,7*0,85*2</t>
  </si>
  <si>
    <t>jednoduché : (0,55*0,3)*2*1,2</t>
  </si>
  <si>
    <t>(2,5+0,5)*2*1*2</t>
  </si>
  <si>
    <t>imobilní : (0,55+0,3)*2*1,2</t>
  </si>
  <si>
    <t>(2,5+0,7)*2*1*2</t>
  </si>
  <si>
    <t>275361921RT5</t>
  </si>
  <si>
    <t>Výztuž základových patek ze svařovaných sítí průměr drátu 6 mm, velikost oka 150/150 mm</t>
  </si>
  <si>
    <t>jednoduché : 17,28*3,033*1,3*0,001</t>
  </si>
  <si>
    <t>imobilní : 19,87*3,033*1,3*0,001</t>
  </si>
  <si>
    <t>jednoduché : 2*2</t>
  </si>
  <si>
    <t>imobilní : 2*2</t>
  </si>
  <si>
    <t>P.B. 50 mm - jednoduché : (2,5*0,5*2+0,55*0,3+0,92*0,92)*0,05</t>
  </si>
  <si>
    <t xml:space="preserve">                     imobilní : (2,5*0,7*2+0,55*0,3+0,92*0,92)*0,05</t>
  </si>
  <si>
    <t>631313621R00</t>
  </si>
  <si>
    <t xml:space="preserve">Mazanina z betonu prostého tl. přes 80 do 120 mm třídy C 20/25,  </t>
  </si>
  <si>
    <t xml:space="preserve">přídavný beton tl.100 mm : </t>
  </si>
  <si>
    <t>jednoduché : (2,5*0,5*2+0,55*0,3)*0,1</t>
  </si>
  <si>
    <t>imobilní : (2,5*0,7*2+0,55*0,3)*0,1</t>
  </si>
  <si>
    <t>631351101R00</t>
  </si>
  <si>
    <t>Bednění stěn, rýh a otvorů v podlahách zřízení</t>
  </si>
  <si>
    <t xml:space="preserve">přídavný beton : </t>
  </si>
  <si>
    <t>jednoduché : 11,7*0,3</t>
  </si>
  <si>
    <t>imobilní : 14,5*0,3</t>
  </si>
  <si>
    <t>631351102R00</t>
  </si>
  <si>
    <t>Bednění stěn, rýh a otvorů v podlahách odstranění</t>
  </si>
  <si>
    <t>893215121R00</t>
  </si>
  <si>
    <t>Šachtice domovní pro vodoměry z betonu obestavěného prostoru do  0,75 m3</t>
  </si>
  <si>
    <t>jednoduché : 0,92*0,92*0,7</t>
  </si>
  <si>
    <t>imobilní : 0,92*0,92*0,7</t>
  </si>
  <si>
    <t>R_3041816</t>
  </si>
  <si>
    <t>PVC chránička DN 80   D+M</t>
  </si>
  <si>
    <t>jednoduché : 2</t>
  </si>
  <si>
    <t>imobilní : 2</t>
  </si>
  <si>
    <t>R_3041829</t>
  </si>
  <si>
    <t>Plastový vodotěsný poklop 600x600 mm  D+M, Z9, 5 kN/m2</t>
  </si>
  <si>
    <t>ks</t>
  </si>
  <si>
    <t>filtry : 9,3*4,3*0,9</t>
  </si>
  <si>
    <t>viz pol.13120-1110 : 35,991</t>
  </si>
  <si>
    <t>AN+šachta - podélná strana : 15,05*(1*0,2+1,2*0,55)</t>
  </si>
  <si>
    <t xml:space="preserve">                     boční strany : 4,1*(0,3*0,85+0,65*0,4+1,7*1)*2</t>
  </si>
  <si>
    <t>35,99*1,65</t>
  </si>
  <si>
    <t>R_3041718</t>
  </si>
  <si>
    <t>Ruční začištění jámy, filtry</t>
  </si>
  <si>
    <t>hod</t>
  </si>
  <si>
    <t>31,106*2</t>
  </si>
  <si>
    <t>filtry : 9,3*4,3</t>
  </si>
  <si>
    <t>271531111R00</t>
  </si>
  <si>
    <t>Polštáře zhutněné pod základy kamenivo hrubé, drcené, frakce 16 - 63 mm</t>
  </si>
  <si>
    <t>filtry v.500 mm : 9,3*4,3*0,5</t>
  </si>
  <si>
    <t>273351215RT1</t>
  </si>
  <si>
    <t>Bednění stěn základových desek zřízení</t>
  </si>
  <si>
    <t>svislé nebo šikmé (odkloněné) , půdorysně přímé nebo zalomené, stěn základových desek ve volných nebo zapažených jámách, rýhách, šachtách, včetně případných vzpěr,</t>
  </si>
  <si>
    <t>filtry : (9,3+4,3)*2*0,3</t>
  </si>
  <si>
    <t>273351216R00</t>
  </si>
  <si>
    <t>Bednění stěn základových desek odstranění</t>
  </si>
  <si>
    <t>Včetně očištění, vytřídění a uložení bednicího materiálu.</t>
  </si>
  <si>
    <t>273361821R00</t>
  </si>
  <si>
    <t>Výztuž základových desek z betonářské oceli 10 505(R)</t>
  </si>
  <si>
    <t>filtry - viz výkaz výztuže : (109,064+100)*0,001</t>
  </si>
  <si>
    <t>273361921RT8</t>
  </si>
  <si>
    <t>Výztuž základových desek ze svařovaných sítí průměr drátu 8 mm, velikost oka 100/100 mm</t>
  </si>
  <si>
    <t>filtry - viz výkaz výztuže : 513*0,001</t>
  </si>
  <si>
    <t>275313621R00</t>
  </si>
  <si>
    <t>Beton základových patek prostý třídy C 20/25</t>
  </si>
  <si>
    <t>obetonování VZT potrubí : 1</t>
  </si>
  <si>
    <t>základky - viz výkaz výztuže : 64*0,001</t>
  </si>
  <si>
    <t>273321411R0X</t>
  </si>
  <si>
    <t>Železobeton základových desek C 25/30, XC2, XA1</t>
  </si>
  <si>
    <t>filtry v.400 mm : 9,3*4,3*0,4*1,035</t>
  </si>
  <si>
    <t>311351901R00</t>
  </si>
  <si>
    <t>Bednění nadzákladových zdí bednění otvoru plochy do 0,5 m2</t>
  </si>
  <si>
    <t>kus</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</si>
  <si>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</si>
  <si>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AN+nádrž - P2 : 1</t>
  </si>
  <si>
    <t xml:space="preserve">                    P3 : 4</t>
  </si>
  <si>
    <t xml:space="preserve">                    P5 : 3</t>
  </si>
  <si>
    <t xml:space="preserve">                    VZT : 1</t>
  </si>
  <si>
    <t>380356211R00</t>
  </si>
  <si>
    <t>Bednění kompletních konstrukcí omítaných z betonu prostého nebo železového obyčejného i vodostavebního, ploch rovinných, zřízení</t>
  </si>
  <si>
    <t>801-5</t>
  </si>
  <si>
    <t>čistíren odpadních vod (mimo budovy), nádrží, vodojemů, žlabů nebo kanálů:</t>
  </si>
  <si>
    <t>- konstrukcí omítaných z betonu prostého nebo železového obyčejného i vodostavebního</t>
  </si>
  <si>
    <t>- konstrukcí neomítaných z betonu prostého nebo železového</t>
  </si>
  <si>
    <t xml:space="preserve">AN+nádrž : </t>
  </si>
  <si>
    <t>jímky : 5,2*0,5</t>
  </si>
  <si>
    <t>stěny : (15,05+3,8)*2*2,56</t>
  </si>
  <si>
    <t>(8*2+6,3*2+3,3*4)*2,06</t>
  </si>
  <si>
    <t>strop : 14,3*3,3</t>
  </si>
  <si>
    <t>380356212R00</t>
  </si>
  <si>
    <t>Bednění kompletních konstrukcí omítaných z betonu prostého nebo železového obyčejného i vodostavebního, ploch rovinných, odbednění</t>
  </si>
  <si>
    <t>380361007R00</t>
  </si>
  <si>
    <t>Výztuž kompletních konstrukcí z oceli z oceli 10 505</t>
  </si>
  <si>
    <t>čistíren odpadních vod (mimo budovy), nádrží, vodojemů, žlabů nebo kanálů , včetně pomocného pracovního lešení o výšce podlahy do 1900 mm a pro zatížení do 1,5 kPa,</t>
  </si>
  <si>
    <t>viz výkaz výztuže : (4082,735+410)*0,001</t>
  </si>
  <si>
    <t>Kari : 1878*0,001</t>
  </si>
  <si>
    <t>380326142RTX</t>
  </si>
  <si>
    <t>Beton komplet.konstr.vodostavební C 30/37 do 30 cm, železobeton, vliv prostředí XC2, XA2</t>
  </si>
  <si>
    <t xml:space="preserve">AN+nádrž, tl.250 mm, systém "bílé vany" : </t>
  </si>
  <si>
    <t>dno : 15,05*3,8*0,25+6,1*0,25*0,45</t>
  </si>
  <si>
    <t>stěny : (15,05+3,3)*2*0,25*2,06+3,3*0,25*2,06</t>
  </si>
  <si>
    <t>strop : 15,05*3,8*0,25-0,9*0,9*0,25*2</t>
  </si>
  <si>
    <t>R_3041802</t>
  </si>
  <si>
    <t>Systémové utěsnění prostupů  D+M, těsnící prvek + hydroizolační malta</t>
  </si>
  <si>
    <t xml:space="preserve">viz detail "těsnosti prostupů" : </t>
  </si>
  <si>
    <t>AN + nádrž - P1 - D50 : 1</t>
  </si>
  <si>
    <t xml:space="preserve">                           - D150 : 6</t>
  </si>
  <si>
    <t xml:space="preserve">                           - D200 : 1</t>
  </si>
  <si>
    <t xml:space="preserve">                      P2 - D100 : 1</t>
  </si>
  <si>
    <t xml:space="preserve">                           - D400 : 1</t>
  </si>
  <si>
    <t xml:space="preserve">                      P3 - D100 : 1</t>
  </si>
  <si>
    <t xml:space="preserve">                           - D200 : 3</t>
  </si>
  <si>
    <t xml:space="preserve">                           - D250 : 1</t>
  </si>
  <si>
    <t xml:space="preserve">                      P4 - D100 : 3</t>
  </si>
  <si>
    <t xml:space="preserve">                      P5 - D100 : 2</t>
  </si>
  <si>
    <t xml:space="preserve">                           - D200 : 2</t>
  </si>
  <si>
    <t xml:space="preserve">                             345x150 mm : 1</t>
  </si>
  <si>
    <t xml:space="preserve">                             990x450 mm : 1</t>
  </si>
  <si>
    <t xml:space="preserve">                             VZT : 1</t>
  </si>
  <si>
    <t>430321314R00</t>
  </si>
  <si>
    <t>Beton schodišťových konstrukcí (stupňů, schodnic, ramen, podest s nosníky) železový třídy C 20/25</t>
  </si>
  <si>
    <t>AN+šachta : 0,3*1*2*2+1,5*2*0,15*2</t>
  </si>
  <si>
    <t>stupně : 0,166*0,3*2*3</t>
  </si>
  <si>
    <t>431351121R00</t>
  </si>
  <si>
    <t>Bednění podest a podstupňových desek přímočarých zřízení</t>
  </si>
  <si>
    <t>včetně podpěrné konstrukce o výšce do 4 m</t>
  </si>
  <si>
    <t>s pomocným lešením o výšce podlahy do 1900 mm a pro zatížení do 1,5 kPa,</t>
  </si>
  <si>
    <t>AN+šachta : 1*2*4+0,9*2*2</t>
  </si>
  <si>
    <t>431351122R00</t>
  </si>
  <si>
    <t>Bednění podest a podstupňových desek přímočarých odstranění</t>
  </si>
  <si>
    <t>434351141R00</t>
  </si>
  <si>
    <t>Bednění stupňů betonovaných na podstupňové desce nebo na terénu přímočarých zřízení</t>
  </si>
  <si>
    <t>AN+šachta : (0,166+0,3)*2*6</t>
  </si>
  <si>
    <t>434351142R00</t>
  </si>
  <si>
    <t>Bednění stupňů betonovaných na podstupňové desce nebo na terénu přímočarých odstranění</t>
  </si>
  <si>
    <t>R_3041785</t>
  </si>
  <si>
    <t>Příplatek za pohledový beton a pemrlování</t>
  </si>
  <si>
    <t>AN+šachta - schody : 2,3988</t>
  </si>
  <si>
    <t>596215021R00</t>
  </si>
  <si>
    <t>Kladení zámkové dlažby do drtě tloušťka dlažby 60 mm, tloušťka lože 40 mm</t>
  </si>
  <si>
    <t>822-1</t>
  </si>
  <si>
    <t>s provedením lože z kameniva drceného, s vyplněním spár, s dvojitým hutněním a se smetením přebytečného materiálu na krajnici. S dodáním hmot pro lože a výplň spár.</t>
  </si>
  <si>
    <t>AN+nádrž : 58,9</t>
  </si>
  <si>
    <t>596291111R00</t>
  </si>
  <si>
    <t>Řezání zámkové dlažby tloušťky 60 mm</t>
  </si>
  <si>
    <t>AN+nádrž : 15,05+3,8</t>
  </si>
  <si>
    <t>592451124R</t>
  </si>
  <si>
    <t>dlažba betonová dvouvrstvá, skladebná; obdélník; dlaždice bez fazety; šedá; l = 200 mm; š = 100 mm; tl. 60,0 mm</t>
  </si>
  <si>
    <t>AN+nádrž : 58,9*1,02</t>
  </si>
  <si>
    <t>622319510R00</t>
  </si>
  <si>
    <t>Zateplení suterénu extrudovaným polysterenem, tloušťky 50 mm</t>
  </si>
  <si>
    <t>nanesení lepicího tmelu na izolační desky, nalepení desek a zajištění talířovými hmoždinkami (6 ks/m2). Bez povrchové úpravy desek.</t>
  </si>
  <si>
    <t>AN+šachta - pod U.T. : 15,15*1+3,8*1*2</t>
  </si>
  <si>
    <t>622319520RU1</t>
  </si>
  <si>
    <t>Zateplení soklu extrudovaným polystyrénem, tloušťky 80 mm, kontaktní nátěr a mozaiková omítka</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</si>
  <si>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</si>
  <si>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AN+šachta - pod U.T. : 15,17*0,35+3,8*0,3*2</t>
  </si>
  <si>
    <t>filtry v.50 mm : 9,3*4,3*0,05</t>
  </si>
  <si>
    <t>631312611R00</t>
  </si>
  <si>
    <t xml:space="preserve">Mazanina z betonu prostého tl. přes 50 do 80 mm třídy C 16/20,  </t>
  </si>
  <si>
    <t xml:space="preserve">AN+šachta : </t>
  </si>
  <si>
    <t>podlaha - spádový beton : 14,3*3,3*0,075</t>
  </si>
  <si>
    <t>odpočet jímky : -(0,9*0,5+0,6*0,6)*0,075</t>
  </si>
  <si>
    <t>odpočet základky : -4,59*0,075</t>
  </si>
  <si>
    <t>631315611R00</t>
  </si>
  <si>
    <t xml:space="preserve">Mazanina z betonu prostého tl. přes 120 do 240 mm třídy C 16/20 ,  </t>
  </si>
  <si>
    <t>AN+šachta - dobetonování u dna bazénu - viz řez P-P : 15,05*0,4*0,4/2</t>
  </si>
  <si>
    <t>631315621R00</t>
  </si>
  <si>
    <t xml:space="preserve">Mazanina z betonu prostého tl. přes 120 do 240 mm třídy C 20/25,  </t>
  </si>
  <si>
    <t>AN+šachta - základy : (1,4*0,5+0,9*1,5+1,9*0,5+1,3*0,8+0,2*0,5+0,7*0,65)*0,25</t>
  </si>
  <si>
    <t>631316115R00</t>
  </si>
  <si>
    <t xml:space="preserve">Mazanina z betonu prostého speciální povrchové úpravy mazanin postřik nových betonových podlah proti prvotnímu vysychání,  </t>
  </si>
  <si>
    <t>631316231R00</t>
  </si>
  <si>
    <t xml:space="preserve">Mazanina z betonu prostého speciální povrchové úpravy mazanin hlazení strojně,  </t>
  </si>
  <si>
    <t>631319161R00</t>
  </si>
  <si>
    <t xml:space="preserve">Příplatek za přehlazení povrchu tloušťka mazaniny do 80 mm </t>
  </si>
  <si>
    <t>betonové mazaniny min. B 10 ocelovým hladítkem s poprášením cementem pro konečnou úpravu mazaniny</t>
  </si>
  <si>
    <t>631319165R00</t>
  </si>
  <si>
    <t>Příplatek za přehlazení povrchu tloušťka mazaniny od 120 mm do 240 mm</t>
  </si>
  <si>
    <t>AN+šachta - základky : 18,9*0,3</t>
  </si>
  <si>
    <t>632451136R00</t>
  </si>
  <si>
    <t>Potěr pískocementový na mazaninách hlazený dřevěným hladítkem o tloušťce od 40 do 50 mm</t>
  </si>
  <si>
    <t>nebo betonových podkladech (400 kg cementu/m3)</t>
  </si>
  <si>
    <t>639571110R00</t>
  </si>
  <si>
    <t>Podklad pod okapových chodník ze štěrku tl. 100 mm</t>
  </si>
  <si>
    <t>bez obrubníku</t>
  </si>
  <si>
    <t>639571215R00</t>
  </si>
  <si>
    <t>Kačírek pro okapový chodník tl. 150 mm</t>
  </si>
  <si>
    <t>AN+šachta : 8,7</t>
  </si>
  <si>
    <t>639571311R00</t>
  </si>
  <si>
    <t>Textilie proti prorůstání 45 g/m2</t>
  </si>
  <si>
    <t>639561121R00</t>
  </si>
  <si>
    <t>Obrubník pro okapový chodník výšky 250 mm, šedý</t>
  </si>
  <si>
    <t>se zřízením lože z betonu prostého tl. 5 až 10 cm. Včetně dodávky obrubníku.</t>
  </si>
  <si>
    <t>AN+šachta : 18,5</t>
  </si>
  <si>
    <t>952901411R00</t>
  </si>
  <si>
    <t>Vyčištění budov a ostatních objektů ostatních objektů (např. kanálů, zásobníků, kůlen apod.) - vynesení zbytků stavebního rumu, kropení a 2 x zametení podlah, oprášení stěn a výplní otvorů jakékoliv výšky podlaží</t>
  </si>
  <si>
    <t>AN + šachta : 15,05*3,8</t>
  </si>
  <si>
    <t>961055111R00</t>
  </si>
  <si>
    <t>Bourání základů železobetonových</t>
  </si>
  <si>
    <t>nebo vybourání otvorů průřezové plochy přes 4 m2 v základech</t>
  </si>
  <si>
    <t>AN+šachta - dno : (1*1,4+0,85*1,1)*0,45</t>
  </si>
  <si>
    <t>AN+šachta - pro schody : 2*0,85*0,65*2</t>
  </si>
  <si>
    <t>AN+šachta - P1 : 0,25</t>
  </si>
  <si>
    <t>AN+šachta - P2 : 0,25</t>
  </si>
  <si>
    <t xml:space="preserve">                     P3 : 0,25</t>
  </si>
  <si>
    <t xml:space="preserve">                     P4 : 0,25*3</t>
  </si>
  <si>
    <t xml:space="preserve">                     P5 : 0,25*2</t>
  </si>
  <si>
    <t>970051160R00</t>
  </si>
  <si>
    <t>Jádrové vrtání, kruhové prostupy v železobetonu jádrové vrtání , do D 160 mm</t>
  </si>
  <si>
    <t>AN+šachta - P1 : 0,25*6</t>
  </si>
  <si>
    <t>stáv.stěna bazénu - technologie : 12*1,5</t>
  </si>
  <si>
    <t>711823121RT7</t>
  </si>
  <si>
    <t>Ochrana konstrukcí nopovou fólií svisle, výška nopu 8 mm, včetně dodávky fólie</t>
  </si>
  <si>
    <t>800-711</t>
  </si>
  <si>
    <t>AN+šachta - pod U.T. : 15,15*1+3,85*1*2</t>
  </si>
  <si>
    <t>998711201R00</t>
  </si>
  <si>
    <t>Přesun hmot pro izolace proti vodě svisle do 6 m</t>
  </si>
  <si>
    <t>50 m vodorovně měřeno od těžiště půdorysné plochy skládky do těžiště půdorysné plochy objektu</t>
  </si>
  <si>
    <t>712372121R00</t>
  </si>
  <si>
    <t xml:space="preserve">Povlakové krytiny střech do 10° termoplasty kotvené do profilovaného plechu nebo do bednění, 4 kotvy/m2, pro tl. izolace do 160 mm, bez dodávky fólie,  </t>
  </si>
  <si>
    <t>včetně ukotvení k podkladu hmoždinkami, svaření všech spojů a překrytí kotev fólií.</t>
  </si>
  <si>
    <t>filtry : 3,85*4,76</t>
  </si>
  <si>
    <t>712378003R00</t>
  </si>
  <si>
    <t>Doplňkové konstrukce k povlakovým krytinám z fólií atiková okapnice, RŠ 250 mm, z pozinkovaného plechu s povrchovou úpravou PVC</t>
  </si>
  <si>
    <t>včetně dodávek výrobků</t>
  </si>
  <si>
    <t>Úprava délky a připevnění okapnice natloukacími hmoždinkami včetně dodávky okapnice.</t>
  </si>
  <si>
    <t>K3 : 3,85</t>
  </si>
  <si>
    <t>712378004R00</t>
  </si>
  <si>
    <t>Doplňkové konstrukce k povlakovým krytinám z fólií závětrná lišta, RŠ 250 mm, z pozinkovaného plechu s povrchovou úpravou PVC</t>
  </si>
  <si>
    <t>Úprava délky a připevnění závětrné lišty natloukacími hmoždinkami včetně dodávky lišty.</t>
  </si>
  <si>
    <t>K4 : 13,5</t>
  </si>
  <si>
    <t>712391171RZ5</t>
  </si>
  <si>
    <t>Textílie na střechách do 10° podkladní, včetně dodávky netkané polypropylénové textílie plošné hmotnosti 300 g/m2</t>
  </si>
  <si>
    <t>28322103.AR</t>
  </si>
  <si>
    <t>fólie izolační střešní hydroizolační; tloušťka 1,50 mm; plošná hmotnost 1 900 g/m2; PVC-P, výztužná mřížka</t>
  </si>
  <si>
    <t>18,326*1,12</t>
  </si>
  <si>
    <t>998712201R00</t>
  </si>
  <si>
    <t>Přesun hmot pro povlakové krytiny v objektech výšky do 6 m</t>
  </si>
  <si>
    <t>50 m vodorovně</t>
  </si>
  <si>
    <t>713121111R00</t>
  </si>
  <si>
    <t>Montáž tepelné izolace podlah  jednovrstvá, bez dodávky materiálu</t>
  </si>
  <si>
    <t>800-713</t>
  </si>
  <si>
    <t>AN+šachta : 58,9</t>
  </si>
  <si>
    <t>713191100RT9</t>
  </si>
  <si>
    <t>Izolace tepelné běžných konstrukcí - doplňky položení separační fólie, včetně dodávky PE fólie</t>
  </si>
  <si>
    <t>283758901R</t>
  </si>
  <si>
    <t>deska izolační perimetrická; pěnový polystyren; povrch mřížkovaný; polodrážka; tl. 50,0 mm; součinitel tepelné vodivosti 0,034 W/mK; R = 1,470 m2K/W; obj. hmotnost 33,00 kg/m3</t>
  </si>
  <si>
    <t>998713201R00</t>
  </si>
  <si>
    <t>Přesun hmot pro izolace tepelné v objektech výšky do 6 m</t>
  </si>
  <si>
    <t>762132135RT3</t>
  </si>
  <si>
    <t>Bednění stěn s dodávkou řeziva z prken hoblovaných 32 mm na sraz, s olištováním spár, prkna, tloušťky 24 mm</t>
  </si>
  <si>
    <t>800-762</t>
  </si>
  <si>
    <t>filtry - stěny a římsa : 51</t>
  </si>
  <si>
    <t>762341210RT2</t>
  </si>
  <si>
    <t>Bednění a laťování s dodávkou řeziva bednění střech rovných o sklonu do 60° s vyřezáním otvorů z prken hrubých na sraz tloušťky do 32 mm , včetně dodávky prken tloušťky 24 mm</t>
  </si>
  <si>
    <t>762395000R00</t>
  </si>
  <si>
    <t>Spojovací a ochranné prostředky svory, prkna, hřebíky, pásová ocel, vruty, impregnace</t>
  </si>
  <si>
    <t>filtry - bednění : 3,85*4,76*0,024</t>
  </si>
  <si>
    <t>762495000R00</t>
  </si>
  <si>
    <t>Spojovací a ochranné prostředky hřebíky, vruty</t>
  </si>
  <si>
    <t>762712110R00</t>
  </si>
  <si>
    <t>Prostorové vázané konstrukce z řeziva montáž hraněného , průřezové plochy do 120 cm2</t>
  </si>
  <si>
    <t>včetně vyvrtání děr, osazení svorníků a dotažení rektifikačních článků.</t>
  </si>
  <si>
    <t>filtry - pásek 80/120 : 8</t>
  </si>
  <si>
    <t xml:space="preserve">          zavětrování 80/80 : 10</t>
  </si>
  <si>
    <t>762712120R00</t>
  </si>
  <si>
    <t>Prostorové vázané konstrukce z řeziva montáž hraněného , průřezové plochy přes 120 do 224 cm2</t>
  </si>
  <si>
    <t>filtry - krokev 100/160 : 25</t>
  </si>
  <si>
    <t xml:space="preserve">           kleština 80/160 : 8,4</t>
  </si>
  <si>
    <t xml:space="preserve">           výztuha 120/150 : 2</t>
  </si>
  <si>
    <t>762712130R00</t>
  </si>
  <si>
    <t>Prostorové vázané konstrukce z řeziva montáž hraněného , průřezové plochy přes 224 do 288 cm2</t>
  </si>
  <si>
    <t>filtry - sloupek 150/150 : 27,2</t>
  </si>
  <si>
    <t xml:space="preserve">           rozpěra 150/150 : 2</t>
  </si>
  <si>
    <t xml:space="preserve">           vaznice 150/180 : 7,6</t>
  </si>
  <si>
    <t>762795000R00</t>
  </si>
  <si>
    <t>Spojovací a ochranné prostředky hřebíky, svory, fiksační prkna, impregnace</t>
  </si>
  <si>
    <t>filtry - hranoly : 1,54</t>
  </si>
  <si>
    <t>762911111R00</t>
  </si>
  <si>
    <t xml:space="preserve">Impregnace řeziva máčením, ochrana proti dřevokazným houbám, plísním a dřevokaznému hmyzu </t>
  </si>
  <si>
    <t>bednění : 3,85*4,76*2*1,1</t>
  </si>
  <si>
    <t>hranoly : 47,05</t>
  </si>
  <si>
    <t>R_3041742</t>
  </si>
  <si>
    <t>Kotvení dřevěných sloupků  D+M</t>
  </si>
  <si>
    <t>filtry - viz detail, žárově zinkováno : 9</t>
  </si>
  <si>
    <t>60515280R</t>
  </si>
  <si>
    <t>Hranol dřevina: SM</t>
  </si>
  <si>
    <t>1,54*1,08</t>
  </si>
  <si>
    <t>998762202R00</t>
  </si>
  <si>
    <t>Přesun hmot pro konstrukce tesařské v objektech výšky do 12 m</t>
  </si>
  <si>
    <t>764819210R00</t>
  </si>
  <si>
    <t>Odpadní trouby kruhové, průměr 75 mm, z lakovaného pozinkovaného plechu,  , dodávka a montáž</t>
  </si>
  <si>
    <t>800-764</t>
  </si>
  <si>
    <t>K2 : 3</t>
  </si>
  <si>
    <t>764815211R00</t>
  </si>
  <si>
    <t>Žlaby podokapní půlkruhové, z lakovaného pozinkovaného plechu, rš 250 mm, dodávka a montáž</t>
  </si>
  <si>
    <t>včetně háků, čel, rohů, rovných hrdel a dilatací</t>
  </si>
  <si>
    <t>včetně háku, čela a spojky.</t>
  </si>
  <si>
    <t>K1 : 3,85</t>
  </si>
  <si>
    <t>764815808R00</t>
  </si>
  <si>
    <t>Ostatní prvky ke žlabům a odpadním troubám kotlík žlabový oválného tvaru o rozměru 250/80 mm, z lakovaného pozinkovaného plechu,  , dodávka a montáž</t>
  </si>
  <si>
    <t>998764201R00</t>
  </si>
  <si>
    <t>Přesun hmot pro konstrukce klempířské v objektech výšky do 6 m</t>
  </si>
  <si>
    <t>767911130RT1</t>
  </si>
  <si>
    <t>Montáž oplocení z pletiva strojového vč. dodávky pletiva, napínacího drátu a napínáku, výšky 1,75 m</t>
  </si>
  <si>
    <t>800-767</t>
  </si>
  <si>
    <t>filtry : 1,55+1,55+4,05+5,3</t>
  </si>
  <si>
    <t>R_3041708</t>
  </si>
  <si>
    <t>Ocelová brána 2200x1750 mm  D+M, Z3</t>
  </si>
  <si>
    <t xml:space="preserve">kompletní provedení v rozsahu dle technické : </t>
  </si>
  <si>
    <t xml:space="preserve">specifikace ve výpisu výrobků : </t>
  </si>
  <si>
    <t>Z3 : 1</t>
  </si>
  <si>
    <t>R_3041709</t>
  </si>
  <si>
    <t>Dveře 1000x2450 mm  D+M, Z4</t>
  </si>
  <si>
    <t>Z4 : 1</t>
  </si>
  <si>
    <t>R_3041730</t>
  </si>
  <si>
    <t>Kotvení sloupku oplocení D+M</t>
  </si>
  <si>
    <t xml:space="preserve">viz detail - filtry, žárově zinkováno : </t>
  </si>
  <si>
    <t>sloupek : 6</t>
  </si>
  <si>
    <t>vzpěra : 6</t>
  </si>
  <si>
    <t>R_3041731</t>
  </si>
  <si>
    <t>Kotvení sloupku brány  D+M</t>
  </si>
  <si>
    <t>viz detail - filtry, žárově zinkováno : 2</t>
  </si>
  <si>
    <t>R_3041732</t>
  </si>
  <si>
    <t>Montáž sloupku oplocení</t>
  </si>
  <si>
    <t>filtry : 6+6</t>
  </si>
  <si>
    <t>R_3041753</t>
  </si>
  <si>
    <t>Kompozitní poklop 900x900 mm D+M, Z5</t>
  </si>
  <si>
    <t>Z5 : 2</t>
  </si>
  <si>
    <t>R_3041754</t>
  </si>
  <si>
    <t>Šachtové stupadlo š.300 mm D+M, Z6</t>
  </si>
  <si>
    <t>Z6 : 7</t>
  </si>
  <si>
    <t>R_3041755</t>
  </si>
  <si>
    <t>Hliníkový žebřík v.3200 mm D+M, Z7</t>
  </si>
  <si>
    <t>Z7 : 1</t>
  </si>
  <si>
    <t>R_3041756</t>
  </si>
  <si>
    <t>Nerezové zábradlí v.900 mm D+M, Z8</t>
  </si>
  <si>
    <t xml:space="preserve">AN + šachta, včetně kotvení, viz detail : </t>
  </si>
  <si>
    <t>Z8 : 31,9</t>
  </si>
  <si>
    <t>55342341R</t>
  </si>
  <si>
    <t>sloupek plotový ocel; tl. stěny 1,50 mm; rohový, krajový; pro plot pro drátěné pletivo; l = 2 000 mm; d 48 mm; povrch prášková vypalovací barva</t>
  </si>
  <si>
    <t>filtry, zkráceno na 1750 mm : 6</t>
  </si>
  <si>
    <t>55342345R</t>
  </si>
  <si>
    <t>vzpěra plotová; ocel; tl. stěny 1,50 mm; d 38 mm; l = 1 500 mm; povrch prášková vypalovací barva</t>
  </si>
  <si>
    <t>filtry : 6</t>
  </si>
  <si>
    <t>998767201R00</t>
  </si>
  <si>
    <t>Přesun hmot pro kovové stavební doplňk. konstrukce v objektech výšky do 6 m</t>
  </si>
  <si>
    <t>783626300R00</t>
  </si>
  <si>
    <t>Nátěry truhlářských výrobků syntetické lazurovací, 3x lakování</t>
  </si>
  <si>
    <t>800-783</t>
  </si>
  <si>
    <t>včetně montáže, dodávkya demontáže lešení.</t>
  </si>
  <si>
    <t>filtry - bednění střechy 1x : 3,85*4,76</t>
  </si>
  <si>
    <t xml:space="preserve">          hranoly : 47,05</t>
  </si>
  <si>
    <t xml:space="preserve">          obklad stěn : 51*2</t>
  </si>
  <si>
    <t>783851112R00</t>
  </si>
  <si>
    <t>Nátěry omítek a betonů epoxidové, epoxidehtové a epoxiesterové epoxidové, omítky stropů, dvojnásobné+1x email+1x tmel</t>
  </si>
  <si>
    <t>783851117R00</t>
  </si>
  <si>
    <t>Nátěry omítek a betonů epoxidové, epoxidehtové a epoxiesterové epoxidové, omítky stropů, napuštění</t>
  </si>
  <si>
    <t>AN+šachta : 14,3*3,3-0,9*0,9*2+3,6*0,25*2</t>
  </si>
  <si>
    <t>783851212R00</t>
  </si>
  <si>
    <t>Nátěry omítek a betonů epoxidové, epoxidehtové a epoxiesterové epoxidové, omítky stěn, dvojnásobné+1x email+1x tmel</t>
  </si>
  <si>
    <t>783851217R00</t>
  </si>
  <si>
    <t>Nátěry omítek a betonů epoxidové, epoxidehtové a epoxiesterové epoxidové, omítky stěn, napuštění</t>
  </si>
  <si>
    <t>šachta : (6,3+3,3)*2*2,06</t>
  </si>
  <si>
    <t>783851223R00</t>
  </si>
  <si>
    <t>Nátěry omítek a betonů epoxidové, epoxidehtové a epoxiesterové epoxidové, betonové podlahy, dvojnásobné</t>
  </si>
  <si>
    <t>včetně penetrace.</t>
  </si>
  <si>
    <t>AN+nádrž - podlaha : 14,3*3,3</t>
  </si>
  <si>
    <t xml:space="preserve">                   jímka : 5,2*0,5</t>
  </si>
  <si>
    <t xml:space="preserve">                   základky : 18,9*0,25</t>
  </si>
  <si>
    <t>721100011RA0</t>
  </si>
  <si>
    <t>Potrubí svodné pod podlahou vnitřní, PVC, D 110 mm, zemní práce, rýha 300x400 mm</t>
  </si>
  <si>
    <t>AP-PSV</t>
  </si>
  <si>
    <t>Agregovaná položka</t>
  </si>
  <si>
    <t>POL2_</t>
  </si>
  <si>
    <t>stáv. objekt : 2+1+4+5+2+2</t>
  </si>
  <si>
    <t>filtry : 7</t>
  </si>
  <si>
    <t>jímka : 2</t>
  </si>
  <si>
    <t>Koeficient : 0,2</t>
  </si>
  <si>
    <t>721100012RA0</t>
  </si>
  <si>
    <t>Potrubí svodné pod podlahou vnitřní, PVC, D 125 mm, zemní práce, rýha 300x400 mm</t>
  </si>
  <si>
    <t>stáv. objekt : 6+4+3+1+6</t>
  </si>
  <si>
    <t>filtry : 0</t>
  </si>
  <si>
    <t>jímka : 0</t>
  </si>
  <si>
    <t>721100014RA0</t>
  </si>
  <si>
    <t>Potrubí svodné pod podlahou vnitřní, PVC, D 200 mm, zemní práce, rýha 400x500 mm</t>
  </si>
  <si>
    <t>stáv. objekt : 0</t>
  </si>
  <si>
    <t>jímka : 11</t>
  </si>
  <si>
    <t>831350019RAA</t>
  </si>
  <si>
    <t>Kanalizace z trub plastových D 250 mm, hloubka 1,5 m</t>
  </si>
  <si>
    <t>AP-HSV</t>
  </si>
  <si>
    <t>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t>
  </si>
  <si>
    <t>jímka : 5</t>
  </si>
  <si>
    <t>Koeficient : ,2</t>
  </si>
  <si>
    <t>721176103R00</t>
  </si>
  <si>
    <t>Potrubí HT připojovací vnější průměr D 50 mm, tloušťka stěny 1,8 mm, DN 50</t>
  </si>
  <si>
    <t>stáv. objekt : 1+1+1+1</t>
  </si>
  <si>
    <t>filtry : 2</t>
  </si>
  <si>
    <t>721176104R00</t>
  </si>
  <si>
    <t>Potrubí HT připojovací vnější průměr D 75 mm, tloušťka stěny 1,9 mm, DN 70</t>
  </si>
  <si>
    <t>stáv. objekt : 3+2+2+2</t>
  </si>
  <si>
    <t>721176115R00</t>
  </si>
  <si>
    <t>Potrubí HT odpadní svislé vnější průměr D 110 mm, tloušťka stěny 2,7 mm, DN 100</t>
  </si>
  <si>
    <t>stáv. objekt : 1+1+2+2+1</t>
  </si>
  <si>
    <t>722171215R00</t>
  </si>
  <si>
    <t>Potrubí z plastických hmot polyetylenové potrubí PE-HD, D 50 mm, s 4,6 mm, PN 10, svěrné spojky, včetně zednických výpomocí</t>
  </si>
  <si>
    <t>15</t>
  </si>
  <si>
    <t>721273200RT2</t>
  </si>
  <si>
    <t>Ventilační hlavice D 75 mm, souprava z PP, včetně dodávky materiálu</t>
  </si>
  <si>
    <t>721194105R00</t>
  </si>
  <si>
    <t>Zřízení přípojek na potrubí D 50 mm, materiál ve specifikaci</t>
  </si>
  <si>
    <t>vyvedení a upevnění odpadních výpustek,</t>
  </si>
  <si>
    <t>Položka pořadí 45 : 5,00000</t>
  </si>
  <si>
    <t>Položka pořadí 52 : 1,00000</t>
  </si>
  <si>
    <t>721194109R00</t>
  </si>
  <si>
    <t>Zřízení přípojek na potrubí D 110  mm, materiál ve specifikaci</t>
  </si>
  <si>
    <t>Položka pořadí 44 : 2,00000</t>
  </si>
  <si>
    <t>Položka pořadí 49 : 1,00000</t>
  </si>
  <si>
    <t>Položka pořadí 51 : 1,00000</t>
  </si>
  <si>
    <t>72101</t>
  </si>
  <si>
    <t>Kalové ponorné čerpadlo s plovákem h=8m; DN50 - D+M</t>
  </si>
  <si>
    <t>soubor</t>
  </si>
  <si>
    <t>7212300</t>
  </si>
  <si>
    <t>Klapka zpětná DN 40 - D+M</t>
  </si>
  <si>
    <t>7212310</t>
  </si>
  <si>
    <t>Ventil uzavírací DN40 - D+M</t>
  </si>
  <si>
    <t>721290111R00</t>
  </si>
  <si>
    <t>Zkouška těsnosti kanalizace v objektech vodou, DN 125</t>
  </si>
  <si>
    <t>Položka pořadí 1 : 30,00000</t>
  </si>
  <si>
    <t>Položka pořadí 2 : 24,00000</t>
  </si>
  <si>
    <t>Položka pořadí 3 : 13,20000</t>
  </si>
  <si>
    <t>Položka pořadí 4 : 14,40000</t>
  </si>
  <si>
    <t>Položka pořadí 5 : 9,60000</t>
  </si>
  <si>
    <t>Položka pořadí 6 : 13,20000</t>
  </si>
  <si>
    <t>Položka pořadí 7 : 8,40000</t>
  </si>
  <si>
    <t>Položka pořadí 8 : 18,00000</t>
  </si>
  <si>
    <t>721223423RT2</t>
  </si>
  <si>
    <t>Vpusť podlahová se zápachovou uzávěrkou průměr 50, 75 110 mm, se svislým odtokem, zápachový uzávěr funkční i pří vyschnutí, 123x123mm/115x115mm, včetně dodávky materiálu</t>
  </si>
  <si>
    <t>721223590R00</t>
  </si>
  <si>
    <t>Souprava izolační pro balkonové a podlahové vpusti izolační souprava pro balkonové a podlahové vpusti, s izolační fólií</t>
  </si>
  <si>
    <t>Položka pořadí 16 : 1,00000</t>
  </si>
  <si>
    <t>722172631R00</t>
  </si>
  <si>
    <t>Potrubí z plastických hmot polypropylenové potrubí PP-R, D 20 mm, s 3,4 mm, PN 20, polyfúzně svařované, bez zednických výpomocí</t>
  </si>
  <si>
    <t>stáv. objekt : 5+2+2+7</t>
  </si>
  <si>
    <t>722172632R00</t>
  </si>
  <si>
    <t>Potrubí z plastických hmot polypropylenové potrubí PP-R, D 25 mm, s 4,2 mm, PN 20, polyfúzně svařované, bez zednických výpomocí</t>
  </si>
  <si>
    <t>stáv. objekt : 15+12+6+5+22+3</t>
  </si>
  <si>
    <t>filtry : 11</t>
  </si>
  <si>
    <t>jímka : 6</t>
  </si>
  <si>
    <t>722172633R00</t>
  </si>
  <si>
    <t>Potrubí z plastických hmot polypropylenové potrubí PP-R, D 32 mm, s 5,4 mm, PN 20, polyfúzně svařované, bez zednických výpomocí</t>
  </si>
  <si>
    <t>stáv. objekt : 30+3</t>
  </si>
  <si>
    <t>722172636R00</t>
  </si>
  <si>
    <t>Potrubí z plastických hmot polypropylenové potrubí PP-R, D 63 mm, s 10,5 mm, PN 20, polyfúzně svařované, bez zednických výpomocí</t>
  </si>
  <si>
    <t>jímka : 3</t>
  </si>
  <si>
    <t>722181233RZ6</t>
  </si>
  <si>
    <t>Izolace vodovodního potrubí návleková z trubic z pěnového polyetylenu s povrchovou ochrannou PET fólií zesílenou polyesterovou mřížkou 8x8 mm, tloušťka stěny 13 mm, d 20 mm</t>
  </si>
  <si>
    <t>Položka pořadí 19 : 21,60000</t>
  </si>
  <si>
    <t>722181233RT8</t>
  </si>
  <si>
    <t>Izolace vodovodního potrubí návleková z trubic z pěnového polyetylenu s povrchovou ochrannou PET fólií zesílenou polyesterovou mřížkou 8x8 mm, tloušťka stěny 13 mm, d 25 mm</t>
  </si>
  <si>
    <t>Položka pořadí 20 : 96,00000</t>
  </si>
  <si>
    <t>722181233RU1</t>
  </si>
  <si>
    <t>Izolace vodovodního potrubí návleková z trubic z pěnového polyetylenu s povrchovou ochrannou PET fólií zesílenou polyesterovou mřížkou 8x8 mm, tloušťka stěny 13 mm, d 32 mm</t>
  </si>
  <si>
    <t>Položka pořadí 21 : 39,60000</t>
  </si>
  <si>
    <t>722181233RY3</t>
  </si>
  <si>
    <t>Izolace vodovodního potrubí návleková trubice z pěnového polyetylenu s povrchovou ochrannou PET fólií zesílenou polyesterovou mřížkou 8x8 mm, tloušťka stěny 13 mm, d 63 mm</t>
  </si>
  <si>
    <t>Položka pořadí 22 : 3,60000</t>
  </si>
  <si>
    <t>722212440R00</t>
  </si>
  <si>
    <t>Armatury přírubové včetně dodávky materiálu doplňky pro armatury přírubové štítky orientační na zeď</t>
  </si>
  <si>
    <t>6</t>
  </si>
  <si>
    <t>722224111R00</t>
  </si>
  <si>
    <t>Armatury závitové s jedním závitem včetně dodávky materiálu kulový kohout vypouštěcí a napouštěcí, vnější závit, DN 15, PN 10, mosaz</t>
  </si>
  <si>
    <t>stáv. objekt : 6</t>
  </si>
  <si>
    <t>filtry : 1</t>
  </si>
  <si>
    <t>jímka : 1</t>
  </si>
  <si>
    <t>722237122R00</t>
  </si>
  <si>
    <t>Kohout kulový, mosazný, vnitřní-vnitřní závit, DN 20, PN 42, včetně dodávky materiálu</t>
  </si>
  <si>
    <t>stáv. objekt : 4</t>
  </si>
  <si>
    <t>722237123R00</t>
  </si>
  <si>
    <t>Kohout kulový, mosazný, vnitřní-vnitřní závit, DN 25, PN 35, včetně dodávky materiálu</t>
  </si>
  <si>
    <t>stáv. objekt : 7</t>
  </si>
  <si>
    <t>722237126R00</t>
  </si>
  <si>
    <t>Armatury závitové se dvěma závity včetně dodávky materiálu kulový kohout, vnitřní-vnitřní závit, DN 50, PN 35, mosaz</t>
  </si>
  <si>
    <t>722237622R00</t>
  </si>
  <si>
    <t>Ventil zpětný ventil, vnitřní-vnitřní závit, DN 20, PN 16, mosaz</t>
  </si>
  <si>
    <t>stáv. objekt : 2</t>
  </si>
  <si>
    <t>722237623R00</t>
  </si>
  <si>
    <t>Ventil zpětný ventil, vnitřní-vnitřní závit, DN 25, PN 16, mosaz</t>
  </si>
  <si>
    <t>stáv. objekt : 1</t>
  </si>
  <si>
    <t>722235522R00</t>
  </si>
  <si>
    <t>Filtr vodovodní, mosazný, vnitřní-vnitřní závit , DN 20, PN 20, včetně dodávky materiálu</t>
  </si>
  <si>
    <t>722235523R00</t>
  </si>
  <si>
    <t>Filtr vodovodní, mosazný, vnitřní-vnitřní závit , DN 25, PN 20, včetně dodávky materiálu</t>
  </si>
  <si>
    <t>722231161R00</t>
  </si>
  <si>
    <t>Ventil vodovodní, pojistný, pružinový, litinový,  , DN 15, PN 16, včetně dodávky materiálu</t>
  </si>
  <si>
    <t>stáv. objekt : 3</t>
  </si>
  <si>
    <t>722131914R00</t>
  </si>
  <si>
    <t>Opravy vodovodního potrubí závitového vsazení odbočky do potrubí, DN 32</t>
  </si>
  <si>
    <t>722190401R00</t>
  </si>
  <si>
    <t>Vyvedení a upevnění výpustek DN 15</t>
  </si>
  <si>
    <t>Položka pořadí 39 : 14,00000</t>
  </si>
  <si>
    <t>Položka pořadí 40 : 3,00000*2</t>
  </si>
  <si>
    <t>722220111R00</t>
  </si>
  <si>
    <t>Nástěnka nátrubková mosazná pro výtokový ventil, vnitřní závit, DN 15, PN 10, včetně dodávky materiálu</t>
  </si>
  <si>
    <t>Položka pořadí 66 : 14,00000</t>
  </si>
  <si>
    <t>722220121R00</t>
  </si>
  <si>
    <t>Nástěnka nátrubková mosazná pro baterii, vnitřní závit, DN 15, PN 10, včetně dodávky materiálu</t>
  </si>
  <si>
    <t>pár</t>
  </si>
  <si>
    <t>Položka pořadí 59 : 1,00000</t>
  </si>
  <si>
    <t>722290226R00</t>
  </si>
  <si>
    <t>Dílčí tlakové zkoušky vodovodního potrubí závitového, do DN 50</t>
  </si>
  <si>
    <t>Včetně dodávky vody, uzavření a zabezpečení konců potrubí.</t>
  </si>
  <si>
    <t>722290234R00</t>
  </si>
  <si>
    <t>Proplach a dezinfekce vodovodního potrubí do DN 80</t>
  </si>
  <si>
    <t>Včetně dodání desinfekčního prostředku.</t>
  </si>
  <si>
    <t>Položka pořadí 41 : 160,80000</t>
  </si>
  <si>
    <t>998722102R00</t>
  </si>
  <si>
    <t>Přesun hmot pro vnitřní vodovod v objektech výšky do 12 m</t>
  </si>
  <si>
    <t>vodorovně do 50 m</t>
  </si>
  <si>
    <t>725019101R00</t>
  </si>
  <si>
    <t>Výlevky diturvitové výlevka s plastovou mřížkou, stojící</t>
  </si>
  <si>
    <t>725017162R00</t>
  </si>
  <si>
    <t>Umyvadlo na šrouby, bílé, šířka 550 mm, hloubka 450 mm</t>
  </si>
  <si>
    <t>725823111R00</t>
  </si>
  <si>
    <t>Baterie umyvadlové a dřezové umyvadlová, stojánková, ruční ovládání bez otvírání odpadu, standardní, včetně dodávky materiálu</t>
  </si>
  <si>
    <t>725860213R00</t>
  </si>
  <si>
    <t>Zápachové uzávěrky (sifony) pro zařizovací předměty D 32, 40 mm x 5/4"; pro umyvadla; PP; příslušenství krycí růžice odtoku, zpětný uzávěr, včetně dodávky materiálu</t>
  </si>
  <si>
    <t>RO5002</t>
  </si>
  <si>
    <t>Ruční, flexibilní sprcha pro oplach obličeje se dvěma výtoky</t>
  </si>
  <si>
    <t>725013163R00</t>
  </si>
  <si>
    <t>Klozetové mísy kombinované, bilé, hluboké splachování, vodorovný odpad, včetně sedátka, šířka 360 mm, hloubka 630 mm, výška 400 mm</t>
  </si>
  <si>
    <t>725825114R00</t>
  </si>
  <si>
    <t>Baterie umyvadlové a dřezové baterie dřezová, nástěnná, ruční ovládání, standardní</t>
  </si>
  <si>
    <t>725013125R00</t>
  </si>
  <si>
    <t>Klozetové mísy kombinované pro ZTP, bilé, hluboké splachování, vodorovný odpad, včetně sedátka, šířka 360 mm, hloubka 670 mm, výška 480 mm</t>
  </si>
  <si>
    <t>725017153R00</t>
  </si>
  <si>
    <t>Umyvadlo invalidní, bílé, šířka 640 mm, hloubka 550 mm</t>
  </si>
  <si>
    <t>725860212R00</t>
  </si>
  <si>
    <t>Zápachové uzávěrky (sifony) pro zařizovací předměty D 40, 50 mm; pro umyvadla; podomítková; PP; příslušenství vyjímatelná vložka, včetně dodávky materiálu</t>
  </si>
  <si>
    <t>725291146R00</t>
  </si>
  <si>
    <t>Invalidní program madlo dvojité sklopné, rozměr 813 mm, nerez</t>
  </si>
  <si>
    <t>725291142R00</t>
  </si>
  <si>
    <t>Invalidní program madlo dvojité pevné, rozměr 813 mm, nerez</t>
  </si>
  <si>
    <t>725291123R00</t>
  </si>
  <si>
    <t>Invalidní program madlo jednoduché pevné, rozměr 500 mm, nerez</t>
  </si>
  <si>
    <t>725291175R00</t>
  </si>
  <si>
    <t>Invalidní program sedátko sklopné s opěrnou nohou,  , nerez</t>
  </si>
  <si>
    <t>725845111R00</t>
  </si>
  <si>
    <t>Baterie sprchová nástěnná, ruční ovládání bez příslušentsví, standardní, včetně dodávky materiálu</t>
  </si>
  <si>
    <t>55145352R</t>
  </si>
  <si>
    <t>kombinace sprchová držák pevný; ruční sprcha d 68 mm; hadice 150 cm; povrch chrom</t>
  </si>
  <si>
    <t>725534222R00</t>
  </si>
  <si>
    <t>Elektrický ohřívač vody zásobníkový tlakový, závěsný svislý, objem 51 l, příkon 2,0 kW, IP 45, včetně dodávky materiálu</t>
  </si>
  <si>
    <t>725534228R00</t>
  </si>
  <si>
    <t>Elektrický ohřívač vody zásobníkový tlakový, závěsný svislý, objem 200 l, příkon 2,2 kW, IP 45, včetně dodávky materiálu</t>
  </si>
  <si>
    <t>725534111R00</t>
  </si>
  <si>
    <t>Elektrický ohřívač vody zásobníkový beztlakový, závěsný svislý, objem 5 l, příkon 2,0 kW, IP 24, včetně dodávky materiálu</t>
  </si>
  <si>
    <t>725539102R00</t>
  </si>
  <si>
    <t>Montáž elektrického ohřívače objem 80 l</t>
  </si>
  <si>
    <t>Položka pořadí 63 : 1,00000</t>
  </si>
  <si>
    <t>Položka pořadí 61 : 1,00000</t>
  </si>
  <si>
    <t>725539105R00</t>
  </si>
  <si>
    <t>Montáž elektrického ohřívače objem 160 l</t>
  </si>
  <si>
    <t>Položka pořadí 62 : 2,00000</t>
  </si>
  <si>
    <t>725810402R00</t>
  </si>
  <si>
    <t>Ventily ventil uzavírací pro do rozvodu vytápění a sanity; kulový, těleso mosaz.rohový, bez připojovací trubičky, DN 10 mm</t>
  </si>
  <si>
    <t>Položka pořadí 45 : 5,00000*2</t>
  </si>
  <si>
    <t>Položka pořadí 52 : 1,00000*2</t>
  </si>
  <si>
    <t>998725103R00</t>
  </si>
  <si>
    <t>Přesun hmot pro zařizovací předměty v objektech výšky do 24 m</t>
  </si>
  <si>
    <t>732339103R00</t>
  </si>
  <si>
    <t>Nádoby expanzní tlakové Montáž nádob expanzních tlakových o obsahu 35 l</t>
  </si>
  <si>
    <t>800-731</t>
  </si>
  <si>
    <t>Položka pořadí 71 : 1,00000</t>
  </si>
  <si>
    <t>Položka pořadí 72 : 1,00000</t>
  </si>
  <si>
    <t>732429112R00</t>
  </si>
  <si>
    <t>Čerpadla teplovodní Montáž čerpadel teplovodních oběhových spirálních DN 40</t>
  </si>
  <si>
    <t>Položka pořadí 70 : 1,00000</t>
  </si>
  <si>
    <t>732001</t>
  </si>
  <si>
    <t>Cirkulační čerpadlo UP 20-15 N, R 3/4", jednofázová 1x230 V, (provedení z korozivzdorné oceli)</t>
  </si>
  <si>
    <t xml:space="preserve">kus   </t>
  </si>
  <si>
    <t>48466003DD1</t>
  </si>
  <si>
    <t>Nádoba expanzní DD 2/10, uzavírací armatura s vypouštěním 3/4, uchycení expanzních nádob</t>
  </si>
  <si>
    <t>48466003DD0</t>
  </si>
  <si>
    <t>Nádoba expanzní DD 33/10, uzavírací armatura s vypouštěním 3/4, uchycení expanzních nádob</t>
  </si>
  <si>
    <t>998732102R00</t>
  </si>
  <si>
    <t>Přesun hmot pro strojovny v objektech výšky do 12 m</t>
  </si>
  <si>
    <t>734411142R00</t>
  </si>
  <si>
    <t>Teploměry technické a měřiče tepla teploměr dvojkový s pevným stonkem a jímkou rozsah do 200° C DTR, pevný stonek 100 mm</t>
  </si>
  <si>
    <t>RTS 19/ I</t>
  </si>
  <si>
    <t>734421150R00</t>
  </si>
  <si>
    <t>Tlakoměry včetně dodávky materiálu deformační 0-10 MPa č. 53312, D 100</t>
  </si>
  <si>
    <t>998734103R00</t>
  </si>
  <si>
    <t>Přesun hmot pro armatury v objektech výšky do 4 m</t>
  </si>
  <si>
    <t>767995101R00</t>
  </si>
  <si>
    <t>Montáž ostatních atypických kovov. doplňků staveb Výroba a montáž kov. atypických konstr. do 5 kg</t>
  </si>
  <si>
    <t>kg</t>
  </si>
  <si>
    <t>Položka pořadí 15 : 130,80000*0,115</t>
  </si>
  <si>
    <t>Položka pořadí 41 : 160,80000*0,115</t>
  </si>
  <si>
    <t>7670000T00</t>
  </si>
  <si>
    <t>Dodávka atyp. ocel. konstrukcí pro uchycení potrubí</t>
  </si>
  <si>
    <t xml:space="preserve">kg    </t>
  </si>
  <si>
    <t>Odkaz na mn. položky pořadí 77 : 33,53400</t>
  </si>
  <si>
    <t>998767102R00</t>
  </si>
  <si>
    <t>Přesun hmot pro kovové stavební doplňk. konstrukce v objektech výšky do 12 m</t>
  </si>
  <si>
    <t>R9709001</t>
  </si>
  <si>
    <t>Stavební výpomoce, pomocné zednické práce, burací práce a nespecifikované práce</t>
  </si>
  <si>
    <t xml:space="preserve">hod   </t>
  </si>
  <si>
    <t>POL3_1</t>
  </si>
  <si>
    <t>80</t>
  </si>
  <si>
    <t>ventilátor radiální do čtvercového potrubí 500x500/ O 355 - EC motor, V=3200 m3/h, dp=200Pa,, 1x230V/50Hz, P=526W, I=2,21A,  T=+60stC, IP55, m=30kg</t>
  </si>
  <si>
    <t>POL3_0</t>
  </si>
  <si>
    <t>ventilátor radiální do čtvercového potrubí 500x500/ O 355 - EC motor, V=3200 m3/h, dp=200Pa, 1x230V/50Hz, P=526W, I=2,21A,  T=+60stC, IP55, m=30kg</t>
  </si>
  <si>
    <t>1.1</t>
  </si>
  <si>
    <t>PI regulátor teploty T= -20až+50°C, 0-10V</t>
  </si>
  <si>
    <t>rychloupínací spona s neoprenovým těsněním O400</t>
  </si>
  <si>
    <t>konzola pro ventilátor, žárově zinkovaná nosnost 30kg</t>
  </si>
  <si>
    <t>výfukový nástavec 418x418/O400</t>
  </si>
  <si>
    <t>1.2</t>
  </si>
  <si>
    <t>krycí mřížka 378x378</t>
  </si>
  <si>
    <t>POL1_1</t>
  </si>
  <si>
    <t>1.3</t>
  </si>
  <si>
    <t>7</t>
  </si>
  <si>
    <t>krycí mřížka 500x500</t>
  </si>
  <si>
    <t>1.4</t>
  </si>
  <si>
    <t>lamelová hlavice 800x800/680-800 pozinkovaný plech, hliníkové žaluzie, nátěr RAL dle architekta,, síto proti ptactvu</t>
  </si>
  <si>
    <t>lamelová hlavice 800x800/680-800 pozinkovaný plech, hliníkové žaluzie, nátěr RAL dle architekta, síto proti ptactvu</t>
  </si>
  <si>
    <t>1.5</t>
  </si>
  <si>
    <t>9</t>
  </si>
  <si>
    <t>lamelová hlavice 710x710/620-740 pozinkovaný plech, hliníkové žaluzie, nátěr RAL dle architekta,, síto proti ptactvu</t>
  </si>
  <si>
    <t>lamelová hlavice 710x710/620-740 pozinkovaný plech, hliníkové žaluzie, nátěr RAL dle architekta, síto proti ptactvu</t>
  </si>
  <si>
    <t>1.6</t>
  </si>
  <si>
    <t>10</t>
  </si>
  <si>
    <t>uzavírací klapka těsná 500x500, ovládání ruční s aretací</t>
  </si>
  <si>
    <t>1.7</t>
  </si>
  <si>
    <t>11</t>
  </si>
  <si>
    <t>uzavírací klapka těsná 378x378, ovládání ruční s aretací</t>
  </si>
  <si>
    <t>1.8</t>
  </si>
  <si>
    <t>potrubí  SPIRO z pozinkovaného plechu tl. 0,6 - 0,8  mm, tř.těsnosti III, spojování vzájemným zasunutím dílů s dotěsněním tmelem a páskou</t>
  </si>
  <si>
    <t>14</t>
  </si>
  <si>
    <t>spojka atyp plast/spiro O400</t>
  </si>
  <si>
    <t>1.10</t>
  </si>
  <si>
    <t>PŘ500x500/O500 plast -150</t>
  </si>
  <si>
    <t>1.11</t>
  </si>
  <si>
    <t>potrubí  plastové KG-PVC s hrdly a těsněním, spojování vzájemným zasunutím dílů</t>
  </si>
  <si>
    <t>18</t>
  </si>
  <si>
    <t>TR500-2000</t>
  </si>
  <si>
    <t>1.15</t>
  </si>
  <si>
    <t>19</t>
  </si>
  <si>
    <t>TR500-1000</t>
  </si>
  <si>
    <t>1.16</t>
  </si>
  <si>
    <t>20</t>
  </si>
  <si>
    <t>TR400-2000</t>
  </si>
  <si>
    <t>1.17</t>
  </si>
  <si>
    <t>21</t>
  </si>
  <si>
    <t>TR400-1000</t>
  </si>
  <si>
    <t>1.18</t>
  </si>
  <si>
    <t>22</t>
  </si>
  <si>
    <t>OBL500/90st</t>
  </si>
  <si>
    <t>1.19</t>
  </si>
  <si>
    <t>23</t>
  </si>
  <si>
    <t>OBL500/45st</t>
  </si>
  <si>
    <t>1.20</t>
  </si>
  <si>
    <t>24</t>
  </si>
  <si>
    <t>OBL400/90st</t>
  </si>
  <si>
    <t>1.21</t>
  </si>
  <si>
    <t>27</t>
  </si>
  <si>
    <t>montáž potrubí</t>
  </si>
  <si>
    <t>28</t>
  </si>
  <si>
    <t>montážní a pomocný materiál pro potrubí</t>
  </si>
  <si>
    <t>29</t>
  </si>
  <si>
    <t>montáž zařízení, přesun zařízení na místo montáže</t>
  </si>
  <si>
    <t>30</t>
  </si>
  <si>
    <t>uvedení do provozu, zaregulování, zkoušky</t>
  </si>
  <si>
    <t>37</t>
  </si>
  <si>
    <t>ventilátor střešní odklopný s čtvercovou základnou O 160, V=240 m3/h, dp=200Pa, 1x230V/50Hz, P=50W,, I=0,21A,  T=+70stC, IP44</t>
  </si>
  <si>
    <t>ventilátor střešní odklopný s čtvercovou základnou O 160, V=240 m3/h, dp=200Pa, 1x230V/50Hz, P=50W, I=0,21A,  T=+70stC, IP44</t>
  </si>
  <si>
    <t>2.1</t>
  </si>
  <si>
    <t>38</t>
  </si>
  <si>
    <t>rychloupínací spona s neoprenovým těsněním O160</t>
  </si>
  <si>
    <t>39</t>
  </si>
  <si>
    <t>střešní nástavec pro ventilátor nízký 395x395-300</t>
  </si>
  <si>
    <t>2.2</t>
  </si>
  <si>
    <t>40</t>
  </si>
  <si>
    <t>zpětná klapka motýlková plastová O160</t>
  </si>
  <si>
    <t>2.3</t>
  </si>
  <si>
    <t>TR160-1000</t>
  </si>
  <si>
    <t>2.5</t>
  </si>
  <si>
    <t>44</t>
  </si>
  <si>
    <t>OBL160/90st</t>
  </si>
  <si>
    <t>2.6</t>
  </si>
  <si>
    <t>46</t>
  </si>
  <si>
    <t>47</t>
  </si>
  <si>
    <t>48</t>
  </si>
  <si>
    <t>49</t>
  </si>
  <si>
    <t>34111165R</t>
  </si>
  <si>
    <t>kabel CYKY; instalační; pro pevné uložení ve vnitřních a venk.prostorách v zemi, betonu; Cu plné holé jádro, tvar jádra RE-kulatý jednodrát; počet a průřez žil 24x1,5mm2; počet žil 24; teplota použití -30 až 70 °C; max.provoz.teplota při zkratu 160 °C; min.teplota pokládky -5 °C; průřez vodiče 1,5 mm2; samozhášivý; odolnost vůči UV záření</t>
  </si>
  <si>
    <t>210810045RT1</t>
  </si>
  <si>
    <t>Kabely silové CYKY 750 V, 3 x 1,5 mm2, pevně uloženého, včetně dodávky kabelu</t>
  </si>
  <si>
    <t>210810066R00</t>
  </si>
  <si>
    <t>Kabely silové kabel CYKY-m 750 V, 24 x 1,5 mm2, pevně uložený</t>
  </si>
  <si>
    <t>210810046RT3</t>
  </si>
  <si>
    <t>Kabel CYKY-m 750 V 3 x 2,5 mm2 pevně uložený</t>
  </si>
  <si>
    <t>210810049RT1</t>
  </si>
  <si>
    <t>Kabel CYKY-m 750 V 4 x 1,5 mm2 pevně uložený</t>
  </si>
  <si>
    <t>210800116RT1</t>
  </si>
  <si>
    <t>Kabel CYKY 750 V 5x2,5 mm2 uložený pod omítkou</t>
  </si>
  <si>
    <t>210800548RT1</t>
  </si>
  <si>
    <t>Vodič nn a vn CY 10 mm2 uložený pevně</t>
  </si>
  <si>
    <t>210800547RT1</t>
  </si>
  <si>
    <t>Vodiče a lana nn a vn vodiče a lana nn a vn CY, 6 mm2, pevně uložený včetně dodávky materiálu</t>
  </si>
  <si>
    <t>210220321RT1</t>
  </si>
  <si>
    <t>Svorka na potrubí Bernard, včetně Cu pásku</t>
  </si>
  <si>
    <t>210100001R00</t>
  </si>
  <si>
    <t xml:space="preserve"> v rozvaděči včetně zapojení a vodičové koncovky,  , průřez do 2,5 mm2</t>
  </si>
  <si>
    <t>211800711R00</t>
  </si>
  <si>
    <t>Kabel JYTY-Cu folie pevně uložený, 2x1 mm</t>
  </si>
  <si>
    <t>RTS 22/ I</t>
  </si>
  <si>
    <t>211800713R00</t>
  </si>
  <si>
    <t>Kabel JYTY-Cu folie pevně uložený, 7x1 mm</t>
  </si>
  <si>
    <t>34121550R</t>
  </si>
  <si>
    <t>kabel JYTY; sdělovací; pevné uložení vnitřní; Cu jádra holá; počet žil 2; jmen.prům.jádra 1,00 mm; teplota použití do 70 °C</t>
  </si>
  <si>
    <t>34121556R</t>
  </si>
  <si>
    <t>kabel JYTY; sdělovací; pevné uložení vnitřní; Cu jádra holá; počet žil 7; jmen.prům.jádra 1,00 mm; teplota použití do 70 °C</t>
  </si>
  <si>
    <t>PC34841236</t>
  </si>
  <si>
    <t>Svítidlo LED,  přisazené, dodávka a montáž</t>
  </si>
  <si>
    <t>"B" Přisazené kruhové LED svítidlo. elektronický předřadník se stálým výstupem. Těleso: bílý polykarbonát. Difuzor: opálový polykarbonát. Elektrická Třída ochrany I, krytí IP65. Dodáváno s LED zdroji v barvě 4000K, 1900 lm, 21 W</t>
  </si>
  <si>
    <t>PC3481004058</t>
  </si>
  <si>
    <t>Nouzové svítidlo, LED zdroj, IP65, 3 hodiny dodávka a montáž</t>
  </si>
  <si>
    <t>"N" Kompaktní LED nouzové přisazené svítidlo, udržovaný nebo neudržovaný provoz nastavitelný technikem provádějícím instalaci. elektronický předřadník se stálým výstupem s 3-hodinovým nouzovým modulem, manuální test. Těleso a kryt: bílá polykarbonát. Difuzor: čirý polykarbonát. IP65, IK03, Elektrická Třída ochrany II. Připojení k síti prostřednictvím svorkovnice s okruhem vedeným dovnitř / ven. Upevnění pomocí čtyř šroubů se systémem BESA a možnostmi upevnění vedení. Dodáváno s LED zdroji v barvě 6500K.. Celkový výkon: 3 W Světelný tok: 94 lm</t>
  </si>
  <si>
    <t>PC34841235</t>
  </si>
  <si>
    <t>Svítidlo LED, průmyslové, přisazené, dodávka a montáž</t>
  </si>
  <si>
    <t>"A" Průmyslové LED svítidlo ve vysokém krytí IP65. elektronický předřadník se stálým výstupem. Třída ochrany I. Těleso: polykarbonát v barvě světlešedá. Difuzor: polykarbonát s lineárními prizmaty. Bezpečnostní upínací spony: nerezová ocel. Pro přisazenou nebo závěsnou montáž. Konzoly Quick-fix, pro snadnou přisazenou montáž, jsou součástí dodávky. Montážní sady pro zavěšení na řetízek, na průběžný drát a trubkové závěsy jsou dostupné jako příslušenství. Dodáváno s LED zdroji v barvě 4000K. 4300 lm  34W</t>
  </si>
  <si>
    <t>210110021RT1</t>
  </si>
  <si>
    <t>Spínací, spouštěcí a regulační ústrojí nástěnného pro prostředí venkovní a mokré včetně zapojení a dodávky spínače, jednopólového,  , řazení 1</t>
  </si>
  <si>
    <t>210110041RT6</t>
  </si>
  <si>
    <t>Montáž spínače zapuštěného a polozapuštěného včetně zapojení, dodávky spínače, krytu a rámečku, jednopólového,  , řazení 1</t>
  </si>
  <si>
    <t>PC210110078</t>
  </si>
  <si>
    <t>Spínač nástěnný jednopól.- řaz. 1, venkovní, se signalizací, včetně dodávky spínače</t>
  </si>
  <si>
    <t>PC21011004172</t>
  </si>
  <si>
    <t>Spínač  jednopólový 16A, řazení 1, IP65, v krabici, vč. dodávky kompletního spínače</t>
  </si>
  <si>
    <t>PC2101100277</t>
  </si>
  <si>
    <t>Spínač nástěnný trojpól.16A - řaz. 3, IP44, v krabici, dodávka a montáž</t>
  </si>
  <si>
    <t>210111032R00</t>
  </si>
  <si>
    <t xml:space="preserve">Spínací, spouštěcí a regulační ústrojí zásuvka domovní v krabici včetně zapojení, provedení 2P+PE, průběžné zapojení venkovní,  </t>
  </si>
  <si>
    <t>34551476.AR</t>
  </si>
  <si>
    <t>zásuvka jednonásobná, s ochranným kolíkem, s víčkem; řazení 2P+PE; 16 A, 250 V AC; IP 44</t>
  </si>
  <si>
    <t>PC210111178</t>
  </si>
  <si>
    <t>Zásuvka průmyslová IP 65  3P+PE+N  16 A, včetně dodávky zásuvky</t>
  </si>
  <si>
    <t>PC451222456</t>
  </si>
  <si>
    <t>snímač hladiny, dodávka + montáž</t>
  </si>
  <si>
    <t>Možnost nastavení vstupní citlivosti snímání</t>
  </si>
  <si>
    <t>PC460110458</t>
  </si>
  <si>
    <t>ponorná vodivostní sonda</t>
  </si>
  <si>
    <t>PC210111072</t>
  </si>
  <si>
    <t>Montáž - transformátor do instalační krabice</t>
  </si>
  <si>
    <t>PC34535579</t>
  </si>
  <si>
    <t>Tlačítko signální prosvětlené, programovatelené</t>
  </si>
  <si>
    <t>PC34535580</t>
  </si>
  <si>
    <t>Tlačítko signální prosvětlené, programovatelené, reset</t>
  </si>
  <si>
    <t>PC21011129</t>
  </si>
  <si>
    <t>Montáž - tlačítko signální</t>
  </si>
  <si>
    <t>PC34535581</t>
  </si>
  <si>
    <t>Kontrolní modul s alarmem</t>
  </si>
  <si>
    <t>PC21011131</t>
  </si>
  <si>
    <t>Montáž - kontrolní modul s alarmem</t>
  </si>
  <si>
    <t>PC35815778</t>
  </si>
  <si>
    <t>Plováčkový snímač hladiny, přímé provedení, IP68,  kontakt 48V/0,5A</t>
  </si>
  <si>
    <t>210120421R00</t>
  </si>
  <si>
    <t>Montáž jističe jednopólového</t>
  </si>
  <si>
    <t>modulárního, do rozvodné skříně</t>
  </si>
  <si>
    <t>35822001013R</t>
  </si>
  <si>
    <t>jistič modulární jmen.proud 10,00 A; charakt. B; počet pólů 1; jmenovitá zkratová schopnost/230 V a.c. 10 kA; tepl.okolí -25 do + 55 °C; IP 20</t>
  </si>
  <si>
    <t>35822001015R</t>
  </si>
  <si>
    <t>jistič modulární jmen.proud 16,00 A; charakt. B; počet pólů 1; jmenovitá zkratová schopnost/230 V a.c. 10 kA; tepl.okolí -25 do + 55 °C; IP 20</t>
  </si>
  <si>
    <t>210010453R00</t>
  </si>
  <si>
    <t>Krabice pancéřová z PH 8111,odbočná se zapojením</t>
  </si>
  <si>
    <t>210010313RT1</t>
  </si>
  <si>
    <t>Montáž krabice plastové odbočné včetně dodávky, čtvercové, o rozměru 150x150 mm, hloubky 77 mm, s víčkem, bez zapojení</t>
  </si>
  <si>
    <t>210010311RT3</t>
  </si>
  <si>
    <t>Montáž krabice plastové univerzální včetně dodávky, kruhové, o průměru 73 mm, hloubky 42 mm, bez víčka, bez zapojení</t>
  </si>
  <si>
    <t>PC220260577</t>
  </si>
  <si>
    <t>Trubka ohebná dvouplášťová DN75mm vč. dodávky trubky</t>
  </si>
  <si>
    <t>34561406R</t>
  </si>
  <si>
    <t>svorka spojovací krabicová řady 273 se zásuvným svorkovým spojem pro plné vodiče, barva šedá</t>
  </si>
  <si>
    <t>34572109R</t>
  </si>
  <si>
    <t>lišta elektroinstalační vkládací; mat. PVC samozhášivé; Š x V 24 x 22 mm; délka 3,00 m; bílá; stupeň hořlavosti A-C3; teplot.rozsah -5 až 60 °C</t>
  </si>
  <si>
    <t>220301021R00</t>
  </si>
  <si>
    <t>Lišta elektroinstalační L 20</t>
  </si>
  <si>
    <t>34572125R</t>
  </si>
  <si>
    <t>lišta elektroinstalační vkládací; mat. PVC samozhášivé; Š x V 40 x 40 mm; délka 3,00 m; bílá; stupeň hořlavosti A-C3; teplot.rozsah -5 až 60 °C</t>
  </si>
  <si>
    <t>RTS 22/ II</t>
  </si>
  <si>
    <t>220301022R00</t>
  </si>
  <si>
    <t>Lišta elektroinstalační L 40</t>
  </si>
  <si>
    <t>345710962R</t>
  </si>
  <si>
    <t>trubka elektroinstalační tuhá hrdlová; znač.dle EN; mat. PVC samozhášivé; mech.odolnost střední; mezní hodnota zatížení 750 N/5 cm; teplot.rozsah -25 až 60 °C; stupeň hořlavosti A-3C; barva tmavě šedá RAL 7012; vnější pr.= 20,0 mm; vnitřní pr.= 16,9 mm; délka l = 3 m</t>
  </si>
  <si>
    <t>210010022R00</t>
  </si>
  <si>
    <t>Trubka tuhá z PVC uložená pevně, 23 mm</t>
  </si>
  <si>
    <t>345710965R</t>
  </si>
  <si>
    <t>trubka elektroinstalační tuhá hrdlová; znač.dle EN; mat. PVC samozhášivé; mech.odolnost střední; mezní hodnota zatížení 750 N/5 cm; teplot.rozsah -25 až 60 °C; stupeň hořlavosti A-3C; barva tmavě šedá RAL 7012; vnější pr.= 40,0 mm; vnitřní pr.= 44,3 mm; délka l = 3 m</t>
  </si>
  <si>
    <t>PC21001002256</t>
  </si>
  <si>
    <t>Trubka tuhá z PVC uložená pevně, 35 mm</t>
  </si>
  <si>
    <t>553473971R</t>
  </si>
  <si>
    <t>žlab kabelový pozinkovaná ocel + celkový lak EPOXY 60 µm; neděrovaný; l = 2000,0 mm; š = 125 mm; h = 50,0 mm; tl. 0,70 mm</t>
  </si>
  <si>
    <t>RTS 15/ I</t>
  </si>
  <si>
    <t>55347552R</t>
  </si>
  <si>
    <t>podpěra na stěnu ocelový plech; povrch žárové zinkování Sendzimir; h = 61 mm; l = 190 mm; tl. 2,0 mm</t>
  </si>
  <si>
    <t>210020305R00</t>
  </si>
  <si>
    <t>Žlab kabelový Mars s přísluš., 125/50 mm s víkem</t>
  </si>
  <si>
    <t>Včetně kolen, T-kusů, prodlužovacích dílů, spojek apod.</t>
  </si>
  <si>
    <t>210220022RT1</t>
  </si>
  <si>
    <t>Vedení uzemňovací v zemi FeZn, D 8 - 10 mm</t>
  </si>
  <si>
    <t>včetně montáže svorek spojovacích, odbočných, upevňovacích a spojovacího materiálu.</t>
  </si>
  <si>
    <t>210220101RT1</t>
  </si>
  <si>
    <t>Vedení uzemňovací svodové vodiče včetně podpěr, FeZn průměr do 10 mm, Al průměr do 10 mm, Cu průměr do 8 mm + podpěry, včetně materiálu - drát Pz D 8 mm a podpěry na plechové střechy PV 23</t>
  </si>
  <si>
    <t>210220101RT3</t>
  </si>
  <si>
    <t>Vedení uzemňovací svodové vodiče včetně podpěr, FeZn průměr do 10 mm, Al průměr do 10 mm, Cu průměr do 8 mm + podpěry, včetně materiálu - drát Pz D 8 mm a podpěra do zdiva PV 1a-15</t>
  </si>
  <si>
    <t>210220301RT2</t>
  </si>
  <si>
    <t>Montáž svorky hromosvodové včetně dodávky svorky spojovací (SS)</t>
  </si>
  <si>
    <t>210220302RT6</t>
  </si>
  <si>
    <t>Vedení uzemňovací svorky hromosvodové, nad 2 šrouby (ST, SJ, SR, atd.), včetně materiálu - svorka připojovací SP kovových částí</t>
  </si>
  <si>
    <t>905 000005     R01</t>
  </si>
  <si>
    <t>Demontáž stávajícího zařízení</t>
  </si>
  <si>
    <t>h</t>
  </si>
  <si>
    <t>svítidla, kabely uložené na povrchu, zásuvky, vypínače</t>
  </si>
  <si>
    <t>905 000004     R01</t>
  </si>
  <si>
    <t>Úprava stávajícího zařízení</t>
  </si>
  <si>
    <t>905 000002     R01</t>
  </si>
  <si>
    <t>Stavební výpomoci</t>
  </si>
  <si>
    <t>905      R01</t>
  </si>
  <si>
    <t>Hzs-revize provoz.souboru a st.obj., Revize</t>
  </si>
  <si>
    <t>PC3583544625</t>
  </si>
  <si>
    <t>rozvodnice nástěnná+ vč.příslušenství (svorky,vývodky, krytí, vnitřní propojení, apod.), krytí IP55,  V x Š x H 600 x 600 x 200</t>
  </si>
  <si>
    <t>358938361T</t>
  </si>
  <si>
    <t>Kombinovaný svodič bleskových proudů a přepětí SJBC-25E-3-MZS, typ 1 + 2, Iimp 25 kA, Uc 350 V a.c., Výměnné moduly, se signalizací, jiskřiště, varistor</t>
  </si>
  <si>
    <t>VL2011</t>
  </si>
  <si>
    <t>35814028T</t>
  </si>
  <si>
    <t>Signálka s integrovanou LED, zelená, 230V AC</t>
  </si>
  <si>
    <t>PC358140230</t>
  </si>
  <si>
    <t>Signálka s integrovanou LED, žlutá, 230V AC</t>
  </si>
  <si>
    <t>35814029T</t>
  </si>
  <si>
    <t>Signálka s integrovanou LED, bílá, 230V AC</t>
  </si>
  <si>
    <t>35813320.AR</t>
  </si>
  <si>
    <t>ovladač provedení tlačítkový"Nouzové zastavení" s hřib.knoflíkem pr.40(rudá); kovové provedení; typ tlačítka s mžikovou funkcí "stiskni-táhni"; typ kontaktu 1 x Z, 1 x V; šroubové připojovací svorky</t>
  </si>
  <si>
    <t>35822002331R</t>
  </si>
  <si>
    <t>jistič modulární jmen.proud 16,00 A; charakt. C; počet pólů 3; jmenovitá zkratová schopnost/230 V a.c. 10 kA; tepl.okolí -25 do + 55 °C; IP 20</t>
  </si>
  <si>
    <t>35822002316R</t>
  </si>
  <si>
    <t>jistič modulární jmen.proud 32,00 A; charakt. B; počet pólů 3; jmenovitá zkratová schopnost/230 V a.c. 10 kA; tepl.okolí -25 do + 55 °C; IP 20</t>
  </si>
  <si>
    <t>35838439T</t>
  </si>
  <si>
    <t>Proudový chránič OFI-25-4-030AC-G, In 25 A, Ue 230/400 V a.c., Idn 30 mA, 4-pól, Inc 10 kA, typ AC-G</t>
  </si>
  <si>
    <t>35838271T</t>
  </si>
  <si>
    <t>Proudový chránič s nadproudovou ochranou OLI-6B-1N-030AC, In 6 A, Ue 230 V a.c., charakteristika B, Idn 30 mA, 1+N-pól, Icn 10 kA, typ AC</t>
  </si>
  <si>
    <t>210190001R00</t>
  </si>
  <si>
    <t>Montáž oceloplechové rozvodnice, do hmotnosti 20 kg</t>
  </si>
  <si>
    <t>montáž rozvaděčů nn a vn včetně usazení, sestavení dílců, vyvážení, upevnění, zapojení a montáž demontovaných částí a přístrojů,  kontroly a dotažení spojů, opravy nátěrů, avšak bez zapojení, a ukončení kabelů</t>
  </si>
  <si>
    <t>PC210122356</t>
  </si>
  <si>
    <t>Mtž svodič blesk nn 1st 1pól -35kA</t>
  </si>
  <si>
    <t>210120441R00</t>
  </si>
  <si>
    <t>Montáž jističe třípólového</t>
  </si>
  <si>
    <t>210120823R00</t>
  </si>
  <si>
    <t>Chránič proudový čtyřpólový do 40 A</t>
  </si>
  <si>
    <t>210120803R00</t>
  </si>
  <si>
    <t>Chránič proudový dvoupólový do 40 A</t>
  </si>
  <si>
    <t>PC3583544685</t>
  </si>
  <si>
    <t>rozvodnice plastová+pilíř vč.příslušenství (svorky,vývodky, krytí, vnitřní propojení, apod.), krytí IP55, jednokřídlé dveře, V x Š x H 1500 x 800 x 250</t>
  </si>
  <si>
    <t>35835681T</t>
  </si>
  <si>
    <t>Kolébkový přepínač MSK-001-102, Ith 16 A, Ue 250 V a.c., 12 V d.c., 1x přepínací kontakt, s mezipolohou</t>
  </si>
  <si>
    <t>358247726R</t>
  </si>
  <si>
    <t>odpínač pojistek počet pólů 3; vel.poj.vložky 22x58mm, bez signalizace; max.proud poj.vložky 100 A; teplota okolí -5 až + 35°C °C; IP 20</t>
  </si>
  <si>
    <t>358247711R</t>
  </si>
  <si>
    <t>odpínač pojistek počet pólů 1; vel.poj.vložky 14x51mm, bez signalizace; max.proud poj.vložky 50 A; teplota okolí -5 až + 35°C °C; IP 20</t>
  </si>
  <si>
    <t>35824711R</t>
  </si>
  <si>
    <t>pojistka válcová vel. 14x51 mm; charakt. gG; jmen.proud 4 A</t>
  </si>
  <si>
    <t>35824725R</t>
  </si>
  <si>
    <t>pojistka válcová vel. 22x58 mm; charakt. gG; jmen.proud 25 A</t>
  </si>
  <si>
    <t>35834346T</t>
  </si>
  <si>
    <t>Páčkový spínač APN-63-3, In 63 A, Ue 230/400 V a.c., 60/220 V d.c., 3-pól, šířka 3 moduly</t>
  </si>
  <si>
    <t>35836881T</t>
  </si>
  <si>
    <t>Digitální spínací hodiny MAR-16-001-A230, In 16 A, Uc 230 V a.c., 1x přepínací kontakt, týdenní program, 1 kanál</t>
  </si>
  <si>
    <t>35822001011R</t>
  </si>
  <si>
    <t>jistič modulární jmen.proud 4,00 A; charakt. B; počet pólů 1; jmenovitá zkratová schopnost/230 V a.c. 10 kA; tepl.okolí -25 do + 55 °C; IP 20</t>
  </si>
  <si>
    <t>35822001012R</t>
  </si>
  <si>
    <t>jistič modulární jmen.proud 6,00 A; charakt. B; počet pólů 1; jmenovitá zkratová schopnost/230 V a.c. 10 kA; tepl.okolí -25 do + 55 °C; IP 20</t>
  </si>
  <si>
    <t>35822002110R</t>
  </si>
  <si>
    <t>jistič modulární jmen.proud 6,00 A; charakt. B; počet pólů 2; jmenovitá zkratová schopnost/230 V a.c. 10 kA; tepl.okolí -25 do + 55 °C; IP 20</t>
  </si>
  <si>
    <t>PC21053344226</t>
  </si>
  <si>
    <t>softstartér 7,5 kW dodávka a montáž</t>
  </si>
  <si>
    <t>35838440T</t>
  </si>
  <si>
    <t>Proudový chránič OFI-40-4-030AC-G, In 40 A, Ue 230/400 V a.c., Idn 30 mA, 4-pól, Inc 10 kA, typ AC-G</t>
  </si>
  <si>
    <t>35836807T</t>
  </si>
  <si>
    <t>Proudový chránič OFI-25-4-100AC, In 25 A, Ue 230/400 V a.c., Idn 100 mA, 4-pól, Inc 10 kA, typ AC</t>
  </si>
  <si>
    <t>35835309T</t>
  </si>
  <si>
    <t>Pomocný spínač PS-OF-1100, 1x zapínací kontakt, 1x rozpínací kontakt, pro OF.-16-.., OF.-25-.., OF.-40-.., OF.-63-.., OF.-80-..</t>
  </si>
  <si>
    <t>35838333T</t>
  </si>
  <si>
    <t>Proudový chránič s nadproudovou ochranou OLI-10C-1N-030AC-G, In 10 A, Ue 230 V a.c., charakteristika C, Idn 30 mA, 1+N-pól, Icn 10 kA, typ AC-G</t>
  </si>
  <si>
    <t>35838334T</t>
  </si>
  <si>
    <t>Proudový chránič s nadproudovou ochranou OLI-16C-1N-030AC-G, In 16 A, Ue 230 V a.c., charakteristika C, Idn 30 mA, 1+N-pól, Icn 10 kA, typ AC-G</t>
  </si>
  <si>
    <t>35837905T</t>
  </si>
  <si>
    <t>Spouštěč motoru SM123-1,6, 0,55 kW / 400 V / 50 Hz, In 1,6 A, rozsah nastavení 1,1 - 1,6 A, velikost 12</t>
  </si>
  <si>
    <t>35837906T</t>
  </si>
  <si>
    <t>Spouštěč motoru SM123-2,5, 0,75 kW / 400 V / 50 Hz, In 2,5 A, rozsah nastavení 1,8 - 2,5 A, velikost 12</t>
  </si>
  <si>
    <t>358937911T</t>
  </si>
  <si>
    <t>Spouštěč motoru SM253-10, 4 kW / 400 V / 50 Hz, In 10 A, rozsah nastavení 7 - 10 A, velikost 25</t>
  </si>
  <si>
    <t>35837912T</t>
  </si>
  <si>
    <t>Spouštěč motoru SM253-12,5, 5,5 kW / 400 V / 50 Hz, In 12,5 A, rozsah nastavení 9 - 12,5 A, velikost 25</t>
  </si>
  <si>
    <t>35837908T</t>
  </si>
  <si>
    <t>Spouštěč motoru SM123-6,3, 2,2 kW / 400 V / 50 Hz, In 6,3 A, rozsah nastavení 4,5 - 6,3 A, velikost 12</t>
  </si>
  <si>
    <t>35837927T</t>
  </si>
  <si>
    <t>Spínač PS-SM-B11, 1x zapínací kontakt, 1x rozpínací kontakt, pro SM12, SM25, SM50, SM100, boční montáž</t>
  </si>
  <si>
    <t>35837861T</t>
  </si>
  <si>
    <t>Stykač ST123-7-A230-10, 3 kW / 400 V / 50 Hz / AC-3, Ie 7 A / AC-3, Uc 230 V a.c., 1x zapínací kontakt, velikost 12</t>
  </si>
  <si>
    <t>35837866T</t>
  </si>
  <si>
    <t>Stykač ST253-17-A024, 7,5 kW / 400 V / 50 Hz / AC-3, Ie 17 A / AC-3, Uc 24 V a.c., velikost 25</t>
  </si>
  <si>
    <t>35837888T</t>
  </si>
  <si>
    <t>Spínač PS-ST12X-C11, 1x zapínací kontakt, 1x rozpínací kontakt, pro ST12, čelní montáž</t>
  </si>
  <si>
    <t>PC358257123</t>
  </si>
  <si>
    <t>PT-relé 230VAC 6A 4-pólové</t>
  </si>
  <si>
    <t>PC358939110354</t>
  </si>
  <si>
    <t>relé 4PK/6A/24V, ovládací napětí 24/200 ÷ 240 V a.c., 24 V d.c.</t>
  </si>
  <si>
    <t>PC37421101205</t>
  </si>
  <si>
    <t>Transformátor 230/24V, 100VA</t>
  </si>
  <si>
    <t>PC37421101206</t>
  </si>
  <si>
    <t>Transformátor 230/12V, 100VA</t>
  </si>
  <si>
    <t>PC360190088</t>
  </si>
  <si>
    <t>Montáž  rozvaděče</t>
  </si>
  <si>
    <t>PC358455225</t>
  </si>
  <si>
    <t>GSM Hlásič pro zasílání SMS,  vč. napáj.zdroje 12 V DC, 4x vstup,  bez SIM karty, ( SIM dodávkou provozovatele)</t>
  </si>
  <si>
    <t xml:space="preserve">sada  </t>
  </si>
  <si>
    <t>210130003R00</t>
  </si>
  <si>
    <t>Stykač vzduchový vestavný SU 130 40 A 3póly</t>
  </si>
  <si>
    <t>210290761R00</t>
  </si>
  <si>
    <t>Montáž spouštěče do 15 kW</t>
  </si>
  <si>
    <t>35836609T</t>
  </si>
  <si>
    <t>Instalační stykač RSI-20-10-A230, Ith 20 A, Uc 230 V a.c., 1x zapínací kontakt</t>
  </si>
  <si>
    <t>PC210436</t>
  </si>
  <si>
    <t>Snímač hladiny, dodávka amontáž</t>
  </si>
  <si>
    <t>Pro připojení tří vodivostních sond nebo současné připojení jedné vodivostní sondya dvojité vodivostní sondy</t>
  </si>
  <si>
    <t>1.01.</t>
  </si>
  <si>
    <t>TĚLESO BAZÉNOVÉ VANY s přelivnými žlábky ze tří stran, komb. se skimmerovou stěnou z jedné krátké, strany bazénu</t>
  </si>
  <si>
    <t>kpl</t>
  </si>
  <si>
    <t>TĚLESO BAZÉNOVÉ VANY s přelivnými žlábky ze tří stran, komb. se skimmerovou stěnou z jedné krátké strany bazénu</t>
  </si>
  <si>
    <t>Tímto způsobem je vytvořena nerezová samonosná vodotěsná vana.</t>
  </si>
  <si>
    <t>1.02.</t>
  </si>
  <si>
    <t>DNO BAZÉNU S PROTISKLUZOVOU ÚPRAVOU S KRUHOVÝMI NOPY</t>
  </si>
  <si>
    <t>Dno bazénu je tvořeno jednostranně raženým plechem, prolis o průměru 9,5mm(+0,5mm), výška prolisu 1,0-1,5 mm, osová rozteč prolisů 20mm, které musí odpovídat normě ČSN EN 13451-1 zatřídění 24°.  Přesazení dnových plechů přes sebe je  min. 10mm. Dno je vodotěsně navařeno na bazénové stěny a jednotlivé vestavby. Součástí dna jsou veškeré výztužné prvky určené pro případné zlomy ve dně. Uložení dna je dle PD.</t>
  </si>
  <si>
    <t>1.03.</t>
  </si>
  <si>
    <t>ZTRACENÉ BEDNĚNÍ NEREZOVÉ</t>
  </si>
  <si>
    <t>Jedná se o nerezový ohýbaný profil vodotěsně navařený na zadní lem bazénu. Slouží jako ztracené bednění pro další stavební úpravy a zároveň jako plocha pro napojení vodorovné hydroizolace.Tl. plechu 1,5mm,materiál a tvar dle PD.</t>
  </si>
  <si>
    <t>2.01.</t>
  </si>
  <si>
    <t>Schodiště do bazénu (kruhové nopy) - přímé, 5 stupňů, šíře 1,5m</t>
  </si>
  <si>
    <t>U veřejných bazénů je požadavek na zabarvení okraje stupnic. Jedná se o termotlakově nanášené vinylové pásy, které barevně odliší jednotlivé části bazénové konstrukce. Toto řešení umožňuje dodatečné opravy a úpravy barevných ploch.</t>
  </si>
  <si>
    <t>Připouští se provést barevný efekt procesem, založeným na bezproudovém anodickém vylučování vrstvy oxidů kovů, za vzniku interferenční vrstvy oxidů kovů a to v takové tloušťce vrstvy, která zrakem na denním světle vykazuje kobaltově modré až černé zabarvení, kobaltová modř RAL 5013.</t>
  </si>
  <si>
    <t>2.02.</t>
  </si>
  <si>
    <t>Zapuštěný žebřík výklenkový</t>
  </si>
  <si>
    <t>Provedení dle výrobce, materiál nosné konstrukce dle PD, materiál stupnic nerez, výška stupnic 300 mm, šířka stupnic 600 mm. Konstrukce provedena tak, že jednotlivé stupně jsou vsazeny a vodotěsně zavařeny do vyztužené bazénové stěny. Nášlapné plošky stupnic jsou opatřeny protiskluzovou úpravou. Provedení a tvar dle platných legislativních předpisů. Provedení v souladu s ČSN EN 13451.</t>
  </si>
  <si>
    <t>2.03.</t>
  </si>
  <si>
    <t>Madla k zapuštěnému žebříku výkl. - úprava BRUS</t>
  </si>
  <si>
    <t>Jedná se o broušenou trubku TR KR 40x2mm, která je tvarově upravena tak, aby vytvářela oporu osoby vstupující nebo vystupující z bazénu. Tvar a provedení ergonomicky upraveno v souladu s požadavky na co největší pohodlí a komfort návštěvníků. Tvar dle PD.</t>
  </si>
  <si>
    <t>2.04.</t>
  </si>
  <si>
    <t>Zábradlí k vodě - povrch.úpr. BRUS (ke schodům) - přímé</t>
  </si>
  <si>
    <t>Zábradlí k vodě je koncipováno jako bezpečnostní prvek v bazénové sestavě. Zábradlí je tvořeno trubkami TRKR 40x2mm a musí odpovídat PD a ČSN EN 13451, důraz je kladen na kvalitu a pečlivost svařovacích prací. Svar musí být bez otřepů a viditelných výstupků. Sklon zábradlí musí odpovídat sklonu schodiště, provedení a tvar dle PD. Zábradlí technologicky upravené brusem K400.</t>
  </si>
  <si>
    <t>2.05.</t>
  </si>
  <si>
    <t>Dělící stěna rovná</t>
  </si>
  <si>
    <t>Výškové usazení a délka dělící stěny je dle PD. Horní lem a čelní hrany dělící stěny jsou tvořeny broušenou trubkou. Tento prvek je pevně připevněn k základové konstrukci a navařen na bazénové dno. Z bezpečnostního hlediska se nepřipouští náhrada trubkového lemu za svařovaný lem z plechu.</t>
  </si>
  <si>
    <t>2.06.</t>
  </si>
  <si>
    <t>Zábradlí s plexisklem s motivem</t>
  </si>
  <si>
    <t>Jedná se o zábradlí z nerezových trubek TR KR 40x2mm, tvarově a rozměrově navrženo s ohledem na legislativní předpisy a požadavky projektu. Výplň prostoru mezi trubkami provedena z plexiskla, požadavek na snadnou montáž a demontáž. Provedení dle PD a v souladu s ČSN EN 13451. Z důvodu zvýšení atraktivnosti, je výplň z plexiskla laminována bezpečnostní fólií s obrázkovým motivem (např. louka, safari apod.)</t>
  </si>
  <si>
    <t>2.07.</t>
  </si>
  <si>
    <t>Dno pro ostrovy</t>
  </si>
  <si>
    <t>Jedná se o jednostranně ražený plech tl.2,5mm který kopíruje vnější tvar ostrova. Vodotěsně navařeno na vnitřní lem bazénové stěny.</t>
  </si>
  <si>
    <t>3.01.</t>
  </si>
  <si>
    <t>Kanál dnového rozvodu s krytem, opatřeným protiskluzovým dezénem</t>
  </si>
  <si>
    <t>Pro přívod čerstvé vody do bazénu, jsou ve dně bazénu zabudovány kanály s odnímatelnými poklopy (zajišťující jednoduchou údržbu a čištění) s prolisovanými vstřikovacími tryskami, provedení komplet z nerezové oceli. Těsnění mezi dnovým kanálem a krytem je z elastického pryžového materiálu. Tento profil se na lem krytu přisvorkuje a konce těsnícího profilu se přilepí. Upevnění krytů musí zajišťovat snadnou opětovnou montáž i demontáž, pomoci montážního klíče.</t>
  </si>
  <si>
    <t>Povrchy krytů dnových kanálů musí mít stejný design a povrch jako okolní dno v bazénu. Kryty musí být vyrobeny v takové délce, aby s nimi byla snadná manipulace a musí mít tuhou a stabilní konstrukci. Tvar kanálů a krytů kanálů, samotné provedení a průřez kanálů včetně napojení na cirkulační systém bazénové vody musí odpovídat platné PD. Množství proudící vody (tlak) vody nesmí překročit 0,03 MPa. Z bezpečnostního hlediska musí být veškeré pohledové plochy kanálu i krytu zaobleny bez ostrých hran a nerovností. Musí být dodrženy bezpečnostně technické požadavky dle ČSN EN 13451 zejména část 1/3  (např. doklad o kontrole zachycování vlasů). Vstřikovací trysky musí být v jedné rovině se dnem bazénu. Rozdělení a dimenze trysek musí odpovídat vyváženým hydraulickým poměrům tak, aby bylo zamezeno vzniku mrtvých zón v prostoru bazénového tělesa. Provedení bude doloženo technickým listem.</t>
  </si>
  <si>
    <t>3.02.</t>
  </si>
  <si>
    <t>Čisticí část dnového kanálu s bezšroubovým uzávěrem krytu</t>
  </si>
  <si>
    <t>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 bezšroubového rychlouzávěru krytu čistící části. Provedení bude doloženo technickým listem.</t>
  </si>
  <si>
    <t>3.03.</t>
  </si>
  <si>
    <t>Tryska vtoková ze dna s bezšroubovým uzávěrem krytu - kruhová</t>
  </si>
  <si>
    <t>Pro přívod čisté vody do bazénu, jsou ve dně bazénu zabudovány dnové vtokové trysky fungující na principu dnových kanálů. Kryt dnové trysky je odnímatelný, těsnost zaručena přisvorkovaným těsnícím profilem z elastického materiálu. Horní strana trysky musí být ve stejné úrovni se dnem bazénu. Tlak na trysce nesmí přesáhnout hodnotu 0,03 MPa. Z bezpečnostního hlediska musí být veškeré pohledové plochy dnové trysky i krytu zaobleny bez ostrých hran a nerovností. Musí být dodrženy bezpečnostně technické požadavky dle ČSN EN 13451 část 1/3 (např. doklad o kontrole zachycování vlasů). Způsob napojení dnových trysek na cirkulační systém bazénové vody dle PD. Kryt s tryskami je upevněn k otvoru vtokové trysky pomocí bezšroubového rychlouzávěru, který zajistí obsluze bazénů rychlé a snadné otevírání a zavírání. Uzávěr krytu je možné snadno ovládat /otevírat/ i v případě nevypuštěného bazénu. Konstrukce dílce umožňuje uzavření krytu pouze jeho zatlačením předepsanou silou k otvoru dnového kanálu a trvale zajišťuje stabilizaci polohy uzávěru pomocí vahadlového mechanismu. Požadavek na doložení technického listu bezšroubového rychlouzávěru.</t>
  </si>
  <si>
    <t>3.04.</t>
  </si>
  <si>
    <t>Odtok ze žlábku</t>
  </si>
  <si>
    <t>Slouží k plynulému odvodu bazénové vody z přelivného žlábku, jeho umístění a dimenze musí odpovídat hydraulickým poměrům v bazénu. Prohloubení v místě odtoku včetně odvodního potrubí do vzdálenosti 0,50 m od hrany bazénu, ukončeného lemem a přírubou musí odpovídat platné PD a ČSN EN 1092-1. U venkovních bazénů je odtok standardně opatřen krytem proti vniknutí nežádoucích předmětů do cirkulačního systému.</t>
  </si>
  <si>
    <t>3.05.</t>
  </si>
  <si>
    <t>Lapač hrubých nečistot</t>
  </si>
  <si>
    <t>Slouží ke snížení propadu hrubých nečistot do odtoku ze žlábku. Je tvořený perforovaným nerezovým plechem tvarově uzpůsobeným odtoku ze žlábku.</t>
  </si>
  <si>
    <t>3.06.</t>
  </si>
  <si>
    <t>Sací kanál atrakcí L=1,25m s bezšroubovým uzávěrem krytu</t>
  </si>
  <si>
    <t>Zajišťuje bezpečné sání vody z bazénu pro nainstalované vodní atrakce. Velikost a tvar dle PD, skládá se z uzavřené krabicové konstrukce, pevně ukotvené k betonovému základu a navařené na bazénové dno. Kanál je opatřen demontovatelným bezpečnostním děrovaným krytem umístěným v úrovni dna bazénu s těsněním z elastického pryžového materiálu. Odvodní potrubí do vzdálenosti 0,50 m od hrany bazénu, ukončené lemem a přírubou musí odpovídat platné PD a ČSN EN 1092-1.</t>
  </si>
  <si>
    <t>Musí být dodrženy bezpečnostně technické požadavky dle ČSN EN 13451 část 1/3 (např. doklad o kontrole zachycování vlasů). Kryt sacího kanálu je upevněn k otvoru sacího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anebo na ní kolmá. 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 bezšroubového rychlouzávěru.</t>
  </si>
  <si>
    <t>3.07.</t>
  </si>
  <si>
    <t>Odtok ze dna bazénu s bezšroubovým uzávěrem krytu</t>
  </si>
  <si>
    <t>Slouží k vypouštění vody z bazénu a zároveň k přisávání bazénové vody ze dna bazénu do cirkulačního okruhu úpravy vody. Velikost a tvar dle PD, skládá se z uzavřené krabicové konstrukce, pevně ukotvené k betonovému základu a navařené na bazénové dno. Odtok je opatřen demontovatelným bezpečnostním děrovaným krytem s těsněním z elastického pryžového materiálu. Umístění krytu v úrovni dna bazénu. Odvodní potrubí do vzdálenosti 0,50 m od hrany bazénu, ukončené lemem a přírubou musí odpovídat platné PD a ČSN EN 1092-1. Musí být dodrženy bezpečnostně technické požadavky dle ČSN EN 13451 část 1/3 (např. doklad o kontrole zachycování vlasů). Děrovaný kryt je upevněn k otvoru odtoku pomocí bezšroubového rychlouzávěru, který zajistí obsluze bazénu rychlé a snadné otevírání a zavírání. Uzávěr krytu je možné snadno ovládat /otevírat/ i v případě nevypuštěného bazénu. Konstrukce dílce umožňuje uzavření krytu pouze jeho zatlačením předepsanou silou k otvoru dnového odtoku a trvale zajišťuje stabilizaci polohy uzávěru pomocí vahadlového mechanismu. Požadavek na doložení technického listu bezšroubového rychlouzávěru.</t>
  </si>
  <si>
    <t>3.08.</t>
  </si>
  <si>
    <t>Tryska měření chlóru ve stěně bazénu s bezšroubovým uzávěrem krytu - kruhová</t>
  </si>
  <si>
    <t>Slouží pro měření obsahu Cl v bazénové vodě, sestávající z klenutého děrovaného víka z nerezové oceli s přivařeným vestavným hrncem a potrubí do vzdálenosti 0,50 m od hrany bazénu, ukončeného lemem a přírubou, musí odpovídat platné PD a ČSN EN 1092-1. Musí být dodrženy bezpečnostně technické požadavky dle ČSN EN 13451 část 1/3 (např. doklad o kontrole zachycování vlasů). Děrovaný kryt trysky je upevněn k otvoru pomocí bezšroubového rychlouzávěru, který zajistí obsluze bazénů rychlé a snadné otevírání a zavírání. Požadavek na doložení technického listu.</t>
  </si>
  <si>
    <t>3.09.</t>
  </si>
  <si>
    <t>Potrubní rozvody</t>
  </si>
  <si>
    <t>Potrubní rozvody v rozsahu a dimenzi dle PD. Provedení dle normy ČSN EN 1090-1.</t>
  </si>
  <si>
    <t>4.01.</t>
  </si>
  <si>
    <t>Roštnice PP přímá - 330mm - bílá</t>
  </si>
  <si>
    <t>Roštnice jsou navrženy dle velikosti a typu přelivného žlábku stanoveného v PD. Konstrukce a materiál roštnice musí přenést mechanické zatížení od koupajících se osob, musí být odolné proti teplotním výkyvům, bazénové vodě a UV záření. Krycí rošty musí mít na své horní straně protiskluzovou úpravu dle ČSN EN 13451-1 zatřídění 24° a musí být umístěny příčně k přelivnému žlábku. Šířka roštnicových prutů max.10mm,  mezera mezi prvky dle ČSN EN 13451 &lt;8 mm. Pro čištění roštů a žlábků musí být rošt odnímatelný, délka jednotlivých roštových dílů musí být cca 1,00 m a musí splňovat dvoubodové spojení v podélné ose, aby nedocházelo k bočním posunům jednotlivých prutů a tím i zvětšování mezer mezi pruty na okrajích. Materiál polypropylén, barva bílá. Jednotlivé prvky roštnice jsou podélně k sobě stažené dvěma závitovými tyčemi do pevného celku o délce cca 1m. Závitové tyče jsou stažené na obou stranách matkami a obě části jsou z materiálu ČSN EN jak. 1.4404. Nepřipouští se jednopáteřní propojení prvků roštnice k sobě vzájemným zásunem na perodrážku.</t>
  </si>
  <si>
    <t>4.02.</t>
  </si>
  <si>
    <t>Roštnice PP rohová - 330mm - bílá</t>
  </si>
  <si>
    <t>Roštnice jsou navrženy dle velikosti a typu přelivného žlábku stanoveného v PD. Konstrukce a materiál roštnice musí přenést mechanické zatížení od koupajících se osob, musí být odolné proti teplotním výkyvům, bazénové vodě a UV záření. Materiál polypropylén, barva bílá. Krycí rošty musí mít na své horní straně protiskluzovou úpravu dle ČSN EN 13451 zatřídění 24° a musí být umístěny příčně k přelivnému žlábku. Šířka roštnicových prutů max.10mm, mezera mezi prvky dle ČSN EN 13451 &lt;8 mm. Pro čištění roštů a žlábků musí být rošt odnímatelný, délka jednotlivých roštových dílů dle PD a musí splňovat dvoubodové spojení v podélné ose, aby nedocházelo k bočním posunům jednotlivých prutů a tím i zvětšování mezer mezi pruty na okrajích. Jednotlivé prvky roštnice jsou podélně k sobě stažené dvěma závitovými tyčemi do pevného celku o délce cca 1m. Závitové tyče jsou stažené na obou stranách matkami a obě části jsou z materiálu ČSN EN jak. 1.4404. Rohová roštnice musí mít stejný design a stejnou propustnost bazénové vody jako u roštnic v přímém provedení včetně dvoubodového napojení na přímé roštnice. Nepřipouští se jednopáteřní propojení prvků roštnice k sobě vzájemným zásunem na pero drážku.</t>
  </si>
  <si>
    <t>4.03.</t>
  </si>
  <si>
    <t>Bezpečnostní zn. - informační piktogram</t>
  </si>
  <si>
    <t>Bezpečnostní značka s piktogramem např. "pro neplavce, hl. vody". Umístění v jedné úrovni s horní stranou roštnice, bez výstupků a ostrých hran.</t>
  </si>
  <si>
    <t>Deska s označením modrá, rám a symbolika bílá.</t>
  </si>
  <si>
    <t>4.04.</t>
  </si>
  <si>
    <t>Barevné značení (oblast dopadu do vody ze skluzavky)</t>
  </si>
  <si>
    <t>Středová čára v každé dráze vyznačená kontrastním značením na dně.</t>
  </si>
  <si>
    <t>Jedná se o termotlakově nanášené vinylové pásy, které barevně odliší jednotlivé části bazénové konstrukce. Toto řešení umožňuje dodatečné opravy a úpravy barevných ploch.</t>
  </si>
  <si>
    <t/>
  </si>
  <si>
    <t>4.05.</t>
  </si>
  <si>
    <t>Držák dělících lan</t>
  </si>
  <si>
    <t>Držák dělících lan, sestávající z konstrukčního elementu navařeného na stěnu bazénu, který je pevně navařen do dělící stěny dle PD. Konstrukční element je umístěn v úrovni vodní hladiny dle PD.</t>
  </si>
  <si>
    <t>4.06.</t>
  </si>
  <si>
    <t>Dělící lano z nerezové oceli, opláštěné plastovým potahem, s oranžovými plováky</t>
  </si>
  <si>
    <t>Slouží k oddělení jednotlivých částí bazénové plochy z bezpečnostních nebo jiných důvodů. Tvořeno ocelovým lanem z nerezové oceli opláštěným plastovým potahem, s navléknutými kulovými plováky z plastu o průměru 190 mm, barva oranžová bezpečnostní.</t>
  </si>
  <si>
    <t>Důraz kladen na bezpečnost a odolnost proti poškození.</t>
  </si>
  <si>
    <t>4.07.</t>
  </si>
  <si>
    <t>Dělící lano - kotvící sada 2ks (oranžové plováky)</t>
  </si>
  <si>
    <t>Kotevní prvky umožňující plynulé napnutí dělících lan, provedení dle PD, včetně segmentů pro zabezpečení bezpečnosti /převlečné návleky/.</t>
  </si>
  <si>
    <t>4.08.</t>
  </si>
  <si>
    <t>Servisní kufřík pro veřejné bazény</t>
  </si>
  <si>
    <t>Plastový kufřík s uzavíratelným poklopem. Obsahuje základní materiály a nástroje pro údržbu a servis nerezových bazénů, nerezový klíč s medvědem pro demontáž roštů, nerezový imbusový klíč, soupravu základních šroubů s imbusovou zapuštěnou hlavou, Molykot pastu 50g, univerzální klíč, sadu utěrek DEOX-FIT 125 ks 15x20cm, příbalové bezpečnostní listy chemikálií, soupravu gumových rukavic, příručku pro provozovatele zařízení z ušlechtilých ocelí. (Variantně: případně ke každé masážní trysce plastovou záslepku plus klíč pro demontáž trysek, ke každému druhu trysky jeden).</t>
  </si>
  <si>
    <t>4.09.</t>
  </si>
  <si>
    <t>Nářadí pro montáž a demontáž víka dnového kanálu (veřejné bazény)</t>
  </si>
  <si>
    <t>Zařízení dodávané stělesem bazénu pro snadnou montáž a demontáž dnových kanálů. Návod na použití dodáván snávodem na obsluhu a údržbu bazénu.</t>
  </si>
  <si>
    <t>4.10.</t>
  </si>
  <si>
    <t>Bazénový hydraulický zvedák pro tělesně postižené</t>
  </si>
  <si>
    <t>Vyznačuje se jednoduchou obsluhou, vysokou adaptabilností a lehkým upevněním k okraji bazénu. Je usazen v nerezové patici, která je pevně fixována do podlahy u bazénu. Dá se snadno vyjmout a dle potřeby přenést. Osazením dalších patic je možno zvedák využít i na jiných místech.</t>
  </si>
  <si>
    <t>Nevyžaduje instalaci pod vodou, přívod elektrického proudu ani motor, pouze tlak ze standardního vodovodního rozvodu. Zvedací zařízení se obsluhuje pomocí ovládací páky. Speciální bezpečnostní pojistka uzamyká sedačku do doby, dokud se uživatel pohodlně neusadí. Pohyb sedačky je zajištěn tlakem vody, který uvolní bezpečnostní zámek v horní poloze zvedáku. Sedačka je vyrobena z polypropylénu a může být zatížena váhou do 110 kg při minimálním tlaku 0,4MPa (minimální tlak vody musí být 0,3MPa = 85 kg).</t>
  </si>
  <si>
    <t>Zařízení ocení jak vozíčkáři při všech vodních sportech a aktivitách, tak i rehabilitační pracovníci při své každodenní činnosti. Záruka poskytnuta v délce 24 měsíců.</t>
  </si>
  <si>
    <t>5.01.</t>
  </si>
  <si>
    <t>Vodní chrlič 400x15 DN100</t>
  </si>
  <si>
    <t>Umístění a výška vody pod hubicí musí odpovídat platným bezpečnostním požadavkům. Provedení vodního chrliče, výška konstrukce a šířka vyústění (hubice) dle PD a ČSN EN 13451, resp. ČSN EN 1092-1. Požadavek na přívod vody dle PD.</t>
  </si>
  <si>
    <t>5.02.</t>
  </si>
  <si>
    <t>Vodní chrlič - spodní díl DN100</t>
  </si>
  <si>
    <t>Jedná se o spodní kotvící díl, který je pevně navařen na bazénové těleso a slouží k přírubovému upevnění vodního chrliče k přívodnímu potrubnímu systému.</t>
  </si>
  <si>
    <t>5.03.</t>
  </si>
  <si>
    <t>Vodní ježek</t>
  </si>
  <si>
    <t>Atrakce vodní ježek je tvořen kruhovou konstrukcí, na konci uzavřenou děrovanou polokoulí vytvářející efekt soustředěných vodních pramínků. Tato atrakce je pevně připevněna k základové konstrukci a navařena na bazénové dno. Plnící potrubí je vyvedeno minimálně 0,5 m za hranu bazénu a ukončeno lemovým kroužkem a přírubou nebo nátrubkem dle PD. Provedení konstrukce dle PD a ČSN EN 13451, resp. ČSN EN 1092-1. Požadavek na přívod vody dle PD.</t>
  </si>
  <si>
    <t>5.04.</t>
  </si>
  <si>
    <t>Vodní zvon</t>
  </si>
  <si>
    <t>Je tvořen nerezovou broušenou trubkou, která je v horní části opatřena speciální kruhovou tlumící deskou. Tato deska vytváří rozstřik vody tak, že vzniká soustředná vodní clona kolem středové trubky.</t>
  </si>
  <si>
    <t>Umístění a výška vody pod hubicí musí odpovídat platným bezpečnostním požadavkům. Provedení konstrukce dle PD a ČSN EN 13451, resp. ČSN EN 1092-1. Požadavek na přívod vody dle PD.</t>
  </si>
  <si>
    <t>5.05.</t>
  </si>
  <si>
    <t>Dětská atrakce - stříkací zvířátko ve tvaru nosorožce</t>
  </si>
  <si>
    <t>Stříkací zvířátko ve tvaru nosorožce je vyrobeno z plastu, mat. GfK, který je zesílen skelnými vlákny (sklolaminát), Barva bílá nebo červeno-oranžová nebo dle RAL, provedení se stříkací tryskou.</t>
  </si>
  <si>
    <t>Rozměry:</t>
  </si>
  <si>
    <t>šířka    0,50m,</t>
  </si>
  <si>
    <t>Umístění dle PD. Konstrukce atrakce certifikovaná TÜV na bezpečnost a zdravotní nezávadnost. Projektant požaduje doložit TL výrobku.</t>
  </si>
  <si>
    <t>5.06.</t>
  </si>
  <si>
    <t>Dětská skluzavka žlabová ve tvaru velryby s přívodem vody</t>
  </si>
  <si>
    <t>Dětská skluzavka ve tvaru velryby, kluzná plocha a boky skluzavky z nerezového broušeného plechu. Přístup na startovací plošinu stupnicemi z polymerbetonu. Kluzná plocha má kontinuální skrápění – napojení G 1“-přítok vody 3m3/hod (přívod vody dodávka technologie). Bočnice žlabu opatřeny bezpečnostní trubkou. Barevné ztvárnění – barva certifikována, splňující vyhlášku MZČR č.409/2005 Sb. o hygienických požadavcích na výrobky přicházející do styku s pitnou vodou. Umístění dle PD. Provedení v souladu s ČSN EN 1069-1  (verze 1.1). Projektant požaduje doložení TL a certifikátem bezpečnosti TUV.</t>
  </si>
  <si>
    <t>délka: 2297 mm</t>
  </si>
  <si>
    <t>šířka:  625 mm</t>
  </si>
  <si>
    <t>výška: 1050 mm</t>
  </si>
  <si>
    <t>délka skluzu: 900 mm</t>
  </si>
  <si>
    <t>5.07.</t>
  </si>
  <si>
    <t>Fontánka ze žlábku</t>
  </si>
  <si>
    <t>Max. výtlak vody do vodního prvku 1m3/hod/1 tryska.</t>
  </si>
  <si>
    <t>5.08.</t>
  </si>
  <si>
    <t>Houpací záliv nerezový, průměr 2m</t>
  </si>
  <si>
    <t>Je tvořen vyvýšenou dělící stěnou, která vyčnívá cca 500 mm nad vodní hladinu, šířka stěny dle PD, dno uvnitř houpacího bazénu je provedeno v protiskluzové úpravě a je zajištěna požadovaná cirkulace vody. Horní lem houpacího bazénu a čelní hrany jsou tvořeny skruženou broušenou trubkou. Tato atrakce je pevně připevněna k základové konstrukci a navařena na bazénové dno. Z bezpečnostního hlediska se nepřipouští náhrada trubkového lemu za svařovaný lem z plechu. Provedení houpacího bazénu, výška konstrukce a průměr dle PD a ČSN EN 13451, resp. ČSN EN 1092-1.</t>
  </si>
  <si>
    <t>5.09.</t>
  </si>
  <si>
    <t>Podvodní trubková lavice přímá - 6m - se vzduchovou masáží</t>
  </si>
  <si>
    <t>Sedací část je tvořena broušenými, ze spodní strany vrtanými 7-mi trubkami TRKR 38x1,5mm, uloženými v rovině. Vzduchovací otvory jsou provedeny vrtáním u každé druhé trubky, mezera mezi jednotlivými trubkami činí 28 mm. Vzduch je do trubek přiváděn pevně přivařenými přívody, vyvedenými minimálně 0,5 m za hranu bazénu a ukončenými lemovým kroužkem a přírubou nebo nátrubkem dle PD. Minimální přívod vzduchu dle PD. Podpěrná část má na obou krajích lavice zesílenou konstrukci, tvořenou uzavřeným nerezovým obdélníkovým profilem, ze spodní strany zesílen podpěrou, opatřenou kruhovým bezpečnostním prvkem o průměru 8 mm. Veškeré hrany a přechody musí být z bezpečnostních důvodů dokonale zaobleny a vybroušeny. Celá konstrukce lavice musí odpovídat platným legislativním předpisům. Tvar, rozměry, statika a umístění vyplývá z PD. Provedení v souladu s ČSN EN 13451.</t>
  </si>
  <si>
    <t>Jedná se o kompletně smontovanou a vodotěsně svařenou konstrukci obvodových stěn bazénové vany včetně příslušenství specifikovaného v projektové části, které není zahrnuto v samostatných rozpočtových položkách (přelivná hrana, obvodové přelivné žlábky, rohové díly, výztuže, šikmé vzpěry, kotevní desky, kotevní mat. a pod.). Provedení je vyhotoveno dle dispozic uvedených v technických podkladech, provedení svarů dle ČSN EN ISO 3834-2, svary mořeny bez mechanického opracování (vyjma svarů hlavy bazénu – 5 cm pod hladinu vody). Konstrukční systém nerezových bazénů se skládá z vyztužených ocelových konstrukcí uchycených staticky v určených a předepsaných bodech dle projektové dokumentace (dále jen PD), podložené statickým výpočtem. Na konstrukční části obvodových stěn jsou pak následně vodotěsně navařeny jednotlivé části bazénu, samostatně uvedené a specifikované v přiloženém rozpočtu.</t>
  </si>
  <si>
    <t>Technické provedení bazénové stěny, tvar přelivné hrany a přelivného žlábku a stejně tak min. požadavek na dodržení vertikálních dělících rovin obvodových stěn bazénů navazujících na horizontální dělící roviny dna je blíže specifikován v PD a je požadováno doložení provedení Technickým listem. Dodržení těchto požadavků je bezpodmínečné a je zaneseno v projektové dokumentaci.</t>
  </si>
  <si>
    <t>Vstupní schodiště do bazénu je směrem k vodě ze všech stran uzavřená vodotěsně svařená konstrukce včetně podélných nosníků a styčníkových plechů vyhotovených dle konstrukčních a statických požadavků PD. Výška stupnic musí být shodná v celé délce schodiště, velikost a tvar stupnic musí být provedeny dle PD. Stupně jsou vytvořeny jako bezpečné nášlapné plochy, které se nesmí prohýbat ani jinak deformovat a nášlapné plochy musí být opatřeny protiskluzovým dezénem v hráškovém provedení (prolis o průměru 9,5mm (+0,5mm)),  s vnodnou výškou prolisu, s vhodnou osovou roztečí prolisů 20mm (± 1mm), které musí odpovídat normě ČSN EN 13451-1 zatřídění 24°.</t>
  </si>
  <si>
    <t>Jedná se o závěrnou část dnového krytu kanálu.  Kryt čisticího otvoru s tryskami je upevněn k otvoru dnového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anebo na ni kolmá.</t>
  </si>
  <si>
    <t>Těleso chrliče se skládá z broušené nerezové trubky a plochého nerezového vyústění (hubice), opatřeného z důvodů bezpečnosti kruhovým profilem (lemem), vše dle PD a ČSN EN 13451. Ukotvení chrliče a jeho napojení na přívodní systém vody dle PD.</t>
  </si>
  <si>
    <t>Plnící potrubí je vyvedeno minimálně 0,5 m za hranu bazénu a ukončeno lemovým kroužkem a přírubou nebo nátrubkem dle PD.</t>
  </si>
  <si>
    <t>výška  0,50 m,</t>
  </si>
  <si>
    <t>délka   1,00 m,</t>
  </si>
  <si>
    <t>Dodávka včetně přívodního potrubí, časového ventilu a kotvících prvků.</t>
  </si>
  <si>
    <t>Rozměry skluzavky:</t>
  </si>
  <si>
    <t>Jako vodní atrakce do dětských brouzdališť (případně zvlhčení povrchu nerezového dětského skluzu), jako vodní prvek privátních bazénů , sestávající z nerezového paždíku ve žlábku s otvorem pro plastovou trysku fontánky. Tryska je z plastového materiálu (silon- bílé barvy) s kalibrovaným otvorem provedeném v šikmém směru (tryskání pod úhlem do bazénu). Obvykle se dávají min 3 trysky a více. Tryska fontány přes rozvodné potrubní větvě napojena samostatným potrubím výtlaku DN 40 (pro až tři trysky), vyvedené až 0,5 m mimo bazén, trubka ukončená lemovacím nátrubkem a přírubami DN 40/ PN 10, otvory podle ČSN EN 1092-1, z nerezové oceli;</t>
  </si>
  <si>
    <t>Brodítko klasické 2x2m, bez zábradlí</t>
  </si>
  <si>
    <t>Je koncipováno jako uzavřená korýtková konstrukce v samonosném provedení. Nášlapné plochy musí být opatřeny protiskluzovým dezénem v hráškovém provedení, prolis o průměru 9,5mm(+0,5mm), osová rozteč prolisů 20mm (±1mm), s šetrným zdrsněním povrchu – tryskáním Al2O3, které musí odpovídat normě ČSN EN 13451-1 zatřídění 36° požadované z důvodu zvýšeného nebezpečí vzniku kluzného nánosu na šikmé rampě. Brodítko je opatřeno přepadem vody a vypouštěcí dnovou zátkou. Rozměry brodítka, tvar a vyvedení potrubního systému dle PD.</t>
  </si>
  <si>
    <t>Provedení dle ČSN EN 13451, resp. ČSN EN 1092-1.</t>
  </si>
  <si>
    <t>2.</t>
  </si>
  <si>
    <t>Brodítko bezbariérové 2x2m, vč. zábradlí</t>
  </si>
  <si>
    <t>Je koncipováno jako uzavřená korýtková konstrukce v samonosném provedení se dvěma přelivnými žlábky, boky vyvýšené a opatřené bezpečnostním zábradlím v souladu s vyhláškou č. 238/2011 Sb. a vyhláškou č. 398/2009 Sb. , dno brodítka s protiskluzovou úpravou. Nášlapné plochy musí být opatřeny protiskluzovým dezénem v hráškovém provedení, prolis o průměru 9,5mm (+0,5mm), s vhodnou výškou prolisu , osová rozteč prolisů 20mm (±1mm), s šetrným zdrsněním povrchu – tryskáním Al2O3, které musí odpovídat normě ČSN EN 13451-1 zatřídění 36° požadované z důvodu zvýšeného nebezpečí vzniku kluzného nánosu. Brodítko je opatřeno vypouštěcí dnovou zátkou.</t>
  </si>
  <si>
    <t>Rozměry brodítka, tvar a vyvedení potrubního systému dle PD.</t>
  </si>
  <si>
    <t>Standardní sprcha s oplachovacím ventilem</t>
  </si>
  <si>
    <t>Je tvořena centrální trubkovou konstrukcí s kropítkem v horní části nasměrované pod úhlem směrem dolů. Ovládání pomocí časového ventilu v tělese sprchy, těleso sprchy může být opatřeno kohoutem ze zadní strany sloupu sloužící k oplachu brodítka. Konstrukce sprchy je kotvena na betonový základ přes kotevní konstrukci dodávanou s tělesem sprchy.</t>
  </si>
  <si>
    <t>113106121R00</t>
  </si>
  <si>
    <t>Rozebrání komunikací pro pěší s jakýmkoliv ložem a výplní spár z betonových nebo kameninových dlaždic nebo tvarovek</t>
  </si>
  <si>
    <t>s přemístěním hmot na skládku na vzdálenost do 3 m nebo s naložením na dopravní prostředek</t>
  </si>
  <si>
    <t>chodníky : 20+11,5+213,1</t>
  </si>
  <si>
    <t>113201111R00</t>
  </si>
  <si>
    <t>Vytrhání obrub chodníkových ležatých</t>
  </si>
  <si>
    <t>s vybouráním lože, s přemístěním hmot na skládku na vzdálenost do 3 m nebo naložením na dopravní prostředek</t>
  </si>
  <si>
    <t>chodníky : 14+13,6+7,8+7,8+29,4+1,9+33,2</t>
  </si>
  <si>
    <t>121101102R00</t>
  </si>
  <si>
    <t>Sejmutí ornice s přemístěním na vzdálenost přes 50 do 100 m</t>
  </si>
  <si>
    <t>nebo lesní půdy, s vodorovným přemístěním na hromady v místě upotřebení nebo na dočasné či trvalé skládky se složením</t>
  </si>
  <si>
    <t>viz výkres situace přípravy území : 76</t>
  </si>
  <si>
    <t>122201101R00</t>
  </si>
  <si>
    <t>Odkopávky a  prokopávky nezapažené v hornině 3 do 100 m3</t>
  </si>
  <si>
    <t>s přehozením výkopku na vzdálenost do 3 m nebo s naložením na dopravní prostředek,</t>
  </si>
  <si>
    <t>chodníky : (66+391+58)*0,25</t>
  </si>
  <si>
    <t>122201109R00</t>
  </si>
  <si>
    <t>Odkopávky a  prokopávky nezapažené v hornině 3 příplatek k cenám za lepivost horniny</t>
  </si>
  <si>
    <t>139601102R00</t>
  </si>
  <si>
    <t>Ruční výkop jam, rýh a šachet v hornině 3</t>
  </si>
  <si>
    <t>s přehozením na vzdálenost do 5 m nebo s naložením na ruční dopravní prostředek</t>
  </si>
  <si>
    <t>oplocení - bazénový ochoz : 0,3*0,3*0,73*63</t>
  </si>
  <si>
    <t xml:space="preserve">                areálové : 0,3*0,3*0,8*34</t>
  </si>
  <si>
    <t>viz pol.13960-1102 : 6,5871</t>
  </si>
  <si>
    <t>viz pol.12220-1101 : 128,75</t>
  </si>
  <si>
    <t>162201203R00</t>
  </si>
  <si>
    <t>Vodorovné přemístění výkopku nošením z horniny 1 až 4, kolečkem, na vzdálenost do 10 m</t>
  </si>
  <si>
    <t>bez naložení, avšak s vyprázdněním nádoby na hromadu nebo do dopravního prostředku,</t>
  </si>
  <si>
    <t>167101201R00</t>
  </si>
  <si>
    <t>Nakládání, skládání, překládání neulehlého výkopku nakládání, skládání, překládání neulehléno výkopku nebo zeminy - ručně z horniny 1 až 4</t>
  </si>
  <si>
    <t>181101132R00</t>
  </si>
  <si>
    <t>Úprava pozemku hornina třídy 3, přemístění na vzdálenost přes 20 do 40 m</t>
  </si>
  <si>
    <t>823-1</t>
  </si>
  <si>
    <t>s rozpojením a přehrnutím včetně urovnání,</t>
  </si>
  <si>
    <t>Včetně urovnání povrchu s tolerancí plus-mínus 10 cm.</t>
  </si>
  <si>
    <t>travnatá plocha : 629</t>
  </si>
  <si>
    <t>182001112R00</t>
  </si>
  <si>
    <t>Plošná úprava terénu při nerovnostech terénu přes 50 do 100 mm, na svahu přes 1:5 do 1:2</t>
  </si>
  <si>
    <t>s urovnáním povrchu, bez doplnění ornice, v hornině 1 až 4,</t>
  </si>
  <si>
    <t>(128,75+6,58)*1,65</t>
  </si>
  <si>
    <t>181300012RAA</t>
  </si>
  <si>
    <t>Rozprostření ornice v rovině nebo svahu do 1 : 5 a osetí travou při tloušťce 200 mm, dovoz ornice ze vzdálenosti 500 m</t>
  </si>
  <si>
    <t>vč. urovnání ornice, naložení na skládce, vodorovným přemístěním ornice na místo rozprostření, založení trávníku osetím a dodávky travního semene.</t>
  </si>
  <si>
    <t>Včetně přesunu hmot.</t>
  </si>
  <si>
    <t>ornice z deponie : 76/0,2</t>
  </si>
  <si>
    <t>181300012RAE</t>
  </si>
  <si>
    <t>Rozprostření ornice v rovině nebo svahu do 1 : 5 a osetí travou při tloušťce 200 mm, dovoz ornice ze vzdálenosti 15 000 m</t>
  </si>
  <si>
    <t>dovoz nové ornice : 629-380</t>
  </si>
  <si>
    <t>chodníky : 66+391+58</t>
  </si>
  <si>
    <t>275313611R00</t>
  </si>
  <si>
    <t>Beton základových patek prostý třídy C 16/20</t>
  </si>
  <si>
    <t>oplocení - bazénový ochoz : 0,3*0,3*0,73*63*1,035</t>
  </si>
  <si>
    <t xml:space="preserve">                areálové : 0,3*0,3*0,8*34*1,035</t>
  </si>
  <si>
    <t>275353102R00</t>
  </si>
  <si>
    <t>Bednění kotevních otvorů a prostupů v základových patkách o průřezu do 0,01 m2, hloubky přes 0,25 do 0,5 m</t>
  </si>
  <si>
    <t>včetně polohového zajištění a odbednění, popřípadě ztraceného bednění z pletiva a podobně.</t>
  </si>
  <si>
    <t>oplocení - bazénový ochoz : 63</t>
  </si>
  <si>
    <t xml:space="preserve">                areálové : 34</t>
  </si>
  <si>
    <t>338171111R00</t>
  </si>
  <si>
    <t>Osazování sloupků a vzpěr plotových ocelových výšky do 2,00 m, se zalitím jakoukoliv cementovou maltou do vynechaných otvorů</t>
  </si>
  <si>
    <t>trubkových nebo profilovaných</t>
  </si>
  <si>
    <t>bazénový ochoz - sloupek : 43</t>
  </si>
  <si>
    <t xml:space="preserve">                             vzpěra : 20</t>
  </si>
  <si>
    <t>areálové - sloupek : 26</t>
  </si>
  <si>
    <t xml:space="preserve">                 vzpěra : 8</t>
  </si>
  <si>
    <t>564851111R00</t>
  </si>
  <si>
    <t>Podklad ze štěrkodrti s rozprostřením a zhutněním frakce 0-63 mm, tloušťka po zhutnění 150 mm</t>
  </si>
  <si>
    <t>odhad : 60</t>
  </si>
  <si>
    <t>515*1,02</t>
  </si>
  <si>
    <t>622904112R00</t>
  </si>
  <si>
    <t>Očištění fasád tlakovou vodou, složitost fasády 1 - 2</t>
  </si>
  <si>
    <t xml:space="preserve">bazénové těleso : </t>
  </si>
  <si>
    <t>dno : 17*35*1,05</t>
  </si>
  <si>
    <t>stěny : (17+35)*2*2,2*1,05</t>
  </si>
  <si>
    <t>916561111R00</t>
  </si>
  <si>
    <t>Osazení záhonového obrubníku betonového do lože z betonu prostého C 12/15, s boční opěrou z betonu prostého</t>
  </si>
  <si>
    <t>se zřízením lože z betonu prostého C 12/15 tl. 80-100 mm</t>
  </si>
  <si>
    <t>chodníky : 31+125+67</t>
  </si>
  <si>
    <t>918101111R00</t>
  </si>
  <si>
    <t>Lože pod obrubníky, krajníky nebo obruby z betonu prostého C 12/15</t>
  </si>
  <si>
    <t>z dlažebních kostek z betonu prostého</t>
  </si>
  <si>
    <t>223*0,3*0,1</t>
  </si>
  <si>
    <t>59217335R</t>
  </si>
  <si>
    <t>obrubník zahradní materiál beton; l = 1000,0 mm; š = 50,0 mm; h = 250,0 mm; barva šedá</t>
  </si>
  <si>
    <t>223*1,01</t>
  </si>
  <si>
    <t>bazénové těleso : 17*35*1,05</t>
  </si>
  <si>
    <t>961044111R00</t>
  </si>
  <si>
    <t>Bourání základů z betonu prostého</t>
  </si>
  <si>
    <t>nebo vybourání otvorů průřezové plochy přes 4 m2 v základech,</t>
  </si>
  <si>
    <t>patky - sloupky oplocení : 0,3*0,3*0,8*26</t>
  </si>
  <si>
    <t>bazénová stěna : 16,8*0,3*0,74</t>
  </si>
  <si>
    <t>965042241R00</t>
  </si>
  <si>
    <t>Bourání podkladů pod dlažby nebo litých celistvých dlažeb a mazanin  betonových nebo z litého asfaltu, tloušťky přes 100 mm, plochy přes 4 m2</t>
  </si>
  <si>
    <t>brodítka : (6,5+3,6+8,3)*0,2</t>
  </si>
  <si>
    <t>7,98*0,1*0,2+11,5*0,15*0,2+8,1*0,15*0,15+0,96*0,34*0,15</t>
  </si>
  <si>
    <t>sprcha : 4*3*0,2</t>
  </si>
  <si>
    <t>ochoz bazénu : 65*0,15</t>
  </si>
  <si>
    <t>vodovodní šachtice : 0,8*3</t>
  </si>
  <si>
    <t>965049112RT1</t>
  </si>
  <si>
    <t>Bourání podkladů pod dlažby nebo litých celistvých dlažeb a mazanin  příplatek za bourání mazanin vyztužených svařovanou sítí, tloušťky přes 100 mm</t>
  </si>
  <si>
    <t>998223011R00</t>
  </si>
  <si>
    <t>Přesun hmot pozemních komunikací, kryt dlážděný jakékoliv délky objektu</t>
  </si>
  <si>
    <t>vodorovně do 200 m</t>
  </si>
  <si>
    <t>R_3041640</t>
  </si>
  <si>
    <t>Demontáž laviček</t>
  </si>
  <si>
    <t>včetně odvozu v rámci města,dle pokynu objednatele : 13</t>
  </si>
  <si>
    <t>767911120R00</t>
  </si>
  <si>
    <t>Montáž oplocení z pletiva strojového, o výšce do 1,6 m</t>
  </si>
  <si>
    <t>bazénový ochoz : 126</t>
  </si>
  <si>
    <t>areálové oplocení : 62,9</t>
  </si>
  <si>
    <t>767911822R00</t>
  </si>
  <si>
    <t>Demontáž oplocení demontáž pletiva, výšky do 2,0 m</t>
  </si>
  <si>
    <t>areálové oplocení : 62,6</t>
  </si>
  <si>
    <t>767996805R00</t>
  </si>
  <si>
    <t>Demontáž ostatních doplňků staveb atypických konstrukcí o hmotnosti přes 500 kg</t>
  </si>
  <si>
    <t>zábradlí okolo bazénu : 111*12</t>
  </si>
  <si>
    <t>R_3041641</t>
  </si>
  <si>
    <t>Demontáž sprchy</t>
  </si>
  <si>
    <t>včetně odvozu v rámci města,dle pokynu objednatele : 1</t>
  </si>
  <si>
    <t>R_3041642</t>
  </si>
  <si>
    <t>Demontáž branky včetně oplocení</t>
  </si>
  <si>
    <t>včetně odvozu v rámci města,dle pokynu objednatele : 2</t>
  </si>
  <si>
    <t>R_3041643</t>
  </si>
  <si>
    <t>Demontáž kiosku 3000x2100x3100 mm</t>
  </si>
  <si>
    <t>R_3041651</t>
  </si>
  <si>
    <t>Demontáž sloupků oplocení, včetně odvozu do kovošrotu</t>
  </si>
  <si>
    <t>R_3041671</t>
  </si>
  <si>
    <t>Vstupní brána 1700x1810 mm  D+M, včetně patek</t>
  </si>
  <si>
    <t>specifikace,viz detail "vstupní brána" : 1</t>
  </si>
  <si>
    <t>R_3041672</t>
  </si>
  <si>
    <t>Vjezdová brána 3100x1750 mm  D+M</t>
  </si>
  <si>
    <t>specifikace,viz detail "vjezdová brána" : 1</t>
  </si>
  <si>
    <t>R_3041685</t>
  </si>
  <si>
    <t>Trubka 38x2,5 mm  D+M</t>
  </si>
  <si>
    <t xml:space="preserve">našroubovaná na sloupky, komaxit : </t>
  </si>
  <si>
    <t>oplocení - bazénový ochoz - vodorovné trubky : 126*2</t>
  </si>
  <si>
    <t>R_3041691</t>
  </si>
  <si>
    <t>Demontáž bazénových žebříků, likvidace do kovošrotu</t>
  </si>
  <si>
    <t>31327510R</t>
  </si>
  <si>
    <t>pletivo drátěné 4-hranné bez napínacího drátu; h = 1,00 m; velikost ok 55 mm; d drátu 2,50 mm; povrch. úprava plast na pozink.drátu; barva zelená</t>
  </si>
  <si>
    <t>bazénový ochoz : 126*1,05</t>
  </si>
  <si>
    <t>31478152R</t>
  </si>
  <si>
    <t>drát napínací pr. 2,40 mm; povrch. úprava PVC; balení 100m</t>
  </si>
  <si>
    <t>bazénový ochoz : 126*2*1,05</t>
  </si>
  <si>
    <t>31479012R</t>
  </si>
  <si>
    <t>stojek napínací poplastovaný, vel.2, používá se k vypnutí napínacího drátu u 4-hranných</t>
  </si>
  <si>
    <t>bazénový ochoz : 20</t>
  </si>
  <si>
    <t>55342335R</t>
  </si>
  <si>
    <t>sloupek plotový ocel; tl. stěny 1,50 mm; řadový; pro plot pro drátěné pletivo; l = 1 500 mm; d 38 mm; povrch prášková vypalovací barva</t>
  </si>
  <si>
    <t>RTS 21/ II</t>
  </si>
  <si>
    <t>bazénový ochoz : 43</t>
  </si>
  <si>
    <t>55342338R</t>
  </si>
  <si>
    <t>sloupek plotový ocel; tl. stěny 1,50 mm; řadový; pro plot pro drátěné pletivo; l = 2 100,0 mm; d 38 mm; povrch prášková vypalovací barva</t>
  </si>
  <si>
    <t>55342346R</t>
  </si>
  <si>
    <t>vzpěra plotová; ocel; tl. stěny 1,50 mm; d 38 mm; l = 2 000 mm; povrch prášková vypalovací barva</t>
  </si>
  <si>
    <t>areálové oplocení : 8</t>
  </si>
  <si>
    <t>210100003R00</t>
  </si>
  <si>
    <t>Ukončení vodičů, soubory pro kabely ukončení vodičů v rozvaděči včetně zapojení a vodičové koncovky,  , průřez do 16 mm2</t>
  </si>
  <si>
    <t>210190051R00</t>
  </si>
  <si>
    <t>Montáž rozvaděče skříňového, nebo panelového děleného, za 1 pole, do hmotnosti 200 kg</t>
  </si>
  <si>
    <t>210190041R00</t>
  </si>
  <si>
    <t xml:space="preserve">Montáž plastové rozvodnice do výklenku pohledová plocha do 0,2 m2,  ,  </t>
  </si>
  <si>
    <t>210810014RT3</t>
  </si>
  <si>
    <t>Kabely silové CYKY 750 V, 4 x 25 mm2, volně uloženého, včetně dodávky kabelu</t>
  </si>
  <si>
    <t>210810056RT1</t>
  </si>
  <si>
    <t>Kabely silové CYKY 750 V, 5 x 2,5 mm2, pevně uloženého, včetně dodávky kabelu</t>
  </si>
  <si>
    <t>210810057RT3</t>
  </si>
  <si>
    <t>Kabely silové kabel CYKY-m 750 V, 5 žil 4 až 16 mm, volně uložený včetně dodávky materiálu - kabel s Cu jádrem CYKY 5 x 10 mm2</t>
  </si>
  <si>
    <t>210810061RT1</t>
  </si>
  <si>
    <t>Kabely silové CYKY 750 V, 12 x 1,5 mm2, pevně uloženého, včetně dodávky kabelu</t>
  </si>
  <si>
    <t>PC9054222552</t>
  </si>
  <si>
    <t>úprava stávajícího rozváděče</t>
  </si>
  <si>
    <t>357117161R</t>
  </si>
  <si>
    <t>skříň rozvodná kabelová rozvodná; přípojková (do 50mm2); typ výzbroje 2 x sada pojist.spodků vel.00; celoplastový z termosetu; konstrukce pro osazení do výklenku ve stěně; sad 2; pojistk.spodek nožový 00 (160A); způsob připojení konstrukční svorky a přístroje</t>
  </si>
  <si>
    <t>35822407R</t>
  </si>
  <si>
    <t>jistič modulární do 63A; jmen.proud 63,00 A; charakt. B; počet pólů 3; tepl.okolí -30 do + 55 °C; IP 20</t>
  </si>
  <si>
    <t>RTS 16/ I</t>
  </si>
  <si>
    <t>358253503R</t>
  </si>
  <si>
    <t>vložka pojistková nožová vel. 000; charakt. aM; jmen.proud 63 A; jmen.napětí 500 V a.c.</t>
  </si>
  <si>
    <t>35834026T</t>
  </si>
  <si>
    <t>Jistič LPN-63B-3, In 63 A, Ue 230/400 V a.c., 60/220 V d.c., charakteristika B, 3-pól, Icn 10 kA</t>
  </si>
  <si>
    <t>3587016T</t>
  </si>
  <si>
    <t>Pojistková vložka PN000 40A gG, Un 500 V a.c./250 V d.c., velikost 000, gG - charakteristika pro všeobecné použití, Cd/Pb free</t>
  </si>
  <si>
    <t xml:space="preserve">PC357116478 </t>
  </si>
  <si>
    <t>Rozvaděč elektroměrový betonový ER 212/KVP7P</t>
  </si>
  <si>
    <t>rozvaděč elektroměrový E(pro přímé měření); uspořádání - samostatný modul pro umístění měř.soupravy; uspořádání měř.soupravy 2-prostor pro osazení dvousazb.třífázového elektr.včetně prostoru pro osazení spín.prvku; poč.elektroměřů 1;kompaktní pilíř + dveře z plastu;</t>
  </si>
  <si>
    <t>230191010R00</t>
  </si>
  <si>
    <t>Uložení chráničky ve výkopu PE 75x3,0mm</t>
  </si>
  <si>
    <t>460010024R00</t>
  </si>
  <si>
    <t>Vytýčení kabelové trasy v zastavěném prostoru</t>
  </si>
  <si>
    <t>km</t>
  </si>
  <si>
    <t>460200133R00</t>
  </si>
  <si>
    <t>Výkop kabelové rýhy 35/50 cm  hor.3</t>
  </si>
  <si>
    <t>460420022RT2</t>
  </si>
  <si>
    <t>Zřízení kab.lože v rýze do 65 cm z písku 10 cm</t>
  </si>
  <si>
    <t>460490012R00</t>
  </si>
  <si>
    <t>Fólie výstražná z PVC, šířka 33 cm</t>
  </si>
  <si>
    <t>460490012RT1</t>
  </si>
  <si>
    <t>Fólie výstražná z PVC, šířka 33 cm, fólie PVC šířka 33 cm</t>
  </si>
  <si>
    <t>460510021RT1</t>
  </si>
  <si>
    <t>Kabelový prostup z plast.trub, DN do 10,5 cm, včetně dodávky trub DN 70</t>
  </si>
  <si>
    <t>460560133R00</t>
  </si>
  <si>
    <t>Zához rýhy 35/50 cm, hornina třídy 3</t>
  </si>
  <si>
    <t>460620006RT1</t>
  </si>
  <si>
    <t>Osetí povrchu trávou, včetně dodávky osiva</t>
  </si>
  <si>
    <t>460620013R00</t>
  </si>
  <si>
    <t>Provizorní úprava terénu v přírodní hornině 3</t>
  </si>
  <si>
    <t>PC2433552223</t>
  </si>
  <si>
    <t>zaměření trasy kabelového vedení</t>
  </si>
  <si>
    <t>3457114703R</t>
  </si>
  <si>
    <t>trubka kabelová ohebná dvouplášťová korugovaná; vnější plášť z HDPE, vnitřní z LDPE; mat. není samozhášivý; vnější pr.= 75,0 mm; vnitřní pr.= 61,0 mm; mezní hodnota zatížení 450 N/5 cm; teplot.rozsah -45 až 60 °C; stupeň hořlavosti A; barva standardně červená; IP 40, při použití těsnicího kroužku IP 67</t>
  </si>
  <si>
    <t>132301212R00</t>
  </si>
  <si>
    <t xml:space="preserve">Hloubení rýh šířky přes 60 do 200 cm do 1000 m3, v hornině 4, hloubení strojně </t>
  </si>
  <si>
    <t>151101101R00</t>
  </si>
  <si>
    <t>Zřízení pažení a rozepření stěn rýh příložné  pro jakoukoliv mezerovitost, hloubky do 2 m</t>
  </si>
  <si>
    <t>pro podzemní vedení pro všechny šířky rýhy,</t>
  </si>
  <si>
    <t>151101111R00</t>
  </si>
  <si>
    <t>Odstranění pažení a rozepření rýh příložné , hloubky do 2 m</t>
  </si>
  <si>
    <t>pro podzemní vedení s uložením materiálu na vzdálenost do 3 m od kraje výkopu,</t>
  </si>
  <si>
    <t>Nakládání, skládání, překládání neulehlého výkopku nakládání výkopku  do 100 m3, z horniny 1 až 4</t>
  </si>
  <si>
    <t>171201201R00</t>
  </si>
  <si>
    <t>Uložení sypaniny na dočasnou skládku tak, že na 1 m2 plochy připadá přes 2 m3 výkopku nebo ornice</t>
  </si>
  <si>
    <t>132202209</t>
  </si>
  <si>
    <t>Příplatek za lepivost</t>
  </si>
  <si>
    <t>162601102I10</t>
  </si>
  <si>
    <t>Vodorovné přemístění do 5000 m výkopku/sypaniny z horniny tř. 1 až 4</t>
  </si>
  <si>
    <t>175101101I10</t>
  </si>
  <si>
    <t>Obsyp potrubí bez prohození sypaniny z hornin tř. 1 až 4 uloženým do 3 m od kraje výkopu</t>
  </si>
  <si>
    <t>PC</t>
  </si>
  <si>
    <t>Poplatek za uloženi sypaniny na skládku</t>
  </si>
  <si>
    <t>M3</t>
  </si>
  <si>
    <t>001T00</t>
  </si>
  <si>
    <t>Blok ručního pohonu s pákou ručního pohonu</t>
  </si>
  <si>
    <t>Součtová</t>
  </si>
  <si>
    <t>273321311R00</t>
  </si>
  <si>
    <t>Beton základových desek železový třídy C 16/20</t>
  </si>
  <si>
    <t>451575111R00</t>
  </si>
  <si>
    <t>Podkladní vrstva tl. do 25 cm ze štěrkopísku</t>
  </si>
  <si>
    <t>451573110</t>
  </si>
  <si>
    <t>Lože pískové tl 12cm š -120cm</t>
  </si>
  <si>
    <t>871171121R00</t>
  </si>
  <si>
    <t>Montáž potrubí z plastických hmot z tlakových trubek polyetylenových, vnějšího průměru 40 mm</t>
  </si>
  <si>
    <t>871181121R00</t>
  </si>
  <si>
    <t>Montáž potrubí z plastických hmot z tlakových trubek polyetylenových, vnějšího průměru 50 mm</t>
  </si>
  <si>
    <t>871313121R00</t>
  </si>
  <si>
    <t>Montáž potrubí z trub z plastů těsněných gumovým kroužkem  DN 150 mm</t>
  </si>
  <si>
    <t>v otevřeném výkopu ve sklonu do 20 %,</t>
  </si>
  <si>
    <t>871353121R00</t>
  </si>
  <si>
    <t>Montáž potrubí z trub z plastů těsněných gumovým kroužkem  DN 200 mm</t>
  </si>
  <si>
    <t>871373121R00</t>
  </si>
  <si>
    <t>Montáž potrubí z trub z plastů těsněných gumovým kroužkem  DN 300 mm</t>
  </si>
  <si>
    <t>892381111R00</t>
  </si>
  <si>
    <t>Tlakové zkoušky vodovodního potrubí DN 250 nebo 300 nebo 350 mm</t>
  </si>
  <si>
    <t>přísun, montáže, demontáže a odsunu zkoušecího čerpadla, napuštění tlakovou vodou a dodání vody pro tlakovou zkoušku,</t>
  </si>
  <si>
    <t>871265221</t>
  </si>
  <si>
    <t>Potr.PVC-systém KG třídy SN8 DN100</t>
  </si>
  <si>
    <t>871275221</t>
  </si>
  <si>
    <t>Potr.PVC-systém KG třídy SN8 DN125</t>
  </si>
  <si>
    <t>871355221</t>
  </si>
  <si>
    <t>Potr.PVC-systém KG třídy SN8 DN200</t>
  </si>
  <si>
    <t>871365221</t>
  </si>
  <si>
    <t>Potr.PVC-systém KG třídy SN8 DN250</t>
  </si>
  <si>
    <t>Potr. PE100 SDR11 50x4,6</t>
  </si>
  <si>
    <t>M</t>
  </si>
  <si>
    <t>R-položka</t>
  </si>
  <si>
    <t>POL12_0</t>
  </si>
  <si>
    <t>Potr. PE100 SDR11 63x5,8</t>
  </si>
  <si>
    <t>POL3_-1</t>
  </si>
  <si>
    <t>D+Mtž vodič CY 2.5 C.54</t>
  </si>
  <si>
    <t>POL12_1</t>
  </si>
  <si>
    <t>D+Mtž výstražná fólie</t>
  </si>
  <si>
    <t>Dod a Mtž šachta plastová DN600 mm/1,6-1,8/DN250/teleskop 40t</t>
  </si>
  <si>
    <t>Dod a Mtž čerpací šachta DN800 (Qmin.2,0l/s Hmin=5 m)</t>
  </si>
  <si>
    <t>Geodetické zaměření</t>
  </si>
  <si>
    <t>H</t>
  </si>
  <si>
    <t>998276101R00</t>
  </si>
  <si>
    <t>Přesun hmot pro trubní vedení z trub plastových nebo sklolaminátových v otevřeném výkopu</t>
  </si>
  <si>
    <t>vodovodu nebo kanalizace ražené nebo hloubené (827 1.1, 827 1.9, 827 2.1, 827 2.9), drobných objektů</t>
  </si>
  <si>
    <t>871151121R00</t>
  </si>
  <si>
    <t>Montáž potrubí z plastických hmot z tlakových trubek polyetylenových, vnějšího průměru 25 mm</t>
  </si>
  <si>
    <t>Potr. PE100 SDR11 PN16 %%c32x3,0</t>
  </si>
  <si>
    <t>Dod a mtž monolitická armaturní šachta ŽB 16/20 (vniřní rozměr 2,0*1,5*2,0)</t>
  </si>
  <si>
    <t>SOUBOR</t>
  </si>
  <si>
    <t>722130236R00</t>
  </si>
  <si>
    <t>Potrubí z ocelových trubek závitových pozinkovaných DN 50, svařovaných 11 343,  , včetně dodávky materiálu</t>
  </si>
  <si>
    <t>POL1_7</t>
  </si>
  <si>
    <t>722239106R00</t>
  </si>
  <si>
    <t>Montáž armatury závitové se dvěma závity G 2"</t>
  </si>
  <si>
    <t>722232048</t>
  </si>
  <si>
    <t>Kulový kohout R250D 2''páčka s odvodněním</t>
  </si>
  <si>
    <t>Propojení se stávajícím vodovodem DN50-80</t>
  </si>
  <si>
    <t>KUS</t>
  </si>
  <si>
    <t>998722101R00</t>
  </si>
  <si>
    <t>Přesun hmot pro vnitřní vodovod v objektech výšky do 6 m</t>
  </si>
  <si>
    <t>Betonový recyklát (štěrkopísek) pro zásyp</t>
  </si>
  <si>
    <t>Dod a mtž rozebrání a zpět položení zámkové flažby vč. podsypu a očištění kostek</t>
  </si>
  <si>
    <t>M2</t>
  </si>
  <si>
    <t>Dod a Mtž šachta plastová DN600 mm/1,8-2,1m/DN250/teleskop 40t</t>
  </si>
  <si>
    <t>Dod a Mtž šachta plastová DN425 mm/1,0-1,2m/DN250/teleskop 3t</t>
  </si>
  <si>
    <t>Propojení se stávající kanalizací DN500</t>
  </si>
  <si>
    <t>PRO</t>
  </si>
  <si>
    <t>1.1.</t>
  </si>
  <si>
    <t>Vícevrstvý filtr z polyesterového laminátu praný vodou; A.1a,b</t>
  </si>
  <si>
    <t>Vícevrstvý pískový filtr z polyesterového laminátu praný vodou;</t>
  </si>
  <si>
    <t>pr.1600 mm, filtrační vrstva 1,0 m ;  připojení D 110</t>
  </si>
  <si>
    <t>filtrační výkon 68,3m3/h (jednoho filtru)</t>
  </si>
  <si>
    <t>filtrační rychlost 35m3/h/m2</t>
  </si>
  <si>
    <t>Vyrobeno z polyesteru a skelného vlákna ve zcela nekorozi -</t>
  </si>
  <si>
    <t>vním provedení, pracovní tlak 2,5kp/cm2</t>
  </si>
  <si>
    <t>- podstavec z polyesteru a skelného vlákna</t>
  </si>
  <si>
    <t>- kolektory a difuzory</t>
  </si>
  <si>
    <t>- boční vstupní výko</t>
  </si>
  <si>
    <t>- horní víko z polyesteru a skelného vlákna</t>
  </si>
  <si>
    <t>- odvzdušňovací ventil</t>
  </si>
  <si>
    <t>- ventil na vypouštění</t>
  </si>
  <si>
    <t>- baterie 5 ventilová</t>
  </si>
  <si>
    <t>- vč. filtrační náplně</t>
  </si>
  <si>
    <t>Unikátní filtrační médium -  Activated filter media s 95% podílem zeleného a hnědého skla, aktivovaný skelný filtrační materiál 0,5 - 1,0 mm ( 70% celkové filtrační náplně s filtrační schopností více než 95% částic o velikosti větší než 5 um, prokázáno certifikačním institutem) a aktivovaný skelný filtrační materiál 1,0 - 2,0 mm ( 30% celkové filtrační náplně), bio rezistentní filtrační materiál nevytváří bio film ve filtračním loži, nehrudkovatí a nedochází k vytváření preferenčních cest</t>
  </si>
  <si>
    <t>1.2.</t>
  </si>
  <si>
    <t>Horizontální oběhové čerpadlo filtrace  vč. předfiltru, A.2a,b</t>
  </si>
  <si>
    <t>Horizontální oběhové čerpadlo filtrace  vč. předfiltru,</t>
  </si>
  <si>
    <t>Q = 80 m3/h, H=14m, 7,5 kW vč. manometru</t>
  </si>
  <si>
    <t>- tělo čerpadla z polypropylenu</t>
  </si>
  <si>
    <t>- nerezová osa AISI 316</t>
  </si>
  <si>
    <t>- turbína plast noryl</t>
  </si>
  <si>
    <t>- krytí IP 55</t>
  </si>
  <si>
    <t>- 1450 ot. / min.</t>
  </si>
  <si>
    <t>- 50 Hz; 400V</t>
  </si>
  <si>
    <t>1.3.</t>
  </si>
  <si>
    <t>Oběhové čerpadlo pro praní filtrů A.3</t>
  </si>
  <si>
    <t>Oběhové čerpadlo pro praní filtrů</t>
  </si>
  <si>
    <t>Q = 84 m3/h, H=10m, 4 kW vč. manometru</t>
  </si>
  <si>
    <t>1.4.</t>
  </si>
  <si>
    <t>Automatická měřící a dávkovací stanice. A.4</t>
  </si>
  <si>
    <t>Automatická měřící a dávkovací stanice.</t>
  </si>
  <si>
    <t>Měřící a regulační zařízení vč. sond a měřící komory,</t>
  </si>
  <si>
    <t>je automatický regulátor kvality bazénové vody, který řídí chod</t>
  </si>
  <si>
    <t>bazénu a udržuje nastavené parametry vody.</t>
  </si>
  <si>
    <t>Napájení 230 V, 50 Hz; příkon 35 VA; krytí IP 62</t>
  </si>
  <si>
    <t>Měřené hodnoty: volný chlor, redox pot., pH, teplota</t>
  </si>
  <si>
    <t>Regulované hodnoty: volný chlor, pH, teplota</t>
  </si>
  <si>
    <t>1.5.</t>
  </si>
  <si>
    <t>Automatická dávkovací stanice složená z : A.7a-d</t>
  </si>
  <si>
    <t>Automatická dávkovací stanice složená z :</t>
  </si>
  <si>
    <t>dávkovacího čerpadla, nástěnná konzole,</t>
  </si>
  <si>
    <t>dávkovací zavedení s kulovým ventilem,</t>
  </si>
  <si>
    <t>záchytná jímka pod kanystry</t>
  </si>
  <si>
    <t>- 1 x peristaltické kontinuální dávkovací čerpadlo flokulantu</t>
  </si>
  <si>
    <t>- 1 x membránové dávkovací čerpadlo pH</t>
  </si>
  <si>
    <t>- 2 x membránové dávkovací čerpadlo Cl</t>
  </si>
  <si>
    <t>1.6.</t>
  </si>
  <si>
    <t>Zrychlovací čerpadlo pro měřenou vodu A.8</t>
  </si>
  <si>
    <t>Zrychlovací čerpadlo pro měřenou vodu</t>
  </si>
  <si>
    <t>4 m3/h, H=8m, 0,18 kW</t>
  </si>
  <si>
    <t>- turbína plastová</t>
  </si>
  <si>
    <t>- zachycovač hrubých nečistot</t>
  </si>
  <si>
    <t>- krytí IP 54</t>
  </si>
  <si>
    <t>- otáčky 2840 ot. / min.</t>
  </si>
  <si>
    <t>- jednofázový motor</t>
  </si>
  <si>
    <t>1.7.</t>
  </si>
  <si>
    <t>Elektroventil měřené vody DN32 A.9</t>
  </si>
  <si>
    <t>Elektroventil měřené vody DN32</t>
  </si>
  <si>
    <t>1.8.</t>
  </si>
  <si>
    <t>Průtokoměr digitální D200 A.16</t>
  </si>
  <si>
    <t>Průtokoměr digitální D200</t>
  </si>
  <si>
    <t>1.9.</t>
  </si>
  <si>
    <t>Impulzní vodoměr dopouštěné vody DN50 A.17</t>
  </si>
  <si>
    <t>Impulzní vodoměr dopouštěné vody DN50</t>
  </si>
  <si>
    <t>1.10.</t>
  </si>
  <si>
    <t>Elektroventil na dopouštěné vodě DN50 A.18</t>
  </si>
  <si>
    <t>Elektroventil na dopouštěné vodě DN50</t>
  </si>
  <si>
    <t>1.11.</t>
  </si>
  <si>
    <t>Filtr na hrubé nečistoty na dopouštěné vodě</t>
  </si>
  <si>
    <t>plastový filtr d=20", připojení 6/4", max. tlak 8 bar. Teplota max.</t>
  </si>
  <si>
    <t>50 oC, průtok max. 105l/min, vložka 20", polypropylen 80 uf</t>
  </si>
  <si>
    <t>1.12.</t>
  </si>
  <si>
    <t>Automatická tlaková stanice vč. frekvenčního měniče A.20</t>
  </si>
  <si>
    <t>Automatická tlaková stanice vč. frekvenčního měniče</t>
  </si>
  <si>
    <t>- digitální displej</t>
  </si>
  <si>
    <t>- tělo čerpadla z nerezové oceli AISI 304</t>
  </si>
  <si>
    <t>- oběžná kola a difuzory z noryl zesíleného skleněnými vlákny</t>
  </si>
  <si>
    <t>- konzola motoru ze slitiny hliníku</t>
  </si>
  <si>
    <t>- hřídel z nerezové oceli AISI 304</t>
  </si>
  <si>
    <t>- kluzné ložisko mosaz/nerezová ocel AISI 304</t>
  </si>
  <si>
    <t>- tlaková nádoba 8 l</t>
  </si>
  <si>
    <t>- maximální teplota : 40°C</t>
  </si>
  <si>
    <t>- čerpadlo 1,1kW</t>
  </si>
  <si>
    <t>- průtok 3 m3/h při H=40m.</t>
  </si>
  <si>
    <t>- připojení 1"</t>
  </si>
  <si>
    <t>- 230V</t>
  </si>
  <si>
    <t>1.13.</t>
  </si>
  <si>
    <t>Oběhové čerpadlo - skluzavka,  vč. předfiltru, A.21</t>
  </si>
  <si>
    <t>Oběhové čerpadlo - skluzavka,  vč. předfiltru,</t>
  </si>
  <si>
    <t>56 m3/h, H=10m, 3,0kW</t>
  </si>
  <si>
    <t>1.14.</t>
  </si>
  <si>
    <t>Oběhové čerpadlo - chrlič,  vč. předfiltru, A.22</t>
  </si>
  <si>
    <t>Oběhové čerpadlo - chrlič,  vč. předfiltru,</t>
  </si>
  <si>
    <t>107 m3/h, H=10m, 5,5kW</t>
  </si>
  <si>
    <t>1.15.</t>
  </si>
  <si>
    <t>Oběhové čerpadlo - malá skluzavka  vč. předfiltru, A.23</t>
  </si>
  <si>
    <t>Oběhové čerpadlo - malá skluzavka  vč. předfiltru,</t>
  </si>
  <si>
    <t>6 m3/h, H=8m, 0,25kW</t>
  </si>
  <si>
    <t>1.16.</t>
  </si>
  <si>
    <t>Oběhové čerpadlo - masážní trysky  vč. předfiltru, A.24</t>
  </si>
  <si>
    <t>Oběhové čerpadlo - masážní trysky  vč. předfiltru,</t>
  </si>
  <si>
    <t>16 m3/h, H=10m, 0,75kW</t>
  </si>
  <si>
    <t>- tělo čerpadla vyztuženo skelnými vlákny</t>
  </si>
  <si>
    <t>- 50 Hz; 230V</t>
  </si>
  <si>
    <t>1.17.</t>
  </si>
  <si>
    <t>Oběhové čerpadlo - fontánka  vč. předfiltru, A.25</t>
  </si>
  <si>
    <t>Oběhové čerpadlo - fontánka  vč. předfiltru,</t>
  </si>
  <si>
    <t>1.18.</t>
  </si>
  <si>
    <t>Oběhové čerpadlo - vodní zvon vč. předfiltru, A.26</t>
  </si>
  <si>
    <t>Oběhové čerpadlo - vodní zvon vč. předfiltru,</t>
  </si>
  <si>
    <t>20 m3/h, H=8m, 1,0kW</t>
  </si>
  <si>
    <t>1.19.</t>
  </si>
  <si>
    <t>Dmychadlo pro lavici - výkon 226 m3/h, tlak 15kPa; 2,2kW; A.27</t>
  </si>
  <si>
    <t>Dmychadlo pro lavici - výkon 226 m3/h, tlak 15kPa; 2,2kW;</t>
  </si>
  <si>
    <t>vč. filtru, tlumiče a odpouštěcího ventilu při rozběhu</t>
  </si>
  <si>
    <t>- plašť a oběžné kolo ze slitiny hliníku</t>
  </si>
  <si>
    <t>- hřídel - nerezová ocel</t>
  </si>
  <si>
    <t>1.20.</t>
  </si>
  <si>
    <t>Vyložení akumul.nádrže baz. folií PVC-P vystuženou tkaninou,</t>
  </si>
  <si>
    <t>tloušťka fólie 1,5mm, vč. kotvících prvků, přírub u prostupů</t>
  </si>
  <si>
    <t>podkladní geotextílie min. 350 g/m2</t>
  </si>
  <si>
    <t>Pol__0021</t>
  </si>
  <si>
    <t>- plocha dna a stěn nádrže vč. 10% prostřihu / hladká fólie/</t>
  </si>
  <si>
    <t>1.21.</t>
  </si>
  <si>
    <t>Zařízení staveniště</t>
  </si>
  <si>
    <t>1.22.</t>
  </si>
  <si>
    <t>Montáž, uvedení do provozu, doprava</t>
  </si>
  <si>
    <t>1.23.</t>
  </si>
  <si>
    <t>Komplexní zkoušky, základní provozní náplně pro komplexní</t>
  </si>
  <si>
    <t>zkoušky - proplachy a dezinfekce zařízení a potrubí, chemikálie</t>
  </si>
  <si>
    <t>pro první nadávkování, účast na zkouškách</t>
  </si>
  <si>
    <t>1.24.</t>
  </si>
  <si>
    <t>Skluzavka</t>
  </si>
  <si>
    <t>- nástupní výška 2,07m, délka 7,8m, světlá šířka 3m</t>
  </si>
  <si>
    <t>- dodávka a montáž ocelové konstrukce</t>
  </si>
  <si>
    <t>- laminátová koryta včetně montáže</t>
  </si>
  <si>
    <t>- nátěr ocelové konstrukce</t>
  </si>
  <si>
    <t>- zinkování ocelové konstrukce</t>
  </si>
  <si>
    <t>- vč. výrobní dokumentace a výpočtu reakcí na patky</t>
  </si>
  <si>
    <t>1.25.</t>
  </si>
  <si>
    <t>Polyethylenová záchytná jímka pro zachycení uniklé kapaliny</t>
  </si>
  <si>
    <t>- odnímatelný rošt</t>
  </si>
  <si>
    <t>- neklouzavá úprava roštu</t>
  </si>
  <si>
    <t>- vysoká chemická odolnost</t>
  </si>
  <si>
    <t>- 1600 x 800 x 150 mm</t>
  </si>
  <si>
    <t>1.26.</t>
  </si>
  <si>
    <t>- 1600 x 1600 x 150 mm</t>
  </si>
  <si>
    <t>vč. upevňovacího a montážníhomateriálu. Součástí tvarovek jednotlivých dimenzí jsou spojky,</t>
  </si>
  <si>
    <t>T-kusy, kolena, redukce, kompletní příruby vč. těsnění, šroubení,</t>
  </si>
  <si>
    <t>závitové spojky a navrtávací pásy se závitem. Úchyty pro</t>
  </si>
  <si>
    <t>potrubí PVC, konzoly,  úchyty a závitové tyče. vč. kulových</t>
  </si>
  <si>
    <t>kohoutů, uzavíracích klapek, kuželových zpětných ventilů</t>
  </si>
  <si>
    <t>uzavíracích zpětných klapek. PLATÍ PRO VČECHNY POTRUBÍ A TVAROVKY</t>
  </si>
  <si>
    <t>2,02</t>
  </si>
  <si>
    <t>vč. upevňovacího a montážního materiálu. Součástí tvarovek jednotlivých dimenzí jsou spojky,T-kusy, kolena, redukce, kompletní příruby vč. těsnění, šroubení,</t>
  </si>
  <si>
    <t>závitové spojky a navrtávací pásy se závitem. Úchyty pro potrubí PVC, konzoly,  úchyty a závitové tyče. vč. kulových  kohoutů, uzavíracích klapek, kuželových zpětných ventilů</t>
  </si>
  <si>
    <t>uzavíracích zpětných klapek.</t>
  </si>
  <si>
    <t>2,03</t>
  </si>
  <si>
    <t>Potrubí a tvarovky PPR D63</t>
  </si>
  <si>
    <t>2,04</t>
  </si>
  <si>
    <t>Potrubí a tvarovky PVC-U  D32</t>
  </si>
  <si>
    <t>2,05</t>
  </si>
  <si>
    <t>Potrubí a tvarovky PVC-U D40</t>
  </si>
  <si>
    <t>2,06</t>
  </si>
  <si>
    <t>Potrubí a tvarovky PVC-U D50</t>
  </si>
  <si>
    <t>2,07</t>
  </si>
  <si>
    <t>Potrubí a tvarovky PVC-U D63</t>
  </si>
  <si>
    <t>2,08</t>
  </si>
  <si>
    <t>Potrubí a tvarovky PVC-U D75</t>
  </si>
  <si>
    <t>2,09</t>
  </si>
  <si>
    <t>Potrubí a tvarovky PVC-U D90</t>
  </si>
  <si>
    <t>2,1</t>
  </si>
  <si>
    <t>Potrubí a tvarovky PVC-U D110</t>
  </si>
  <si>
    <t>2,11</t>
  </si>
  <si>
    <t>Potrubí a tvarovky PVC-U D125</t>
  </si>
  <si>
    <t>2,12</t>
  </si>
  <si>
    <t>Potrubí a tvarovky PVC-U D140</t>
  </si>
  <si>
    <t>2,13</t>
  </si>
  <si>
    <t>Potrubí a tvarovky PVC-U D160</t>
  </si>
  <si>
    <t>2,14</t>
  </si>
  <si>
    <t>Potrubí a tvarovky PVC-U D200</t>
  </si>
  <si>
    <t>2,15</t>
  </si>
  <si>
    <t>Potrubí a tvarovky PVC-U D225</t>
  </si>
  <si>
    <t>2,16</t>
  </si>
  <si>
    <t>Potrubí a tvarovky PVC-U D250</t>
  </si>
  <si>
    <t>2,17</t>
  </si>
  <si>
    <t>Potrubí a tvarovky PVC-U D315</t>
  </si>
  <si>
    <t>2,18</t>
  </si>
  <si>
    <t>Průhledítko D50</t>
  </si>
  <si>
    <t>2,19</t>
  </si>
  <si>
    <t>Potrubí a tvarovky PVC-C D63</t>
  </si>
  <si>
    <t>2,2</t>
  </si>
  <si>
    <t>Potrubí a tvarovky PVC-C D90</t>
  </si>
  <si>
    <t>2,21</t>
  </si>
  <si>
    <t>Potrubí a tvarovky KG D250</t>
  </si>
  <si>
    <t>2,22</t>
  </si>
  <si>
    <t>Potrubí a tvarovky PE  D32</t>
  </si>
  <si>
    <t>2,23</t>
  </si>
  <si>
    <t>Potrubí a tvarovky PE  D40</t>
  </si>
  <si>
    <t>2,23999999999999</t>
  </si>
  <si>
    <t>Lepidlo pro lepení PVC-U</t>
  </si>
  <si>
    <t>2,25</t>
  </si>
  <si>
    <t>Ředidlo pro lepení PVC-U</t>
  </si>
  <si>
    <t>2,25999999999999</t>
  </si>
  <si>
    <t>Montáž, uvedení do provozu, zkoušky, doprava</t>
  </si>
  <si>
    <t>3.1.</t>
  </si>
  <si>
    <t>Oběhové čerpadlo ohřevu</t>
  </si>
  <si>
    <t>23,2 m3/h, H=4m, 0,75 kW</t>
  </si>
  <si>
    <t>- turbína plast</t>
  </si>
  <si>
    <t>- 2840 ot. / min.</t>
  </si>
  <si>
    <t>3.2.</t>
  </si>
  <si>
    <t>Tepelné čerpadlo vzduch / voda</t>
  </si>
  <si>
    <t>tepelný výkon 60kW (vzduch 26°C, voda 26°C), COP&gt;6,8</t>
  </si>
  <si>
    <t>jmenovitý příkon 7,9 kW, max. příkon 10kW</t>
  </si>
  <si>
    <t>jmenovitý proud 15,2 A, max. proud 20A</t>
  </si>
  <si>
    <t>400V</t>
  </si>
  <si>
    <t>titanový výměník</t>
  </si>
  <si>
    <t>šroubový kompresor</t>
  </si>
  <si>
    <t>horizontální ventilátor</t>
  </si>
  <si>
    <t>3.3.</t>
  </si>
  <si>
    <t>Potrubí a tvarovky PVC-U vč. upevňovacího a montážního materiálu.</t>
  </si>
  <si>
    <t>Součástí tvarovek jednotlivých dimenzí jsou spojky,</t>
  </si>
  <si>
    <t>T-kusy, kolena, redukce, kompletní příruby vč. těsnění,</t>
  </si>
  <si>
    <t>šroubení, závitové spojky a navrtávací pásy se</t>
  </si>
  <si>
    <t>závitem. Úchyty pro potrubí PVC, konzoly,  úchyty a</t>
  </si>
  <si>
    <t>závitové tyče. vč. kulových kohoutů, uzavíracích klapek, kuželových zpětných ventilů</t>
  </si>
  <si>
    <t>3.4.</t>
  </si>
  <si>
    <t>Elektroinstalace, kabeláž, revize</t>
  </si>
  <si>
    <t>3.5.</t>
  </si>
  <si>
    <t>3.6.</t>
  </si>
  <si>
    <t>3.7.</t>
  </si>
  <si>
    <t>3.8.</t>
  </si>
  <si>
    <t>Stavební práce pro tepelné čerpadlo</t>
  </si>
  <si>
    <t>- zemní práce</t>
  </si>
  <si>
    <t>- betonový základ</t>
  </si>
  <si>
    <t>- podhrabová deska</t>
  </si>
  <si>
    <t>- geotextílie</t>
  </si>
  <si>
    <t>- tříděný štěrk</t>
  </si>
  <si>
    <t>- plot</t>
  </si>
  <si>
    <t>- sloupy</t>
  </si>
  <si>
    <t>3.9.</t>
  </si>
  <si>
    <t>Výrobní dokumentace</t>
  </si>
  <si>
    <t>Město Vizovice</t>
  </si>
  <si>
    <t>Masarykovo náměstí 1007</t>
  </si>
  <si>
    <t>763 12</t>
  </si>
  <si>
    <t>Vizovice</t>
  </si>
  <si>
    <t>002 84 653</t>
  </si>
  <si>
    <t>CZ 002 84 653</t>
  </si>
  <si>
    <t>HUTNÍ PROJEKT Frýdek-Místek a.s. - divize Uherské Hradiště</t>
  </si>
  <si>
    <t>Palackého náměstí 231</t>
  </si>
  <si>
    <t>686 11</t>
  </si>
  <si>
    <t>Uherské Hradiště</t>
  </si>
  <si>
    <t>451 93 584</t>
  </si>
  <si>
    <t>CZ 451 93 584</t>
  </si>
  <si>
    <t>Rozvody NN</t>
  </si>
</sst>
</file>

<file path=xl/styles.xml><?xml version="1.0" encoding="utf-8"?>
<styleSheet xmlns="http://schemas.openxmlformats.org/spreadsheetml/2006/main">
  <numFmts count="2">
    <numFmt numFmtId="164" formatCode="#,##0.0"/>
    <numFmt numFmtId="165" formatCode="#,##0.00000"/>
  </numFmts>
  <fonts count="22">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14"/>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97">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8" fillId="3" borderId="12" xfId="0" applyFont="1" applyFill="1" applyBorder="1" applyAlignment="1">
      <alignment horizontal="center" vertical="top" shrinkToFit="1"/>
    </xf>
    <xf numFmtId="165" fontId="8" fillId="3" borderId="12" xfId="0" applyNumberFormat="1" applyFont="1" applyFill="1" applyBorder="1" applyAlignment="1">
      <alignment vertical="top" shrinkToFit="1"/>
    </xf>
    <xf numFmtId="4" fontId="8" fillId="3" borderId="12"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0" fontId="19" fillId="0" borderId="0" xfId="0" applyNumberFormat="1" applyFont="1" applyAlignment="1">
      <alignment wrapText="1"/>
    </xf>
    <xf numFmtId="49" fontId="8" fillId="3" borderId="18" xfId="0" applyNumberFormat="1" applyFont="1" applyFill="1" applyBorder="1" applyAlignment="1">
      <alignment horizontal="left" vertical="top" wrapText="1"/>
    </xf>
    <xf numFmtId="49" fontId="17" fillId="0" borderId="43" xfId="0" applyNumberFormat="1" applyFont="1" applyBorder="1" applyAlignment="1">
      <alignment horizontal="left" vertical="top" wrapText="1"/>
    </xf>
    <xf numFmtId="49" fontId="17" fillId="0" borderId="40"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0" fillId="0" borderId="0" xfId="0" quotePrefix="1" applyNumberFormat="1" applyFont="1" applyBorder="1" applyAlignment="1">
      <alignment horizontal="left" vertical="top" wrapText="1"/>
    </xf>
    <xf numFmtId="165" fontId="17" fillId="4" borderId="0" xfId="0" applyNumberFormat="1" applyFont="1" applyFill="1" applyBorder="1" applyAlignment="1" applyProtection="1">
      <alignment vertical="top" shrinkToFit="1"/>
      <protection locked="0"/>
    </xf>
    <xf numFmtId="49" fontId="17" fillId="0" borderId="0" xfId="0" applyNumberFormat="1" applyFont="1" applyBorder="1" applyAlignment="1">
      <alignment horizontal="left" vertical="top" wrapTex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1" fillId="0" borderId="0" xfId="0" quotePrefix="1" applyNumberFormat="1" applyFont="1" applyBorder="1" applyAlignment="1">
      <alignment horizontal="left" vertical="top" wrapText="1"/>
    </xf>
    <xf numFmtId="49" fontId="18" fillId="0" borderId="0" xfId="0" applyNumberFormat="1" applyFont="1" applyBorder="1" applyAlignment="1">
      <alignment horizontal="left" vertical="top" wrapText="1"/>
    </xf>
    <xf numFmtId="0" fontId="8" fillId="0" borderId="6" xfId="0" applyFont="1" applyBorder="1" applyAlignment="1">
      <alignment horizontal="left" vertical="center" wrapText="1"/>
    </xf>
    <xf numFmtId="0" fontId="8" fillId="0" borderId="6" xfId="0" applyFont="1" applyBorder="1" applyAlignment="1">
      <alignment vertical="center"/>
    </xf>
    <xf numFmtId="0" fontId="8" fillId="0" borderId="0" xfId="0" applyFont="1" applyAlignment="1">
      <alignment horizontal="left" vertical="center"/>
    </xf>
    <xf numFmtId="49" fontId="8" fillId="4" borderId="6" xfId="0" applyNumberFormat="1" applyFont="1" applyFill="1" applyBorder="1" applyAlignment="1" applyProtection="1">
      <alignment horizontal="left" vertical="center" wrapText="1"/>
      <protection locked="0"/>
    </xf>
    <xf numFmtId="0" fontId="0" fillId="0" borderId="0" xfId="0" applyNumberFormat="1"/>
    <xf numFmtId="0" fontId="17" fillId="0" borderId="0" xfId="0" applyNumberFormat="1" applyFont="1" applyBorder="1" applyAlignment="1">
      <alignment vertical="top" shrinkToFit="1"/>
    </xf>
    <xf numFmtId="0" fontId="17" fillId="0" borderId="42" xfId="0" applyNumberFormat="1" applyFont="1" applyBorder="1" applyAlignment="1">
      <alignment vertical="top"/>
    </xf>
    <xf numFmtId="0" fontId="17" fillId="0" borderId="43" xfId="0" applyNumberFormat="1" applyFont="1" applyBorder="1" applyAlignment="1">
      <alignment vertical="top"/>
    </xf>
    <xf numFmtId="0" fontId="17" fillId="0" borderId="43" xfId="0" applyNumberFormat="1" applyFont="1" applyBorder="1" applyAlignment="1">
      <alignment horizontal="left" vertical="top" wrapText="1"/>
    </xf>
    <xf numFmtId="0" fontId="17" fillId="0" borderId="43" xfId="0" applyNumberFormat="1" applyFont="1" applyBorder="1" applyAlignment="1">
      <alignment horizontal="center" vertical="top" shrinkToFit="1"/>
    </xf>
    <xf numFmtId="0" fontId="17" fillId="0" borderId="43" xfId="0" applyNumberFormat="1" applyFont="1" applyBorder="1" applyAlignment="1">
      <alignment vertical="top" shrinkToFit="1"/>
    </xf>
    <xf numFmtId="0" fontId="17" fillId="4" borderId="43" xfId="0" applyNumberFormat="1" applyFont="1" applyFill="1" applyBorder="1" applyAlignment="1" applyProtection="1">
      <alignment vertical="top" shrinkToFit="1"/>
      <protection locked="0"/>
    </xf>
    <xf numFmtId="0" fontId="17" fillId="0" borderId="44" xfId="0" applyNumberFormat="1" applyFont="1" applyBorder="1" applyAlignment="1">
      <alignment vertical="top" shrinkToFit="1"/>
    </xf>
    <xf numFmtId="0" fontId="17" fillId="0" borderId="0" xfId="0" applyNumberFormat="1" applyFont="1"/>
    <xf numFmtId="0" fontId="17" fillId="0" borderId="39" xfId="0" applyNumberFormat="1" applyFont="1" applyBorder="1" applyAlignment="1">
      <alignment vertical="top"/>
    </xf>
    <xf numFmtId="0" fontId="17" fillId="0" borderId="40" xfId="0" applyNumberFormat="1" applyFont="1" applyBorder="1" applyAlignment="1">
      <alignment vertical="top"/>
    </xf>
    <xf numFmtId="0" fontId="17" fillId="0" borderId="40" xfId="0" applyNumberFormat="1" applyFont="1" applyBorder="1" applyAlignment="1">
      <alignment horizontal="left" vertical="top" wrapText="1"/>
    </xf>
    <xf numFmtId="0" fontId="17" fillId="0" borderId="40" xfId="0" applyNumberFormat="1" applyFont="1" applyBorder="1" applyAlignment="1">
      <alignment horizontal="center" vertical="top" shrinkToFit="1"/>
    </xf>
    <xf numFmtId="0" fontId="17" fillId="0" borderId="40" xfId="0" applyNumberFormat="1" applyFont="1" applyBorder="1" applyAlignment="1">
      <alignment vertical="top" shrinkToFit="1"/>
    </xf>
    <xf numFmtId="0" fontId="17" fillId="4" borderId="40" xfId="0" applyNumberFormat="1" applyFont="1" applyFill="1" applyBorder="1" applyAlignment="1" applyProtection="1">
      <alignment vertical="top" shrinkToFit="1"/>
      <protection locked="0"/>
    </xf>
    <xf numFmtId="0" fontId="17" fillId="0" borderId="41" xfId="0" applyNumberFormat="1" applyFont="1" applyBorder="1" applyAlignment="1">
      <alignment vertical="top" shrinkToFit="1"/>
    </xf>
    <xf numFmtId="49" fontId="8" fillId="4" borderId="0" xfId="0" applyNumberFormat="1" applyFont="1" applyFill="1" applyAlignment="1" applyProtection="1">
      <alignment horizontal="left" vertical="center"/>
      <protection locked="0"/>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8" fillId="0" borderId="18" xfId="0"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49" fontId="8" fillId="4" borderId="0" xfId="0" applyNumberFormat="1" applyFont="1" applyFill="1" applyAlignment="1" applyProtection="1">
      <alignment horizontal="left" vertical="center"/>
      <protection locked="0"/>
    </xf>
    <xf numFmtId="49" fontId="8" fillId="4" borderId="6" xfId="0" applyNumberFormat="1" applyFont="1" applyFill="1" applyBorder="1" applyAlignment="1" applyProtection="1">
      <alignment horizontal="left" vertical="center"/>
      <protection locked="0"/>
    </xf>
    <xf numFmtId="49" fontId="0" fillId="4" borderId="6" xfId="0" applyNumberFormat="1" applyFill="1" applyBorder="1" applyAlignment="1" applyProtection="1">
      <alignment horizontal="left" vertical="center"/>
      <protection locked="0"/>
    </xf>
    <xf numFmtId="49" fontId="8" fillId="4" borderId="18" xfId="0" applyNumberFormat="1" applyFont="1" applyFill="1" applyBorder="1" applyAlignment="1" applyProtection="1">
      <alignment horizontal="left" vertical="center"/>
      <protection locked="0"/>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0" fontId="0" fillId="0" borderId="0" xfId="0" applyNumberFormat="1" applyAlignment="1">
      <alignment wrapText="1"/>
    </xf>
    <xf numFmtId="4" fontId="8"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8" fillId="0" borderId="18" xfId="0" applyNumberFormat="1" applyFont="1" applyBorder="1" applyAlignment="1">
      <alignment horizontal="left" vertical="top" wrapText="1"/>
    </xf>
    <xf numFmtId="0" fontId="18" fillId="0" borderId="18" xfId="0" applyNumberFormat="1"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0" xfId="0" applyNumberFormat="1" applyFont="1" applyBorder="1" applyAlignment="1">
      <alignment horizontal="left" vertical="top" wrapText="1"/>
    </xf>
    <xf numFmtId="0" fontId="18"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0" fontId="17" fillId="0" borderId="18" xfId="0" applyNumberFormat="1" applyFont="1" applyBorder="1" applyAlignment="1">
      <alignment vertical="top" wrapText="1"/>
    </xf>
    <xf numFmtId="0" fontId="17" fillId="0" borderId="0" xfId="0" applyNumberFormat="1" applyFont="1" applyBorder="1" applyAlignment="1">
      <alignment horizontal="left" vertical="top" wrapText="1"/>
    </xf>
    <xf numFmtId="0" fontId="17" fillId="0" borderId="0" xfId="0" applyNumberFormat="1" applyFont="1" applyBorder="1" applyAlignment="1">
      <alignment vertical="top" wrapText="1"/>
    </xf>
  </cellXfs>
  <cellStyles count="2">
    <cellStyle name="normální" xfId="0" builtinId="0"/>
    <cellStyle name="normální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05APP\aplikace\BUILDpowerS\Templates\Rozpocty\Sablon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codeName="List1"/>
  <dimension ref="A1:G2"/>
  <sheetViews>
    <sheetView workbookViewId="0">
      <selection activeCell="A2" sqref="A2:G2"/>
    </sheetView>
  </sheetViews>
  <sheetFormatPr defaultRowHeight="12.75"/>
  <sheetData>
    <row r="1" spans="1:7">
      <c r="A1" s="21" t="s">
        <v>38</v>
      </c>
    </row>
    <row r="2" spans="1:7" ht="57.75" customHeight="1">
      <c r="A2" s="225" t="s">
        <v>39</v>
      </c>
      <c r="B2" s="225"/>
      <c r="C2" s="225"/>
      <c r="D2" s="225"/>
      <c r="E2" s="225"/>
      <c r="F2" s="225"/>
      <c r="G2" s="225"/>
    </row>
  </sheetData>
  <sheetProtection password="E49C"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140" activePane="bottomLeft" state="frozen"/>
      <selection pane="bottomLeft" activeCell="AA74" sqref="AA74"/>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0.140625"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56</v>
      </c>
      <c r="C3" s="285" t="s">
        <v>57</v>
      </c>
      <c r="D3" s="286"/>
      <c r="E3" s="286"/>
      <c r="F3" s="286"/>
      <c r="G3" s="287"/>
      <c r="AC3" s="119" t="s">
        <v>235</v>
      </c>
      <c r="AG3" t="s">
        <v>237</v>
      </c>
    </row>
    <row r="4" spans="1:60" ht="24.95" customHeight="1">
      <c r="A4" s="139" t="s">
        <v>9</v>
      </c>
      <c r="B4" s="140" t="s">
        <v>67</v>
      </c>
      <c r="C4" s="288" t="s">
        <v>68</v>
      </c>
      <c r="D4" s="289"/>
      <c r="E4" s="289"/>
      <c r="F4" s="289"/>
      <c r="G4" s="290"/>
      <c r="AG4" t="s">
        <v>238</v>
      </c>
    </row>
    <row r="5" spans="1:60">
      <c r="D5" s="10"/>
    </row>
    <row r="6" spans="1:60" ht="63.7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206</v>
      </c>
      <c r="C8" s="188" t="s">
        <v>207</v>
      </c>
      <c r="D8" s="165"/>
      <c r="E8" s="166"/>
      <c r="F8" s="167"/>
      <c r="G8" s="167">
        <f>SUMIF(AG9:AG22,"&lt;&gt;NOR",G9:G22)</f>
        <v>0</v>
      </c>
      <c r="H8" s="167"/>
      <c r="I8" s="167">
        <f>SUM(I9:I22)</f>
        <v>0</v>
      </c>
      <c r="J8" s="167"/>
      <c r="K8" s="167">
        <f>SUM(K9:K22)</f>
        <v>0</v>
      </c>
      <c r="L8" s="167"/>
      <c r="M8" s="167">
        <f>SUM(M9:M22)</f>
        <v>0</v>
      </c>
      <c r="N8" s="166"/>
      <c r="O8" s="166">
        <f>SUM(O9:O22)</f>
        <v>0.4200000000000001</v>
      </c>
      <c r="P8" s="166"/>
      <c r="Q8" s="166">
        <f>SUM(Q9:Q22)</f>
        <v>0</v>
      </c>
      <c r="R8" s="167"/>
      <c r="S8" s="167"/>
      <c r="T8" s="168"/>
      <c r="U8" s="162"/>
      <c r="V8" s="162">
        <f>SUM(V9:V22)</f>
        <v>200.70999999999998</v>
      </c>
      <c r="W8" s="162"/>
      <c r="X8" s="162"/>
      <c r="Y8" s="162"/>
      <c r="AG8" t="s">
        <v>262</v>
      </c>
    </row>
    <row r="9" spans="1:60" s="207" customFormat="1" ht="56.25" outlineLevel="1">
      <c r="A9" s="209">
        <v>1</v>
      </c>
      <c r="B9" s="210" t="s">
        <v>1306</v>
      </c>
      <c r="C9" s="211" t="s">
        <v>1307</v>
      </c>
      <c r="D9" s="212" t="s">
        <v>392</v>
      </c>
      <c r="E9" s="213">
        <v>50</v>
      </c>
      <c r="F9" s="214"/>
      <c r="G9" s="213">
        <f t="shared" ref="G9:G22" si="0">ROUND(E9*F9,2)</f>
        <v>0</v>
      </c>
      <c r="H9" s="214"/>
      <c r="I9" s="213">
        <f t="shared" ref="I9:I22" si="1">ROUND(E9*H9,2)</f>
        <v>0</v>
      </c>
      <c r="J9" s="214"/>
      <c r="K9" s="213">
        <f t="shared" ref="K9:K22" si="2">ROUND(E9*J9,2)</f>
        <v>0</v>
      </c>
      <c r="L9" s="213">
        <v>21</v>
      </c>
      <c r="M9" s="213">
        <f t="shared" ref="M9:M22" si="3">G9*(1+L9/100)</f>
        <v>0</v>
      </c>
      <c r="N9" s="213">
        <v>7.6000000000000004E-4</v>
      </c>
      <c r="O9" s="213">
        <f t="shared" ref="O9:O22" si="4">ROUND(E9*N9,2)</f>
        <v>0.04</v>
      </c>
      <c r="P9" s="213">
        <v>0</v>
      </c>
      <c r="Q9" s="213">
        <f t="shared" ref="Q9:Q22" si="5">ROUND(E9*P9,2)</f>
        <v>0</v>
      </c>
      <c r="R9" s="213" t="s">
        <v>379</v>
      </c>
      <c r="S9" s="213" t="s">
        <v>266</v>
      </c>
      <c r="T9" s="215" t="s">
        <v>266</v>
      </c>
      <c r="U9" s="208">
        <v>0</v>
      </c>
      <c r="V9" s="208">
        <f t="shared" ref="V9:V22" si="6">ROUND(E9*U9,2)</f>
        <v>0</v>
      </c>
      <c r="W9" s="208"/>
      <c r="X9" s="208" t="s">
        <v>380</v>
      </c>
      <c r="Y9" s="208" t="s">
        <v>269</v>
      </c>
      <c r="Z9" s="216"/>
      <c r="AA9" s="216"/>
      <c r="AB9" s="216"/>
      <c r="AC9" s="216"/>
      <c r="AD9" s="216"/>
      <c r="AE9" s="216"/>
      <c r="AF9" s="216"/>
      <c r="AG9" s="216" t="s">
        <v>381</v>
      </c>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row>
    <row r="10" spans="1:60" outlineLevel="1">
      <c r="A10" s="180">
        <v>2</v>
      </c>
      <c r="B10" s="181" t="s">
        <v>1308</v>
      </c>
      <c r="C10" s="189" t="s">
        <v>1309</v>
      </c>
      <c r="D10" s="182" t="s">
        <v>392</v>
      </c>
      <c r="E10" s="183">
        <v>650</v>
      </c>
      <c r="F10" s="184"/>
      <c r="G10" s="185">
        <f t="shared" si="0"/>
        <v>0</v>
      </c>
      <c r="H10" s="184"/>
      <c r="I10" s="185">
        <f t="shared" si="1"/>
        <v>0</v>
      </c>
      <c r="J10" s="184"/>
      <c r="K10" s="185">
        <f t="shared" si="2"/>
        <v>0</v>
      </c>
      <c r="L10" s="185">
        <v>21</v>
      </c>
      <c r="M10" s="185">
        <f t="shared" si="3"/>
        <v>0</v>
      </c>
      <c r="N10" s="183">
        <v>1.6000000000000001E-4</v>
      </c>
      <c r="O10" s="183">
        <f t="shared" si="4"/>
        <v>0.1</v>
      </c>
      <c r="P10" s="183">
        <v>0</v>
      </c>
      <c r="Q10" s="183">
        <f t="shared" si="5"/>
        <v>0</v>
      </c>
      <c r="R10" s="185" t="s">
        <v>222</v>
      </c>
      <c r="S10" s="185" t="s">
        <v>266</v>
      </c>
      <c r="T10" s="186" t="s">
        <v>266</v>
      </c>
      <c r="U10" s="157">
        <v>9.955E-2</v>
      </c>
      <c r="V10" s="157">
        <f t="shared" si="6"/>
        <v>64.709999999999994</v>
      </c>
      <c r="W10" s="157"/>
      <c r="X10" s="157" t="s">
        <v>312</v>
      </c>
      <c r="Y10" s="157" t="s">
        <v>269</v>
      </c>
      <c r="Z10" s="146"/>
      <c r="AA10" s="146"/>
      <c r="AB10" s="146"/>
      <c r="AC10" s="146"/>
      <c r="AD10" s="146"/>
      <c r="AE10" s="146"/>
      <c r="AF10" s="146"/>
      <c r="AG10" s="146" t="s">
        <v>313</v>
      </c>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row>
    <row r="11" spans="1:60" outlineLevel="1">
      <c r="A11" s="180">
        <v>3</v>
      </c>
      <c r="B11" s="181" t="s">
        <v>1310</v>
      </c>
      <c r="C11" s="189" t="s">
        <v>1311</v>
      </c>
      <c r="D11" s="182" t="s">
        <v>392</v>
      </c>
      <c r="E11" s="183">
        <v>50</v>
      </c>
      <c r="F11" s="184"/>
      <c r="G11" s="185">
        <f t="shared" si="0"/>
        <v>0</v>
      </c>
      <c r="H11" s="184"/>
      <c r="I11" s="185">
        <f t="shared" si="1"/>
        <v>0</v>
      </c>
      <c r="J11" s="184"/>
      <c r="K11" s="185">
        <f t="shared" si="2"/>
        <v>0</v>
      </c>
      <c r="L11" s="185">
        <v>21</v>
      </c>
      <c r="M11" s="185">
        <f t="shared" si="3"/>
        <v>0</v>
      </c>
      <c r="N11" s="183">
        <v>0</v>
      </c>
      <c r="O11" s="183">
        <f t="shared" si="4"/>
        <v>0</v>
      </c>
      <c r="P11" s="183">
        <v>0</v>
      </c>
      <c r="Q11" s="183">
        <f t="shared" si="5"/>
        <v>0</v>
      </c>
      <c r="R11" s="185" t="s">
        <v>222</v>
      </c>
      <c r="S11" s="185" t="s">
        <v>266</v>
      </c>
      <c r="T11" s="186" t="s">
        <v>266</v>
      </c>
      <c r="U11" s="157">
        <v>0.11586</v>
      </c>
      <c r="V11" s="157">
        <f t="shared" si="6"/>
        <v>5.79</v>
      </c>
      <c r="W11" s="157"/>
      <c r="X11" s="157" t="s">
        <v>312</v>
      </c>
      <c r="Y11" s="157" t="s">
        <v>269</v>
      </c>
      <c r="Z11" s="146"/>
      <c r="AA11" s="146"/>
      <c r="AB11" s="146"/>
      <c r="AC11" s="146"/>
      <c r="AD11" s="146"/>
      <c r="AE11" s="146"/>
      <c r="AF11" s="146"/>
      <c r="AG11" s="146" t="s">
        <v>313</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1">
      <c r="A12" s="180">
        <v>4</v>
      </c>
      <c r="B12" s="181" t="s">
        <v>1312</v>
      </c>
      <c r="C12" s="189" t="s">
        <v>1313</v>
      </c>
      <c r="D12" s="182" t="s">
        <v>392</v>
      </c>
      <c r="E12" s="183">
        <v>680</v>
      </c>
      <c r="F12" s="184"/>
      <c r="G12" s="185">
        <f t="shared" si="0"/>
        <v>0</v>
      </c>
      <c r="H12" s="184"/>
      <c r="I12" s="185">
        <f t="shared" si="1"/>
        <v>0</v>
      </c>
      <c r="J12" s="184"/>
      <c r="K12" s="185">
        <f t="shared" si="2"/>
        <v>0</v>
      </c>
      <c r="L12" s="185">
        <v>21</v>
      </c>
      <c r="M12" s="185">
        <f t="shared" si="3"/>
        <v>0</v>
      </c>
      <c r="N12" s="183">
        <v>2.3000000000000001E-4</v>
      </c>
      <c r="O12" s="183">
        <f t="shared" si="4"/>
        <v>0.16</v>
      </c>
      <c r="P12" s="183">
        <v>0</v>
      </c>
      <c r="Q12" s="183">
        <f t="shared" si="5"/>
        <v>0</v>
      </c>
      <c r="R12" s="185"/>
      <c r="S12" s="185" t="s">
        <v>266</v>
      </c>
      <c r="T12" s="186" t="s">
        <v>266</v>
      </c>
      <c r="U12" s="157">
        <v>9.955E-2</v>
      </c>
      <c r="V12" s="157">
        <f t="shared" si="6"/>
        <v>67.69</v>
      </c>
      <c r="W12" s="157"/>
      <c r="X12" s="157" t="s">
        <v>312</v>
      </c>
      <c r="Y12" s="157" t="s">
        <v>269</v>
      </c>
      <c r="Z12" s="146"/>
      <c r="AA12" s="146"/>
      <c r="AB12" s="146"/>
      <c r="AC12" s="146"/>
      <c r="AD12" s="146"/>
      <c r="AE12" s="146"/>
      <c r="AF12" s="146"/>
      <c r="AG12" s="146" t="s">
        <v>313</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1">
      <c r="A13" s="180">
        <v>5</v>
      </c>
      <c r="B13" s="181" t="s">
        <v>1314</v>
      </c>
      <c r="C13" s="189" t="s">
        <v>1315</v>
      </c>
      <c r="D13" s="182" t="s">
        <v>392</v>
      </c>
      <c r="E13" s="183">
        <v>50</v>
      </c>
      <c r="F13" s="184"/>
      <c r="G13" s="185">
        <f t="shared" si="0"/>
        <v>0</v>
      </c>
      <c r="H13" s="184"/>
      <c r="I13" s="185">
        <f t="shared" si="1"/>
        <v>0</v>
      </c>
      <c r="J13" s="184"/>
      <c r="K13" s="185">
        <f t="shared" si="2"/>
        <v>0</v>
      </c>
      <c r="L13" s="185">
        <v>21</v>
      </c>
      <c r="M13" s="185">
        <f t="shared" si="3"/>
        <v>0</v>
      </c>
      <c r="N13" s="183">
        <v>1.9000000000000001E-4</v>
      </c>
      <c r="O13" s="183">
        <f t="shared" si="4"/>
        <v>0.01</v>
      </c>
      <c r="P13" s="183">
        <v>0</v>
      </c>
      <c r="Q13" s="183">
        <f t="shared" si="5"/>
        <v>0</v>
      </c>
      <c r="R13" s="185"/>
      <c r="S13" s="185" t="s">
        <v>266</v>
      </c>
      <c r="T13" s="186" t="s">
        <v>266</v>
      </c>
      <c r="U13" s="157">
        <v>9.955E-2</v>
      </c>
      <c r="V13" s="157">
        <f t="shared" si="6"/>
        <v>4.9800000000000004</v>
      </c>
      <c r="W13" s="157"/>
      <c r="X13" s="157" t="s">
        <v>312</v>
      </c>
      <c r="Y13" s="157" t="s">
        <v>269</v>
      </c>
      <c r="Z13" s="146"/>
      <c r="AA13" s="146"/>
      <c r="AB13" s="146"/>
      <c r="AC13" s="146"/>
      <c r="AD13" s="146"/>
      <c r="AE13" s="146"/>
      <c r="AF13" s="146"/>
      <c r="AG13" s="146" t="s">
        <v>313</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1">
      <c r="A14" s="180">
        <v>6</v>
      </c>
      <c r="B14" s="181" t="s">
        <v>1316</v>
      </c>
      <c r="C14" s="189" t="s">
        <v>1317</v>
      </c>
      <c r="D14" s="182" t="s">
        <v>392</v>
      </c>
      <c r="E14" s="183">
        <v>220</v>
      </c>
      <c r="F14" s="184"/>
      <c r="G14" s="185">
        <f t="shared" si="0"/>
        <v>0</v>
      </c>
      <c r="H14" s="184"/>
      <c r="I14" s="185">
        <f t="shared" si="1"/>
        <v>0</v>
      </c>
      <c r="J14" s="184"/>
      <c r="K14" s="185">
        <f t="shared" si="2"/>
        <v>0</v>
      </c>
      <c r="L14" s="185">
        <v>21</v>
      </c>
      <c r="M14" s="185">
        <f t="shared" si="3"/>
        <v>0</v>
      </c>
      <c r="N14" s="183">
        <v>3.2000000000000003E-4</v>
      </c>
      <c r="O14" s="183">
        <f t="shared" si="4"/>
        <v>7.0000000000000007E-2</v>
      </c>
      <c r="P14" s="183">
        <v>0</v>
      </c>
      <c r="Q14" s="183">
        <f t="shared" si="5"/>
        <v>0</v>
      </c>
      <c r="R14" s="185"/>
      <c r="S14" s="185" t="s">
        <v>266</v>
      </c>
      <c r="T14" s="186" t="s">
        <v>266</v>
      </c>
      <c r="U14" s="157">
        <v>7.2459999999999997E-2</v>
      </c>
      <c r="V14" s="157">
        <f t="shared" si="6"/>
        <v>15.94</v>
      </c>
      <c r="W14" s="157"/>
      <c r="X14" s="157" t="s">
        <v>312</v>
      </c>
      <c r="Y14" s="157" t="s">
        <v>269</v>
      </c>
      <c r="Z14" s="146"/>
      <c r="AA14" s="146"/>
      <c r="AB14" s="146"/>
      <c r="AC14" s="146"/>
      <c r="AD14" s="146"/>
      <c r="AE14" s="146"/>
      <c r="AF14" s="146"/>
      <c r="AG14" s="146" t="s">
        <v>313</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1">
      <c r="A15" s="180">
        <v>7</v>
      </c>
      <c r="B15" s="181" t="s">
        <v>1318</v>
      </c>
      <c r="C15" s="189" t="s">
        <v>1319</v>
      </c>
      <c r="D15" s="182" t="s">
        <v>392</v>
      </c>
      <c r="E15" s="183">
        <v>90</v>
      </c>
      <c r="F15" s="184"/>
      <c r="G15" s="185">
        <f t="shared" si="0"/>
        <v>0</v>
      </c>
      <c r="H15" s="184"/>
      <c r="I15" s="185">
        <f t="shared" si="1"/>
        <v>0</v>
      </c>
      <c r="J15" s="184"/>
      <c r="K15" s="185">
        <f t="shared" si="2"/>
        <v>0</v>
      </c>
      <c r="L15" s="185">
        <v>21</v>
      </c>
      <c r="M15" s="185">
        <f t="shared" si="3"/>
        <v>0</v>
      </c>
      <c r="N15" s="183">
        <v>1.2E-4</v>
      </c>
      <c r="O15" s="183">
        <f t="shared" si="4"/>
        <v>0.01</v>
      </c>
      <c r="P15" s="183">
        <v>0</v>
      </c>
      <c r="Q15" s="183">
        <f t="shared" si="5"/>
        <v>0</v>
      </c>
      <c r="R15" s="185"/>
      <c r="S15" s="185" t="s">
        <v>266</v>
      </c>
      <c r="T15" s="186" t="s">
        <v>266</v>
      </c>
      <c r="U15" s="157">
        <v>9.0499999999999997E-2</v>
      </c>
      <c r="V15" s="157">
        <f t="shared" si="6"/>
        <v>8.15</v>
      </c>
      <c r="W15" s="157"/>
      <c r="X15" s="157" t="s">
        <v>312</v>
      </c>
      <c r="Y15" s="157" t="s">
        <v>269</v>
      </c>
      <c r="Z15" s="146"/>
      <c r="AA15" s="146"/>
      <c r="AB15" s="146"/>
      <c r="AC15" s="146"/>
      <c r="AD15" s="146"/>
      <c r="AE15" s="146"/>
      <c r="AF15" s="146"/>
      <c r="AG15" s="146" t="s">
        <v>313</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ht="22.5" outlineLevel="1">
      <c r="A16" s="180">
        <v>8</v>
      </c>
      <c r="B16" s="181" t="s">
        <v>1320</v>
      </c>
      <c r="C16" s="189" t="s">
        <v>1321</v>
      </c>
      <c r="D16" s="182" t="s">
        <v>392</v>
      </c>
      <c r="E16" s="183">
        <v>130</v>
      </c>
      <c r="F16" s="184"/>
      <c r="G16" s="185">
        <f t="shared" si="0"/>
        <v>0</v>
      </c>
      <c r="H16" s="184"/>
      <c r="I16" s="185">
        <f t="shared" si="1"/>
        <v>0</v>
      </c>
      <c r="J16" s="184"/>
      <c r="K16" s="185">
        <f t="shared" si="2"/>
        <v>0</v>
      </c>
      <c r="L16" s="185">
        <v>21</v>
      </c>
      <c r="M16" s="185">
        <f t="shared" si="3"/>
        <v>0</v>
      </c>
      <c r="N16" s="183">
        <v>6.0000000000000002E-5</v>
      </c>
      <c r="O16" s="183">
        <f t="shared" si="4"/>
        <v>0.01</v>
      </c>
      <c r="P16" s="183">
        <v>0</v>
      </c>
      <c r="Q16" s="183">
        <f t="shared" si="5"/>
        <v>0</v>
      </c>
      <c r="R16" s="185" t="s">
        <v>222</v>
      </c>
      <c r="S16" s="185" t="s">
        <v>266</v>
      </c>
      <c r="T16" s="186" t="s">
        <v>266</v>
      </c>
      <c r="U16" s="157">
        <v>9.0499999999999997E-2</v>
      </c>
      <c r="V16" s="157">
        <f t="shared" si="6"/>
        <v>11.77</v>
      </c>
      <c r="W16" s="157"/>
      <c r="X16" s="157" t="s">
        <v>312</v>
      </c>
      <c r="Y16" s="157" t="s">
        <v>269</v>
      </c>
      <c r="Z16" s="146"/>
      <c r="AA16" s="146"/>
      <c r="AB16" s="146"/>
      <c r="AC16" s="146"/>
      <c r="AD16" s="146"/>
      <c r="AE16" s="146"/>
      <c r="AF16" s="146"/>
      <c r="AG16" s="146" t="s">
        <v>313</v>
      </c>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outlineLevel="1">
      <c r="A17" s="180">
        <v>9</v>
      </c>
      <c r="B17" s="181" t="s">
        <v>1322</v>
      </c>
      <c r="C17" s="189" t="s">
        <v>1323</v>
      </c>
      <c r="D17" s="182" t="s">
        <v>682</v>
      </c>
      <c r="E17" s="183">
        <v>40</v>
      </c>
      <c r="F17" s="184"/>
      <c r="G17" s="185">
        <f t="shared" si="0"/>
        <v>0</v>
      </c>
      <c r="H17" s="184"/>
      <c r="I17" s="185">
        <f t="shared" si="1"/>
        <v>0</v>
      </c>
      <c r="J17" s="184"/>
      <c r="K17" s="185">
        <f t="shared" si="2"/>
        <v>0</v>
      </c>
      <c r="L17" s="185">
        <v>21</v>
      </c>
      <c r="M17" s="185">
        <f t="shared" si="3"/>
        <v>0</v>
      </c>
      <c r="N17" s="183">
        <v>2.5000000000000001E-4</v>
      </c>
      <c r="O17" s="183">
        <f t="shared" si="4"/>
        <v>0.01</v>
      </c>
      <c r="P17" s="183">
        <v>0</v>
      </c>
      <c r="Q17" s="183">
        <f t="shared" si="5"/>
        <v>0</v>
      </c>
      <c r="R17" s="185"/>
      <c r="S17" s="185" t="s">
        <v>266</v>
      </c>
      <c r="T17" s="186" t="s">
        <v>266</v>
      </c>
      <c r="U17" s="157">
        <v>0.26417000000000002</v>
      </c>
      <c r="V17" s="157">
        <f t="shared" si="6"/>
        <v>10.57</v>
      </c>
      <c r="W17" s="157"/>
      <c r="X17" s="157" t="s">
        <v>312</v>
      </c>
      <c r="Y17" s="157" t="s">
        <v>269</v>
      </c>
      <c r="Z17" s="146"/>
      <c r="AA17" s="146"/>
      <c r="AB17" s="146"/>
      <c r="AC17" s="146"/>
      <c r="AD17" s="146"/>
      <c r="AE17" s="146"/>
      <c r="AF17" s="146"/>
      <c r="AG17" s="146" t="s">
        <v>313</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1">
      <c r="A18" s="180">
        <v>10</v>
      </c>
      <c r="B18" s="181" t="s">
        <v>1324</v>
      </c>
      <c r="C18" s="189" t="s">
        <v>1325</v>
      </c>
      <c r="D18" s="182" t="s">
        <v>682</v>
      </c>
      <c r="E18" s="183">
        <v>220</v>
      </c>
      <c r="F18" s="184"/>
      <c r="G18" s="185">
        <f t="shared" si="0"/>
        <v>0</v>
      </c>
      <c r="H18" s="184"/>
      <c r="I18" s="185">
        <f t="shared" si="1"/>
        <v>0</v>
      </c>
      <c r="J18" s="184"/>
      <c r="K18" s="185">
        <f t="shared" si="2"/>
        <v>0</v>
      </c>
      <c r="L18" s="185">
        <v>21</v>
      </c>
      <c r="M18" s="185">
        <f t="shared" si="3"/>
        <v>0</v>
      </c>
      <c r="N18" s="183">
        <v>0</v>
      </c>
      <c r="O18" s="183">
        <f t="shared" si="4"/>
        <v>0</v>
      </c>
      <c r="P18" s="183">
        <v>0</v>
      </c>
      <c r="Q18" s="183">
        <f t="shared" si="5"/>
        <v>0</v>
      </c>
      <c r="R18" s="185"/>
      <c r="S18" s="185" t="s">
        <v>266</v>
      </c>
      <c r="T18" s="186" t="s">
        <v>266</v>
      </c>
      <c r="U18" s="157">
        <v>5.0500000000000003E-2</v>
      </c>
      <c r="V18" s="157">
        <f t="shared" si="6"/>
        <v>11.11</v>
      </c>
      <c r="W18" s="157"/>
      <c r="X18" s="157" t="s">
        <v>312</v>
      </c>
      <c r="Y18" s="157" t="s">
        <v>269</v>
      </c>
      <c r="Z18" s="146"/>
      <c r="AA18" s="146"/>
      <c r="AB18" s="146"/>
      <c r="AC18" s="146"/>
      <c r="AD18" s="146"/>
      <c r="AE18" s="146"/>
      <c r="AF18" s="146"/>
      <c r="AG18" s="146" t="s">
        <v>313</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1">
      <c r="A19" s="180">
        <v>11</v>
      </c>
      <c r="B19" s="181" t="s">
        <v>1326</v>
      </c>
      <c r="C19" s="189" t="s">
        <v>1327</v>
      </c>
      <c r="D19" s="182" t="s">
        <v>392</v>
      </c>
      <c r="E19" s="183">
        <v>45</v>
      </c>
      <c r="F19" s="184"/>
      <c r="G19" s="185">
        <f t="shared" si="0"/>
        <v>0</v>
      </c>
      <c r="H19" s="184"/>
      <c r="I19" s="185">
        <f t="shared" si="1"/>
        <v>0</v>
      </c>
      <c r="J19" s="184"/>
      <c r="K19" s="185">
        <f t="shared" si="2"/>
        <v>0</v>
      </c>
      <c r="L19" s="185">
        <v>21</v>
      </c>
      <c r="M19" s="185">
        <f t="shared" si="3"/>
        <v>0</v>
      </c>
      <c r="N19" s="183">
        <v>0</v>
      </c>
      <c r="O19" s="183">
        <f t="shared" si="4"/>
        <v>0</v>
      </c>
      <c r="P19" s="183">
        <v>0</v>
      </c>
      <c r="Q19" s="183">
        <f t="shared" si="5"/>
        <v>0</v>
      </c>
      <c r="R19" s="185"/>
      <c r="S19" s="185" t="s">
        <v>1328</v>
      </c>
      <c r="T19" s="186" t="s">
        <v>1328</v>
      </c>
      <c r="U19" s="157">
        <v>0</v>
      </c>
      <c r="V19" s="157">
        <f t="shared" si="6"/>
        <v>0</v>
      </c>
      <c r="W19" s="157"/>
      <c r="X19" s="157" t="s">
        <v>312</v>
      </c>
      <c r="Y19" s="157" t="s">
        <v>269</v>
      </c>
      <c r="Z19" s="146"/>
      <c r="AA19" s="146"/>
      <c r="AB19" s="146"/>
      <c r="AC19" s="146"/>
      <c r="AD19" s="146"/>
      <c r="AE19" s="146"/>
      <c r="AF19" s="146"/>
      <c r="AG19" s="146" t="s">
        <v>313</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1">
      <c r="A20" s="180">
        <v>12</v>
      </c>
      <c r="B20" s="181" t="s">
        <v>1329</v>
      </c>
      <c r="C20" s="189" t="s">
        <v>1330</v>
      </c>
      <c r="D20" s="182" t="s">
        <v>392</v>
      </c>
      <c r="E20" s="183">
        <v>80</v>
      </c>
      <c r="F20" s="184"/>
      <c r="G20" s="185">
        <f t="shared" si="0"/>
        <v>0</v>
      </c>
      <c r="H20" s="184"/>
      <c r="I20" s="185">
        <f t="shared" si="1"/>
        <v>0</v>
      </c>
      <c r="J20" s="184"/>
      <c r="K20" s="185">
        <f t="shared" si="2"/>
        <v>0</v>
      </c>
      <c r="L20" s="185">
        <v>21</v>
      </c>
      <c r="M20" s="185">
        <f t="shared" si="3"/>
        <v>0</v>
      </c>
      <c r="N20" s="183">
        <v>0</v>
      </c>
      <c r="O20" s="183">
        <f t="shared" si="4"/>
        <v>0</v>
      </c>
      <c r="P20" s="183">
        <v>0</v>
      </c>
      <c r="Q20" s="183">
        <f t="shared" si="5"/>
        <v>0</v>
      </c>
      <c r="R20" s="185"/>
      <c r="S20" s="185" t="s">
        <v>1328</v>
      </c>
      <c r="T20" s="186" t="s">
        <v>1328</v>
      </c>
      <c r="U20" s="157">
        <v>0</v>
      </c>
      <c r="V20" s="157">
        <f t="shared" si="6"/>
        <v>0</v>
      </c>
      <c r="W20" s="157"/>
      <c r="X20" s="157" t="s">
        <v>312</v>
      </c>
      <c r="Y20" s="157" t="s">
        <v>269</v>
      </c>
      <c r="Z20" s="146"/>
      <c r="AA20" s="146"/>
      <c r="AB20" s="146"/>
      <c r="AC20" s="146"/>
      <c r="AD20" s="146"/>
      <c r="AE20" s="146"/>
      <c r="AF20" s="146"/>
      <c r="AG20" s="146" t="s">
        <v>313</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ht="22.5" outlineLevel="1">
      <c r="A21" s="180">
        <v>13</v>
      </c>
      <c r="B21" s="181" t="s">
        <v>1331</v>
      </c>
      <c r="C21" s="189" t="s">
        <v>1332</v>
      </c>
      <c r="D21" s="182" t="s">
        <v>392</v>
      </c>
      <c r="E21" s="183">
        <v>45</v>
      </c>
      <c r="F21" s="184"/>
      <c r="G21" s="185">
        <f t="shared" si="0"/>
        <v>0</v>
      </c>
      <c r="H21" s="184"/>
      <c r="I21" s="185">
        <f t="shared" si="1"/>
        <v>0</v>
      </c>
      <c r="J21" s="184"/>
      <c r="K21" s="185">
        <f t="shared" si="2"/>
        <v>0</v>
      </c>
      <c r="L21" s="185">
        <v>21</v>
      </c>
      <c r="M21" s="185">
        <f t="shared" si="3"/>
        <v>0</v>
      </c>
      <c r="N21" s="183">
        <v>4.0000000000000003E-5</v>
      </c>
      <c r="O21" s="183">
        <f t="shared" si="4"/>
        <v>0</v>
      </c>
      <c r="P21" s="183">
        <v>0</v>
      </c>
      <c r="Q21" s="183">
        <f t="shared" si="5"/>
        <v>0</v>
      </c>
      <c r="R21" s="185" t="s">
        <v>379</v>
      </c>
      <c r="S21" s="185" t="s">
        <v>266</v>
      </c>
      <c r="T21" s="186" t="s">
        <v>266</v>
      </c>
      <c r="U21" s="157">
        <v>0</v>
      </c>
      <c r="V21" s="157">
        <f t="shared" si="6"/>
        <v>0</v>
      </c>
      <c r="W21" s="157"/>
      <c r="X21" s="157" t="s">
        <v>380</v>
      </c>
      <c r="Y21" s="157" t="s">
        <v>269</v>
      </c>
      <c r="Z21" s="146"/>
      <c r="AA21" s="146"/>
      <c r="AB21" s="146"/>
      <c r="AC21" s="146"/>
      <c r="AD21" s="146"/>
      <c r="AE21" s="146"/>
      <c r="AF21" s="146"/>
      <c r="AG21" s="146" t="s">
        <v>381</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ht="22.5" outlineLevel="1">
      <c r="A22" s="180">
        <v>14</v>
      </c>
      <c r="B22" s="181" t="s">
        <v>1333</v>
      </c>
      <c r="C22" s="189" t="s">
        <v>1334</v>
      </c>
      <c r="D22" s="182" t="s">
        <v>392</v>
      </c>
      <c r="E22" s="183">
        <v>80</v>
      </c>
      <c r="F22" s="184"/>
      <c r="G22" s="185">
        <f t="shared" si="0"/>
        <v>0</v>
      </c>
      <c r="H22" s="184"/>
      <c r="I22" s="185">
        <f t="shared" si="1"/>
        <v>0</v>
      </c>
      <c r="J22" s="184"/>
      <c r="K22" s="185">
        <f t="shared" si="2"/>
        <v>0</v>
      </c>
      <c r="L22" s="185">
        <v>21</v>
      </c>
      <c r="M22" s="185">
        <f t="shared" si="3"/>
        <v>0</v>
      </c>
      <c r="N22" s="183">
        <v>1.1E-4</v>
      </c>
      <c r="O22" s="183">
        <f t="shared" si="4"/>
        <v>0.01</v>
      </c>
      <c r="P22" s="183">
        <v>0</v>
      </c>
      <c r="Q22" s="183">
        <f t="shared" si="5"/>
        <v>0</v>
      </c>
      <c r="R22" s="185" t="s">
        <v>379</v>
      </c>
      <c r="S22" s="185" t="s">
        <v>266</v>
      </c>
      <c r="T22" s="186" t="s">
        <v>266</v>
      </c>
      <c r="U22" s="157">
        <v>0</v>
      </c>
      <c r="V22" s="157">
        <f t="shared" si="6"/>
        <v>0</v>
      </c>
      <c r="W22" s="157"/>
      <c r="X22" s="157" t="s">
        <v>380</v>
      </c>
      <c r="Y22" s="157" t="s">
        <v>269</v>
      </c>
      <c r="Z22" s="146"/>
      <c r="AA22" s="146"/>
      <c r="AB22" s="146"/>
      <c r="AC22" s="146"/>
      <c r="AD22" s="146"/>
      <c r="AE22" s="146"/>
      <c r="AF22" s="146"/>
      <c r="AG22" s="146" t="s">
        <v>381</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c r="A23" s="163" t="s">
        <v>261</v>
      </c>
      <c r="B23" s="164" t="s">
        <v>208</v>
      </c>
      <c r="C23" s="188" t="s">
        <v>209</v>
      </c>
      <c r="D23" s="165"/>
      <c r="E23" s="166"/>
      <c r="F23" s="167"/>
      <c r="G23" s="167">
        <f>SUMIF(AG24:AG29,"&lt;&gt;NOR",G24:G29)</f>
        <v>0</v>
      </c>
      <c r="H23" s="167"/>
      <c r="I23" s="167">
        <f>SUM(I24:I29)</f>
        <v>0</v>
      </c>
      <c r="J23" s="167"/>
      <c r="K23" s="167">
        <f>SUM(K24:K29)</f>
        <v>0</v>
      </c>
      <c r="L23" s="167"/>
      <c r="M23" s="167">
        <f>SUM(M24:M29)</f>
        <v>0</v>
      </c>
      <c r="N23" s="166"/>
      <c r="O23" s="166">
        <f>SUM(O24:O29)</f>
        <v>0.06</v>
      </c>
      <c r="P23" s="166"/>
      <c r="Q23" s="166">
        <f>SUM(Q24:Q29)</f>
        <v>0</v>
      </c>
      <c r="R23" s="167"/>
      <c r="S23" s="167"/>
      <c r="T23" s="168"/>
      <c r="U23" s="162"/>
      <c r="V23" s="162">
        <f>SUM(V24:V29)</f>
        <v>0</v>
      </c>
      <c r="W23" s="162"/>
      <c r="X23" s="162"/>
      <c r="Y23" s="162"/>
      <c r="AG23" t="s">
        <v>262</v>
      </c>
    </row>
    <row r="24" spans="1:60" outlineLevel="1">
      <c r="A24" s="173">
        <v>15</v>
      </c>
      <c r="B24" s="174" t="s">
        <v>1335</v>
      </c>
      <c r="C24" s="190" t="s">
        <v>1336</v>
      </c>
      <c r="D24" s="175" t="s">
        <v>682</v>
      </c>
      <c r="E24" s="176">
        <v>4</v>
      </c>
      <c r="F24" s="177"/>
      <c r="G24" s="178">
        <f>ROUND(E24*F24,2)</f>
        <v>0</v>
      </c>
      <c r="H24" s="177"/>
      <c r="I24" s="178">
        <f>ROUND(E24*H24,2)</f>
        <v>0</v>
      </c>
      <c r="J24" s="177"/>
      <c r="K24" s="178">
        <f>ROUND(E24*J24,2)</f>
        <v>0</v>
      </c>
      <c r="L24" s="178">
        <v>21</v>
      </c>
      <c r="M24" s="178">
        <f>G24*(1+L24/100)</f>
        <v>0</v>
      </c>
      <c r="N24" s="176">
        <v>6.0000000000000001E-3</v>
      </c>
      <c r="O24" s="176">
        <f>ROUND(E24*N24,2)</f>
        <v>0.02</v>
      </c>
      <c r="P24" s="176">
        <v>0</v>
      </c>
      <c r="Q24" s="176">
        <f>ROUND(E24*P24,2)</f>
        <v>0</v>
      </c>
      <c r="R24" s="178"/>
      <c r="S24" s="178" t="s">
        <v>481</v>
      </c>
      <c r="T24" s="179" t="s">
        <v>267</v>
      </c>
      <c r="U24" s="157">
        <v>0</v>
      </c>
      <c r="V24" s="157">
        <f>ROUND(E24*U24,2)</f>
        <v>0</v>
      </c>
      <c r="W24" s="157"/>
      <c r="X24" s="157" t="s">
        <v>380</v>
      </c>
      <c r="Y24" s="157" t="s">
        <v>269</v>
      </c>
      <c r="Z24" s="146"/>
      <c r="AA24" s="146"/>
      <c r="AB24" s="146"/>
      <c r="AC24" s="146"/>
      <c r="AD24" s="146"/>
      <c r="AE24" s="146"/>
      <c r="AF24" s="146"/>
      <c r="AG24" s="146" t="s">
        <v>381</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ht="22.5" outlineLevel="2">
      <c r="A25" s="153"/>
      <c r="B25" s="154"/>
      <c r="C25" s="282" t="s">
        <v>1337</v>
      </c>
      <c r="D25" s="283"/>
      <c r="E25" s="283"/>
      <c r="F25" s="283"/>
      <c r="G25" s="283"/>
      <c r="H25" s="157"/>
      <c r="I25" s="157"/>
      <c r="J25" s="157"/>
      <c r="K25" s="157"/>
      <c r="L25" s="157"/>
      <c r="M25" s="157"/>
      <c r="N25" s="156"/>
      <c r="O25" s="156"/>
      <c r="P25" s="156"/>
      <c r="Q25" s="156"/>
      <c r="R25" s="157"/>
      <c r="S25" s="157"/>
      <c r="T25" s="157"/>
      <c r="U25" s="157"/>
      <c r="V25" s="157"/>
      <c r="W25" s="157"/>
      <c r="X25" s="157"/>
      <c r="Y25" s="157"/>
      <c r="Z25" s="146"/>
      <c r="AA25" s="146"/>
      <c r="AB25" s="146"/>
      <c r="AC25" s="146"/>
      <c r="AD25" s="146"/>
      <c r="AE25" s="146"/>
      <c r="AF25" s="146"/>
      <c r="AG25" s="146" t="s">
        <v>278</v>
      </c>
      <c r="AH25" s="146"/>
      <c r="AI25" s="146"/>
      <c r="AJ25" s="146"/>
      <c r="AK25" s="146"/>
      <c r="AL25" s="146"/>
      <c r="AM25" s="146"/>
      <c r="AN25" s="146"/>
      <c r="AO25" s="146"/>
      <c r="AP25" s="146"/>
      <c r="AQ25" s="146"/>
      <c r="AR25" s="146"/>
      <c r="AS25" s="146"/>
      <c r="AT25" s="146"/>
      <c r="AU25" s="146"/>
      <c r="AV25" s="146"/>
      <c r="AW25" s="146"/>
      <c r="AX25" s="146"/>
      <c r="AY25" s="146"/>
      <c r="AZ25" s="146"/>
      <c r="BA25" s="187" t="str">
        <f>C25</f>
        <v>"B" Přisazené kruhové LED svítidlo. elektronický předřadník se stálým výstupem. Těleso: bílý polykarbonát. Difuzor: opálový polykarbonát. Elektrická Třída ochrany I, krytí IP65. Dodáváno s LED zdroji v barvě 4000K, 1900 lm, 21 W</v>
      </c>
      <c r="BB25" s="146"/>
      <c r="BC25" s="146"/>
      <c r="BD25" s="146"/>
      <c r="BE25" s="146"/>
      <c r="BF25" s="146"/>
      <c r="BG25" s="146"/>
      <c r="BH25" s="146"/>
    </row>
    <row r="26" spans="1:60" outlineLevel="1">
      <c r="A26" s="173">
        <v>16</v>
      </c>
      <c r="B26" s="174" t="s">
        <v>1338</v>
      </c>
      <c r="C26" s="190" t="s">
        <v>1339</v>
      </c>
      <c r="D26" s="175" t="s">
        <v>682</v>
      </c>
      <c r="E26" s="176">
        <v>1</v>
      </c>
      <c r="F26" s="177"/>
      <c r="G26" s="178">
        <f>ROUND(E26*F26,2)</f>
        <v>0</v>
      </c>
      <c r="H26" s="177"/>
      <c r="I26" s="178">
        <f>ROUND(E26*H26,2)</f>
        <v>0</v>
      </c>
      <c r="J26" s="177"/>
      <c r="K26" s="178">
        <f>ROUND(E26*J26,2)</f>
        <v>0</v>
      </c>
      <c r="L26" s="178">
        <v>21</v>
      </c>
      <c r="M26" s="178">
        <f>G26*(1+L26/100)</f>
        <v>0</v>
      </c>
      <c r="N26" s="176">
        <v>0</v>
      </c>
      <c r="O26" s="176">
        <f>ROUND(E26*N26,2)</f>
        <v>0</v>
      </c>
      <c r="P26" s="176">
        <v>0</v>
      </c>
      <c r="Q26" s="176">
        <f>ROUND(E26*P26,2)</f>
        <v>0</v>
      </c>
      <c r="R26" s="178"/>
      <c r="S26" s="178" t="s">
        <v>481</v>
      </c>
      <c r="T26" s="179" t="s">
        <v>497</v>
      </c>
      <c r="U26" s="157">
        <v>0</v>
      </c>
      <c r="V26" s="157">
        <f>ROUND(E26*U26,2)</f>
        <v>0</v>
      </c>
      <c r="W26" s="157"/>
      <c r="X26" s="157" t="s">
        <v>312</v>
      </c>
      <c r="Y26" s="157" t="s">
        <v>269</v>
      </c>
      <c r="Z26" s="146"/>
      <c r="AA26" s="146"/>
      <c r="AB26" s="146"/>
      <c r="AC26" s="146"/>
      <c r="AD26" s="146"/>
      <c r="AE26" s="146"/>
      <c r="AF26" s="146"/>
      <c r="AG26" s="146" t="s">
        <v>313</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ht="56.25" outlineLevel="2">
      <c r="A27" s="153"/>
      <c r="B27" s="154"/>
      <c r="C27" s="282" t="s">
        <v>1340</v>
      </c>
      <c r="D27" s="283"/>
      <c r="E27" s="283"/>
      <c r="F27" s="283"/>
      <c r="G27" s="283"/>
      <c r="H27" s="157"/>
      <c r="I27" s="157"/>
      <c r="J27" s="157"/>
      <c r="K27" s="157"/>
      <c r="L27" s="157"/>
      <c r="M27" s="157"/>
      <c r="N27" s="156"/>
      <c r="O27" s="156"/>
      <c r="P27" s="156"/>
      <c r="Q27" s="156"/>
      <c r="R27" s="157"/>
      <c r="S27" s="157"/>
      <c r="T27" s="157"/>
      <c r="U27" s="157"/>
      <c r="V27" s="157"/>
      <c r="W27" s="157"/>
      <c r="X27" s="157"/>
      <c r="Y27" s="157"/>
      <c r="Z27" s="146"/>
      <c r="AA27" s="146"/>
      <c r="AB27" s="146"/>
      <c r="AC27" s="146"/>
      <c r="AD27" s="146"/>
      <c r="AE27" s="146"/>
      <c r="AF27" s="146"/>
      <c r="AG27" s="146" t="s">
        <v>278</v>
      </c>
      <c r="AH27" s="146"/>
      <c r="AI27" s="146"/>
      <c r="AJ27" s="146"/>
      <c r="AK27" s="146"/>
      <c r="AL27" s="146"/>
      <c r="AM27" s="146"/>
      <c r="AN27" s="146"/>
      <c r="AO27" s="146"/>
      <c r="AP27" s="146"/>
      <c r="AQ27" s="146"/>
      <c r="AR27" s="146"/>
      <c r="AS27" s="146"/>
      <c r="AT27" s="146"/>
      <c r="AU27" s="146"/>
      <c r="AV27" s="146"/>
      <c r="AW27" s="146"/>
      <c r="AX27" s="146"/>
      <c r="AY27" s="146"/>
      <c r="AZ27" s="146"/>
      <c r="BA27" s="187" t="str">
        <f>C27</f>
        <v>"N" Kompaktní LED nouzové přisazené svítidlo, udržovaný nebo neudržovaný provoz nastavitelný technikem provádějícím instalaci. elektronický předřadník se stálým výstupem s 3-hodinovým nouzovým modulem, manuální test. Těleso a kryt: bílá polykarbonát. Difuzor: čirý polykarbonát. IP65, IK03, Elektrická Třída ochrany II. Připojení k síti prostřednictvím svorkovnice s okruhem vedeným dovnitř / ven. Upevnění pomocí čtyř šroubů se systémem BESA a možnostmi upevnění vedení. Dodáváno s LED zdroji v barvě 6500K.. Celkový výkon: 3 W Světelný tok: 94 lm</v>
      </c>
      <c r="BB27" s="146"/>
      <c r="BC27" s="146"/>
      <c r="BD27" s="146"/>
      <c r="BE27" s="146"/>
      <c r="BF27" s="146"/>
      <c r="BG27" s="146"/>
      <c r="BH27" s="146"/>
    </row>
    <row r="28" spans="1:60" outlineLevel="1">
      <c r="A28" s="173">
        <v>17</v>
      </c>
      <c r="B28" s="174" t="s">
        <v>1341</v>
      </c>
      <c r="C28" s="190" t="s">
        <v>1342</v>
      </c>
      <c r="D28" s="175" t="s">
        <v>682</v>
      </c>
      <c r="E28" s="176">
        <v>6</v>
      </c>
      <c r="F28" s="177"/>
      <c r="G28" s="178">
        <f>ROUND(E28*F28,2)</f>
        <v>0</v>
      </c>
      <c r="H28" s="177"/>
      <c r="I28" s="178">
        <f>ROUND(E28*H28,2)</f>
        <v>0</v>
      </c>
      <c r="J28" s="177"/>
      <c r="K28" s="178">
        <f>ROUND(E28*J28,2)</f>
        <v>0</v>
      </c>
      <c r="L28" s="178">
        <v>21</v>
      </c>
      <c r="M28" s="178">
        <f>G28*(1+L28/100)</f>
        <v>0</v>
      </c>
      <c r="N28" s="176">
        <v>6.0000000000000001E-3</v>
      </c>
      <c r="O28" s="176">
        <f>ROUND(E28*N28,2)</f>
        <v>0.04</v>
      </c>
      <c r="P28" s="176">
        <v>0</v>
      </c>
      <c r="Q28" s="176">
        <f>ROUND(E28*P28,2)</f>
        <v>0</v>
      </c>
      <c r="R28" s="178"/>
      <c r="S28" s="178" t="s">
        <v>481</v>
      </c>
      <c r="T28" s="179" t="s">
        <v>267</v>
      </c>
      <c r="U28" s="157">
        <v>0</v>
      </c>
      <c r="V28" s="157">
        <f>ROUND(E28*U28,2)</f>
        <v>0</v>
      </c>
      <c r="W28" s="157"/>
      <c r="X28" s="157" t="s">
        <v>380</v>
      </c>
      <c r="Y28" s="157" t="s">
        <v>269</v>
      </c>
      <c r="Z28" s="146"/>
      <c r="AA28" s="146"/>
      <c r="AB28" s="146"/>
      <c r="AC28" s="146"/>
      <c r="AD28" s="146"/>
      <c r="AE28" s="146"/>
      <c r="AF28" s="146"/>
      <c r="AG28" s="146" t="s">
        <v>381</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ht="45" outlineLevel="2">
      <c r="A29" s="153"/>
      <c r="B29" s="154"/>
      <c r="C29" s="282" t="s">
        <v>1343</v>
      </c>
      <c r="D29" s="283"/>
      <c r="E29" s="283"/>
      <c r="F29" s="283"/>
      <c r="G29" s="283"/>
      <c r="H29" s="157"/>
      <c r="I29" s="157"/>
      <c r="J29" s="157"/>
      <c r="K29" s="157"/>
      <c r="L29" s="157"/>
      <c r="M29" s="157"/>
      <c r="N29" s="156"/>
      <c r="O29" s="156"/>
      <c r="P29" s="156"/>
      <c r="Q29" s="156"/>
      <c r="R29" s="157"/>
      <c r="S29" s="157"/>
      <c r="T29" s="157"/>
      <c r="U29" s="157"/>
      <c r="V29" s="157"/>
      <c r="W29" s="157"/>
      <c r="X29" s="157"/>
      <c r="Y29" s="157"/>
      <c r="Z29" s="146"/>
      <c r="AA29" s="146"/>
      <c r="AB29" s="146"/>
      <c r="AC29" s="146"/>
      <c r="AD29" s="146"/>
      <c r="AE29" s="146"/>
      <c r="AF29" s="146"/>
      <c r="AG29" s="146" t="s">
        <v>278</v>
      </c>
      <c r="AH29" s="146"/>
      <c r="AI29" s="146"/>
      <c r="AJ29" s="146"/>
      <c r="AK29" s="146"/>
      <c r="AL29" s="146"/>
      <c r="AM29" s="146"/>
      <c r="AN29" s="146"/>
      <c r="AO29" s="146"/>
      <c r="AP29" s="146"/>
      <c r="AQ29" s="146"/>
      <c r="AR29" s="146"/>
      <c r="AS29" s="146"/>
      <c r="AT29" s="146"/>
      <c r="AU29" s="146"/>
      <c r="AV29" s="146"/>
      <c r="AW29" s="146"/>
      <c r="AX29" s="146"/>
      <c r="AY29" s="146"/>
      <c r="AZ29" s="146"/>
      <c r="BA29" s="187" t="str">
        <f>C29</f>
        <v>"A" Průmyslové LED svítidlo ve vysokém krytí IP65. elektronický předřadník se stálým výstupem. Třída ochrany I. Těleso: polykarbonát v barvě světlešedá. Difuzor: polykarbonát s lineárními prizmaty. Bezpečnostní upínací spony: nerezová ocel. Pro přisazenou nebo závěsnou montáž. Konzoly Quick-fix, pro snadnou přisazenou montáž, jsou součástí dodávky. Montážní sady pro zavěšení na řetízek, na průběžný drát a trubkové závěsy jsou dostupné jako příslušenství. Dodáváno s LED zdroji v barvě 4000K. 4300 lm  34W</v>
      </c>
      <c r="BB29" s="146"/>
      <c r="BC29" s="146"/>
      <c r="BD29" s="146"/>
      <c r="BE29" s="146"/>
      <c r="BF29" s="146"/>
      <c r="BG29" s="146"/>
      <c r="BH29" s="146"/>
    </row>
    <row r="30" spans="1:60">
      <c r="A30" s="163" t="s">
        <v>261</v>
      </c>
      <c r="B30" s="164" t="s">
        <v>210</v>
      </c>
      <c r="C30" s="188" t="s">
        <v>211</v>
      </c>
      <c r="D30" s="165"/>
      <c r="E30" s="166"/>
      <c r="F30" s="167"/>
      <c r="G30" s="167">
        <f>SUMIF(AG31:AG53,"&lt;&gt;NOR",G31:G53)</f>
        <v>0</v>
      </c>
      <c r="H30" s="167"/>
      <c r="I30" s="167">
        <f>SUM(I31:I53)</f>
        <v>0</v>
      </c>
      <c r="J30" s="167"/>
      <c r="K30" s="167">
        <f>SUM(K31:K53)</f>
        <v>0</v>
      </c>
      <c r="L30" s="167"/>
      <c r="M30" s="167">
        <f>SUM(M31:M53)</f>
        <v>0</v>
      </c>
      <c r="N30" s="166"/>
      <c r="O30" s="166">
        <f>SUM(O31:O53)</f>
        <v>0</v>
      </c>
      <c r="P30" s="166"/>
      <c r="Q30" s="166">
        <f>SUM(Q31:Q53)</f>
        <v>0</v>
      </c>
      <c r="R30" s="167"/>
      <c r="S30" s="167"/>
      <c r="T30" s="168"/>
      <c r="U30" s="162"/>
      <c r="V30" s="162">
        <f>SUM(V31:V53)</f>
        <v>22.35</v>
      </c>
      <c r="W30" s="162"/>
      <c r="X30" s="162"/>
      <c r="Y30" s="162"/>
      <c r="AG30" t="s">
        <v>262</v>
      </c>
    </row>
    <row r="31" spans="1:60" ht="22.5" outlineLevel="1">
      <c r="A31" s="180">
        <v>18</v>
      </c>
      <c r="B31" s="181" t="s">
        <v>1344</v>
      </c>
      <c r="C31" s="189" t="s">
        <v>1345</v>
      </c>
      <c r="D31" s="182" t="s">
        <v>682</v>
      </c>
      <c r="E31" s="183">
        <v>2</v>
      </c>
      <c r="F31" s="184"/>
      <c r="G31" s="185">
        <f t="shared" ref="G31:G39" si="7">ROUND(E31*F31,2)</f>
        <v>0</v>
      </c>
      <c r="H31" s="184"/>
      <c r="I31" s="185">
        <f t="shared" ref="I31:I39" si="8">ROUND(E31*H31,2)</f>
        <v>0</v>
      </c>
      <c r="J31" s="184"/>
      <c r="K31" s="185">
        <f t="shared" ref="K31:K39" si="9">ROUND(E31*J31,2)</f>
        <v>0</v>
      </c>
      <c r="L31" s="185">
        <v>21</v>
      </c>
      <c r="M31" s="185">
        <f t="shared" ref="M31:M39" si="10">G31*(1+L31/100)</f>
        <v>0</v>
      </c>
      <c r="N31" s="183">
        <v>4.0000000000000003E-5</v>
      </c>
      <c r="O31" s="183">
        <f t="shared" ref="O31:O39" si="11">ROUND(E31*N31,2)</f>
        <v>0</v>
      </c>
      <c r="P31" s="183">
        <v>0</v>
      </c>
      <c r="Q31" s="183">
        <f t="shared" ref="Q31:Q39" si="12">ROUND(E31*P31,2)</f>
        <v>0</v>
      </c>
      <c r="R31" s="185" t="s">
        <v>222</v>
      </c>
      <c r="S31" s="185" t="s">
        <v>266</v>
      </c>
      <c r="T31" s="186" t="s">
        <v>266</v>
      </c>
      <c r="U31" s="157">
        <v>0.39</v>
      </c>
      <c r="V31" s="157">
        <f t="shared" ref="V31:V39" si="13">ROUND(E31*U31,2)</f>
        <v>0.78</v>
      </c>
      <c r="W31" s="157"/>
      <c r="X31" s="157" t="s">
        <v>312</v>
      </c>
      <c r="Y31" s="157" t="s">
        <v>269</v>
      </c>
      <c r="Z31" s="146"/>
      <c r="AA31" s="146"/>
      <c r="AB31" s="146"/>
      <c r="AC31" s="146"/>
      <c r="AD31" s="146"/>
      <c r="AE31" s="146"/>
      <c r="AF31" s="146"/>
      <c r="AG31" s="146" t="s">
        <v>313</v>
      </c>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ht="22.5" outlineLevel="1">
      <c r="A32" s="180">
        <v>19</v>
      </c>
      <c r="B32" s="181" t="s">
        <v>1346</v>
      </c>
      <c r="C32" s="189" t="s">
        <v>1347</v>
      </c>
      <c r="D32" s="182" t="s">
        <v>682</v>
      </c>
      <c r="E32" s="183">
        <v>2</v>
      </c>
      <c r="F32" s="184"/>
      <c r="G32" s="185">
        <f t="shared" si="7"/>
        <v>0</v>
      </c>
      <c r="H32" s="184"/>
      <c r="I32" s="185">
        <f t="shared" si="8"/>
        <v>0</v>
      </c>
      <c r="J32" s="184"/>
      <c r="K32" s="185">
        <f t="shared" si="9"/>
        <v>0</v>
      </c>
      <c r="L32" s="185">
        <v>21</v>
      </c>
      <c r="M32" s="185">
        <f t="shared" si="10"/>
        <v>0</v>
      </c>
      <c r="N32" s="183">
        <v>1.1E-4</v>
      </c>
      <c r="O32" s="183">
        <f t="shared" si="11"/>
        <v>0</v>
      </c>
      <c r="P32" s="183">
        <v>0</v>
      </c>
      <c r="Q32" s="183">
        <f t="shared" si="12"/>
        <v>0</v>
      </c>
      <c r="R32" s="185" t="s">
        <v>222</v>
      </c>
      <c r="S32" s="185" t="s">
        <v>266</v>
      </c>
      <c r="T32" s="186" t="s">
        <v>266</v>
      </c>
      <c r="U32" s="157">
        <v>0.13</v>
      </c>
      <c r="V32" s="157">
        <f t="shared" si="13"/>
        <v>0.26</v>
      </c>
      <c r="W32" s="157"/>
      <c r="X32" s="157" t="s">
        <v>312</v>
      </c>
      <c r="Y32" s="157" t="s">
        <v>269</v>
      </c>
      <c r="Z32" s="146"/>
      <c r="AA32" s="146"/>
      <c r="AB32" s="146"/>
      <c r="AC32" s="146"/>
      <c r="AD32" s="146"/>
      <c r="AE32" s="146"/>
      <c r="AF32" s="146"/>
      <c r="AG32" s="146" t="s">
        <v>313</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1">
      <c r="A33" s="180">
        <v>20</v>
      </c>
      <c r="B33" s="181" t="s">
        <v>1348</v>
      </c>
      <c r="C33" s="189" t="s">
        <v>1349</v>
      </c>
      <c r="D33" s="182" t="s">
        <v>682</v>
      </c>
      <c r="E33" s="183">
        <v>1</v>
      </c>
      <c r="F33" s="184"/>
      <c r="G33" s="185">
        <f t="shared" si="7"/>
        <v>0</v>
      </c>
      <c r="H33" s="184"/>
      <c r="I33" s="185">
        <f t="shared" si="8"/>
        <v>0</v>
      </c>
      <c r="J33" s="184"/>
      <c r="K33" s="185">
        <f t="shared" si="9"/>
        <v>0</v>
      </c>
      <c r="L33" s="185">
        <v>21</v>
      </c>
      <c r="M33" s="185">
        <f t="shared" si="10"/>
        <v>0</v>
      </c>
      <c r="N33" s="183">
        <v>4.0000000000000003E-5</v>
      </c>
      <c r="O33" s="183">
        <f t="shared" si="11"/>
        <v>0</v>
      </c>
      <c r="P33" s="183">
        <v>0</v>
      </c>
      <c r="Q33" s="183">
        <f t="shared" si="12"/>
        <v>0</v>
      </c>
      <c r="R33" s="185"/>
      <c r="S33" s="185" t="s">
        <v>481</v>
      </c>
      <c r="T33" s="186" t="s">
        <v>497</v>
      </c>
      <c r="U33" s="157">
        <v>0.39</v>
      </c>
      <c r="V33" s="157">
        <f t="shared" si="13"/>
        <v>0.39</v>
      </c>
      <c r="W33" s="157"/>
      <c r="X33" s="157" t="s">
        <v>312</v>
      </c>
      <c r="Y33" s="157" t="s">
        <v>269</v>
      </c>
      <c r="Z33" s="146"/>
      <c r="AA33" s="146"/>
      <c r="AB33" s="146"/>
      <c r="AC33" s="146"/>
      <c r="AD33" s="146"/>
      <c r="AE33" s="146"/>
      <c r="AF33" s="146"/>
      <c r="AG33" s="146" t="s">
        <v>313</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1">
      <c r="A34" s="180">
        <v>21</v>
      </c>
      <c r="B34" s="181" t="s">
        <v>1350</v>
      </c>
      <c r="C34" s="189" t="s">
        <v>1351</v>
      </c>
      <c r="D34" s="182" t="s">
        <v>682</v>
      </c>
      <c r="E34" s="183">
        <v>7</v>
      </c>
      <c r="F34" s="184"/>
      <c r="G34" s="185">
        <f t="shared" si="7"/>
        <v>0</v>
      </c>
      <c r="H34" s="184"/>
      <c r="I34" s="185">
        <f t="shared" si="8"/>
        <v>0</v>
      </c>
      <c r="J34" s="184"/>
      <c r="K34" s="185">
        <f t="shared" si="9"/>
        <v>0</v>
      </c>
      <c r="L34" s="185">
        <v>21</v>
      </c>
      <c r="M34" s="185">
        <f t="shared" si="10"/>
        <v>0</v>
      </c>
      <c r="N34" s="183">
        <v>1.1E-4</v>
      </c>
      <c r="O34" s="183">
        <f t="shared" si="11"/>
        <v>0</v>
      </c>
      <c r="P34" s="183">
        <v>0</v>
      </c>
      <c r="Q34" s="183">
        <f t="shared" si="12"/>
        <v>0</v>
      </c>
      <c r="R34" s="185"/>
      <c r="S34" s="185" t="s">
        <v>481</v>
      </c>
      <c r="T34" s="186" t="s">
        <v>497</v>
      </c>
      <c r="U34" s="157">
        <v>0.13</v>
      </c>
      <c r="V34" s="157">
        <f t="shared" si="13"/>
        <v>0.91</v>
      </c>
      <c r="W34" s="157"/>
      <c r="X34" s="157" t="s">
        <v>312</v>
      </c>
      <c r="Y34" s="157" t="s">
        <v>269</v>
      </c>
      <c r="Z34" s="146"/>
      <c r="AA34" s="146"/>
      <c r="AB34" s="146"/>
      <c r="AC34" s="146"/>
      <c r="AD34" s="146"/>
      <c r="AE34" s="146"/>
      <c r="AF34" s="146"/>
      <c r="AG34" s="146" t="s">
        <v>313</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1">
      <c r="A35" s="180">
        <v>22</v>
      </c>
      <c r="B35" s="181" t="s">
        <v>1352</v>
      </c>
      <c r="C35" s="189" t="s">
        <v>1353</v>
      </c>
      <c r="D35" s="182" t="s">
        <v>682</v>
      </c>
      <c r="E35" s="183">
        <v>8</v>
      </c>
      <c r="F35" s="184"/>
      <c r="G35" s="185">
        <f t="shared" si="7"/>
        <v>0</v>
      </c>
      <c r="H35" s="184"/>
      <c r="I35" s="185">
        <f t="shared" si="8"/>
        <v>0</v>
      </c>
      <c r="J35" s="184"/>
      <c r="K35" s="185">
        <f t="shared" si="9"/>
        <v>0</v>
      </c>
      <c r="L35" s="185">
        <v>21</v>
      </c>
      <c r="M35" s="185">
        <f t="shared" si="10"/>
        <v>0</v>
      </c>
      <c r="N35" s="183">
        <v>0</v>
      </c>
      <c r="O35" s="183">
        <f t="shared" si="11"/>
        <v>0</v>
      </c>
      <c r="P35" s="183">
        <v>0</v>
      </c>
      <c r="Q35" s="183">
        <f t="shared" si="12"/>
        <v>0</v>
      </c>
      <c r="R35" s="185"/>
      <c r="S35" s="185" t="s">
        <v>481</v>
      </c>
      <c r="T35" s="186" t="s">
        <v>497</v>
      </c>
      <c r="U35" s="157">
        <v>0.69567000000000001</v>
      </c>
      <c r="V35" s="157">
        <f t="shared" si="13"/>
        <v>5.57</v>
      </c>
      <c r="W35" s="157"/>
      <c r="X35" s="157" t="s">
        <v>312</v>
      </c>
      <c r="Y35" s="157" t="s">
        <v>269</v>
      </c>
      <c r="Z35" s="146"/>
      <c r="AA35" s="146"/>
      <c r="AB35" s="146"/>
      <c r="AC35" s="146"/>
      <c r="AD35" s="146"/>
      <c r="AE35" s="146"/>
      <c r="AF35" s="146"/>
      <c r="AG35" s="146" t="s">
        <v>313</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ht="22.5" outlineLevel="1">
      <c r="A36" s="180">
        <v>23</v>
      </c>
      <c r="B36" s="181" t="s">
        <v>1354</v>
      </c>
      <c r="C36" s="189" t="s">
        <v>1355</v>
      </c>
      <c r="D36" s="182" t="s">
        <v>682</v>
      </c>
      <c r="E36" s="183">
        <v>8</v>
      </c>
      <c r="F36" s="184"/>
      <c r="G36" s="185">
        <f t="shared" si="7"/>
        <v>0</v>
      </c>
      <c r="H36" s="184"/>
      <c r="I36" s="185">
        <f t="shared" si="8"/>
        <v>0</v>
      </c>
      <c r="J36" s="184"/>
      <c r="K36" s="185">
        <f t="shared" si="9"/>
        <v>0</v>
      </c>
      <c r="L36" s="185">
        <v>21</v>
      </c>
      <c r="M36" s="185">
        <f t="shared" si="10"/>
        <v>0</v>
      </c>
      <c r="N36" s="183">
        <v>0</v>
      </c>
      <c r="O36" s="183">
        <f t="shared" si="11"/>
        <v>0</v>
      </c>
      <c r="P36" s="183">
        <v>0</v>
      </c>
      <c r="Q36" s="183">
        <f t="shared" si="12"/>
        <v>0</v>
      </c>
      <c r="R36" s="185" t="s">
        <v>222</v>
      </c>
      <c r="S36" s="185" t="s">
        <v>266</v>
      </c>
      <c r="T36" s="186" t="s">
        <v>266</v>
      </c>
      <c r="U36" s="157">
        <v>0.50600000000000001</v>
      </c>
      <c r="V36" s="157">
        <f t="shared" si="13"/>
        <v>4.05</v>
      </c>
      <c r="W36" s="157"/>
      <c r="X36" s="157" t="s">
        <v>312</v>
      </c>
      <c r="Y36" s="157" t="s">
        <v>269</v>
      </c>
      <c r="Z36" s="146"/>
      <c r="AA36" s="146"/>
      <c r="AB36" s="146"/>
      <c r="AC36" s="146"/>
      <c r="AD36" s="146"/>
      <c r="AE36" s="146"/>
      <c r="AF36" s="146"/>
      <c r="AG36" s="146" t="s">
        <v>313</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ht="22.5" outlineLevel="1">
      <c r="A37" s="180">
        <v>24</v>
      </c>
      <c r="B37" s="181" t="s">
        <v>1356</v>
      </c>
      <c r="C37" s="189" t="s">
        <v>1357</v>
      </c>
      <c r="D37" s="182" t="s">
        <v>682</v>
      </c>
      <c r="E37" s="183">
        <v>8</v>
      </c>
      <c r="F37" s="184"/>
      <c r="G37" s="185">
        <f t="shared" si="7"/>
        <v>0</v>
      </c>
      <c r="H37" s="184"/>
      <c r="I37" s="185">
        <f t="shared" si="8"/>
        <v>0</v>
      </c>
      <c r="J37" s="184"/>
      <c r="K37" s="185">
        <f t="shared" si="9"/>
        <v>0</v>
      </c>
      <c r="L37" s="185">
        <v>21</v>
      </c>
      <c r="M37" s="185">
        <f t="shared" si="10"/>
        <v>0</v>
      </c>
      <c r="N37" s="183">
        <v>1.8000000000000001E-4</v>
      </c>
      <c r="O37" s="183">
        <f t="shared" si="11"/>
        <v>0</v>
      </c>
      <c r="P37" s="183">
        <v>0</v>
      </c>
      <c r="Q37" s="183">
        <f t="shared" si="12"/>
        <v>0</v>
      </c>
      <c r="R37" s="185" t="s">
        <v>379</v>
      </c>
      <c r="S37" s="185" t="s">
        <v>266</v>
      </c>
      <c r="T37" s="186" t="s">
        <v>266</v>
      </c>
      <c r="U37" s="157">
        <v>0</v>
      </c>
      <c r="V37" s="157">
        <f t="shared" si="13"/>
        <v>0</v>
      </c>
      <c r="W37" s="157"/>
      <c r="X37" s="157" t="s">
        <v>380</v>
      </c>
      <c r="Y37" s="157" t="s">
        <v>269</v>
      </c>
      <c r="Z37" s="146"/>
      <c r="AA37" s="146"/>
      <c r="AB37" s="146"/>
      <c r="AC37" s="146"/>
      <c r="AD37" s="146"/>
      <c r="AE37" s="146"/>
      <c r="AF37" s="146"/>
      <c r="AG37" s="146" t="s">
        <v>381</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1">
      <c r="A38" s="180">
        <v>25</v>
      </c>
      <c r="B38" s="181" t="s">
        <v>1358</v>
      </c>
      <c r="C38" s="189" t="s">
        <v>1359</v>
      </c>
      <c r="D38" s="182" t="s">
        <v>682</v>
      </c>
      <c r="E38" s="183">
        <v>2</v>
      </c>
      <c r="F38" s="184"/>
      <c r="G38" s="185">
        <f t="shared" si="7"/>
        <v>0</v>
      </c>
      <c r="H38" s="184"/>
      <c r="I38" s="185">
        <f t="shared" si="8"/>
        <v>0</v>
      </c>
      <c r="J38" s="184"/>
      <c r="K38" s="185">
        <f t="shared" si="9"/>
        <v>0</v>
      </c>
      <c r="L38" s="185">
        <v>21</v>
      </c>
      <c r="M38" s="185">
        <f t="shared" si="10"/>
        <v>0</v>
      </c>
      <c r="N38" s="183">
        <v>2.7999999999999998E-4</v>
      </c>
      <c r="O38" s="183">
        <f t="shared" si="11"/>
        <v>0</v>
      </c>
      <c r="P38" s="183">
        <v>0</v>
      </c>
      <c r="Q38" s="183">
        <f t="shared" si="12"/>
        <v>0</v>
      </c>
      <c r="R38" s="185"/>
      <c r="S38" s="185" t="s">
        <v>481</v>
      </c>
      <c r="T38" s="186" t="s">
        <v>497</v>
      </c>
      <c r="U38" s="157">
        <v>0.41099999999999998</v>
      </c>
      <c r="V38" s="157">
        <f t="shared" si="13"/>
        <v>0.82</v>
      </c>
      <c r="W38" s="157"/>
      <c r="X38" s="157" t="s">
        <v>312</v>
      </c>
      <c r="Y38" s="157" t="s">
        <v>269</v>
      </c>
      <c r="Z38" s="146"/>
      <c r="AA38" s="146"/>
      <c r="AB38" s="146"/>
      <c r="AC38" s="146"/>
      <c r="AD38" s="146"/>
      <c r="AE38" s="146"/>
      <c r="AF38" s="146"/>
      <c r="AG38" s="146" t="s">
        <v>313</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1">
      <c r="A39" s="173">
        <v>26</v>
      </c>
      <c r="B39" s="174" t="s">
        <v>1360</v>
      </c>
      <c r="C39" s="190" t="s">
        <v>1361</v>
      </c>
      <c r="D39" s="175" t="s">
        <v>646</v>
      </c>
      <c r="E39" s="176">
        <v>1</v>
      </c>
      <c r="F39" s="177"/>
      <c r="G39" s="178">
        <f t="shared" si="7"/>
        <v>0</v>
      </c>
      <c r="H39" s="177"/>
      <c r="I39" s="178">
        <f t="shared" si="8"/>
        <v>0</v>
      </c>
      <c r="J39" s="177"/>
      <c r="K39" s="178">
        <f t="shared" si="9"/>
        <v>0</v>
      </c>
      <c r="L39" s="178">
        <v>21</v>
      </c>
      <c r="M39" s="178">
        <f t="shared" si="10"/>
        <v>0</v>
      </c>
      <c r="N39" s="176">
        <v>1E-3</v>
      </c>
      <c r="O39" s="176">
        <f t="shared" si="11"/>
        <v>0</v>
      </c>
      <c r="P39" s="176">
        <v>0</v>
      </c>
      <c r="Q39" s="176">
        <f t="shared" si="12"/>
        <v>0</v>
      </c>
      <c r="R39" s="178"/>
      <c r="S39" s="178" t="s">
        <v>481</v>
      </c>
      <c r="T39" s="179" t="s">
        <v>267</v>
      </c>
      <c r="U39" s="157">
        <v>0</v>
      </c>
      <c r="V39" s="157">
        <f t="shared" si="13"/>
        <v>0</v>
      </c>
      <c r="W39" s="157"/>
      <c r="X39" s="157" t="s">
        <v>312</v>
      </c>
      <c r="Y39" s="157" t="s">
        <v>269</v>
      </c>
      <c r="Z39" s="146"/>
      <c r="AA39" s="146"/>
      <c r="AB39" s="146"/>
      <c r="AC39" s="146"/>
      <c r="AD39" s="146"/>
      <c r="AE39" s="146"/>
      <c r="AF39" s="146"/>
      <c r="AG39" s="146" t="s">
        <v>313</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2">
      <c r="A40" s="153"/>
      <c r="B40" s="154"/>
      <c r="C40" s="282" t="s">
        <v>1547</v>
      </c>
      <c r="D40" s="283"/>
      <c r="E40" s="283"/>
      <c r="F40" s="283"/>
      <c r="G40" s="283"/>
      <c r="H40" s="157"/>
      <c r="I40" s="157"/>
      <c r="J40" s="157"/>
      <c r="K40" s="157"/>
      <c r="L40" s="157"/>
      <c r="M40" s="157"/>
      <c r="N40" s="156"/>
      <c r="O40" s="156"/>
      <c r="P40" s="156"/>
      <c r="Q40" s="156"/>
      <c r="R40" s="157"/>
      <c r="S40" s="157"/>
      <c r="T40" s="157"/>
      <c r="U40" s="157"/>
      <c r="V40" s="157"/>
      <c r="W40" s="157"/>
      <c r="X40" s="157"/>
      <c r="Y40" s="157"/>
      <c r="Z40" s="146"/>
      <c r="AA40" s="146"/>
      <c r="AB40" s="146"/>
      <c r="AC40" s="146"/>
      <c r="AD40" s="146"/>
      <c r="AE40" s="146"/>
      <c r="AF40" s="146"/>
      <c r="AG40" s="146" t="s">
        <v>278</v>
      </c>
      <c r="AH40" s="146"/>
      <c r="AI40" s="146"/>
      <c r="AJ40" s="146"/>
      <c r="AK40" s="146"/>
      <c r="AL40" s="146"/>
      <c r="AM40" s="146"/>
      <c r="AN40" s="146"/>
      <c r="AO40" s="146"/>
      <c r="AP40" s="146"/>
      <c r="AQ40" s="146"/>
      <c r="AR40" s="146"/>
      <c r="AS40" s="146"/>
      <c r="AT40" s="146"/>
      <c r="AU40" s="146"/>
      <c r="AV40" s="146"/>
      <c r="AW40" s="146"/>
      <c r="AX40" s="146"/>
      <c r="AY40" s="146"/>
      <c r="AZ40" s="146"/>
      <c r="BA40" s="187" t="str">
        <f>C40</f>
        <v>Pro připojení tří vodivostních sond nebo současné připojení jedné vodivostní sondya dvojité vodivostní sondy</v>
      </c>
      <c r="BB40" s="146"/>
      <c r="BC40" s="146"/>
      <c r="BD40" s="146"/>
      <c r="BE40" s="146"/>
      <c r="BF40" s="146"/>
      <c r="BG40" s="146"/>
      <c r="BH40" s="146"/>
    </row>
    <row r="41" spans="1:60" outlineLevel="3">
      <c r="A41" s="153"/>
      <c r="B41" s="154"/>
      <c r="C41" s="291" t="s">
        <v>1362</v>
      </c>
      <c r="D41" s="292"/>
      <c r="E41" s="292"/>
      <c r="F41" s="292"/>
      <c r="G41" s="292"/>
      <c r="H41" s="157"/>
      <c r="I41" s="157"/>
      <c r="J41" s="157"/>
      <c r="K41" s="157"/>
      <c r="L41" s="157"/>
      <c r="M41" s="157"/>
      <c r="N41" s="156"/>
      <c r="O41" s="156"/>
      <c r="P41" s="156"/>
      <c r="Q41" s="156"/>
      <c r="R41" s="157"/>
      <c r="S41" s="157"/>
      <c r="T41" s="157"/>
      <c r="U41" s="157"/>
      <c r="V41" s="157"/>
      <c r="W41" s="157"/>
      <c r="X41" s="157"/>
      <c r="Y41" s="157"/>
      <c r="Z41" s="146"/>
      <c r="AA41" s="146"/>
      <c r="AB41" s="146"/>
      <c r="AC41" s="146"/>
      <c r="AD41" s="146"/>
      <c r="AE41" s="146"/>
      <c r="AF41" s="146"/>
      <c r="AG41" s="146" t="s">
        <v>278</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1">
      <c r="A42" s="180">
        <v>27</v>
      </c>
      <c r="B42" s="181" t="s">
        <v>1363</v>
      </c>
      <c r="C42" s="189" t="s">
        <v>1364</v>
      </c>
      <c r="D42" s="182" t="s">
        <v>682</v>
      </c>
      <c r="E42" s="183">
        <v>3</v>
      </c>
      <c r="F42" s="184"/>
      <c r="G42" s="185">
        <f t="shared" ref="G42:G50" si="14">ROUND(E42*F42,2)</f>
        <v>0</v>
      </c>
      <c r="H42" s="184"/>
      <c r="I42" s="185">
        <f t="shared" ref="I42:I50" si="15">ROUND(E42*H42,2)</f>
        <v>0</v>
      </c>
      <c r="J42" s="184"/>
      <c r="K42" s="185">
        <f t="shared" ref="K42:K50" si="16">ROUND(E42*J42,2)</f>
        <v>0</v>
      </c>
      <c r="L42" s="185">
        <v>21</v>
      </c>
      <c r="M42" s="185">
        <f t="shared" ref="M42:M50" si="17">G42*(1+L42/100)</f>
        <v>0</v>
      </c>
      <c r="N42" s="183">
        <v>0</v>
      </c>
      <c r="O42" s="183">
        <f t="shared" ref="O42:O50" si="18">ROUND(E42*N42,2)</f>
        <v>0</v>
      </c>
      <c r="P42" s="183">
        <v>0</v>
      </c>
      <c r="Q42" s="183">
        <f t="shared" ref="Q42:Q50" si="19">ROUND(E42*P42,2)</f>
        <v>0</v>
      </c>
      <c r="R42" s="185"/>
      <c r="S42" s="185" t="s">
        <v>481</v>
      </c>
      <c r="T42" s="186" t="s">
        <v>497</v>
      </c>
      <c r="U42" s="157">
        <v>1.86</v>
      </c>
      <c r="V42" s="157">
        <f t="shared" ref="V42:V50" si="20">ROUND(E42*U42,2)</f>
        <v>5.58</v>
      </c>
      <c r="W42" s="157"/>
      <c r="X42" s="157" t="s">
        <v>312</v>
      </c>
      <c r="Y42" s="157" t="s">
        <v>269</v>
      </c>
      <c r="Z42" s="146"/>
      <c r="AA42" s="146"/>
      <c r="AB42" s="146"/>
      <c r="AC42" s="146"/>
      <c r="AD42" s="146"/>
      <c r="AE42" s="146"/>
      <c r="AF42" s="146"/>
      <c r="AG42" s="146" t="s">
        <v>313</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1">
      <c r="A43" s="180">
        <v>28</v>
      </c>
      <c r="B43" s="181" t="s">
        <v>1365</v>
      </c>
      <c r="C43" s="189" t="s">
        <v>1366</v>
      </c>
      <c r="D43" s="182" t="s">
        <v>682</v>
      </c>
      <c r="E43" s="183">
        <v>1</v>
      </c>
      <c r="F43" s="184"/>
      <c r="G43" s="185">
        <f t="shared" si="14"/>
        <v>0</v>
      </c>
      <c r="H43" s="184"/>
      <c r="I43" s="185">
        <f t="shared" si="15"/>
        <v>0</v>
      </c>
      <c r="J43" s="184"/>
      <c r="K43" s="185">
        <f t="shared" si="16"/>
        <v>0</v>
      </c>
      <c r="L43" s="185">
        <v>21</v>
      </c>
      <c r="M43" s="185">
        <f t="shared" si="17"/>
        <v>0</v>
      </c>
      <c r="N43" s="183">
        <v>0</v>
      </c>
      <c r="O43" s="183">
        <f t="shared" si="18"/>
        <v>0</v>
      </c>
      <c r="P43" s="183">
        <v>0</v>
      </c>
      <c r="Q43" s="183">
        <f t="shared" si="19"/>
        <v>0</v>
      </c>
      <c r="R43" s="185"/>
      <c r="S43" s="185" t="s">
        <v>481</v>
      </c>
      <c r="T43" s="186" t="s">
        <v>497</v>
      </c>
      <c r="U43" s="157">
        <v>0.46383000000000002</v>
      </c>
      <c r="V43" s="157">
        <f t="shared" si="20"/>
        <v>0.46</v>
      </c>
      <c r="W43" s="157"/>
      <c r="X43" s="157" t="s">
        <v>312</v>
      </c>
      <c r="Y43" s="157" t="s">
        <v>269</v>
      </c>
      <c r="Z43" s="146"/>
      <c r="AA43" s="146"/>
      <c r="AB43" s="146"/>
      <c r="AC43" s="146"/>
      <c r="AD43" s="146"/>
      <c r="AE43" s="146"/>
      <c r="AF43" s="146"/>
      <c r="AG43" s="146" t="s">
        <v>313</v>
      </c>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outlineLevel="1">
      <c r="A44" s="180">
        <v>29</v>
      </c>
      <c r="B44" s="181" t="s">
        <v>1367</v>
      </c>
      <c r="C44" s="189" t="s">
        <v>1368</v>
      </c>
      <c r="D44" s="182" t="s">
        <v>682</v>
      </c>
      <c r="E44" s="183">
        <v>2</v>
      </c>
      <c r="F44" s="184"/>
      <c r="G44" s="185">
        <f t="shared" si="14"/>
        <v>0</v>
      </c>
      <c r="H44" s="184"/>
      <c r="I44" s="185">
        <f t="shared" si="15"/>
        <v>0</v>
      </c>
      <c r="J44" s="184"/>
      <c r="K44" s="185">
        <f t="shared" si="16"/>
        <v>0</v>
      </c>
      <c r="L44" s="185">
        <v>21</v>
      </c>
      <c r="M44" s="185">
        <f t="shared" si="17"/>
        <v>0</v>
      </c>
      <c r="N44" s="183">
        <v>4.0000000000000003E-5</v>
      </c>
      <c r="O44" s="183">
        <f t="shared" si="18"/>
        <v>0</v>
      </c>
      <c r="P44" s="183">
        <v>0</v>
      </c>
      <c r="Q44" s="183">
        <f t="shared" si="19"/>
        <v>0</v>
      </c>
      <c r="R44" s="185"/>
      <c r="S44" s="185" t="s">
        <v>481</v>
      </c>
      <c r="T44" s="186" t="s">
        <v>267</v>
      </c>
      <c r="U44" s="157">
        <v>0</v>
      </c>
      <c r="V44" s="157">
        <f t="shared" si="20"/>
        <v>0</v>
      </c>
      <c r="W44" s="157"/>
      <c r="X44" s="157" t="s">
        <v>380</v>
      </c>
      <c r="Y44" s="157" t="s">
        <v>269</v>
      </c>
      <c r="Z44" s="146"/>
      <c r="AA44" s="146"/>
      <c r="AB44" s="146"/>
      <c r="AC44" s="146"/>
      <c r="AD44" s="146"/>
      <c r="AE44" s="146"/>
      <c r="AF44" s="146"/>
      <c r="AG44" s="146" t="s">
        <v>381</v>
      </c>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1">
      <c r="A45" s="180">
        <v>30</v>
      </c>
      <c r="B45" s="181" t="s">
        <v>1369</v>
      </c>
      <c r="C45" s="189" t="s">
        <v>1370</v>
      </c>
      <c r="D45" s="182" t="s">
        <v>682</v>
      </c>
      <c r="E45" s="183">
        <v>1</v>
      </c>
      <c r="F45" s="184"/>
      <c r="G45" s="185">
        <f t="shared" si="14"/>
        <v>0</v>
      </c>
      <c r="H45" s="184"/>
      <c r="I45" s="185">
        <f t="shared" si="15"/>
        <v>0</v>
      </c>
      <c r="J45" s="184"/>
      <c r="K45" s="185">
        <f t="shared" si="16"/>
        <v>0</v>
      </c>
      <c r="L45" s="185">
        <v>21</v>
      </c>
      <c r="M45" s="185">
        <f t="shared" si="17"/>
        <v>0</v>
      </c>
      <c r="N45" s="183">
        <v>4.0000000000000003E-5</v>
      </c>
      <c r="O45" s="183">
        <f t="shared" si="18"/>
        <v>0</v>
      </c>
      <c r="P45" s="183">
        <v>0</v>
      </c>
      <c r="Q45" s="183">
        <f t="shared" si="19"/>
        <v>0</v>
      </c>
      <c r="R45" s="185"/>
      <c r="S45" s="185" t="s">
        <v>481</v>
      </c>
      <c r="T45" s="186" t="s">
        <v>267</v>
      </c>
      <c r="U45" s="157">
        <v>0</v>
      </c>
      <c r="V45" s="157">
        <f t="shared" si="20"/>
        <v>0</v>
      </c>
      <c r="W45" s="157"/>
      <c r="X45" s="157" t="s">
        <v>380</v>
      </c>
      <c r="Y45" s="157" t="s">
        <v>269</v>
      </c>
      <c r="Z45" s="146"/>
      <c r="AA45" s="146"/>
      <c r="AB45" s="146"/>
      <c r="AC45" s="146"/>
      <c r="AD45" s="146"/>
      <c r="AE45" s="146"/>
      <c r="AF45" s="146"/>
      <c r="AG45" s="146" t="s">
        <v>381</v>
      </c>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1">
      <c r="A46" s="180">
        <v>31</v>
      </c>
      <c r="B46" s="181" t="s">
        <v>1371</v>
      </c>
      <c r="C46" s="189" t="s">
        <v>1372</v>
      </c>
      <c r="D46" s="182" t="s">
        <v>682</v>
      </c>
      <c r="E46" s="183">
        <v>3</v>
      </c>
      <c r="F46" s="184"/>
      <c r="G46" s="185">
        <f t="shared" si="14"/>
        <v>0</v>
      </c>
      <c r="H46" s="184"/>
      <c r="I46" s="185">
        <f t="shared" si="15"/>
        <v>0</v>
      </c>
      <c r="J46" s="184"/>
      <c r="K46" s="185">
        <f t="shared" si="16"/>
        <v>0</v>
      </c>
      <c r="L46" s="185">
        <v>21</v>
      </c>
      <c r="M46" s="185">
        <f t="shared" si="17"/>
        <v>0</v>
      </c>
      <c r="N46" s="183">
        <v>0</v>
      </c>
      <c r="O46" s="183">
        <f t="shared" si="18"/>
        <v>0</v>
      </c>
      <c r="P46" s="183">
        <v>0</v>
      </c>
      <c r="Q46" s="183">
        <f t="shared" si="19"/>
        <v>0</v>
      </c>
      <c r="R46" s="185"/>
      <c r="S46" s="185" t="s">
        <v>481</v>
      </c>
      <c r="T46" s="186" t="s">
        <v>497</v>
      </c>
      <c r="U46" s="157">
        <v>0.46383000000000002</v>
      </c>
      <c r="V46" s="157">
        <f t="shared" si="20"/>
        <v>1.39</v>
      </c>
      <c r="W46" s="157"/>
      <c r="X46" s="157" t="s">
        <v>312</v>
      </c>
      <c r="Y46" s="157" t="s">
        <v>269</v>
      </c>
      <c r="Z46" s="146"/>
      <c r="AA46" s="146"/>
      <c r="AB46" s="146"/>
      <c r="AC46" s="146"/>
      <c r="AD46" s="146"/>
      <c r="AE46" s="146"/>
      <c r="AF46" s="146"/>
      <c r="AG46" s="146" t="s">
        <v>313</v>
      </c>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outlineLevel="1">
      <c r="A47" s="180">
        <v>32</v>
      </c>
      <c r="B47" s="181" t="s">
        <v>1373</v>
      </c>
      <c r="C47" s="189" t="s">
        <v>1374</v>
      </c>
      <c r="D47" s="182" t="s">
        <v>682</v>
      </c>
      <c r="E47" s="183">
        <v>1</v>
      </c>
      <c r="F47" s="184"/>
      <c r="G47" s="185">
        <f t="shared" si="14"/>
        <v>0</v>
      </c>
      <c r="H47" s="184"/>
      <c r="I47" s="185">
        <f t="shared" si="15"/>
        <v>0</v>
      </c>
      <c r="J47" s="184"/>
      <c r="K47" s="185">
        <f t="shared" si="16"/>
        <v>0</v>
      </c>
      <c r="L47" s="185">
        <v>21</v>
      </c>
      <c r="M47" s="185">
        <f t="shared" si="17"/>
        <v>0</v>
      </c>
      <c r="N47" s="183">
        <v>4.0000000000000003E-5</v>
      </c>
      <c r="O47" s="183">
        <f t="shared" si="18"/>
        <v>0</v>
      </c>
      <c r="P47" s="183">
        <v>0</v>
      </c>
      <c r="Q47" s="183">
        <f t="shared" si="19"/>
        <v>0</v>
      </c>
      <c r="R47" s="185"/>
      <c r="S47" s="185" t="s">
        <v>481</v>
      </c>
      <c r="T47" s="186" t="s">
        <v>267</v>
      </c>
      <c r="U47" s="157">
        <v>0</v>
      </c>
      <c r="V47" s="157">
        <f t="shared" si="20"/>
        <v>0</v>
      </c>
      <c r="W47" s="157"/>
      <c r="X47" s="157" t="s">
        <v>380</v>
      </c>
      <c r="Y47" s="157" t="s">
        <v>269</v>
      </c>
      <c r="Z47" s="146"/>
      <c r="AA47" s="146"/>
      <c r="AB47" s="146"/>
      <c r="AC47" s="146"/>
      <c r="AD47" s="146"/>
      <c r="AE47" s="146"/>
      <c r="AF47" s="146"/>
      <c r="AG47" s="146" t="s">
        <v>381</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outlineLevel="1">
      <c r="A48" s="180">
        <v>33</v>
      </c>
      <c r="B48" s="181" t="s">
        <v>1375</v>
      </c>
      <c r="C48" s="189" t="s">
        <v>1376</v>
      </c>
      <c r="D48" s="182" t="s">
        <v>682</v>
      </c>
      <c r="E48" s="183">
        <v>1</v>
      </c>
      <c r="F48" s="184"/>
      <c r="G48" s="185">
        <f t="shared" si="14"/>
        <v>0</v>
      </c>
      <c r="H48" s="184"/>
      <c r="I48" s="185">
        <f t="shared" si="15"/>
        <v>0</v>
      </c>
      <c r="J48" s="184"/>
      <c r="K48" s="185">
        <f t="shared" si="16"/>
        <v>0</v>
      </c>
      <c r="L48" s="185">
        <v>21</v>
      </c>
      <c r="M48" s="185">
        <f t="shared" si="17"/>
        <v>0</v>
      </c>
      <c r="N48" s="183">
        <v>0</v>
      </c>
      <c r="O48" s="183">
        <f t="shared" si="18"/>
        <v>0</v>
      </c>
      <c r="P48" s="183">
        <v>0</v>
      </c>
      <c r="Q48" s="183">
        <f t="shared" si="19"/>
        <v>0</v>
      </c>
      <c r="R48" s="185"/>
      <c r="S48" s="185" t="s">
        <v>481</v>
      </c>
      <c r="T48" s="186" t="s">
        <v>497</v>
      </c>
      <c r="U48" s="157">
        <v>0.46383000000000002</v>
      </c>
      <c r="V48" s="157">
        <f t="shared" si="20"/>
        <v>0.46</v>
      </c>
      <c r="W48" s="157"/>
      <c r="X48" s="157" t="s">
        <v>312</v>
      </c>
      <c r="Y48" s="157" t="s">
        <v>269</v>
      </c>
      <c r="Z48" s="146"/>
      <c r="AA48" s="146"/>
      <c r="AB48" s="146"/>
      <c r="AC48" s="146"/>
      <c r="AD48" s="146"/>
      <c r="AE48" s="146"/>
      <c r="AF48" s="146"/>
      <c r="AG48" s="146" t="s">
        <v>313</v>
      </c>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row>
    <row r="49" spans="1:60" outlineLevel="1">
      <c r="A49" s="180">
        <v>34</v>
      </c>
      <c r="B49" s="181" t="s">
        <v>1377</v>
      </c>
      <c r="C49" s="189" t="s">
        <v>1378</v>
      </c>
      <c r="D49" s="182" t="s">
        <v>682</v>
      </c>
      <c r="E49" s="183">
        <v>1</v>
      </c>
      <c r="F49" s="184"/>
      <c r="G49" s="185">
        <f t="shared" si="14"/>
        <v>0</v>
      </c>
      <c r="H49" s="184"/>
      <c r="I49" s="185">
        <f t="shared" si="15"/>
        <v>0</v>
      </c>
      <c r="J49" s="184"/>
      <c r="K49" s="185">
        <f t="shared" si="16"/>
        <v>0</v>
      </c>
      <c r="L49" s="185">
        <v>21</v>
      </c>
      <c r="M49" s="185">
        <f t="shared" si="17"/>
        <v>0</v>
      </c>
      <c r="N49" s="183">
        <v>4.0999999999999999E-4</v>
      </c>
      <c r="O49" s="183">
        <f t="shared" si="18"/>
        <v>0</v>
      </c>
      <c r="P49" s="183">
        <v>0</v>
      </c>
      <c r="Q49" s="183">
        <f t="shared" si="19"/>
        <v>0</v>
      </c>
      <c r="R49" s="185"/>
      <c r="S49" s="185" t="s">
        <v>481</v>
      </c>
      <c r="T49" s="186" t="s">
        <v>267</v>
      </c>
      <c r="U49" s="157">
        <v>0</v>
      </c>
      <c r="V49" s="157">
        <f t="shared" si="20"/>
        <v>0</v>
      </c>
      <c r="W49" s="157"/>
      <c r="X49" s="157" t="s">
        <v>380</v>
      </c>
      <c r="Y49" s="157" t="s">
        <v>269</v>
      </c>
      <c r="Z49" s="146"/>
      <c r="AA49" s="146"/>
      <c r="AB49" s="146"/>
      <c r="AC49" s="146"/>
      <c r="AD49" s="146"/>
      <c r="AE49" s="146"/>
      <c r="AF49" s="146"/>
      <c r="AG49" s="146" t="s">
        <v>381</v>
      </c>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1">
      <c r="A50" s="173">
        <v>35</v>
      </c>
      <c r="B50" s="174" t="s">
        <v>1379</v>
      </c>
      <c r="C50" s="190" t="s">
        <v>1380</v>
      </c>
      <c r="D50" s="175" t="s">
        <v>682</v>
      </c>
      <c r="E50" s="176">
        <v>4</v>
      </c>
      <c r="F50" s="177"/>
      <c r="G50" s="178">
        <f t="shared" si="14"/>
        <v>0</v>
      </c>
      <c r="H50" s="177"/>
      <c r="I50" s="178">
        <f t="shared" si="15"/>
        <v>0</v>
      </c>
      <c r="J50" s="177"/>
      <c r="K50" s="178">
        <f t="shared" si="16"/>
        <v>0</v>
      </c>
      <c r="L50" s="178">
        <v>21</v>
      </c>
      <c r="M50" s="178">
        <f t="shared" si="17"/>
        <v>0</v>
      </c>
      <c r="N50" s="176">
        <v>0</v>
      </c>
      <c r="O50" s="176">
        <f t="shared" si="18"/>
        <v>0</v>
      </c>
      <c r="P50" s="176">
        <v>0</v>
      </c>
      <c r="Q50" s="176">
        <f t="shared" si="19"/>
        <v>0</v>
      </c>
      <c r="R50" s="178" t="s">
        <v>222</v>
      </c>
      <c r="S50" s="178" t="s">
        <v>266</v>
      </c>
      <c r="T50" s="179" t="s">
        <v>266</v>
      </c>
      <c r="U50" s="157">
        <v>0.42</v>
      </c>
      <c r="V50" s="157">
        <f t="shared" si="20"/>
        <v>1.68</v>
      </c>
      <c r="W50" s="157"/>
      <c r="X50" s="157" t="s">
        <v>312</v>
      </c>
      <c r="Y50" s="157" t="s">
        <v>269</v>
      </c>
      <c r="Z50" s="146"/>
      <c r="AA50" s="146"/>
      <c r="AB50" s="146"/>
      <c r="AC50" s="146"/>
      <c r="AD50" s="146"/>
      <c r="AE50" s="146"/>
      <c r="AF50" s="146"/>
      <c r="AG50" s="146" t="s">
        <v>313</v>
      </c>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outlineLevel="2">
      <c r="A51" s="153"/>
      <c r="B51" s="154"/>
      <c r="C51" s="293" t="s">
        <v>1381</v>
      </c>
      <c r="D51" s="294"/>
      <c r="E51" s="294"/>
      <c r="F51" s="294"/>
      <c r="G51" s="294"/>
      <c r="H51" s="157"/>
      <c r="I51" s="157"/>
      <c r="J51" s="157"/>
      <c r="K51" s="157"/>
      <c r="L51" s="157"/>
      <c r="M51" s="157"/>
      <c r="N51" s="156"/>
      <c r="O51" s="156"/>
      <c r="P51" s="156"/>
      <c r="Q51" s="156"/>
      <c r="R51" s="157"/>
      <c r="S51" s="157"/>
      <c r="T51" s="157"/>
      <c r="U51" s="157"/>
      <c r="V51" s="157"/>
      <c r="W51" s="157"/>
      <c r="X51" s="157"/>
      <c r="Y51" s="157"/>
      <c r="Z51" s="146"/>
      <c r="AA51" s="146"/>
      <c r="AB51" s="146"/>
      <c r="AC51" s="146"/>
      <c r="AD51" s="146"/>
      <c r="AE51" s="146"/>
      <c r="AF51" s="146"/>
      <c r="AG51" s="146" t="s">
        <v>315</v>
      </c>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ht="22.5" outlineLevel="1">
      <c r="A52" s="180">
        <v>36</v>
      </c>
      <c r="B52" s="181" t="s">
        <v>1382</v>
      </c>
      <c r="C52" s="189" t="s">
        <v>1383</v>
      </c>
      <c r="D52" s="182" t="s">
        <v>682</v>
      </c>
      <c r="E52" s="183">
        <v>1</v>
      </c>
      <c r="F52" s="184"/>
      <c r="G52" s="185">
        <f>ROUND(E52*F52,2)</f>
        <v>0</v>
      </c>
      <c r="H52" s="184"/>
      <c r="I52" s="185">
        <f>ROUND(E52*H52,2)</f>
        <v>0</v>
      </c>
      <c r="J52" s="184"/>
      <c r="K52" s="185">
        <f>ROUND(E52*J52,2)</f>
        <v>0</v>
      </c>
      <c r="L52" s="185">
        <v>21</v>
      </c>
      <c r="M52" s="185">
        <f>G52*(1+L52/100)</f>
        <v>0</v>
      </c>
      <c r="N52" s="183">
        <v>1.8000000000000001E-4</v>
      </c>
      <c r="O52" s="183">
        <f>ROUND(E52*N52,2)</f>
        <v>0</v>
      </c>
      <c r="P52" s="183">
        <v>0</v>
      </c>
      <c r="Q52" s="183">
        <f>ROUND(E52*P52,2)</f>
        <v>0</v>
      </c>
      <c r="R52" s="185" t="s">
        <v>379</v>
      </c>
      <c r="S52" s="185" t="s">
        <v>266</v>
      </c>
      <c r="T52" s="186" t="s">
        <v>266</v>
      </c>
      <c r="U52" s="157">
        <v>0</v>
      </c>
      <c r="V52" s="157">
        <f>ROUND(E52*U52,2)</f>
        <v>0</v>
      </c>
      <c r="W52" s="157"/>
      <c r="X52" s="157" t="s">
        <v>380</v>
      </c>
      <c r="Y52" s="157" t="s">
        <v>269</v>
      </c>
      <c r="Z52" s="146"/>
      <c r="AA52" s="146"/>
      <c r="AB52" s="146"/>
      <c r="AC52" s="146"/>
      <c r="AD52" s="146"/>
      <c r="AE52" s="146"/>
      <c r="AF52" s="146"/>
      <c r="AG52" s="146" t="s">
        <v>381</v>
      </c>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row>
    <row r="53" spans="1:60" ht="22.5" outlineLevel="1">
      <c r="A53" s="180">
        <v>37</v>
      </c>
      <c r="B53" s="181" t="s">
        <v>1384</v>
      </c>
      <c r="C53" s="189" t="s">
        <v>1385</v>
      </c>
      <c r="D53" s="182" t="s">
        <v>682</v>
      </c>
      <c r="E53" s="183">
        <v>3</v>
      </c>
      <c r="F53" s="184"/>
      <c r="G53" s="185">
        <f>ROUND(E53*F53,2)</f>
        <v>0</v>
      </c>
      <c r="H53" s="184"/>
      <c r="I53" s="185">
        <f>ROUND(E53*H53,2)</f>
        <v>0</v>
      </c>
      <c r="J53" s="184"/>
      <c r="K53" s="185">
        <f>ROUND(E53*J53,2)</f>
        <v>0</v>
      </c>
      <c r="L53" s="185">
        <v>21</v>
      </c>
      <c r="M53" s="185">
        <f>G53*(1+L53/100)</f>
        <v>0</v>
      </c>
      <c r="N53" s="183">
        <v>1.8000000000000001E-4</v>
      </c>
      <c r="O53" s="183">
        <f>ROUND(E53*N53,2)</f>
        <v>0</v>
      </c>
      <c r="P53" s="183">
        <v>0</v>
      </c>
      <c r="Q53" s="183">
        <f>ROUND(E53*P53,2)</f>
        <v>0</v>
      </c>
      <c r="R53" s="185" t="s">
        <v>379</v>
      </c>
      <c r="S53" s="185" t="s">
        <v>266</v>
      </c>
      <c r="T53" s="186" t="s">
        <v>266</v>
      </c>
      <c r="U53" s="157">
        <v>0</v>
      </c>
      <c r="V53" s="157">
        <f>ROUND(E53*U53,2)</f>
        <v>0</v>
      </c>
      <c r="W53" s="157"/>
      <c r="X53" s="157" t="s">
        <v>380</v>
      </c>
      <c r="Y53" s="157" t="s">
        <v>269</v>
      </c>
      <c r="Z53" s="146"/>
      <c r="AA53" s="146"/>
      <c r="AB53" s="146"/>
      <c r="AC53" s="146"/>
      <c r="AD53" s="146"/>
      <c r="AE53" s="146"/>
      <c r="AF53" s="146"/>
      <c r="AG53" s="146" t="s">
        <v>381</v>
      </c>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c r="A54" s="163" t="s">
        <v>261</v>
      </c>
      <c r="B54" s="164" t="s">
        <v>212</v>
      </c>
      <c r="C54" s="188" t="s">
        <v>213</v>
      </c>
      <c r="D54" s="165"/>
      <c r="E54" s="166"/>
      <c r="F54" s="167"/>
      <c r="G54" s="167">
        <f>SUMIF(AG55:AG71,"&lt;&gt;NOR",G55:G71)</f>
        <v>0</v>
      </c>
      <c r="H54" s="167"/>
      <c r="I54" s="167">
        <f>SUM(I55:I71)</f>
        <v>0</v>
      </c>
      <c r="J54" s="167"/>
      <c r="K54" s="167">
        <f>SUM(K55:K71)</f>
        <v>0</v>
      </c>
      <c r="L54" s="167"/>
      <c r="M54" s="167">
        <f>SUM(M55:M71)</f>
        <v>0</v>
      </c>
      <c r="N54" s="166"/>
      <c r="O54" s="166">
        <f>SUM(O55:O71)</f>
        <v>0.06</v>
      </c>
      <c r="P54" s="166"/>
      <c r="Q54" s="166">
        <f>SUM(Q55:Q71)</f>
        <v>0</v>
      </c>
      <c r="R54" s="167"/>
      <c r="S54" s="167"/>
      <c r="T54" s="168"/>
      <c r="U54" s="162"/>
      <c r="V54" s="162">
        <f>SUM(V55:V71)</f>
        <v>38.22</v>
      </c>
      <c r="W54" s="162"/>
      <c r="X54" s="162"/>
      <c r="Y54" s="162"/>
      <c r="AG54" t="s">
        <v>262</v>
      </c>
    </row>
    <row r="55" spans="1:60" outlineLevel="1">
      <c r="A55" s="180">
        <v>38</v>
      </c>
      <c r="B55" s="181" t="s">
        <v>1386</v>
      </c>
      <c r="C55" s="189" t="s">
        <v>1387</v>
      </c>
      <c r="D55" s="182" t="s">
        <v>682</v>
      </c>
      <c r="E55" s="183">
        <v>5</v>
      </c>
      <c r="F55" s="184"/>
      <c r="G55" s="185">
        <f t="shared" ref="G55:G70" si="21">ROUND(E55*F55,2)</f>
        <v>0</v>
      </c>
      <c r="H55" s="184"/>
      <c r="I55" s="185">
        <f t="shared" ref="I55:I70" si="22">ROUND(E55*H55,2)</f>
        <v>0</v>
      </c>
      <c r="J55" s="184"/>
      <c r="K55" s="185">
        <f t="shared" ref="K55:K70" si="23">ROUND(E55*J55,2)</f>
        <v>0</v>
      </c>
      <c r="L55" s="185">
        <v>21</v>
      </c>
      <c r="M55" s="185">
        <f t="shared" ref="M55:M70" si="24">G55*(1+L55/100)</f>
        <v>0</v>
      </c>
      <c r="N55" s="183">
        <v>0</v>
      </c>
      <c r="O55" s="183">
        <f t="shared" ref="O55:O70" si="25">ROUND(E55*N55,2)</f>
        <v>0</v>
      </c>
      <c r="P55" s="183">
        <v>0</v>
      </c>
      <c r="Q55" s="183">
        <f t="shared" ref="Q55:Q70" si="26">ROUND(E55*P55,2)</f>
        <v>0</v>
      </c>
      <c r="R55" s="185"/>
      <c r="S55" s="185" t="s">
        <v>266</v>
      </c>
      <c r="T55" s="186" t="s">
        <v>266</v>
      </c>
      <c r="U55" s="157">
        <v>0.61182999999999998</v>
      </c>
      <c r="V55" s="157">
        <f t="shared" ref="V55:V70" si="27">ROUND(E55*U55,2)</f>
        <v>3.06</v>
      </c>
      <c r="W55" s="157"/>
      <c r="X55" s="157" t="s">
        <v>312</v>
      </c>
      <c r="Y55" s="157" t="s">
        <v>269</v>
      </c>
      <c r="Z55" s="146"/>
      <c r="AA55" s="146"/>
      <c r="AB55" s="146"/>
      <c r="AC55" s="146"/>
      <c r="AD55" s="146"/>
      <c r="AE55" s="146"/>
      <c r="AF55" s="146"/>
      <c r="AG55" s="146" t="s">
        <v>313</v>
      </c>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row>
    <row r="56" spans="1:60" ht="22.5" outlineLevel="1">
      <c r="A56" s="180">
        <v>39</v>
      </c>
      <c r="B56" s="181" t="s">
        <v>1388</v>
      </c>
      <c r="C56" s="189" t="s">
        <v>1389</v>
      </c>
      <c r="D56" s="182" t="s">
        <v>682</v>
      </c>
      <c r="E56" s="183">
        <v>5</v>
      </c>
      <c r="F56" s="184"/>
      <c r="G56" s="185">
        <f t="shared" si="21"/>
        <v>0</v>
      </c>
      <c r="H56" s="184"/>
      <c r="I56" s="185">
        <f t="shared" si="22"/>
        <v>0</v>
      </c>
      <c r="J56" s="184"/>
      <c r="K56" s="185">
        <f t="shared" si="23"/>
        <v>0</v>
      </c>
      <c r="L56" s="185">
        <v>21</v>
      </c>
      <c r="M56" s="185">
        <f t="shared" si="24"/>
        <v>0</v>
      </c>
      <c r="N56" s="183">
        <v>2.2000000000000001E-4</v>
      </c>
      <c r="O56" s="183">
        <f t="shared" si="25"/>
        <v>0</v>
      </c>
      <c r="P56" s="183">
        <v>0</v>
      </c>
      <c r="Q56" s="183">
        <f t="shared" si="26"/>
        <v>0</v>
      </c>
      <c r="R56" s="185" t="s">
        <v>222</v>
      </c>
      <c r="S56" s="185" t="s">
        <v>266</v>
      </c>
      <c r="T56" s="186" t="s">
        <v>266</v>
      </c>
      <c r="U56" s="157">
        <v>0.23200000000000001</v>
      </c>
      <c r="V56" s="157">
        <f t="shared" si="27"/>
        <v>1.1599999999999999</v>
      </c>
      <c r="W56" s="157"/>
      <c r="X56" s="157" t="s">
        <v>312</v>
      </c>
      <c r="Y56" s="157" t="s">
        <v>269</v>
      </c>
      <c r="Z56" s="146"/>
      <c r="AA56" s="146"/>
      <c r="AB56" s="146"/>
      <c r="AC56" s="146"/>
      <c r="AD56" s="146"/>
      <c r="AE56" s="146"/>
      <c r="AF56" s="146"/>
      <c r="AG56" s="146" t="s">
        <v>313</v>
      </c>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ht="22.5" outlineLevel="1">
      <c r="A57" s="180">
        <v>40</v>
      </c>
      <c r="B57" s="181" t="s">
        <v>1390</v>
      </c>
      <c r="C57" s="189" t="s">
        <v>1391</v>
      </c>
      <c r="D57" s="182" t="s">
        <v>682</v>
      </c>
      <c r="E57" s="183">
        <v>20</v>
      </c>
      <c r="F57" s="184"/>
      <c r="G57" s="185">
        <f t="shared" si="21"/>
        <v>0</v>
      </c>
      <c r="H57" s="184"/>
      <c r="I57" s="185">
        <f t="shared" si="22"/>
        <v>0</v>
      </c>
      <c r="J57" s="184"/>
      <c r="K57" s="185">
        <f t="shared" si="23"/>
        <v>0</v>
      </c>
      <c r="L57" s="185">
        <v>21</v>
      </c>
      <c r="M57" s="185">
        <f t="shared" si="24"/>
        <v>0</v>
      </c>
      <c r="N57" s="183">
        <v>3.0000000000000001E-5</v>
      </c>
      <c r="O57" s="183">
        <f t="shared" si="25"/>
        <v>0</v>
      </c>
      <c r="P57" s="183">
        <v>0</v>
      </c>
      <c r="Q57" s="183">
        <f t="shared" si="26"/>
        <v>0</v>
      </c>
      <c r="R57" s="185" t="s">
        <v>222</v>
      </c>
      <c r="S57" s="185" t="s">
        <v>266</v>
      </c>
      <c r="T57" s="186" t="s">
        <v>266</v>
      </c>
      <c r="U57" s="157">
        <v>0.14130000000000001</v>
      </c>
      <c r="V57" s="157">
        <f t="shared" si="27"/>
        <v>2.83</v>
      </c>
      <c r="W57" s="157"/>
      <c r="X57" s="157" t="s">
        <v>312</v>
      </c>
      <c r="Y57" s="157" t="s">
        <v>269</v>
      </c>
      <c r="Z57" s="146"/>
      <c r="AA57" s="146"/>
      <c r="AB57" s="146"/>
      <c r="AC57" s="146"/>
      <c r="AD57" s="146"/>
      <c r="AE57" s="146"/>
      <c r="AF57" s="146"/>
      <c r="AG57" s="146" t="s">
        <v>313</v>
      </c>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row>
    <row r="58" spans="1:60" outlineLevel="1">
      <c r="A58" s="180">
        <v>41</v>
      </c>
      <c r="B58" s="181" t="s">
        <v>1392</v>
      </c>
      <c r="C58" s="189" t="s">
        <v>1393</v>
      </c>
      <c r="D58" s="182" t="s">
        <v>392</v>
      </c>
      <c r="E58" s="183">
        <v>130</v>
      </c>
      <c r="F58" s="184"/>
      <c r="G58" s="185">
        <f t="shared" si="21"/>
        <v>0</v>
      </c>
      <c r="H58" s="184"/>
      <c r="I58" s="185">
        <f t="shared" si="22"/>
        <v>0</v>
      </c>
      <c r="J58" s="184"/>
      <c r="K58" s="185">
        <f t="shared" si="23"/>
        <v>0</v>
      </c>
      <c r="L58" s="185">
        <v>21</v>
      </c>
      <c r="M58" s="185">
        <f t="shared" si="24"/>
        <v>0</v>
      </c>
      <c r="N58" s="183">
        <v>0</v>
      </c>
      <c r="O58" s="183">
        <f t="shared" si="25"/>
        <v>0</v>
      </c>
      <c r="P58" s="183">
        <v>0</v>
      </c>
      <c r="Q58" s="183">
        <f t="shared" si="26"/>
        <v>0</v>
      </c>
      <c r="R58" s="185"/>
      <c r="S58" s="185" t="s">
        <v>481</v>
      </c>
      <c r="T58" s="186" t="s">
        <v>267</v>
      </c>
      <c r="U58" s="157">
        <v>0</v>
      </c>
      <c r="V58" s="157">
        <f t="shared" si="27"/>
        <v>0</v>
      </c>
      <c r="W58" s="157"/>
      <c r="X58" s="157" t="s">
        <v>312</v>
      </c>
      <c r="Y58" s="157" t="s">
        <v>269</v>
      </c>
      <c r="Z58" s="146"/>
      <c r="AA58" s="146"/>
      <c r="AB58" s="146"/>
      <c r="AC58" s="146"/>
      <c r="AD58" s="146"/>
      <c r="AE58" s="146"/>
      <c r="AF58" s="146"/>
      <c r="AG58" s="146" t="s">
        <v>313</v>
      </c>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row>
    <row r="59" spans="1:60" ht="22.5" outlineLevel="1">
      <c r="A59" s="180">
        <v>42</v>
      </c>
      <c r="B59" s="181" t="s">
        <v>1394</v>
      </c>
      <c r="C59" s="189" t="s">
        <v>1395</v>
      </c>
      <c r="D59" s="182" t="s">
        <v>682</v>
      </c>
      <c r="E59" s="183">
        <v>40</v>
      </c>
      <c r="F59" s="184"/>
      <c r="G59" s="185">
        <f t="shared" si="21"/>
        <v>0</v>
      </c>
      <c r="H59" s="184"/>
      <c r="I59" s="185">
        <f t="shared" si="22"/>
        <v>0</v>
      </c>
      <c r="J59" s="184"/>
      <c r="K59" s="185">
        <f t="shared" si="23"/>
        <v>0</v>
      </c>
      <c r="L59" s="185">
        <v>21</v>
      </c>
      <c r="M59" s="185">
        <f t="shared" si="24"/>
        <v>0</v>
      </c>
      <c r="N59" s="183">
        <v>0</v>
      </c>
      <c r="O59" s="183">
        <f t="shared" si="25"/>
        <v>0</v>
      </c>
      <c r="P59" s="183">
        <v>0</v>
      </c>
      <c r="Q59" s="183">
        <f t="shared" si="26"/>
        <v>0</v>
      </c>
      <c r="R59" s="185" t="s">
        <v>379</v>
      </c>
      <c r="S59" s="185" t="s">
        <v>266</v>
      </c>
      <c r="T59" s="186" t="s">
        <v>266</v>
      </c>
      <c r="U59" s="157">
        <v>0</v>
      </c>
      <c r="V59" s="157">
        <f t="shared" si="27"/>
        <v>0</v>
      </c>
      <c r="W59" s="157"/>
      <c r="X59" s="157" t="s">
        <v>380</v>
      </c>
      <c r="Y59" s="157" t="s">
        <v>269</v>
      </c>
      <c r="Z59" s="146"/>
      <c r="AA59" s="146"/>
      <c r="AB59" s="146"/>
      <c r="AC59" s="146"/>
      <c r="AD59" s="146"/>
      <c r="AE59" s="146"/>
      <c r="AF59" s="146"/>
      <c r="AG59" s="146" t="s">
        <v>381</v>
      </c>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ht="22.5" outlineLevel="1">
      <c r="A60" s="180">
        <v>43</v>
      </c>
      <c r="B60" s="181" t="s">
        <v>1396</v>
      </c>
      <c r="C60" s="189" t="s">
        <v>1397</v>
      </c>
      <c r="D60" s="182" t="s">
        <v>392</v>
      </c>
      <c r="E60" s="183">
        <v>80</v>
      </c>
      <c r="F60" s="184"/>
      <c r="G60" s="185">
        <f t="shared" si="21"/>
        <v>0</v>
      </c>
      <c r="H60" s="184"/>
      <c r="I60" s="185">
        <f t="shared" si="22"/>
        <v>0</v>
      </c>
      <c r="J60" s="184"/>
      <c r="K60" s="185">
        <f t="shared" si="23"/>
        <v>0</v>
      </c>
      <c r="L60" s="185">
        <v>21</v>
      </c>
      <c r="M60" s="185">
        <f t="shared" si="24"/>
        <v>0</v>
      </c>
      <c r="N60" s="183">
        <v>2.1000000000000001E-4</v>
      </c>
      <c r="O60" s="183">
        <f t="shared" si="25"/>
        <v>0.02</v>
      </c>
      <c r="P60" s="183">
        <v>0</v>
      </c>
      <c r="Q60" s="183">
        <f t="shared" si="26"/>
        <v>0</v>
      </c>
      <c r="R60" s="185" t="s">
        <v>379</v>
      </c>
      <c r="S60" s="185" t="s">
        <v>266</v>
      </c>
      <c r="T60" s="186" t="s">
        <v>266</v>
      </c>
      <c r="U60" s="157">
        <v>0</v>
      </c>
      <c r="V60" s="157">
        <f t="shared" si="27"/>
        <v>0</v>
      </c>
      <c r="W60" s="157"/>
      <c r="X60" s="157" t="s">
        <v>380</v>
      </c>
      <c r="Y60" s="157" t="s">
        <v>269</v>
      </c>
      <c r="Z60" s="146"/>
      <c r="AA60" s="146"/>
      <c r="AB60" s="146"/>
      <c r="AC60" s="146"/>
      <c r="AD60" s="146"/>
      <c r="AE60" s="146"/>
      <c r="AF60" s="146"/>
      <c r="AG60" s="146" t="s">
        <v>381</v>
      </c>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row>
    <row r="61" spans="1:60" outlineLevel="1">
      <c r="A61" s="180">
        <v>44</v>
      </c>
      <c r="B61" s="181" t="s">
        <v>1398</v>
      </c>
      <c r="C61" s="189" t="s">
        <v>1399</v>
      </c>
      <c r="D61" s="182" t="s">
        <v>392</v>
      </c>
      <c r="E61" s="183">
        <v>80</v>
      </c>
      <c r="F61" s="184"/>
      <c r="G61" s="185">
        <f t="shared" si="21"/>
        <v>0</v>
      </c>
      <c r="H61" s="184"/>
      <c r="I61" s="185">
        <f t="shared" si="22"/>
        <v>0</v>
      </c>
      <c r="J61" s="184"/>
      <c r="K61" s="185">
        <f t="shared" si="23"/>
        <v>0</v>
      </c>
      <c r="L61" s="185">
        <v>21</v>
      </c>
      <c r="M61" s="185">
        <f t="shared" si="24"/>
        <v>0</v>
      </c>
      <c r="N61" s="183">
        <v>0</v>
      </c>
      <c r="O61" s="183">
        <f t="shared" si="25"/>
        <v>0</v>
      </c>
      <c r="P61" s="183">
        <v>0</v>
      </c>
      <c r="Q61" s="183">
        <f t="shared" si="26"/>
        <v>0</v>
      </c>
      <c r="R61" s="185"/>
      <c r="S61" s="185" t="s">
        <v>266</v>
      </c>
      <c r="T61" s="186" t="s">
        <v>266</v>
      </c>
      <c r="U61" s="157">
        <v>0.1</v>
      </c>
      <c r="V61" s="157">
        <f t="shared" si="27"/>
        <v>8</v>
      </c>
      <c r="W61" s="157"/>
      <c r="X61" s="157" t="s">
        <v>312</v>
      </c>
      <c r="Y61" s="157" t="s">
        <v>269</v>
      </c>
      <c r="Z61" s="146"/>
      <c r="AA61" s="146"/>
      <c r="AB61" s="146"/>
      <c r="AC61" s="146"/>
      <c r="AD61" s="146"/>
      <c r="AE61" s="146"/>
      <c r="AF61" s="146"/>
      <c r="AG61" s="146" t="s">
        <v>313</v>
      </c>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row>
    <row r="62" spans="1:60" ht="22.5" outlineLevel="1">
      <c r="A62" s="180">
        <v>45</v>
      </c>
      <c r="B62" s="181" t="s">
        <v>1400</v>
      </c>
      <c r="C62" s="189" t="s">
        <v>1401</v>
      </c>
      <c r="D62" s="182" t="s">
        <v>392</v>
      </c>
      <c r="E62" s="183">
        <v>40</v>
      </c>
      <c r="F62" s="184"/>
      <c r="G62" s="185">
        <f t="shared" si="21"/>
        <v>0</v>
      </c>
      <c r="H62" s="184"/>
      <c r="I62" s="185">
        <f t="shared" si="22"/>
        <v>0</v>
      </c>
      <c r="J62" s="184"/>
      <c r="K62" s="185">
        <f t="shared" si="23"/>
        <v>0</v>
      </c>
      <c r="L62" s="185">
        <v>21</v>
      </c>
      <c r="M62" s="185">
        <f t="shared" si="24"/>
        <v>0</v>
      </c>
      <c r="N62" s="183">
        <v>0</v>
      </c>
      <c r="O62" s="183">
        <f t="shared" si="25"/>
        <v>0</v>
      </c>
      <c r="P62" s="183">
        <v>0</v>
      </c>
      <c r="Q62" s="183">
        <f t="shared" si="26"/>
        <v>0</v>
      </c>
      <c r="R62" s="185" t="s">
        <v>379</v>
      </c>
      <c r="S62" s="185" t="s">
        <v>1402</v>
      </c>
      <c r="T62" s="186" t="s">
        <v>1402</v>
      </c>
      <c r="U62" s="157">
        <v>0</v>
      </c>
      <c r="V62" s="157">
        <f t="shared" si="27"/>
        <v>0</v>
      </c>
      <c r="W62" s="157"/>
      <c r="X62" s="157" t="s">
        <v>380</v>
      </c>
      <c r="Y62" s="157" t="s">
        <v>269</v>
      </c>
      <c r="Z62" s="146"/>
      <c r="AA62" s="146"/>
      <c r="AB62" s="146"/>
      <c r="AC62" s="146"/>
      <c r="AD62" s="146"/>
      <c r="AE62" s="146"/>
      <c r="AF62" s="146"/>
      <c r="AG62" s="146" t="s">
        <v>381</v>
      </c>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row>
    <row r="63" spans="1:60" outlineLevel="1">
      <c r="A63" s="180">
        <v>46</v>
      </c>
      <c r="B63" s="181" t="s">
        <v>1403</v>
      </c>
      <c r="C63" s="189" t="s">
        <v>1404</v>
      </c>
      <c r="D63" s="182" t="s">
        <v>392</v>
      </c>
      <c r="E63" s="183">
        <v>40</v>
      </c>
      <c r="F63" s="184"/>
      <c r="G63" s="185">
        <f t="shared" si="21"/>
        <v>0</v>
      </c>
      <c r="H63" s="184"/>
      <c r="I63" s="185">
        <f t="shared" si="22"/>
        <v>0</v>
      </c>
      <c r="J63" s="184"/>
      <c r="K63" s="185">
        <f t="shared" si="23"/>
        <v>0</v>
      </c>
      <c r="L63" s="185">
        <v>21</v>
      </c>
      <c r="M63" s="185">
        <f t="shared" si="24"/>
        <v>0</v>
      </c>
      <c r="N63" s="183">
        <v>0</v>
      </c>
      <c r="O63" s="183">
        <f t="shared" si="25"/>
        <v>0</v>
      </c>
      <c r="P63" s="183">
        <v>0</v>
      </c>
      <c r="Q63" s="183">
        <f t="shared" si="26"/>
        <v>0</v>
      </c>
      <c r="R63" s="185"/>
      <c r="S63" s="185" t="s">
        <v>266</v>
      </c>
      <c r="T63" s="186" t="s">
        <v>266</v>
      </c>
      <c r="U63" s="157">
        <v>0.1</v>
      </c>
      <c r="V63" s="157">
        <f t="shared" si="27"/>
        <v>4</v>
      </c>
      <c r="W63" s="157"/>
      <c r="X63" s="157" t="s">
        <v>312</v>
      </c>
      <c r="Y63" s="157" t="s">
        <v>269</v>
      </c>
      <c r="Z63" s="146"/>
      <c r="AA63" s="146"/>
      <c r="AB63" s="146"/>
      <c r="AC63" s="146"/>
      <c r="AD63" s="146"/>
      <c r="AE63" s="146"/>
      <c r="AF63" s="146"/>
      <c r="AG63" s="146" t="s">
        <v>313</v>
      </c>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row>
    <row r="64" spans="1:60" s="207" customFormat="1" ht="45" outlineLevel="1">
      <c r="A64" s="209">
        <v>47</v>
      </c>
      <c r="B64" s="210" t="s">
        <v>1405</v>
      </c>
      <c r="C64" s="211" t="s">
        <v>1406</v>
      </c>
      <c r="D64" s="212" t="s">
        <v>392</v>
      </c>
      <c r="E64" s="213">
        <v>60</v>
      </c>
      <c r="F64" s="214"/>
      <c r="G64" s="213">
        <f t="shared" si="21"/>
        <v>0</v>
      </c>
      <c r="H64" s="214"/>
      <c r="I64" s="213">
        <f t="shared" si="22"/>
        <v>0</v>
      </c>
      <c r="J64" s="214"/>
      <c r="K64" s="213">
        <f t="shared" si="23"/>
        <v>0</v>
      </c>
      <c r="L64" s="213">
        <v>21</v>
      </c>
      <c r="M64" s="213">
        <f t="shared" si="24"/>
        <v>0</v>
      </c>
      <c r="N64" s="213">
        <v>1.2999999999999999E-4</v>
      </c>
      <c r="O64" s="213">
        <f t="shared" si="25"/>
        <v>0.01</v>
      </c>
      <c r="P64" s="213">
        <v>0</v>
      </c>
      <c r="Q64" s="213">
        <f t="shared" si="26"/>
        <v>0</v>
      </c>
      <c r="R64" s="213" t="s">
        <v>379</v>
      </c>
      <c r="S64" s="213" t="s">
        <v>266</v>
      </c>
      <c r="T64" s="215" t="s">
        <v>266</v>
      </c>
      <c r="U64" s="208">
        <v>0</v>
      </c>
      <c r="V64" s="208">
        <f t="shared" si="27"/>
        <v>0</v>
      </c>
      <c r="W64" s="208"/>
      <c r="X64" s="208" t="s">
        <v>380</v>
      </c>
      <c r="Y64" s="208" t="s">
        <v>269</v>
      </c>
      <c r="Z64" s="216"/>
      <c r="AA64" s="216"/>
      <c r="AB64" s="216"/>
      <c r="AC64" s="216"/>
      <c r="AD64" s="216"/>
      <c r="AE64" s="216"/>
      <c r="AF64" s="216"/>
      <c r="AG64" s="216" t="s">
        <v>381</v>
      </c>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row>
    <row r="65" spans="1:60" outlineLevel="1">
      <c r="A65" s="180">
        <v>48</v>
      </c>
      <c r="B65" s="181" t="s">
        <v>1407</v>
      </c>
      <c r="C65" s="189" t="s">
        <v>1408</v>
      </c>
      <c r="D65" s="182" t="s">
        <v>392</v>
      </c>
      <c r="E65" s="183">
        <v>60</v>
      </c>
      <c r="F65" s="184"/>
      <c r="G65" s="185">
        <f t="shared" si="21"/>
        <v>0</v>
      </c>
      <c r="H65" s="184"/>
      <c r="I65" s="185">
        <f t="shared" si="22"/>
        <v>0</v>
      </c>
      <c r="J65" s="184"/>
      <c r="K65" s="185">
        <f t="shared" si="23"/>
        <v>0</v>
      </c>
      <c r="L65" s="185">
        <v>21</v>
      </c>
      <c r="M65" s="185">
        <f t="shared" si="24"/>
        <v>0</v>
      </c>
      <c r="N65" s="183">
        <v>0</v>
      </c>
      <c r="O65" s="183">
        <f t="shared" si="25"/>
        <v>0</v>
      </c>
      <c r="P65" s="183">
        <v>0</v>
      </c>
      <c r="Q65" s="183">
        <f t="shared" si="26"/>
        <v>0</v>
      </c>
      <c r="R65" s="185"/>
      <c r="S65" s="185" t="s">
        <v>266</v>
      </c>
      <c r="T65" s="186" t="s">
        <v>266</v>
      </c>
      <c r="U65" s="157">
        <v>8.6999999999999994E-2</v>
      </c>
      <c r="V65" s="157">
        <f t="shared" si="27"/>
        <v>5.22</v>
      </c>
      <c r="W65" s="157"/>
      <c r="X65" s="157" t="s">
        <v>312</v>
      </c>
      <c r="Y65" s="157" t="s">
        <v>269</v>
      </c>
      <c r="Z65" s="146"/>
      <c r="AA65" s="146"/>
      <c r="AB65" s="146"/>
      <c r="AC65" s="146"/>
      <c r="AD65" s="146"/>
      <c r="AE65" s="146"/>
      <c r="AF65" s="146"/>
      <c r="AG65" s="146" t="s">
        <v>313</v>
      </c>
      <c r="AH65" s="146"/>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row>
    <row r="66" spans="1:60" s="207" customFormat="1" ht="45" outlineLevel="1">
      <c r="A66" s="209">
        <v>49</v>
      </c>
      <c r="B66" s="210" t="s">
        <v>1409</v>
      </c>
      <c r="C66" s="211" t="s">
        <v>1410</v>
      </c>
      <c r="D66" s="212" t="s">
        <v>392</v>
      </c>
      <c r="E66" s="213">
        <v>45</v>
      </c>
      <c r="F66" s="214"/>
      <c r="G66" s="213">
        <f t="shared" si="21"/>
        <v>0</v>
      </c>
      <c r="H66" s="214"/>
      <c r="I66" s="213">
        <f t="shared" si="22"/>
        <v>0</v>
      </c>
      <c r="J66" s="214"/>
      <c r="K66" s="213">
        <f t="shared" si="23"/>
        <v>0</v>
      </c>
      <c r="L66" s="213">
        <v>21</v>
      </c>
      <c r="M66" s="213">
        <f t="shared" si="24"/>
        <v>0</v>
      </c>
      <c r="N66" s="213">
        <v>3.2000000000000003E-4</v>
      </c>
      <c r="O66" s="213">
        <f t="shared" si="25"/>
        <v>0.01</v>
      </c>
      <c r="P66" s="213">
        <v>0</v>
      </c>
      <c r="Q66" s="213">
        <f t="shared" si="26"/>
        <v>0</v>
      </c>
      <c r="R66" s="213" t="s">
        <v>379</v>
      </c>
      <c r="S66" s="213" t="s">
        <v>266</v>
      </c>
      <c r="T66" s="215" t="s">
        <v>266</v>
      </c>
      <c r="U66" s="208">
        <v>0</v>
      </c>
      <c r="V66" s="208">
        <f t="shared" si="27"/>
        <v>0</v>
      </c>
      <c r="W66" s="208"/>
      <c r="X66" s="208" t="s">
        <v>380</v>
      </c>
      <c r="Y66" s="208" t="s">
        <v>269</v>
      </c>
      <c r="Z66" s="216"/>
      <c r="AA66" s="216"/>
      <c r="AB66" s="216"/>
      <c r="AC66" s="216"/>
      <c r="AD66" s="216"/>
      <c r="AE66" s="216"/>
      <c r="AF66" s="216"/>
      <c r="AG66" s="216" t="s">
        <v>381</v>
      </c>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row>
    <row r="67" spans="1:60" outlineLevel="1">
      <c r="A67" s="180">
        <v>50</v>
      </c>
      <c r="B67" s="181" t="s">
        <v>1411</v>
      </c>
      <c r="C67" s="189" t="s">
        <v>1412</v>
      </c>
      <c r="D67" s="182" t="s">
        <v>392</v>
      </c>
      <c r="E67" s="183">
        <v>45</v>
      </c>
      <c r="F67" s="184"/>
      <c r="G67" s="185">
        <f t="shared" si="21"/>
        <v>0</v>
      </c>
      <c r="H67" s="184"/>
      <c r="I67" s="185">
        <f t="shared" si="22"/>
        <v>0</v>
      </c>
      <c r="J67" s="184"/>
      <c r="K67" s="185">
        <f t="shared" si="23"/>
        <v>0</v>
      </c>
      <c r="L67" s="185">
        <v>21</v>
      </c>
      <c r="M67" s="185">
        <f t="shared" si="24"/>
        <v>0</v>
      </c>
      <c r="N67" s="183">
        <v>0</v>
      </c>
      <c r="O67" s="183">
        <f t="shared" si="25"/>
        <v>0</v>
      </c>
      <c r="P67" s="183">
        <v>0</v>
      </c>
      <c r="Q67" s="183">
        <f t="shared" si="26"/>
        <v>0</v>
      </c>
      <c r="R67" s="185"/>
      <c r="S67" s="185" t="s">
        <v>481</v>
      </c>
      <c r="T67" s="186" t="s">
        <v>497</v>
      </c>
      <c r="U67" s="157">
        <v>9.4E-2</v>
      </c>
      <c r="V67" s="157">
        <f t="shared" si="27"/>
        <v>4.2300000000000004</v>
      </c>
      <c r="W67" s="157"/>
      <c r="X67" s="157" t="s">
        <v>312</v>
      </c>
      <c r="Y67" s="157" t="s">
        <v>269</v>
      </c>
      <c r="Z67" s="146"/>
      <c r="AA67" s="146"/>
      <c r="AB67" s="146"/>
      <c r="AC67" s="146"/>
      <c r="AD67" s="146"/>
      <c r="AE67" s="146"/>
      <c r="AF67" s="146"/>
      <c r="AG67" s="146" t="s">
        <v>313</v>
      </c>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row>
    <row r="68" spans="1:60" ht="22.5" outlineLevel="1">
      <c r="A68" s="180">
        <v>51</v>
      </c>
      <c r="B68" s="181" t="s">
        <v>1413</v>
      </c>
      <c r="C68" s="189" t="s">
        <v>1414</v>
      </c>
      <c r="D68" s="182" t="s">
        <v>392</v>
      </c>
      <c r="E68" s="183">
        <v>15</v>
      </c>
      <c r="F68" s="184"/>
      <c r="G68" s="185">
        <f t="shared" si="21"/>
        <v>0</v>
      </c>
      <c r="H68" s="184"/>
      <c r="I68" s="185">
        <f t="shared" si="22"/>
        <v>0</v>
      </c>
      <c r="J68" s="184"/>
      <c r="K68" s="185">
        <f t="shared" si="23"/>
        <v>0</v>
      </c>
      <c r="L68" s="185">
        <v>21</v>
      </c>
      <c r="M68" s="185">
        <f t="shared" si="24"/>
        <v>0</v>
      </c>
      <c r="N68" s="183">
        <v>1.2999999999999999E-3</v>
      </c>
      <c r="O68" s="183">
        <f t="shared" si="25"/>
        <v>0.02</v>
      </c>
      <c r="P68" s="183">
        <v>0</v>
      </c>
      <c r="Q68" s="183">
        <f t="shared" si="26"/>
        <v>0</v>
      </c>
      <c r="R68" s="185" t="s">
        <v>379</v>
      </c>
      <c r="S68" s="185" t="s">
        <v>1415</v>
      </c>
      <c r="T68" s="186" t="s">
        <v>1415</v>
      </c>
      <c r="U68" s="157">
        <v>0</v>
      </c>
      <c r="V68" s="157">
        <f t="shared" si="27"/>
        <v>0</v>
      </c>
      <c r="W68" s="157"/>
      <c r="X68" s="157" t="s">
        <v>380</v>
      </c>
      <c r="Y68" s="157" t="s">
        <v>269</v>
      </c>
      <c r="Z68" s="146"/>
      <c r="AA68" s="146"/>
      <c r="AB68" s="146"/>
      <c r="AC68" s="146"/>
      <c r="AD68" s="146"/>
      <c r="AE68" s="146"/>
      <c r="AF68" s="146"/>
      <c r="AG68" s="146" t="s">
        <v>381</v>
      </c>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row>
    <row r="69" spans="1:60" ht="22.5" outlineLevel="1">
      <c r="A69" s="180">
        <v>52</v>
      </c>
      <c r="B69" s="181" t="s">
        <v>1416</v>
      </c>
      <c r="C69" s="189" t="s">
        <v>1417</v>
      </c>
      <c r="D69" s="182" t="s">
        <v>682</v>
      </c>
      <c r="E69" s="183">
        <v>10</v>
      </c>
      <c r="F69" s="184"/>
      <c r="G69" s="185">
        <f t="shared" si="21"/>
        <v>0</v>
      </c>
      <c r="H69" s="184"/>
      <c r="I69" s="185">
        <f t="shared" si="22"/>
        <v>0</v>
      </c>
      <c r="J69" s="184"/>
      <c r="K69" s="185">
        <f t="shared" si="23"/>
        <v>0</v>
      </c>
      <c r="L69" s="185">
        <v>21</v>
      </c>
      <c r="M69" s="185">
        <f t="shared" si="24"/>
        <v>0</v>
      </c>
      <c r="N69" s="183">
        <v>2.2000000000000001E-4</v>
      </c>
      <c r="O69" s="183">
        <f t="shared" si="25"/>
        <v>0</v>
      </c>
      <c r="P69" s="183">
        <v>0</v>
      </c>
      <c r="Q69" s="183">
        <f t="shared" si="26"/>
        <v>0</v>
      </c>
      <c r="R69" s="185" t="s">
        <v>379</v>
      </c>
      <c r="S69" s="185" t="s">
        <v>266</v>
      </c>
      <c r="T69" s="186" t="s">
        <v>266</v>
      </c>
      <c r="U69" s="157">
        <v>0</v>
      </c>
      <c r="V69" s="157">
        <f t="shared" si="27"/>
        <v>0</v>
      </c>
      <c r="W69" s="157"/>
      <c r="X69" s="157" t="s">
        <v>380</v>
      </c>
      <c r="Y69" s="157" t="s">
        <v>269</v>
      </c>
      <c r="Z69" s="146"/>
      <c r="AA69" s="146"/>
      <c r="AB69" s="146"/>
      <c r="AC69" s="146"/>
      <c r="AD69" s="146"/>
      <c r="AE69" s="146"/>
      <c r="AF69" s="146"/>
      <c r="AG69" s="146" t="s">
        <v>381</v>
      </c>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row>
    <row r="70" spans="1:60" outlineLevel="1">
      <c r="A70" s="173">
        <v>53</v>
      </c>
      <c r="B70" s="174" t="s">
        <v>1418</v>
      </c>
      <c r="C70" s="190" t="s">
        <v>1419</v>
      </c>
      <c r="D70" s="175" t="s">
        <v>392</v>
      </c>
      <c r="E70" s="176">
        <v>15</v>
      </c>
      <c r="F70" s="177"/>
      <c r="G70" s="178">
        <f t="shared" si="21"/>
        <v>0</v>
      </c>
      <c r="H70" s="177"/>
      <c r="I70" s="178">
        <f t="shared" si="22"/>
        <v>0</v>
      </c>
      <c r="J70" s="177"/>
      <c r="K70" s="178">
        <f t="shared" si="23"/>
        <v>0</v>
      </c>
      <c r="L70" s="178">
        <v>21</v>
      </c>
      <c r="M70" s="178">
        <f t="shared" si="24"/>
        <v>0</v>
      </c>
      <c r="N70" s="176">
        <v>0</v>
      </c>
      <c r="O70" s="176">
        <f t="shared" si="25"/>
        <v>0</v>
      </c>
      <c r="P70" s="176">
        <v>0</v>
      </c>
      <c r="Q70" s="176">
        <f t="shared" si="26"/>
        <v>0</v>
      </c>
      <c r="R70" s="178"/>
      <c r="S70" s="178" t="s">
        <v>266</v>
      </c>
      <c r="T70" s="179" t="s">
        <v>266</v>
      </c>
      <c r="U70" s="157">
        <v>0.64832999999999996</v>
      </c>
      <c r="V70" s="157">
        <f t="shared" si="27"/>
        <v>9.7200000000000006</v>
      </c>
      <c r="W70" s="157"/>
      <c r="X70" s="157" t="s">
        <v>312</v>
      </c>
      <c r="Y70" s="157" t="s">
        <v>269</v>
      </c>
      <c r="Z70" s="146"/>
      <c r="AA70" s="146"/>
      <c r="AB70" s="146"/>
      <c r="AC70" s="146"/>
      <c r="AD70" s="146"/>
      <c r="AE70" s="146"/>
      <c r="AF70" s="146"/>
      <c r="AG70" s="146" t="s">
        <v>313</v>
      </c>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row>
    <row r="71" spans="1:60" outlineLevel="2">
      <c r="A71" s="153"/>
      <c r="B71" s="154"/>
      <c r="C71" s="282" t="s">
        <v>1420</v>
      </c>
      <c r="D71" s="283"/>
      <c r="E71" s="283"/>
      <c r="F71" s="283"/>
      <c r="G71" s="283"/>
      <c r="H71" s="157"/>
      <c r="I71" s="157"/>
      <c r="J71" s="157"/>
      <c r="K71" s="157"/>
      <c r="L71" s="157"/>
      <c r="M71" s="157"/>
      <c r="N71" s="156"/>
      <c r="O71" s="156"/>
      <c r="P71" s="156"/>
      <c r="Q71" s="156"/>
      <c r="R71" s="157"/>
      <c r="S71" s="157"/>
      <c r="T71" s="157"/>
      <c r="U71" s="157"/>
      <c r="V71" s="157"/>
      <c r="W71" s="157"/>
      <c r="X71" s="157"/>
      <c r="Y71" s="157"/>
      <c r="Z71" s="146"/>
      <c r="AA71" s="146"/>
      <c r="AB71" s="146"/>
      <c r="AC71" s="146"/>
      <c r="AD71" s="146"/>
      <c r="AE71" s="146"/>
      <c r="AF71" s="146"/>
      <c r="AG71" s="146" t="s">
        <v>278</v>
      </c>
      <c r="AH71" s="146"/>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row>
    <row r="72" spans="1:60">
      <c r="A72" s="163" t="s">
        <v>261</v>
      </c>
      <c r="B72" s="164" t="s">
        <v>214</v>
      </c>
      <c r="C72" s="188" t="s">
        <v>215</v>
      </c>
      <c r="D72" s="165"/>
      <c r="E72" s="166"/>
      <c r="F72" s="167"/>
      <c r="G72" s="167">
        <f>SUMIF(AG73:AG78,"&lt;&gt;NOR",G73:G78)</f>
        <v>0</v>
      </c>
      <c r="H72" s="167"/>
      <c r="I72" s="167">
        <f>SUM(I73:I78)</f>
        <v>0</v>
      </c>
      <c r="J72" s="167"/>
      <c r="K72" s="167">
        <f>SUM(K73:K78)</f>
        <v>0</v>
      </c>
      <c r="L72" s="167"/>
      <c r="M72" s="167">
        <f>SUM(M73:M78)</f>
        <v>0</v>
      </c>
      <c r="N72" s="166"/>
      <c r="O72" s="166">
        <f>SUM(O73:O78)</f>
        <v>0.25</v>
      </c>
      <c r="P72" s="166"/>
      <c r="Q72" s="166">
        <f>SUM(Q73:Q78)</f>
        <v>0</v>
      </c>
      <c r="R72" s="167"/>
      <c r="S72" s="167"/>
      <c r="T72" s="168"/>
      <c r="U72" s="162"/>
      <c r="V72" s="162">
        <f>SUM(V73:V78)</f>
        <v>63.78</v>
      </c>
      <c r="W72" s="162"/>
      <c r="X72" s="162"/>
      <c r="Y72" s="162"/>
      <c r="AG72" t="s">
        <v>262</v>
      </c>
    </row>
    <row r="73" spans="1:60" outlineLevel="1">
      <c r="A73" s="173">
        <v>54</v>
      </c>
      <c r="B73" s="174" t="s">
        <v>1421</v>
      </c>
      <c r="C73" s="190" t="s">
        <v>1422</v>
      </c>
      <c r="D73" s="175" t="s">
        <v>392</v>
      </c>
      <c r="E73" s="176">
        <v>195</v>
      </c>
      <c r="F73" s="177"/>
      <c r="G73" s="178">
        <f>ROUND(E73*F73,2)</f>
        <v>0</v>
      </c>
      <c r="H73" s="177"/>
      <c r="I73" s="178">
        <f>ROUND(E73*H73,2)</f>
        <v>0</v>
      </c>
      <c r="J73" s="177"/>
      <c r="K73" s="178">
        <f>ROUND(E73*J73,2)</f>
        <v>0</v>
      </c>
      <c r="L73" s="178">
        <v>21</v>
      </c>
      <c r="M73" s="178">
        <f>G73*(1+L73/100)</f>
        <v>0</v>
      </c>
      <c r="N73" s="176">
        <v>1.0499999999999999E-3</v>
      </c>
      <c r="O73" s="176">
        <f>ROUND(E73*N73,2)</f>
        <v>0.2</v>
      </c>
      <c r="P73" s="176">
        <v>0</v>
      </c>
      <c r="Q73" s="176">
        <f>ROUND(E73*P73,2)</f>
        <v>0</v>
      </c>
      <c r="R73" s="178"/>
      <c r="S73" s="178" t="s">
        <v>266</v>
      </c>
      <c r="T73" s="179" t="s">
        <v>266</v>
      </c>
      <c r="U73" s="157">
        <v>0.12317</v>
      </c>
      <c r="V73" s="157">
        <f>ROUND(E73*U73,2)</f>
        <v>24.02</v>
      </c>
      <c r="W73" s="157"/>
      <c r="X73" s="157" t="s">
        <v>312</v>
      </c>
      <c r="Y73" s="157" t="s">
        <v>269</v>
      </c>
      <c r="Z73" s="146"/>
      <c r="AA73" s="146"/>
      <c r="AB73" s="146"/>
      <c r="AC73" s="146"/>
      <c r="AD73" s="146"/>
      <c r="AE73" s="146"/>
      <c r="AF73" s="146"/>
      <c r="AG73" s="146" t="s">
        <v>313</v>
      </c>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row>
    <row r="74" spans="1:60" outlineLevel="2">
      <c r="A74" s="153"/>
      <c r="B74" s="154"/>
      <c r="C74" s="282" t="s">
        <v>1423</v>
      </c>
      <c r="D74" s="283"/>
      <c r="E74" s="283"/>
      <c r="F74" s="283"/>
      <c r="G74" s="283"/>
      <c r="H74" s="157"/>
      <c r="I74" s="157"/>
      <c r="J74" s="157"/>
      <c r="K74" s="157"/>
      <c r="L74" s="157"/>
      <c r="M74" s="157"/>
      <c r="N74" s="156"/>
      <c r="O74" s="156"/>
      <c r="P74" s="156"/>
      <c r="Q74" s="156"/>
      <c r="R74" s="157"/>
      <c r="S74" s="157"/>
      <c r="T74" s="157"/>
      <c r="U74" s="157"/>
      <c r="V74" s="157"/>
      <c r="W74" s="157"/>
      <c r="X74" s="157"/>
      <c r="Y74" s="157"/>
      <c r="Z74" s="146"/>
      <c r="AA74" s="146"/>
      <c r="AB74" s="146"/>
      <c r="AC74" s="146"/>
      <c r="AD74" s="146"/>
      <c r="AE74" s="146"/>
      <c r="AF74" s="146"/>
      <c r="AG74" s="146" t="s">
        <v>278</v>
      </c>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row>
    <row r="75" spans="1:60" ht="33.75" outlineLevel="1">
      <c r="A75" s="180">
        <v>55</v>
      </c>
      <c r="B75" s="181" t="s">
        <v>1424</v>
      </c>
      <c r="C75" s="189" t="s">
        <v>1425</v>
      </c>
      <c r="D75" s="182" t="s">
        <v>392</v>
      </c>
      <c r="E75" s="183">
        <v>25</v>
      </c>
      <c r="F75" s="184"/>
      <c r="G75" s="185">
        <f>ROUND(E75*F75,2)</f>
        <v>0</v>
      </c>
      <c r="H75" s="184"/>
      <c r="I75" s="185">
        <f>ROUND(E75*H75,2)</f>
        <v>0</v>
      </c>
      <c r="J75" s="184"/>
      <c r="K75" s="185">
        <f>ROUND(E75*J75,2)</f>
        <v>0</v>
      </c>
      <c r="L75" s="185">
        <v>21</v>
      </c>
      <c r="M75" s="185">
        <f>G75*(1+L75/100)</f>
        <v>0</v>
      </c>
      <c r="N75" s="183">
        <v>1.1000000000000001E-3</v>
      </c>
      <c r="O75" s="183">
        <f>ROUND(E75*N75,2)</f>
        <v>0.03</v>
      </c>
      <c r="P75" s="183">
        <v>0</v>
      </c>
      <c r="Q75" s="183">
        <f>ROUND(E75*P75,2)</f>
        <v>0</v>
      </c>
      <c r="R75" s="185" t="s">
        <v>222</v>
      </c>
      <c r="S75" s="185" t="s">
        <v>266</v>
      </c>
      <c r="T75" s="186" t="s">
        <v>266</v>
      </c>
      <c r="U75" s="157">
        <v>0.49717</v>
      </c>
      <c r="V75" s="157">
        <f>ROUND(E75*U75,2)</f>
        <v>12.43</v>
      </c>
      <c r="W75" s="157"/>
      <c r="X75" s="157" t="s">
        <v>312</v>
      </c>
      <c r="Y75" s="157" t="s">
        <v>269</v>
      </c>
      <c r="Z75" s="146"/>
      <c r="AA75" s="146"/>
      <c r="AB75" s="146"/>
      <c r="AC75" s="146"/>
      <c r="AD75" s="146"/>
      <c r="AE75" s="146"/>
      <c r="AF75" s="146"/>
      <c r="AG75" s="146" t="s">
        <v>313</v>
      </c>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row>
    <row r="76" spans="1:60" ht="33.75" outlineLevel="1">
      <c r="A76" s="180">
        <v>56</v>
      </c>
      <c r="B76" s="181" t="s">
        <v>1426</v>
      </c>
      <c r="C76" s="189" t="s">
        <v>1427</v>
      </c>
      <c r="D76" s="182" t="s">
        <v>392</v>
      </c>
      <c r="E76" s="183">
        <v>10</v>
      </c>
      <c r="F76" s="184"/>
      <c r="G76" s="185">
        <f>ROUND(E76*F76,2)</f>
        <v>0</v>
      </c>
      <c r="H76" s="184"/>
      <c r="I76" s="185">
        <f>ROUND(E76*H76,2)</f>
        <v>0</v>
      </c>
      <c r="J76" s="184"/>
      <c r="K76" s="185">
        <f>ROUND(E76*J76,2)</f>
        <v>0</v>
      </c>
      <c r="L76" s="185">
        <v>21</v>
      </c>
      <c r="M76" s="185">
        <f>G76*(1+L76/100)</f>
        <v>0</v>
      </c>
      <c r="N76" s="183">
        <v>1.1000000000000001E-3</v>
      </c>
      <c r="O76" s="183">
        <f>ROUND(E76*N76,2)</f>
        <v>0.01</v>
      </c>
      <c r="P76" s="183">
        <v>0</v>
      </c>
      <c r="Q76" s="183">
        <f>ROUND(E76*P76,2)</f>
        <v>0</v>
      </c>
      <c r="R76" s="185" t="s">
        <v>222</v>
      </c>
      <c r="S76" s="185" t="s">
        <v>266</v>
      </c>
      <c r="T76" s="186" t="s">
        <v>266</v>
      </c>
      <c r="U76" s="157">
        <v>0.49717</v>
      </c>
      <c r="V76" s="157">
        <f>ROUND(E76*U76,2)</f>
        <v>4.97</v>
      </c>
      <c r="W76" s="157"/>
      <c r="X76" s="157" t="s">
        <v>312</v>
      </c>
      <c r="Y76" s="157" t="s">
        <v>269</v>
      </c>
      <c r="Z76" s="146"/>
      <c r="AA76" s="146"/>
      <c r="AB76" s="146"/>
      <c r="AC76" s="146"/>
      <c r="AD76" s="146"/>
      <c r="AE76" s="146"/>
      <c r="AF76" s="146"/>
      <c r="AG76" s="146" t="s">
        <v>313</v>
      </c>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row>
    <row r="77" spans="1:60" outlineLevel="1">
      <c r="A77" s="180">
        <v>57</v>
      </c>
      <c r="B77" s="181" t="s">
        <v>1428</v>
      </c>
      <c r="C77" s="189" t="s">
        <v>1429</v>
      </c>
      <c r="D77" s="182" t="s">
        <v>682</v>
      </c>
      <c r="E77" s="183">
        <v>70</v>
      </c>
      <c r="F77" s="184"/>
      <c r="G77" s="185">
        <f>ROUND(E77*F77,2)</f>
        <v>0</v>
      </c>
      <c r="H77" s="184"/>
      <c r="I77" s="185">
        <f>ROUND(E77*H77,2)</f>
        <v>0</v>
      </c>
      <c r="J77" s="184"/>
      <c r="K77" s="185">
        <f>ROUND(E77*J77,2)</f>
        <v>0</v>
      </c>
      <c r="L77" s="185">
        <v>21</v>
      </c>
      <c r="M77" s="185">
        <f>G77*(1+L77/100)</f>
        <v>0</v>
      </c>
      <c r="N77" s="183">
        <v>1.1E-4</v>
      </c>
      <c r="O77" s="183">
        <f>ROUND(E77*N77,2)</f>
        <v>0.01</v>
      </c>
      <c r="P77" s="183">
        <v>0</v>
      </c>
      <c r="Q77" s="183">
        <f>ROUND(E77*P77,2)</f>
        <v>0</v>
      </c>
      <c r="R77" s="185" t="s">
        <v>222</v>
      </c>
      <c r="S77" s="185" t="s">
        <v>266</v>
      </c>
      <c r="T77" s="186" t="s">
        <v>266</v>
      </c>
      <c r="U77" s="157">
        <v>0.24399999999999999</v>
      </c>
      <c r="V77" s="157">
        <f>ROUND(E77*U77,2)</f>
        <v>17.079999999999998</v>
      </c>
      <c r="W77" s="157"/>
      <c r="X77" s="157" t="s">
        <v>312</v>
      </c>
      <c r="Y77" s="157" t="s">
        <v>269</v>
      </c>
      <c r="Z77" s="146"/>
      <c r="AA77" s="146"/>
      <c r="AB77" s="146"/>
      <c r="AC77" s="146"/>
      <c r="AD77" s="146"/>
      <c r="AE77" s="146"/>
      <c r="AF77" s="146"/>
      <c r="AG77" s="146" t="s">
        <v>313</v>
      </c>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row>
    <row r="78" spans="1:60" ht="22.5" outlineLevel="1">
      <c r="A78" s="180">
        <v>58</v>
      </c>
      <c r="B78" s="181" t="s">
        <v>1430</v>
      </c>
      <c r="C78" s="189" t="s">
        <v>1431</v>
      </c>
      <c r="D78" s="182" t="s">
        <v>682</v>
      </c>
      <c r="E78" s="183">
        <v>15</v>
      </c>
      <c r="F78" s="184"/>
      <c r="G78" s="185">
        <f>ROUND(E78*F78,2)</f>
        <v>0</v>
      </c>
      <c r="H78" s="184"/>
      <c r="I78" s="185">
        <f>ROUND(E78*H78,2)</f>
        <v>0</v>
      </c>
      <c r="J78" s="184"/>
      <c r="K78" s="185">
        <f>ROUND(E78*J78,2)</f>
        <v>0</v>
      </c>
      <c r="L78" s="185">
        <v>21</v>
      </c>
      <c r="M78" s="185">
        <f>G78*(1+L78/100)</f>
        <v>0</v>
      </c>
      <c r="N78" s="183">
        <v>1.2999999999999999E-4</v>
      </c>
      <c r="O78" s="183">
        <f>ROUND(E78*N78,2)</f>
        <v>0</v>
      </c>
      <c r="P78" s="183">
        <v>0</v>
      </c>
      <c r="Q78" s="183">
        <f>ROUND(E78*P78,2)</f>
        <v>0</v>
      </c>
      <c r="R78" s="185" t="s">
        <v>222</v>
      </c>
      <c r="S78" s="185" t="s">
        <v>266</v>
      </c>
      <c r="T78" s="186" t="s">
        <v>266</v>
      </c>
      <c r="U78" s="157">
        <v>0.35216999999999998</v>
      </c>
      <c r="V78" s="157">
        <f>ROUND(E78*U78,2)</f>
        <v>5.28</v>
      </c>
      <c r="W78" s="157"/>
      <c r="X78" s="157" t="s">
        <v>312</v>
      </c>
      <c r="Y78" s="157" t="s">
        <v>269</v>
      </c>
      <c r="Z78" s="146"/>
      <c r="AA78" s="146"/>
      <c r="AB78" s="146"/>
      <c r="AC78" s="146"/>
      <c r="AD78" s="146"/>
      <c r="AE78" s="146"/>
      <c r="AF78" s="146"/>
      <c r="AG78" s="146" t="s">
        <v>313</v>
      </c>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row>
    <row r="79" spans="1:60">
      <c r="A79" s="163" t="s">
        <v>261</v>
      </c>
      <c r="B79" s="164" t="s">
        <v>216</v>
      </c>
      <c r="C79" s="188" t="s">
        <v>217</v>
      </c>
      <c r="D79" s="165"/>
      <c r="E79" s="166"/>
      <c r="F79" s="167"/>
      <c r="G79" s="167">
        <f>SUMIF(AG80:AG84,"&lt;&gt;NOR",G80:G84)</f>
        <v>0</v>
      </c>
      <c r="H79" s="167"/>
      <c r="I79" s="167">
        <f>SUM(I80:I84)</f>
        <v>0</v>
      </c>
      <c r="J79" s="167"/>
      <c r="K79" s="167">
        <f>SUM(K80:K84)</f>
        <v>0</v>
      </c>
      <c r="L79" s="167"/>
      <c r="M79" s="167">
        <f>SUM(M80:M84)</f>
        <v>0</v>
      </c>
      <c r="N79" s="166"/>
      <c r="O79" s="166">
        <f>SUM(O80:O84)</f>
        <v>0</v>
      </c>
      <c r="P79" s="166"/>
      <c r="Q79" s="166">
        <f>SUM(Q80:Q84)</f>
        <v>0</v>
      </c>
      <c r="R79" s="167"/>
      <c r="S79" s="167"/>
      <c r="T79" s="168"/>
      <c r="U79" s="162"/>
      <c r="V79" s="162">
        <f>SUM(V80:V84)</f>
        <v>115</v>
      </c>
      <c r="W79" s="162"/>
      <c r="X79" s="162"/>
      <c r="Y79" s="162"/>
      <c r="AG79" t="s">
        <v>262</v>
      </c>
    </row>
    <row r="80" spans="1:60" outlineLevel="1">
      <c r="A80" s="173">
        <v>59</v>
      </c>
      <c r="B80" s="174" t="s">
        <v>1432</v>
      </c>
      <c r="C80" s="190" t="s">
        <v>1433</v>
      </c>
      <c r="D80" s="175" t="s">
        <v>1434</v>
      </c>
      <c r="E80" s="176">
        <v>15</v>
      </c>
      <c r="F80" s="177"/>
      <c r="G80" s="178">
        <f>ROUND(E80*F80,2)</f>
        <v>0</v>
      </c>
      <c r="H80" s="177"/>
      <c r="I80" s="178">
        <f>ROUND(E80*H80,2)</f>
        <v>0</v>
      </c>
      <c r="J80" s="177"/>
      <c r="K80" s="178">
        <f>ROUND(E80*J80,2)</f>
        <v>0</v>
      </c>
      <c r="L80" s="178">
        <v>21</v>
      </c>
      <c r="M80" s="178">
        <f>G80*(1+L80/100)</f>
        <v>0</v>
      </c>
      <c r="N80" s="176">
        <v>0</v>
      </c>
      <c r="O80" s="176">
        <f>ROUND(E80*N80,2)</f>
        <v>0</v>
      </c>
      <c r="P80" s="176">
        <v>0</v>
      </c>
      <c r="Q80" s="176">
        <f>ROUND(E80*P80,2)</f>
        <v>0</v>
      </c>
      <c r="R80" s="178"/>
      <c r="S80" s="178" t="s">
        <v>481</v>
      </c>
      <c r="T80" s="179" t="s">
        <v>497</v>
      </c>
      <c r="U80" s="157">
        <v>1</v>
      </c>
      <c r="V80" s="157">
        <f>ROUND(E80*U80,2)</f>
        <v>15</v>
      </c>
      <c r="W80" s="157"/>
      <c r="X80" s="157" t="s">
        <v>312</v>
      </c>
      <c r="Y80" s="157" t="s">
        <v>269</v>
      </c>
      <c r="Z80" s="146"/>
      <c r="AA80" s="146"/>
      <c r="AB80" s="146"/>
      <c r="AC80" s="146"/>
      <c r="AD80" s="146"/>
      <c r="AE80" s="146"/>
      <c r="AF80" s="146"/>
      <c r="AG80" s="146" t="s">
        <v>313</v>
      </c>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row>
    <row r="81" spans="1:60" outlineLevel="2">
      <c r="A81" s="153"/>
      <c r="B81" s="154"/>
      <c r="C81" s="282" t="s">
        <v>1435</v>
      </c>
      <c r="D81" s="283"/>
      <c r="E81" s="283"/>
      <c r="F81" s="283"/>
      <c r="G81" s="283"/>
      <c r="H81" s="157"/>
      <c r="I81" s="157"/>
      <c r="J81" s="157"/>
      <c r="K81" s="157"/>
      <c r="L81" s="157"/>
      <c r="M81" s="157"/>
      <c r="N81" s="156"/>
      <c r="O81" s="156"/>
      <c r="P81" s="156"/>
      <c r="Q81" s="156"/>
      <c r="R81" s="157"/>
      <c r="S81" s="157"/>
      <c r="T81" s="157"/>
      <c r="U81" s="157"/>
      <c r="V81" s="157"/>
      <c r="W81" s="157"/>
      <c r="X81" s="157"/>
      <c r="Y81" s="157"/>
      <c r="Z81" s="146"/>
      <c r="AA81" s="146"/>
      <c r="AB81" s="146"/>
      <c r="AC81" s="146"/>
      <c r="AD81" s="146"/>
      <c r="AE81" s="146"/>
      <c r="AF81" s="146"/>
      <c r="AG81" s="146" t="s">
        <v>278</v>
      </c>
      <c r="AH81" s="146"/>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row>
    <row r="82" spans="1:60" outlineLevel="1">
      <c r="A82" s="180">
        <v>60</v>
      </c>
      <c r="B82" s="181" t="s">
        <v>1436</v>
      </c>
      <c r="C82" s="189" t="s">
        <v>1437</v>
      </c>
      <c r="D82" s="182" t="s">
        <v>1434</v>
      </c>
      <c r="E82" s="183">
        <v>20</v>
      </c>
      <c r="F82" s="184"/>
      <c r="G82" s="185">
        <f>ROUND(E82*F82,2)</f>
        <v>0</v>
      </c>
      <c r="H82" s="184"/>
      <c r="I82" s="185">
        <f>ROUND(E82*H82,2)</f>
        <v>0</v>
      </c>
      <c r="J82" s="184"/>
      <c r="K82" s="185">
        <f>ROUND(E82*J82,2)</f>
        <v>0</v>
      </c>
      <c r="L82" s="185">
        <v>21</v>
      </c>
      <c r="M82" s="185">
        <f>G82*(1+L82/100)</f>
        <v>0</v>
      </c>
      <c r="N82" s="183">
        <v>0</v>
      </c>
      <c r="O82" s="183">
        <f>ROUND(E82*N82,2)</f>
        <v>0</v>
      </c>
      <c r="P82" s="183">
        <v>0</v>
      </c>
      <c r="Q82" s="183">
        <f>ROUND(E82*P82,2)</f>
        <v>0</v>
      </c>
      <c r="R82" s="185"/>
      <c r="S82" s="185" t="s">
        <v>481</v>
      </c>
      <c r="T82" s="186" t="s">
        <v>497</v>
      </c>
      <c r="U82" s="157">
        <v>1</v>
      </c>
      <c r="V82" s="157">
        <f>ROUND(E82*U82,2)</f>
        <v>20</v>
      </c>
      <c r="W82" s="157"/>
      <c r="X82" s="157" t="s">
        <v>312</v>
      </c>
      <c r="Y82" s="157" t="s">
        <v>269</v>
      </c>
      <c r="Z82" s="146"/>
      <c r="AA82" s="146"/>
      <c r="AB82" s="146"/>
      <c r="AC82" s="146"/>
      <c r="AD82" s="146"/>
      <c r="AE82" s="146"/>
      <c r="AF82" s="146"/>
      <c r="AG82" s="146" t="s">
        <v>313</v>
      </c>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row>
    <row r="83" spans="1:60" outlineLevel="1">
      <c r="A83" s="180">
        <v>61</v>
      </c>
      <c r="B83" s="181" t="s">
        <v>1438</v>
      </c>
      <c r="C83" s="189" t="s">
        <v>1439</v>
      </c>
      <c r="D83" s="182" t="s">
        <v>1434</v>
      </c>
      <c r="E83" s="183">
        <v>60</v>
      </c>
      <c r="F83" s="184"/>
      <c r="G83" s="185">
        <f>ROUND(E83*F83,2)</f>
        <v>0</v>
      </c>
      <c r="H83" s="184"/>
      <c r="I83" s="185">
        <f>ROUND(E83*H83,2)</f>
        <v>0</v>
      </c>
      <c r="J83" s="184"/>
      <c r="K83" s="185">
        <f>ROUND(E83*J83,2)</f>
        <v>0</v>
      </c>
      <c r="L83" s="185">
        <v>21</v>
      </c>
      <c r="M83" s="185">
        <f>G83*(1+L83/100)</f>
        <v>0</v>
      </c>
      <c r="N83" s="183">
        <v>0</v>
      </c>
      <c r="O83" s="183">
        <f>ROUND(E83*N83,2)</f>
        <v>0</v>
      </c>
      <c r="P83" s="183">
        <v>0</v>
      </c>
      <c r="Q83" s="183">
        <f>ROUND(E83*P83,2)</f>
        <v>0</v>
      </c>
      <c r="R83" s="185"/>
      <c r="S83" s="185" t="s">
        <v>481</v>
      </c>
      <c r="T83" s="186" t="s">
        <v>497</v>
      </c>
      <c r="U83" s="157">
        <v>1</v>
      </c>
      <c r="V83" s="157">
        <f>ROUND(E83*U83,2)</f>
        <v>60</v>
      </c>
      <c r="W83" s="157"/>
      <c r="X83" s="157" t="s">
        <v>312</v>
      </c>
      <c r="Y83" s="157" t="s">
        <v>269</v>
      </c>
      <c r="Z83" s="146"/>
      <c r="AA83" s="146"/>
      <c r="AB83" s="146"/>
      <c r="AC83" s="146"/>
      <c r="AD83" s="146"/>
      <c r="AE83" s="146"/>
      <c r="AF83" s="146"/>
      <c r="AG83" s="146" t="s">
        <v>313</v>
      </c>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row>
    <row r="84" spans="1:60" outlineLevel="1">
      <c r="A84" s="180">
        <v>62</v>
      </c>
      <c r="B84" s="181" t="s">
        <v>1440</v>
      </c>
      <c r="C84" s="189" t="s">
        <v>1441</v>
      </c>
      <c r="D84" s="182" t="s">
        <v>1434</v>
      </c>
      <c r="E84" s="183">
        <v>20</v>
      </c>
      <c r="F84" s="184"/>
      <c r="G84" s="185">
        <f>ROUND(E84*F84,2)</f>
        <v>0</v>
      </c>
      <c r="H84" s="184"/>
      <c r="I84" s="185">
        <f>ROUND(E84*H84,2)</f>
        <v>0</v>
      </c>
      <c r="J84" s="184"/>
      <c r="K84" s="185">
        <f>ROUND(E84*J84,2)</f>
        <v>0</v>
      </c>
      <c r="L84" s="185">
        <v>21</v>
      </c>
      <c r="M84" s="185">
        <f>G84*(1+L84/100)</f>
        <v>0</v>
      </c>
      <c r="N84" s="183">
        <v>0</v>
      </c>
      <c r="O84" s="183">
        <f>ROUND(E84*N84,2)</f>
        <v>0</v>
      </c>
      <c r="P84" s="183">
        <v>0</v>
      </c>
      <c r="Q84" s="183">
        <f>ROUND(E84*P84,2)</f>
        <v>0</v>
      </c>
      <c r="R84" s="185"/>
      <c r="S84" s="185" t="s">
        <v>266</v>
      </c>
      <c r="T84" s="186" t="s">
        <v>266</v>
      </c>
      <c r="U84" s="157">
        <v>1</v>
      </c>
      <c r="V84" s="157">
        <f>ROUND(E84*U84,2)</f>
        <v>20</v>
      </c>
      <c r="W84" s="157"/>
      <c r="X84" s="157" t="s">
        <v>312</v>
      </c>
      <c r="Y84" s="157" t="s">
        <v>269</v>
      </c>
      <c r="Z84" s="146"/>
      <c r="AA84" s="146"/>
      <c r="AB84" s="146"/>
      <c r="AC84" s="146"/>
      <c r="AD84" s="146"/>
      <c r="AE84" s="146"/>
      <c r="AF84" s="146"/>
      <c r="AG84" s="146" t="s">
        <v>313</v>
      </c>
      <c r="AH84" s="146"/>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row>
    <row r="85" spans="1:60">
      <c r="A85" s="163" t="s">
        <v>261</v>
      </c>
      <c r="B85" s="164" t="s">
        <v>218</v>
      </c>
      <c r="C85" s="188" t="s">
        <v>219</v>
      </c>
      <c r="D85" s="165"/>
      <c r="E85" s="166"/>
      <c r="F85" s="167"/>
      <c r="G85" s="167">
        <f>SUMIF(AG86:AG105,"&lt;&gt;NOR",G86:G105)</f>
        <v>0</v>
      </c>
      <c r="H85" s="167"/>
      <c r="I85" s="167">
        <f>SUM(I86:I105)</f>
        <v>0</v>
      </c>
      <c r="J85" s="167"/>
      <c r="K85" s="167">
        <f>SUM(K86:K105)</f>
        <v>0</v>
      </c>
      <c r="L85" s="167"/>
      <c r="M85" s="167">
        <f>SUM(M86:M105)</f>
        <v>0</v>
      </c>
      <c r="N85" s="166"/>
      <c r="O85" s="166">
        <f>SUM(O86:O105)</f>
        <v>0</v>
      </c>
      <c r="P85" s="166"/>
      <c r="Q85" s="166">
        <f>SUM(Q86:Q105)</f>
        <v>0</v>
      </c>
      <c r="R85" s="167"/>
      <c r="S85" s="167"/>
      <c r="T85" s="168"/>
      <c r="U85" s="162"/>
      <c r="V85" s="162">
        <f>SUM(V86:V105)</f>
        <v>11.24</v>
      </c>
      <c r="W85" s="162"/>
      <c r="X85" s="162"/>
      <c r="Y85" s="162"/>
      <c r="AG85" t="s">
        <v>262</v>
      </c>
    </row>
    <row r="86" spans="1:60" ht="22.5" outlineLevel="1">
      <c r="A86" s="180">
        <v>63</v>
      </c>
      <c r="B86" s="181" t="s">
        <v>1442</v>
      </c>
      <c r="C86" s="189" t="s">
        <v>1443</v>
      </c>
      <c r="D86" s="182" t="s">
        <v>682</v>
      </c>
      <c r="E86" s="183">
        <v>1</v>
      </c>
      <c r="F86" s="184"/>
      <c r="G86" s="185">
        <f t="shared" ref="G86:G97" si="28">ROUND(E86*F86,2)</f>
        <v>0</v>
      </c>
      <c r="H86" s="184"/>
      <c r="I86" s="185">
        <f t="shared" ref="I86:I97" si="29">ROUND(E86*H86,2)</f>
        <v>0</v>
      </c>
      <c r="J86" s="184"/>
      <c r="K86" s="185">
        <f t="shared" ref="K86:K97" si="30">ROUND(E86*J86,2)</f>
        <v>0</v>
      </c>
      <c r="L86" s="185">
        <v>21</v>
      </c>
      <c r="M86" s="185">
        <f t="shared" ref="M86:M97" si="31">G86*(1+L86/100)</f>
        <v>0</v>
      </c>
      <c r="N86" s="183">
        <v>0</v>
      </c>
      <c r="O86" s="183">
        <f t="shared" ref="O86:O97" si="32">ROUND(E86*N86,2)</f>
        <v>0</v>
      </c>
      <c r="P86" s="183">
        <v>0</v>
      </c>
      <c r="Q86" s="183">
        <f t="shared" ref="Q86:Q97" si="33">ROUND(E86*P86,2)</f>
        <v>0</v>
      </c>
      <c r="R86" s="185"/>
      <c r="S86" s="185" t="s">
        <v>481</v>
      </c>
      <c r="T86" s="186" t="s">
        <v>267</v>
      </c>
      <c r="U86" s="157">
        <v>0</v>
      </c>
      <c r="V86" s="157">
        <f t="shared" ref="V86:V97" si="34">ROUND(E86*U86,2)</f>
        <v>0</v>
      </c>
      <c r="W86" s="157"/>
      <c r="X86" s="157" t="s">
        <v>380</v>
      </c>
      <c r="Y86" s="157" t="s">
        <v>269</v>
      </c>
      <c r="Z86" s="146"/>
      <c r="AA86" s="146"/>
      <c r="AB86" s="146"/>
      <c r="AC86" s="146"/>
      <c r="AD86" s="146"/>
      <c r="AE86" s="146"/>
      <c r="AF86" s="146"/>
      <c r="AG86" s="146" t="s">
        <v>381</v>
      </c>
      <c r="AH86" s="146"/>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row>
    <row r="87" spans="1:60" ht="22.5" outlineLevel="1">
      <c r="A87" s="180">
        <v>64</v>
      </c>
      <c r="B87" s="181" t="s">
        <v>1444</v>
      </c>
      <c r="C87" s="189" t="s">
        <v>1445</v>
      </c>
      <c r="D87" s="182" t="s">
        <v>682</v>
      </c>
      <c r="E87" s="183">
        <v>1</v>
      </c>
      <c r="F87" s="184"/>
      <c r="G87" s="185">
        <f t="shared" si="28"/>
        <v>0</v>
      </c>
      <c r="H87" s="184"/>
      <c r="I87" s="185">
        <f t="shared" si="29"/>
        <v>0</v>
      </c>
      <c r="J87" s="184"/>
      <c r="K87" s="185">
        <f t="shared" si="30"/>
        <v>0</v>
      </c>
      <c r="L87" s="185">
        <v>21</v>
      </c>
      <c r="M87" s="185">
        <f t="shared" si="31"/>
        <v>0</v>
      </c>
      <c r="N87" s="183">
        <v>0</v>
      </c>
      <c r="O87" s="183">
        <f t="shared" si="32"/>
        <v>0</v>
      </c>
      <c r="P87" s="183">
        <v>0</v>
      </c>
      <c r="Q87" s="183">
        <f t="shared" si="33"/>
        <v>0</v>
      </c>
      <c r="R87" s="185"/>
      <c r="S87" s="185" t="s">
        <v>481</v>
      </c>
      <c r="T87" s="186" t="s">
        <v>1446</v>
      </c>
      <c r="U87" s="157">
        <v>0</v>
      </c>
      <c r="V87" s="157">
        <f t="shared" si="34"/>
        <v>0</v>
      </c>
      <c r="W87" s="157"/>
      <c r="X87" s="157" t="s">
        <v>380</v>
      </c>
      <c r="Y87" s="157" t="s">
        <v>269</v>
      </c>
      <c r="Z87" s="146"/>
      <c r="AA87" s="146"/>
      <c r="AB87" s="146"/>
      <c r="AC87" s="146"/>
      <c r="AD87" s="146"/>
      <c r="AE87" s="146"/>
      <c r="AF87" s="146"/>
      <c r="AG87" s="146" t="s">
        <v>381</v>
      </c>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row>
    <row r="88" spans="1:60" outlineLevel="1">
      <c r="A88" s="180">
        <v>65</v>
      </c>
      <c r="B88" s="181" t="s">
        <v>1447</v>
      </c>
      <c r="C88" s="189" t="s">
        <v>1448</v>
      </c>
      <c r="D88" s="182" t="s">
        <v>682</v>
      </c>
      <c r="E88" s="183">
        <v>1</v>
      </c>
      <c r="F88" s="184"/>
      <c r="G88" s="185">
        <f t="shared" si="28"/>
        <v>0</v>
      </c>
      <c r="H88" s="184"/>
      <c r="I88" s="185">
        <f t="shared" si="29"/>
        <v>0</v>
      </c>
      <c r="J88" s="184"/>
      <c r="K88" s="185">
        <f t="shared" si="30"/>
        <v>0</v>
      </c>
      <c r="L88" s="185">
        <v>21</v>
      </c>
      <c r="M88" s="185">
        <f t="shared" si="31"/>
        <v>0</v>
      </c>
      <c r="N88" s="183">
        <v>0</v>
      </c>
      <c r="O88" s="183">
        <f t="shared" si="32"/>
        <v>0</v>
      </c>
      <c r="P88" s="183">
        <v>0</v>
      </c>
      <c r="Q88" s="183">
        <f t="shared" si="33"/>
        <v>0</v>
      </c>
      <c r="R88" s="185"/>
      <c r="S88" s="185" t="s">
        <v>481</v>
      </c>
      <c r="T88" s="186" t="s">
        <v>267</v>
      </c>
      <c r="U88" s="157">
        <v>0</v>
      </c>
      <c r="V88" s="157">
        <f t="shared" si="34"/>
        <v>0</v>
      </c>
      <c r="W88" s="157"/>
      <c r="X88" s="157" t="s">
        <v>380</v>
      </c>
      <c r="Y88" s="157" t="s">
        <v>269</v>
      </c>
      <c r="Z88" s="146"/>
      <c r="AA88" s="146"/>
      <c r="AB88" s="146"/>
      <c r="AC88" s="146"/>
      <c r="AD88" s="146"/>
      <c r="AE88" s="146"/>
      <c r="AF88" s="146"/>
      <c r="AG88" s="146" t="s">
        <v>381</v>
      </c>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row>
    <row r="89" spans="1:60" outlineLevel="1">
      <c r="A89" s="180">
        <v>66</v>
      </c>
      <c r="B89" s="181" t="s">
        <v>1449</v>
      </c>
      <c r="C89" s="189" t="s">
        <v>1450</v>
      </c>
      <c r="D89" s="182" t="s">
        <v>682</v>
      </c>
      <c r="E89" s="183">
        <v>1</v>
      </c>
      <c r="F89" s="184"/>
      <c r="G89" s="185">
        <f t="shared" si="28"/>
        <v>0</v>
      </c>
      <c r="H89" s="184"/>
      <c r="I89" s="185">
        <f t="shared" si="29"/>
        <v>0</v>
      </c>
      <c r="J89" s="184"/>
      <c r="K89" s="185">
        <f t="shared" si="30"/>
        <v>0</v>
      </c>
      <c r="L89" s="185">
        <v>21</v>
      </c>
      <c r="M89" s="185">
        <f t="shared" si="31"/>
        <v>0</v>
      </c>
      <c r="N89" s="183">
        <v>0</v>
      </c>
      <c r="O89" s="183">
        <f t="shared" si="32"/>
        <v>0</v>
      </c>
      <c r="P89" s="183">
        <v>0</v>
      </c>
      <c r="Q89" s="183">
        <f t="shared" si="33"/>
        <v>0</v>
      </c>
      <c r="R89" s="185"/>
      <c r="S89" s="185" t="s">
        <v>481</v>
      </c>
      <c r="T89" s="186" t="s">
        <v>267</v>
      </c>
      <c r="U89" s="157">
        <v>0</v>
      </c>
      <c r="V89" s="157">
        <f t="shared" si="34"/>
        <v>0</v>
      </c>
      <c r="W89" s="157"/>
      <c r="X89" s="157" t="s">
        <v>380</v>
      </c>
      <c r="Y89" s="157" t="s">
        <v>269</v>
      </c>
      <c r="Z89" s="146"/>
      <c r="AA89" s="146"/>
      <c r="AB89" s="146"/>
      <c r="AC89" s="146"/>
      <c r="AD89" s="146"/>
      <c r="AE89" s="146"/>
      <c r="AF89" s="146"/>
      <c r="AG89" s="146" t="s">
        <v>381</v>
      </c>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row>
    <row r="90" spans="1:60" outlineLevel="1">
      <c r="A90" s="180">
        <v>67</v>
      </c>
      <c r="B90" s="181" t="s">
        <v>1451</v>
      </c>
      <c r="C90" s="189" t="s">
        <v>1452</v>
      </c>
      <c r="D90" s="182" t="s">
        <v>1191</v>
      </c>
      <c r="E90" s="183">
        <v>1</v>
      </c>
      <c r="F90" s="184"/>
      <c r="G90" s="185">
        <f t="shared" si="28"/>
        <v>0</v>
      </c>
      <c r="H90" s="184"/>
      <c r="I90" s="185">
        <f t="shared" si="29"/>
        <v>0</v>
      </c>
      <c r="J90" s="184"/>
      <c r="K90" s="185">
        <f t="shared" si="30"/>
        <v>0</v>
      </c>
      <c r="L90" s="185">
        <v>21</v>
      </c>
      <c r="M90" s="185">
        <f t="shared" si="31"/>
        <v>0</v>
      </c>
      <c r="N90" s="183">
        <v>0</v>
      </c>
      <c r="O90" s="183">
        <f t="shared" si="32"/>
        <v>0</v>
      </c>
      <c r="P90" s="183">
        <v>0</v>
      </c>
      <c r="Q90" s="183">
        <f t="shared" si="33"/>
        <v>0</v>
      </c>
      <c r="R90" s="185"/>
      <c r="S90" s="185" t="s">
        <v>481</v>
      </c>
      <c r="T90" s="186" t="s">
        <v>267</v>
      </c>
      <c r="U90" s="157">
        <v>0</v>
      </c>
      <c r="V90" s="157">
        <f t="shared" si="34"/>
        <v>0</v>
      </c>
      <c r="W90" s="157"/>
      <c r="X90" s="157" t="s">
        <v>380</v>
      </c>
      <c r="Y90" s="157" t="s">
        <v>269</v>
      </c>
      <c r="Z90" s="146"/>
      <c r="AA90" s="146"/>
      <c r="AB90" s="146"/>
      <c r="AC90" s="146"/>
      <c r="AD90" s="146"/>
      <c r="AE90" s="146"/>
      <c r="AF90" s="146"/>
      <c r="AG90" s="146" t="s">
        <v>381</v>
      </c>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60" ht="33.75" outlineLevel="1">
      <c r="A91" s="180">
        <v>68</v>
      </c>
      <c r="B91" s="181" t="s">
        <v>1453</v>
      </c>
      <c r="C91" s="189" t="s">
        <v>1454</v>
      </c>
      <c r="D91" s="182" t="s">
        <v>682</v>
      </c>
      <c r="E91" s="183">
        <v>1</v>
      </c>
      <c r="F91" s="184"/>
      <c r="G91" s="185">
        <f t="shared" si="28"/>
        <v>0</v>
      </c>
      <c r="H91" s="184"/>
      <c r="I91" s="185">
        <f t="shared" si="29"/>
        <v>0</v>
      </c>
      <c r="J91" s="184"/>
      <c r="K91" s="185">
        <f t="shared" si="30"/>
        <v>0</v>
      </c>
      <c r="L91" s="185">
        <v>21</v>
      </c>
      <c r="M91" s="185">
        <f t="shared" si="31"/>
        <v>0</v>
      </c>
      <c r="N91" s="183">
        <v>1.2999999999999999E-4</v>
      </c>
      <c r="O91" s="183">
        <f t="shared" si="32"/>
        <v>0</v>
      </c>
      <c r="P91" s="183">
        <v>0</v>
      </c>
      <c r="Q91" s="183">
        <f t="shared" si="33"/>
        <v>0</v>
      </c>
      <c r="R91" s="185" t="s">
        <v>379</v>
      </c>
      <c r="S91" s="185" t="s">
        <v>266</v>
      </c>
      <c r="T91" s="186" t="s">
        <v>266</v>
      </c>
      <c r="U91" s="157">
        <v>0</v>
      </c>
      <c r="V91" s="157">
        <f t="shared" si="34"/>
        <v>0</v>
      </c>
      <c r="W91" s="157"/>
      <c r="X91" s="157" t="s">
        <v>380</v>
      </c>
      <c r="Y91" s="157" t="s">
        <v>269</v>
      </c>
      <c r="Z91" s="146"/>
      <c r="AA91" s="146"/>
      <c r="AB91" s="146"/>
      <c r="AC91" s="146"/>
      <c r="AD91" s="146"/>
      <c r="AE91" s="146"/>
      <c r="AF91" s="146"/>
      <c r="AG91" s="146" t="s">
        <v>381</v>
      </c>
      <c r="AH91" s="146"/>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row>
    <row r="92" spans="1:60" ht="22.5" outlineLevel="1">
      <c r="A92" s="180">
        <v>69</v>
      </c>
      <c r="B92" s="181" t="s">
        <v>1382</v>
      </c>
      <c r="C92" s="189" t="s">
        <v>1383</v>
      </c>
      <c r="D92" s="182" t="s">
        <v>682</v>
      </c>
      <c r="E92" s="183">
        <v>5</v>
      </c>
      <c r="F92" s="184"/>
      <c r="G92" s="185">
        <f t="shared" si="28"/>
        <v>0</v>
      </c>
      <c r="H92" s="184"/>
      <c r="I92" s="185">
        <f t="shared" si="29"/>
        <v>0</v>
      </c>
      <c r="J92" s="184"/>
      <c r="K92" s="185">
        <f t="shared" si="30"/>
        <v>0</v>
      </c>
      <c r="L92" s="185">
        <v>21</v>
      </c>
      <c r="M92" s="185">
        <f t="shared" si="31"/>
        <v>0</v>
      </c>
      <c r="N92" s="183">
        <v>1.8000000000000001E-4</v>
      </c>
      <c r="O92" s="183">
        <f t="shared" si="32"/>
        <v>0</v>
      </c>
      <c r="P92" s="183">
        <v>0</v>
      </c>
      <c r="Q92" s="183">
        <f t="shared" si="33"/>
        <v>0</v>
      </c>
      <c r="R92" s="185" t="s">
        <v>379</v>
      </c>
      <c r="S92" s="185" t="s">
        <v>266</v>
      </c>
      <c r="T92" s="186" t="s">
        <v>266</v>
      </c>
      <c r="U92" s="157">
        <v>0</v>
      </c>
      <c r="V92" s="157">
        <f t="shared" si="34"/>
        <v>0</v>
      </c>
      <c r="W92" s="157"/>
      <c r="X92" s="157" t="s">
        <v>380</v>
      </c>
      <c r="Y92" s="157" t="s">
        <v>269</v>
      </c>
      <c r="Z92" s="146"/>
      <c r="AA92" s="146"/>
      <c r="AB92" s="146"/>
      <c r="AC92" s="146"/>
      <c r="AD92" s="146"/>
      <c r="AE92" s="146"/>
      <c r="AF92" s="146"/>
      <c r="AG92" s="146" t="s">
        <v>381</v>
      </c>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60" ht="22.5" outlineLevel="1">
      <c r="A93" s="180">
        <v>70</v>
      </c>
      <c r="B93" s="181" t="s">
        <v>1455</v>
      </c>
      <c r="C93" s="189" t="s">
        <v>1456</v>
      </c>
      <c r="D93" s="182" t="s">
        <v>682</v>
      </c>
      <c r="E93" s="183">
        <v>2</v>
      </c>
      <c r="F93" s="184"/>
      <c r="G93" s="185">
        <f t="shared" si="28"/>
        <v>0</v>
      </c>
      <c r="H93" s="184"/>
      <c r="I93" s="185">
        <f t="shared" si="29"/>
        <v>0</v>
      </c>
      <c r="J93" s="184"/>
      <c r="K93" s="185">
        <f t="shared" si="30"/>
        <v>0</v>
      </c>
      <c r="L93" s="185">
        <v>21</v>
      </c>
      <c r="M93" s="185">
        <f t="shared" si="31"/>
        <v>0</v>
      </c>
      <c r="N93" s="183">
        <v>5.0000000000000001E-4</v>
      </c>
      <c r="O93" s="183">
        <f t="shared" si="32"/>
        <v>0</v>
      </c>
      <c r="P93" s="183">
        <v>0</v>
      </c>
      <c r="Q93" s="183">
        <f t="shared" si="33"/>
        <v>0</v>
      </c>
      <c r="R93" s="185" t="s">
        <v>379</v>
      </c>
      <c r="S93" s="185" t="s">
        <v>266</v>
      </c>
      <c r="T93" s="186" t="s">
        <v>266</v>
      </c>
      <c r="U93" s="157">
        <v>0</v>
      </c>
      <c r="V93" s="157">
        <f t="shared" si="34"/>
        <v>0</v>
      </c>
      <c r="W93" s="157"/>
      <c r="X93" s="157" t="s">
        <v>380</v>
      </c>
      <c r="Y93" s="157" t="s">
        <v>269</v>
      </c>
      <c r="Z93" s="146"/>
      <c r="AA93" s="146"/>
      <c r="AB93" s="146"/>
      <c r="AC93" s="146"/>
      <c r="AD93" s="146"/>
      <c r="AE93" s="146"/>
      <c r="AF93" s="146"/>
      <c r="AG93" s="146" t="s">
        <v>381</v>
      </c>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row>
    <row r="94" spans="1:60" ht="22.5" outlineLevel="1">
      <c r="A94" s="180">
        <v>71</v>
      </c>
      <c r="B94" s="181" t="s">
        <v>1457</v>
      </c>
      <c r="C94" s="189" t="s">
        <v>1458</v>
      </c>
      <c r="D94" s="182" t="s">
        <v>682</v>
      </c>
      <c r="E94" s="183">
        <v>1</v>
      </c>
      <c r="F94" s="184"/>
      <c r="G94" s="185">
        <f t="shared" si="28"/>
        <v>0</v>
      </c>
      <c r="H94" s="184"/>
      <c r="I94" s="185">
        <f t="shared" si="29"/>
        <v>0</v>
      </c>
      <c r="J94" s="184"/>
      <c r="K94" s="185">
        <f t="shared" si="30"/>
        <v>0</v>
      </c>
      <c r="L94" s="185">
        <v>21</v>
      </c>
      <c r="M94" s="185">
        <f t="shared" si="31"/>
        <v>0</v>
      </c>
      <c r="N94" s="183">
        <v>5.0000000000000001E-4</v>
      </c>
      <c r="O94" s="183">
        <f t="shared" si="32"/>
        <v>0</v>
      </c>
      <c r="P94" s="183">
        <v>0</v>
      </c>
      <c r="Q94" s="183">
        <f t="shared" si="33"/>
        <v>0</v>
      </c>
      <c r="R94" s="185" t="s">
        <v>379</v>
      </c>
      <c r="S94" s="185" t="s">
        <v>266</v>
      </c>
      <c r="T94" s="186" t="s">
        <v>266</v>
      </c>
      <c r="U94" s="157">
        <v>0</v>
      </c>
      <c r="V94" s="157">
        <f t="shared" si="34"/>
        <v>0</v>
      </c>
      <c r="W94" s="157"/>
      <c r="X94" s="157" t="s">
        <v>380</v>
      </c>
      <c r="Y94" s="157" t="s">
        <v>269</v>
      </c>
      <c r="Z94" s="146"/>
      <c r="AA94" s="146"/>
      <c r="AB94" s="146"/>
      <c r="AC94" s="146"/>
      <c r="AD94" s="146"/>
      <c r="AE94" s="146"/>
      <c r="AF94" s="146"/>
      <c r="AG94" s="146" t="s">
        <v>381</v>
      </c>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row>
    <row r="95" spans="1:60" ht="22.5" outlineLevel="1">
      <c r="A95" s="180">
        <v>72</v>
      </c>
      <c r="B95" s="181" t="s">
        <v>1459</v>
      </c>
      <c r="C95" s="189" t="s">
        <v>1460</v>
      </c>
      <c r="D95" s="182" t="s">
        <v>682</v>
      </c>
      <c r="E95" s="183">
        <v>1</v>
      </c>
      <c r="F95" s="184"/>
      <c r="G95" s="185">
        <f t="shared" si="28"/>
        <v>0</v>
      </c>
      <c r="H95" s="184"/>
      <c r="I95" s="185">
        <f t="shared" si="29"/>
        <v>0</v>
      </c>
      <c r="J95" s="184"/>
      <c r="K95" s="185">
        <f t="shared" si="30"/>
        <v>0</v>
      </c>
      <c r="L95" s="185">
        <v>21</v>
      </c>
      <c r="M95" s="185">
        <f t="shared" si="31"/>
        <v>0</v>
      </c>
      <c r="N95" s="183">
        <v>0</v>
      </c>
      <c r="O95" s="183">
        <f t="shared" si="32"/>
        <v>0</v>
      </c>
      <c r="P95" s="183">
        <v>0</v>
      </c>
      <c r="Q95" s="183">
        <f t="shared" si="33"/>
        <v>0</v>
      </c>
      <c r="R95" s="185"/>
      <c r="S95" s="185" t="s">
        <v>481</v>
      </c>
      <c r="T95" s="186" t="s">
        <v>1446</v>
      </c>
      <c r="U95" s="157">
        <v>0</v>
      </c>
      <c r="V95" s="157">
        <f t="shared" si="34"/>
        <v>0</v>
      </c>
      <c r="W95" s="157"/>
      <c r="X95" s="157" t="s">
        <v>380</v>
      </c>
      <c r="Y95" s="157" t="s">
        <v>269</v>
      </c>
      <c r="Z95" s="146"/>
      <c r="AA95" s="146"/>
      <c r="AB95" s="146"/>
      <c r="AC95" s="146"/>
      <c r="AD95" s="146"/>
      <c r="AE95" s="146"/>
      <c r="AF95" s="146"/>
      <c r="AG95" s="146" t="s">
        <v>381</v>
      </c>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row>
    <row r="96" spans="1:60" ht="22.5" outlineLevel="1">
      <c r="A96" s="180">
        <v>73</v>
      </c>
      <c r="B96" s="181" t="s">
        <v>1461</v>
      </c>
      <c r="C96" s="189" t="s">
        <v>1462</v>
      </c>
      <c r="D96" s="182" t="s">
        <v>682</v>
      </c>
      <c r="E96" s="183">
        <v>4</v>
      </c>
      <c r="F96" s="184"/>
      <c r="G96" s="185">
        <f t="shared" si="28"/>
        <v>0</v>
      </c>
      <c r="H96" s="184"/>
      <c r="I96" s="185">
        <f t="shared" si="29"/>
        <v>0</v>
      </c>
      <c r="J96" s="184"/>
      <c r="K96" s="185">
        <f t="shared" si="30"/>
        <v>0</v>
      </c>
      <c r="L96" s="185">
        <v>21</v>
      </c>
      <c r="M96" s="185">
        <f t="shared" si="31"/>
        <v>0</v>
      </c>
      <c r="N96" s="183">
        <v>0</v>
      </c>
      <c r="O96" s="183">
        <f t="shared" si="32"/>
        <v>0</v>
      </c>
      <c r="P96" s="183">
        <v>0</v>
      </c>
      <c r="Q96" s="183">
        <f t="shared" si="33"/>
        <v>0</v>
      </c>
      <c r="R96" s="185"/>
      <c r="S96" s="185" t="s">
        <v>481</v>
      </c>
      <c r="T96" s="186" t="s">
        <v>1446</v>
      </c>
      <c r="U96" s="157">
        <v>0</v>
      </c>
      <c r="V96" s="157">
        <f t="shared" si="34"/>
        <v>0</v>
      </c>
      <c r="W96" s="157"/>
      <c r="X96" s="157" t="s">
        <v>380</v>
      </c>
      <c r="Y96" s="157" t="s">
        <v>269</v>
      </c>
      <c r="Z96" s="146"/>
      <c r="AA96" s="146"/>
      <c r="AB96" s="146"/>
      <c r="AC96" s="146"/>
      <c r="AD96" s="146"/>
      <c r="AE96" s="146"/>
      <c r="AF96" s="146"/>
      <c r="AG96" s="146" t="s">
        <v>381</v>
      </c>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row>
    <row r="97" spans="1:60" outlineLevel="1">
      <c r="A97" s="173">
        <v>74</v>
      </c>
      <c r="B97" s="174" t="s">
        <v>1463</v>
      </c>
      <c r="C97" s="190" t="s">
        <v>1464</v>
      </c>
      <c r="D97" s="175" t="s">
        <v>682</v>
      </c>
      <c r="E97" s="176">
        <v>1</v>
      </c>
      <c r="F97" s="177"/>
      <c r="G97" s="178">
        <f t="shared" si="28"/>
        <v>0</v>
      </c>
      <c r="H97" s="177"/>
      <c r="I97" s="178">
        <f t="shared" si="29"/>
        <v>0</v>
      </c>
      <c r="J97" s="177"/>
      <c r="K97" s="178">
        <f t="shared" si="30"/>
        <v>0</v>
      </c>
      <c r="L97" s="178">
        <v>21</v>
      </c>
      <c r="M97" s="178">
        <f t="shared" si="31"/>
        <v>0</v>
      </c>
      <c r="N97" s="176">
        <v>0</v>
      </c>
      <c r="O97" s="176">
        <f t="shared" si="32"/>
        <v>0</v>
      </c>
      <c r="P97" s="176">
        <v>0</v>
      </c>
      <c r="Q97" s="176">
        <f t="shared" si="33"/>
        <v>0</v>
      </c>
      <c r="R97" s="178" t="s">
        <v>222</v>
      </c>
      <c r="S97" s="178" t="s">
        <v>266</v>
      </c>
      <c r="T97" s="179" t="s">
        <v>266</v>
      </c>
      <c r="U97" s="157">
        <v>1</v>
      </c>
      <c r="V97" s="157">
        <f t="shared" si="34"/>
        <v>1</v>
      </c>
      <c r="W97" s="157"/>
      <c r="X97" s="157" t="s">
        <v>312</v>
      </c>
      <c r="Y97" s="157" t="s">
        <v>269</v>
      </c>
      <c r="Z97" s="146"/>
      <c r="AA97" s="146"/>
      <c r="AB97" s="146"/>
      <c r="AC97" s="146"/>
      <c r="AD97" s="146"/>
      <c r="AE97" s="146"/>
      <c r="AF97" s="146"/>
      <c r="AG97" s="146" t="s">
        <v>313</v>
      </c>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row>
    <row r="98" spans="1:60" ht="22.5" outlineLevel="2">
      <c r="A98" s="153"/>
      <c r="B98" s="154"/>
      <c r="C98" s="293" t="s">
        <v>1465</v>
      </c>
      <c r="D98" s="294"/>
      <c r="E98" s="294"/>
      <c r="F98" s="294"/>
      <c r="G98" s="294"/>
      <c r="H98" s="157"/>
      <c r="I98" s="157"/>
      <c r="J98" s="157"/>
      <c r="K98" s="157"/>
      <c r="L98" s="157"/>
      <c r="M98" s="157"/>
      <c r="N98" s="156"/>
      <c r="O98" s="156"/>
      <c r="P98" s="156"/>
      <c r="Q98" s="156"/>
      <c r="R98" s="157"/>
      <c r="S98" s="157"/>
      <c r="T98" s="157"/>
      <c r="U98" s="157"/>
      <c r="V98" s="157"/>
      <c r="W98" s="157"/>
      <c r="X98" s="157"/>
      <c r="Y98" s="157"/>
      <c r="Z98" s="146"/>
      <c r="AA98" s="146"/>
      <c r="AB98" s="146"/>
      <c r="AC98" s="146"/>
      <c r="AD98" s="146"/>
      <c r="AE98" s="146"/>
      <c r="AF98" s="146"/>
      <c r="AG98" s="146" t="s">
        <v>315</v>
      </c>
      <c r="AH98" s="146"/>
      <c r="AI98" s="146"/>
      <c r="AJ98" s="146"/>
      <c r="AK98" s="146"/>
      <c r="AL98" s="146"/>
      <c r="AM98" s="146"/>
      <c r="AN98" s="146"/>
      <c r="AO98" s="146"/>
      <c r="AP98" s="146"/>
      <c r="AQ98" s="146"/>
      <c r="AR98" s="146"/>
      <c r="AS98" s="146"/>
      <c r="AT98" s="146"/>
      <c r="AU98" s="146"/>
      <c r="AV98" s="146"/>
      <c r="AW98" s="146"/>
      <c r="AX98" s="146"/>
      <c r="AY98" s="146"/>
      <c r="AZ98" s="146"/>
      <c r="BA98" s="187" t="str">
        <f>C98</f>
        <v>montáž rozvaděčů nn a vn včetně usazení, sestavení dílců, vyvážení, upevnění, zapojení a montáž demontovaných částí a přístrojů,  kontroly a dotažení spojů, opravy nátěrů, avšak bez zapojení, a ukončení kabelů</v>
      </c>
      <c r="BB98" s="146"/>
      <c r="BC98" s="146"/>
      <c r="BD98" s="146"/>
      <c r="BE98" s="146"/>
      <c r="BF98" s="146"/>
      <c r="BG98" s="146"/>
      <c r="BH98" s="146"/>
    </row>
    <row r="99" spans="1:60" outlineLevel="1">
      <c r="A99" s="180">
        <v>75</v>
      </c>
      <c r="B99" s="181" t="s">
        <v>1466</v>
      </c>
      <c r="C99" s="189" t="s">
        <v>1467</v>
      </c>
      <c r="D99" s="182" t="s">
        <v>682</v>
      </c>
      <c r="E99" s="183">
        <v>3</v>
      </c>
      <c r="F99" s="184"/>
      <c r="G99" s="185">
        <f>ROUND(E99*F99,2)</f>
        <v>0</v>
      </c>
      <c r="H99" s="184"/>
      <c r="I99" s="185">
        <f>ROUND(E99*H99,2)</f>
        <v>0</v>
      </c>
      <c r="J99" s="184"/>
      <c r="K99" s="185">
        <f>ROUND(E99*J99,2)</f>
        <v>0</v>
      </c>
      <c r="L99" s="185">
        <v>21</v>
      </c>
      <c r="M99" s="185">
        <f>G99*(1+L99/100)</f>
        <v>0</v>
      </c>
      <c r="N99" s="183">
        <v>0</v>
      </c>
      <c r="O99" s="183">
        <f>ROUND(E99*N99,2)</f>
        <v>0</v>
      </c>
      <c r="P99" s="183">
        <v>0</v>
      </c>
      <c r="Q99" s="183">
        <f>ROUND(E99*P99,2)</f>
        <v>0</v>
      </c>
      <c r="R99" s="185"/>
      <c r="S99" s="185" t="s">
        <v>481</v>
      </c>
      <c r="T99" s="186" t="s">
        <v>497</v>
      </c>
      <c r="U99" s="157">
        <v>0</v>
      </c>
      <c r="V99" s="157">
        <f>ROUND(E99*U99,2)</f>
        <v>0</v>
      </c>
      <c r="W99" s="157"/>
      <c r="X99" s="157" t="s">
        <v>312</v>
      </c>
      <c r="Y99" s="157" t="s">
        <v>269</v>
      </c>
      <c r="Z99" s="146"/>
      <c r="AA99" s="146"/>
      <c r="AB99" s="146"/>
      <c r="AC99" s="146"/>
      <c r="AD99" s="146"/>
      <c r="AE99" s="146"/>
      <c r="AF99" s="146"/>
      <c r="AG99" s="146" t="s">
        <v>313</v>
      </c>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row>
    <row r="100" spans="1:60" outlineLevel="1">
      <c r="A100" s="173">
        <v>76</v>
      </c>
      <c r="B100" s="174" t="s">
        <v>1379</v>
      </c>
      <c r="C100" s="190" t="s">
        <v>1380</v>
      </c>
      <c r="D100" s="175" t="s">
        <v>682</v>
      </c>
      <c r="E100" s="176">
        <v>10</v>
      </c>
      <c r="F100" s="177"/>
      <c r="G100" s="178">
        <f>ROUND(E100*F100,2)</f>
        <v>0</v>
      </c>
      <c r="H100" s="177"/>
      <c r="I100" s="178">
        <f>ROUND(E100*H100,2)</f>
        <v>0</v>
      </c>
      <c r="J100" s="177"/>
      <c r="K100" s="178">
        <f>ROUND(E100*J100,2)</f>
        <v>0</v>
      </c>
      <c r="L100" s="178">
        <v>21</v>
      </c>
      <c r="M100" s="178">
        <f>G100*(1+L100/100)</f>
        <v>0</v>
      </c>
      <c r="N100" s="176">
        <v>0</v>
      </c>
      <c r="O100" s="176">
        <f>ROUND(E100*N100,2)</f>
        <v>0</v>
      </c>
      <c r="P100" s="176">
        <v>0</v>
      </c>
      <c r="Q100" s="176">
        <f>ROUND(E100*P100,2)</f>
        <v>0</v>
      </c>
      <c r="R100" s="178" t="s">
        <v>222</v>
      </c>
      <c r="S100" s="178" t="s">
        <v>266</v>
      </c>
      <c r="T100" s="179" t="s">
        <v>266</v>
      </c>
      <c r="U100" s="157">
        <v>0.42</v>
      </c>
      <c r="V100" s="157">
        <f>ROUND(E100*U100,2)</f>
        <v>4.2</v>
      </c>
      <c r="W100" s="157"/>
      <c r="X100" s="157" t="s">
        <v>312</v>
      </c>
      <c r="Y100" s="157" t="s">
        <v>269</v>
      </c>
      <c r="Z100" s="146"/>
      <c r="AA100" s="146"/>
      <c r="AB100" s="146"/>
      <c r="AC100" s="146"/>
      <c r="AD100" s="146"/>
      <c r="AE100" s="146"/>
      <c r="AF100" s="146"/>
      <c r="AG100" s="146" t="s">
        <v>313</v>
      </c>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row>
    <row r="101" spans="1:60" outlineLevel="2">
      <c r="A101" s="153"/>
      <c r="B101" s="154"/>
      <c r="C101" s="293" t="s">
        <v>1381</v>
      </c>
      <c r="D101" s="294"/>
      <c r="E101" s="294"/>
      <c r="F101" s="294"/>
      <c r="G101" s="294"/>
      <c r="H101" s="157"/>
      <c r="I101" s="157"/>
      <c r="J101" s="157"/>
      <c r="K101" s="157"/>
      <c r="L101" s="157"/>
      <c r="M101" s="157"/>
      <c r="N101" s="156"/>
      <c r="O101" s="156"/>
      <c r="P101" s="156"/>
      <c r="Q101" s="156"/>
      <c r="R101" s="157"/>
      <c r="S101" s="157"/>
      <c r="T101" s="157"/>
      <c r="U101" s="157"/>
      <c r="V101" s="157"/>
      <c r="W101" s="157"/>
      <c r="X101" s="157"/>
      <c r="Y101" s="157"/>
      <c r="Z101" s="146"/>
      <c r="AA101" s="146"/>
      <c r="AB101" s="146"/>
      <c r="AC101" s="146"/>
      <c r="AD101" s="146"/>
      <c r="AE101" s="146"/>
      <c r="AF101" s="146"/>
      <c r="AG101" s="146" t="s">
        <v>315</v>
      </c>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row>
    <row r="102" spans="1:60" outlineLevel="1">
      <c r="A102" s="173">
        <v>77</v>
      </c>
      <c r="B102" s="174" t="s">
        <v>1468</v>
      </c>
      <c r="C102" s="190" t="s">
        <v>1469</v>
      </c>
      <c r="D102" s="175" t="s">
        <v>682</v>
      </c>
      <c r="E102" s="176">
        <v>4</v>
      </c>
      <c r="F102" s="177"/>
      <c r="G102" s="178">
        <f>ROUND(E102*F102,2)</f>
        <v>0</v>
      </c>
      <c r="H102" s="177"/>
      <c r="I102" s="178">
        <f>ROUND(E102*H102,2)</f>
        <v>0</v>
      </c>
      <c r="J102" s="177"/>
      <c r="K102" s="178">
        <f>ROUND(E102*J102,2)</f>
        <v>0</v>
      </c>
      <c r="L102" s="178">
        <v>21</v>
      </c>
      <c r="M102" s="178">
        <f>G102*(1+L102/100)</f>
        <v>0</v>
      </c>
      <c r="N102" s="176">
        <v>0</v>
      </c>
      <c r="O102" s="176">
        <f>ROUND(E102*N102,2)</f>
        <v>0</v>
      </c>
      <c r="P102" s="176">
        <v>0</v>
      </c>
      <c r="Q102" s="176">
        <f>ROUND(E102*P102,2)</f>
        <v>0</v>
      </c>
      <c r="R102" s="178" t="s">
        <v>222</v>
      </c>
      <c r="S102" s="178" t="s">
        <v>266</v>
      </c>
      <c r="T102" s="179" t="s">
        <v>266</v>
      </c>
      <c r="U102" s="157">
        <v>0.85</v>
      </c>
      <c r="V102" s="157">
        <f>ROUND(E102*U102,2)</f>
        <v>3.4</v>
      </c>
      <c r="W102" s="157"/>
      <c r="X102" s="157" t="s">
        <v>312</v>
      </c>
      <c r="Y102" s="157" t="s">
        <v>269</v>
      </c>
      <c r="Z102" s="146"/>
      <c r="AA102" s="146"/>
      <c r="AB102" s="146"/>
      <c r="AC102" s="146"/>
      <c r="AD102" s="146"/>
      <c r="AE102" s="146"/>
      <c r="AF102" s="146"/>
      <c r="AG102" s="146" t="s">
        <v>313</v>
      </c>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row>
    <row r="103" spans="1:60" outlineLevel="2">
      <c r="A103" s="153"/>
      <c r="B103" s="154"/>
      <c r="C103" s="293" t="s">
        <v>1381</v>
      </c>
      <c r="D103" s="294"/>
      <c r="E103" s="294"/>
      <c r="F103" s="294"/>
      <c r="G103" s="294"/>
      <c r="H103" s="157"/>
      <c r="I103" s="157"/>
      <c r="J103" s="157"/>
      <c r="K103" s="157"/>
      <c r="L103" s="157"/>
      <c r="M103" s="157"/>
      <c r="N103" s="156"/>
      <c r="O103" s="156"/>
      <c r="P103" s="156"/>
      <c r="Q103" s="156"/>
      <c r="R103" s="157"/>
      <c r="S103" s="157"/>
      <c r="T103" s="157"/>
      <c r="U103" s="157"/>
      <c r="V103" s="157"/>
      <c r="W103" s="157"/>
      <c r="X103" s="157"/>
      <c r="Y103" s="157"/>
      <c r="Z103" s="146"/>
      <c r="AA103" s="146"/>
      <c r="AB103" s="146"/>
      <c r="AC103" s="146"/>
      <c r="AD103" s="146"/>
      <c r="AE103" s="146"/>
      <c r="AF103" s="146"/>
      <c r="AG103" s="146" t="s">
        <v>315</v>
      </c>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row>
    <row r="104" spans="1:60" outlineLevel="1">
      <c r="A104" s="180">
        <v>78</v>
      </c>
      <c r="B104" s="181" t="s">
        <v>1470</v>
      </c>
      <c r="C104" s="189" t="s">
        <v>1471</v>
      </c>
      <c r="D104" s="182" t="s">
        <v>682</v>
      </c>
      <c r="E104" s="183">
        <v>2</v>
      </c>
      <c r="F104" s="184"/>
      <c r="G104" s="185">
        <f>ROUND(E104*F104,2)</f>
        <v>0</v>
      </c>
      <c r="H104" s="184"/>
      <c r="I104" s="185">
        <f>ROUND(E104*H104,2)</f>
        <v>0</v>
      </c>
      <c r="J104" s="184"/>
      <c r="K104" s="185">
        <f>ROUND(E104*J104,2)</f>
        <v>0</v>
      </c>
      <c r="L104" s="185">
        <v>21</v>
      </c>
      <c r="M104" s="185">
        <f>G104*(1+L104/100)</f>
        <v>0</v>
      </c>
      <c r="N104" s="183">
        <v>0</v>
      </c>
      <c r="O104" s="183">
        <f>ROUND(E104*N104,2)</f>
        <v>0</v>
      </c>
      <c r="P104" s="183">
        <v>0</v>
      </c>
      <c r="Q104" s="183">
        <f>ROUND(E104*P104,2)</f>
        <v>0</v>
      </c>
      <c r="R104" s="185"/>
      <c r="S104" s="185" t="s">
        <v>266</v>
      </c>
      <c r="T104" s="186" t="s">
        <v>266</v>
      </c>
      <c r="U104" s="157">
        <v>0.62</v>
      </c>
      <c r="V104" s="157">
        <f>ROUND(E104*U104,2)</f>
        <v>1.24</v>
      </c>
      <c r="W104" s="157"/>
      <c r="X104" s="157" t="s">
        <v>312</v>
      </c>
      <c r="Y104" s="157" t="s">
        <v>269</v>
      </c>
      <c r="Z104" s="146"/>
      <c r="AA104" s="146"/>
      <c r="AB104" s="146"/>
      <c r="AC104" s="146"/>
      <c r="AD104" s="146"/>
      <c r="AE104" s="146"/>
      <c r="AF104" s="146"/>
      <c r="AG104" s="146" t="s">
        <v>313</v>
      </c>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row>
    <row r="105" spans="1:60" outlineLevel="1">
      <c r="A105" s="180">
        <v>79</v>
      </c>
      <c r="B105" s="181" t="s">
        <v>1472</v>
      </c>
      <c r="C105" s="189" t="s">
        <v>1473</v>
      </c>
      <c r="D105" s="182" t="s">
        <v>682</v>
      </c>
      <c r="E105" s="183">
        <v>4</v>
      </c>
      <c r="F105" s="184"/>
      <c r="G105" s="185">
        <f>ROUND(E105*F105,2)</f>
        <v>0</v>
      </c>
      <c r="H105" s="184"/>
      <c r="I105" s="185">
        <f>ROUND(E105*H105,2)</f>
        <v>0</v>
      </c>
      <c r="J105" s="184"/>
      <c r="K105" s="185">
        <f>ROUND(E105*J105,2)</f>
        <v>0</v>
      </c>
      <c r="L105" s="185">
        <v>21</v>
      </c>
      <c r="M105" s="185">
        <f>G105*(1+L105/100)</f>
        <v>0</v>
      </c>
      <c r="N105" s="183">
        <v>0</v>
      </c>
      <c r="O105" s="183">
        <f>ROUND(E105*N105,2)</f>
        <v>0</v>
      </c>
      <c r="P105" s="183">
        <v>0</v>
      </c>
      <c r="Q105" s="183">
        <f>ROUND(E105*P105,2)</f>
        <v>0</v>
      </c>
      <c r="R105" s="185"/>
      <c r="S105" s="185" t="s">
        <v>266</v>
      </c>
      <c r="T105" s="186" t="s">
        <v>266</v>
      </c>
      <c r="U105" s="157">
        <v>0.35</v>
      </c>
      <c r="V105" s="157">
        <f>ROUND(E105*U105,2)</f>
        <v>1.4</v>
      </c>
      <c r="W105" s="157"/>
      <c r="X105" s="157" t="s">
        <v>312</v>
      </c>
      <c r="Y105" s="157" t="s">
        <v>269</v>
      </c>
      <c r="Z105" s="146"/>
      <c r="AA105" s="146"/>
      <c r="AB105" s="146"/>
      <c r="AC105" s="146"/>
      <c r="AD105" s="146"/>
      <c r="AE105" s="146"/>
      <c r="AF105" s="146"/>
      <c r="AG105" s="146" t="s">
        <v>313</v>
      </c>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row>
    <row r="106" spans="1:60">
      <c r="A106" s="163" t="s">
        <v>261</v>
      </c>
      <c r="B106" s="164" t="s">
        <v>220</v>
      </c>
      <c r="C106" s="188" t="s">
        <v>221</v>
      </c>
      <c r="D106" s="165"/>
      <c r="E106" s="166"/>
      <c r="F106" s="167"/>
      <c r="G106" s="167">
        <f>SUMIF(AG107:AG157,"&lt;&gt;NOR",G107:G157)</f>
        <v>0</v>
      </c>
      <c r="H106" s="167"/>
      <c r="I106" s="167">
        <f>SUM(I107:I157)</f>
        <v>0</v>
      </c>
      <c r="J106" s="167"/>
      <c r="K106" s="167">
        <f>SUM(K107:K157)</f>
        <v>0</v>
      </c>
      <c r="L106" s="167"/>
      <c r="M106" s="167">
        <f>SUM(M107:M157)</f>
        <v>0</v>
      </c>
      <c r="N106" s="166"/>
      <c r="O106" s="166">
        <f>SUM(O107:O157)</f>
        <v>0</v>
      </c>
      <c r="P106" s="166"/>
      <c r="Q106" s="166">
        <f>SUM(Q107:Q157)</f>
        <v>0</v>
      </c>
      <c r="R106" s="167"/>
      <c r="S106" s="167"/>
      <c r="T106" s="168"/>
      <c r="U106" s="162"/>
      <c r="V106" s="162">
        <f>SUM(V107:V157)</f>
        <v>47.31</v>
      </c>
      <c r="W106" s="162"/>
      <c r="X106" s="162"/>
      <c r="Y106" s="162"/>
      <c r="AG106" t="s">
        <v>262</v>
      </c>
    </row>
    <row r="107" spans="1:60" ht="22.5" outlineLevel="1">
      <c r="A107" s="180">
        <v>80</v>
      </c>
      <c r="B107" s="181" t="s">
        <v>1474</v>
      </c>
      <c r="C107" s="189" t="s">
        <v>1475</v>
      </c>
      <c r="D107" s="182" t="s">
        <v>682</v>
      </c>
      <c r="E107" s="183">
        <v>1</v>
      </c>
      <c r="F107" s="184"/>
      <c r="G107" s="185">
        <f t="shared" ref="G107:G148" si="35">ROUND(E107*F107,2)</f>
        <v>0</v>
      </c>
      <c r="H107" s="184"/>
      <c r="I107" s="185">
        <f t="shared" ref="I107:I148" si="36">ROUND(E107*H107,2)</f>
        <v>0</v>
      </c>
      <c r="J107" s="184"/>
      <c r="K107" s="185">
        <f t="shared" ref="K107:K148" si="37">ROUND(E107*J107,2)</f>
        <v>0</v>
      </c>
      <c r="L107" s="185">
        <v>21</v>
      </c>
      <c r="M107" s="185">
        <f t="shared" ref="M107:M148" si="38">G107*(1+L107/100)</f>
        <v>0</v>
      </c>
      <c r="N107" s="183">
        <v>0</v>
      </c>
      <c r="O107" s="183">
        <f t="shared" ref="O107:O148" si="39">ROUND(E107*N107,2)</f>
        <v>0</v>
      </c>
      <c r="P107" s="183">
        <v>0</v>
      </c>
      <c r="Q107" s="183">
        <f t="shared" ref="Q107:Q148" si="40">ROUND(E107*P107,2)</f>
        <v>0</v>
      </c>
      <c r="R107" s="185"/>
      <c r="S107" s="185" t="s">
        <v>481</v>
      </c>
      <c r="T107" s="186" t="s">
        <v>267</v>
      </c>
      <c r="U107" s="157">
        <v>0</v>
      </c>
      <c r="V107" s="157">
        <f t="shared" ref="V107:V148" si="41">ROUND(E107*U107,2)</f>
        <v>0</v>
      </c>
      <c r="W107" s="157"/>
      <c r="X107" s="157" t="s">
        <v>380</v>
      </c>
      <c r="Y107" s="157" t="s">
        <v>269</v>
      </c>
      <c r="Z107" s="146"/>
      <c r="AA107" s="146"/>
      <c r="AB107" s="146"/>
      <c r="AC107" s="146"/>
      <c r="AD107" s="146"/>
      <c r="AE107" s="146"/>
      <c r="AF107" s="146"/>
      <c r="AG107" s="146" t="s">
        <v>381</v>
      </c>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row>
    <row r="108" spans="1:60" ht="22.5" outlineLevel="1">
      <c r="A108" s="180">
        <v>81</v>
      </c>
      <c r="B108" s="181" t="s">
        <v>1444</v>
      </c>
      <c r="C108" s="189" t="s">
        <v>1445</v>
      </c>
      <c r="D108" s="182" t="s">
        <v>682</v>
      </c>
      <c r="E108" s="183">
        <v>1</v>
      </c>
      <c r="F108" s="184"/>
      <c r="G108" s="185">
        <f t="shared" si="35"/>
        <v>0</v>
      </c>
      <c r="H108" s="184"/>
      <c r="I108" s="185">
        <f t="shared" si="36"/>
        <v>0</v>
      </c>
      <c r="J108" s="184"/>
      <c r="K108" s="185">
        <f t="shared" si="37"/>
        <v>0</v>
      </c>
      <c r="L108" s="185">
        <v>21</v>
      </c>
      <c r="M108" s="185">
        <f t="shared" si="38"/>
        <v>0</v>
      </c>
      <c r="N108" s="183">
        <v>0</v>
      </c>
      <c r="O108" s="183">
        <f t="shared" si="39"/>
        <v>0</v>
      </c>
      <c r="P108" s="183">
        <v>0</v>
      </c>
      <c r="Q108" s="183">
        <f t="shared" si="40"/>
        <v>0</v>
      </c>
      <c r="R108" s="185"/>
      <c r="S108" s="185" t="s">
        <v>481</v>
      </c>
      <c r="T108" s="186" t="s">
        <v>1446</v>
      </c>
      <c r="U108" s="157">
        <v>0</v>
      </c>
      <c r="V108" s="157">
        <f t="shared" si="41"/>
        <v>0</v>
      </c>
      <c r="W108" s="157"/>
      <c r="X108" s="157" t="s">
        <v>380</v>
      </c>
      <c r="Y108" s="157" t="s">
        <v>269</v>
      </c>
      <c r="Z108" s="146"/>
      <c r="AA108" s="146"/>
      <c r="AB108" s="146"/>
      <c r="AC108" s="146"/>
      <c r="AD108" s="146"/>
      <c r="AE108" s="146"/>
      <c r="AF108" s="146"/>
      <c r="AG108" s="146" t="s">
        <v>381</v>
      </c>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row>
    <row r="109" spans="1:60" outlineLevel="1">
      <c r="A109" s="180">
        <v>82</v>
      </c>
      <c r="B109" s="181" t="s">
        <v>1447</v>
      </c>
      <c r="C109" s="189" t="s">
        <v>1448</v>
      </c>
      <c r="D109" s="182" t="s">
        <v>682</v>
      </c>
      <c r="E109" s="183">
        <v>14</v>
      </c>
      <c r="F109" s="184"/>
      <c r="G109" s="185">
        <f t="shared" si="35"/>
        <v>0</v>
      </c>
      <c r="H109" s="184"/>
      <c r="I109" s="185">
        <f t="shared" si="36"/>
        <v>0</v>
      </c>
      <c r="J109" s="184"/>
      <c r="K109" s="185">
        <f t="shared" si="37"/>
        <v>0</v>
      </c>
      <c r="L109" s="185">
        <v>21</v>
      </c>
      <c r="M109" s="185">
        <f t="shared" si="38"/>
        <v>0</v>
      </c>
      <c r="N109" s="183">
        <v>0</v>
      </c>
      <c r="O109" s="183">
        <f t="shared" si="39"/>
        <v>0</v>
      </c>
      <c r="P109" s="183">
        <v>0</v>
      </c>
      <c r="Q109" s="183">
        <f t="shared" si="40"/>
        <v>0</v>
      </c>
      <c r="R109" s="185"/>
      <c r="S109" s="185" t="s">
        <v>481</v>
      </c>
      <c r="T109" s="186" t="s">
        <v>267</v>
      </c>
      <c r="U109" s="157">
        <v>0</v>
      </c>
      <c r="V109" s="157">
        <f t="shared" si="41"/>
        <v>0</v>
      </c>
      <c r="W109" s="157"/>
      <c r="X109" s="157" t="s">
        <v>380</v>
      </c>
      <c r="Y109" s="157" t="s">
        <v>269</v>
      </c>
      <c r="Z109" s="146"/>
      <c r="AA109" s="146"/>
      <c r="AB109" s="146"/>
      <c r="AC109" s="146"/>
      <c r="AD109" s="146"/>
      <c r="AE109" s="146"/>
      <c r="AF109" s="146"/>
      <c r="AG109" s="146" t="s">
        <v>381</v>
      </c>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row>
    <row r="110" spans="1:60" outlineLevel="1">
      <c r="A110" s="180">
        <v>83</v>
      </c>
      <c r="B110" s="181" t="s">
        <v>1449</v>
      </c>
      <c r="C110" s="189" t="s">
        <v>1450</v>
      </c>
      <c r="D110" s="182" t="s">
        <v>682</v>
      </c>
      <c r="E110" s="183">
        <v>13</v>
      </c>
      <c r="F110" s="184"/>
      <c r="G110" s="185">
        <f t="shared" si="35"/>
        <v>0</v>
      </c>
      <c r="H110" s="184"/>
      <c r="I110" s="185">
        <f t="shared" si="36"/>
        <v>0</v>
      </c>
      <c r="J110" s="184"/>
      <c r="K110" s="185">
        <f t="shared" si="37"/>
        <v>0</v>
      </c>
      <c r="L110" s="185">
        <v>21</v>
      </c>
      <c r="M110" s="185">
        <f t="shared" si="38"/>
        <v>0</v>
      </c>
      <c r="N110" s="183">
        <v>0</v>
      </c>
      <c r="O110" s="183">
        <f t="shared" si="39"/>
        <v>0</v>
      </c>
      <c r="P110" s="183">
        <v>0</v>
      </c>
      <c r="Q110" s="183">
        <f t="shared" si="40"/>
        <v>0</v>
      </c>
      <c r="R110" s="185"/>
      <c r="S110" s="185" t="s">
        <v>481</v>
      </c>
      <c r="T110" s="186" t="s">
        <v>267</v>
      </c>
      <c r="U110" s="157">
        <v>0</v>
      </c>
      <c r="V110" s="157">
        <f t="shared" si="41"/>
        <v>0</v>
      </c>
      <c r="W110" s="157"/>
      <c r="X110" s="157" t="s">
        <v>380</v>
      </c>
      <c r="Y110" s="157" t="s">
        <v>269</v>
      </c>
      <c r="Z110" s="146"/>
      <c r="AA110" s="146"/>
      <c r="AB110" s="146"/>
      <c r="AC110" s="146"/>
      <c r="AD110" s="146"/>
      <c r="AE110" s="146"/>
      <c r="AF110" s="146"/>
      <c r="AG110" s="146" t="s">
        <v>381</v>
      </c>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row>
    <row r="111" spans="1:60" outlineLevel="1">
      <c r="A111" s="180">
        <v>84</v>
      </c>
      <c r="B111" s="181" t="s">
        <v>1451</v>
      </c>
      <c r="C111" s="189" t="s">
        <v>1452</v>
      </c>
      <c r="D111" s="182" t="s">
        <v>1191</v>
      </c>
      <c r="E111" s="183">
        <v>1</v>
      </c>
      <c r="F111" s="184"/>
      <c r="G111" s="185">
        <f t="shared" si="35"/>
        <v>0</v>
      </c>
      <c r="H111" s="184"/>
      <c r="I111" s="185">
        <f t="shared" si="36"/>
        <v>0</v>
      </c>
      <c r="J111" s="184"/>
      <c r="K111" s="185">
        <f t="shared" si="37"/>
        <v>0</v>
      </c>
      <c r="L111" s="185">
        <v>21</v>
      </c>
      <c r="M111" s="185">
        <f t="shared" si="38"/>
        <v>0</v>
      </c>
      <c r="N111" s="183">
        <v>0</v>
      </c>
      <c r="O111" s="183">
        <f t="shared" si="39"/>
        <v>0</v>
      </c>
      <c r="P111" s="183">
        <v>0</v>
      </c>
      <c r="Q111" s="183">
        <f t="shared" si="40"/>
        <v>0</v>
      </c>
      <c r="R111" s="185"/>
      <c r="S111" s="185" t="s">
        <v>481</v>
      </c>
      <c r="T111" s="186" t="s">
        <v>267</v>
      </c>
      <c r="U111" s="157">
        <v>0</v>
      </c>
      <c r="V111" s="157">
        <f t="shared" si="41"/>
        <v>0</v>
      </c>
      <c r="W111" s="157"/>
      <c r="X111" s="157" t="s">
        <v>380</v>
      </c>
      <c r="Y111" s="157" t="s">
        <v>269</v>
      </c>
      <c r="Z111" s="146"/>
      <c r="AA111" s="146"/>
      <c r="AB111" s="146"/>
      <c r="AC111" s="146"/>
      <c r="AD111" s="146"/>
      <c r="AE111" s="146"/>
      <c r="AF111" s="146"/>
      <c r="AG111" s="146" t="s">
        <v>381</v>
      </c>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row>
    <row r="112" spans="1:60" ht="22.5" outlineLevel="1">
      <c r="A112" s="180">
        <v>85</v>
      </c>
      <c r="B112" s="181" t="s">
        <v>1476</v>
      </c>
      <c r="C112" s="189" t="s">
        <v>1477</v>
      </c>
      <c r="D112" s="182" t="s">
        <v>682</v>
      </c>
      <c r="E112" s="183">
        <v>13</v>
      </c>
      <c r="F112" s="184"/>
      <c r="G112" s="185">
        <f t="shared" si="35"/>
        <v>0</v>
      </c>
      <c r="H112" s="184"/>
      <c r="I112" s="185">
        <f t="shared" si="36"/>
        <v>0</v>
      </c>
      <c r="J112" s="184"/>
      <c r="K112" s="185">
        <f t="shared" si="37"/>
        <v>0</v>
      </c>
      <c r="L112" s="185">
        <v>21</v>
      </c>
      <c r="M112" s="185">
        <f t="shared" si="38"/>
        <v>0</v>
      </c>
      <c r="N112" s="183">
        <v>0</v>
      </c>
      <c r="O112" s="183">
        <f t="shared" si="39"/>
        <v>0</v>
      </c>
      <c r="P112" s="183">
        <v>0</v>
      </c>
      <c r="Q112" s="183">
        <f t="shared" si="40"/>
        <v>0</v>
      </c>
      <c r="R112" s="185"/>
      <c r="S112" s="185" t="s">
        <v>481</v>
      </c>
      <c r="T112" s="186" t="s">
        <v>1446</v>
      </c>
      <c r="U112" s="157">
        <v>0</v>
      </c>
      <c r="V112" s="157">
        <f t="shared" si="41"/>
        <v>0</v>
      </c>
      <c r="W112" s="157"/>
      <c r="X112" s="157" t="s">
        <v>380</v>
      </c>
      <c r="Y112" s="157" t="s">
        <v>269</v>
      </c>
      <c r="Z112" s="146"/>
      <c r="AA112" s="146"/>
      <c r="AB112" s="146"/>
      <c r="AC112" s="146"/>
      <c r="AD112" s="146"/>
      <c r="AE112" s="146"/>
      <c r="AF112" s="146"/>
      <c r="AG112" s="146" t="s">
        <v>381</v>
      </c>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row>
    <row r="113" spans="1:60" ht="33.75" outlineLevel="1">
      <c r="A113" s="180">
        <v>86</v>
      </c>
      <c r="B113" s="181" t="s">
        <v>1453</v>
      </c>
      <c r="C113" s="189" t="s">
        <v>1454</v>
      </c>
      <c r="D113" s="182" t="s">
        <v>682</v>
      </c>
      <c r="E113" s="183">
        <v>1</v>
      </c>
      <c r="F113" s="184"/>
      <c r="G113" s="185">
        <f t="shared" si="35"/>
        <v>0</v>
      </c>
      <c r="H113" s="184"/>
      <c r="I113" s="185">
        <f t="shared" si="36"/>
        <v>0</v>
      </c>
      <c r="J113" s="184"/>
      <c r="K113" s="185">
        <f t="shared" si="37"/>
        <v>0</v>
      </c>
      <c r="L113" s="185">
        <v>21</v>
      </c>
      <c r="M113" s="185">
        <f t="shared" si="38"/>
        <v>0</v>
      </c>
      <c r="N113" s="183">
        <v>1.2999999999999999E-4</v>
      </c>
      <c r="O113" s="183">
        <f t="shared" si="39"/>
        <v>0</v>
      </c>
      <c r="P113" s="183">
        <v>0</v>
      </c>
      <c r="Q113" s="183">
        <f t="shared" si="40"/>
        <v>0</v>
      </c>
      <c r="R113" s="185" t="s">
        <v>379</v>
      </c>
      <c r="S113" s="185" t="s">
        <v>266</v>
      </c>
      <c r="T113" s="186" t="s">
        <v>266</v>
      </c>
      <c r="U113" s="157">
        <v>0</v>
      </c>
      <c r="V113" s="157">
        <f t="shared" si="41"/>
        <v>0</v>
      </c>
      <c r="W113" s="157"/>
      <c r="X113" s="157" t="s">
        <v>380</v>
      </c>
      <c r="Y113" s="157" t="s">
        <v>269</v>
      </c>
      <c r="Z113" s="146"/>
      <c r="AA113" s="146"/>
      <c r="AB113" s="146"/>
      <c r="AC113" s="146"/>
      <c r="AD113" s="146"/>
      <c r="AE113" s="146"/>
      <c r="AF113" s="146"/>
      <c r="AG113" s="146" t="s">
        <v>381</v>
      </c>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row>
    <row r="114" spans="1:60" ht="22.5" outlineLevel="1">
      <c r="A114" s="180">
        <v>87</v>
      </c>
      <c r="B114" s="181" t="s">
        <v>1478</v>
      </c>
      <c r="C114" s="189" t="s">
        <v>1479</v>
      </c>
      <c r="D114" s="182" t="s">
        <v>682</v>
      </c>
      <c r="E114" s="183">
        <v>2</v>
      </c>
      <c r="F114" s="184"/>
      <c r="G114" s="185">
        <f t="shared" si="35"/>
        <v>0</v>
      </c>
      <c r="H114" s="184"/>
      <c r="I114" s="185">
        <f t="shared" si="36"/>
        <v>0</v>
      </c>
      <c r="J114" s="184"/>
      <c r="K114" s="185">
        <f t="shared" si="37"/>
        <v>0</v>
      </c>
      <c r="L114" s="185">
        <v>21</v>
      </c>
      <c r="M114" s="185">
        <f t="shared" si="38"/>
        <v>0</v>
      </c>
      <c r="N114" s="183">
        <v>4.8000000000000001E-4</v>
      </c>
      <c r="O114" s="183">
        <f t="shared" si="39"/>
        <v>0</v>
      </c>
      <c r="P114" s="183">
        <v>0</v>
      </c>
      <c r="Q114" s="183">
        <f t="shared" si="40"/>
        <v>0</v>
      </c>
      <c r="R114" s="185" t="s">
        <v>379</v>
      </c>
      <c r="S114" s="185" t="s">
        <v>266</v>
      </c>
      <c r="T114" s="186" t="s">
        <v>266</v>
      </c>
      <c r="U114" s="157">
        <v>0</v>
      </c>
      <c r="V114" s="157">
        <f t="shared" si="41"/>
        <v>0</v>
      </c>
      <c r="W114" s="157"/>
      <c r="X114" s="157" t="s">
        <v>380</v>
      </c>
      <c r="Y114" s="157" t="s">
        <v>269</v>
      </c>
      <c r="Z114" s="146"/>
      <c r="AA114" s="146"/>
      <c r="AB114" s="146"/>
      <c r="AC114" s="146"/>
      <c r="AD114" s="146"/>
      <c r="AE114" s="146"/>
      <c r="AF114" s="146"/>
      <c r="AG114" s="146" t="s">
        <v>381</v>
      </c>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row>
    <row r="115" spans="1:60" ht="22.5" outlineLevel="1">
      <c r="A115" s="180">
        <v>88</v>
      </c>
      <c r="B115" s="181" t="s">
        <v>1480</v>
      </c>
      <c r="C115" s="189" t="s">
        <v>1481</v>
      </c>
      <c r="D115" s="182" t="s">
        <v>682</v>
      </c>
      <c r="E115" s="183">
        <v>1</v>
      </c>
      <c r="F115" s="184"/>
      <c r="G115" s="185">
        <f t="shared" si="35"/>
        <v>0</v>
      </c>
      <c r="H115" s="184"/>
      <c r="I115" s="185">
        <f t="shared" si="36"/>
        <v>0</v>
      </c>
      <c r="J115" s="184"/>
      <c r="K115" s="185">
        <f t="shared" si="37"/>
        <v>0</v>
      </c>
      <c r="L115" s="185">
        <v>21</v>
      </c>
      <c r="M115" s="185">
        <f t="shared" si="38"/>
        <v>0</v>
      </c>
      <c r="N115" s="183">
        <v>9.0000000000000006E-5</v>
      </c>
      <c r="O115" s="183">
        <f t="shared" si="39"/>
        <v>0</v>
      </c>
      <c r="P115" s="183">
        <v>0</v>
      </c>
      <c r="Q115" s="183">
        <f t="shared" si="40"/>
        <v>0</v>
      </c>
      <c r="R115" s="185" t="s">
        <v>379</v>
      </c>
      <c r="S115" s="185" t="s">
        <v>266</v>
      </c>
      <c r="T115" s="186" t="s">
        <v>266</v>
      </c>
      <c r="U115" s="157">
        <v>0</v>
      </c>
      <c r="V115" s="157">
        <f t="shared" si="41"/>
        <v>0</v>
      </c>
      <c r="W115" s="157"/>
      <c r="X115" s="157" t="s">
        <v>380</v>
      </c>
      <c r="Y115" s="157" t="s">
        <v>269</v>
      </c>
      <c r="Z115" s="146"/>
      <c r="AA115" s="146"/>
      <c r="AB115" s="146"/>
      <c r="AC115" s="146"/>
      <c r="AD115" s="146"/>
      <c r="AE115" s="146"/>
      <c r="AF115" s="146"/>
      <c r="AG115" s="146" t="s">
        <v>381</v>
      </c>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row>
    <row r="116" spans="1:60" outlineLevel="1">
      <c r="A116" s="180">
        <v>89</v>
      </c>
      <c r="B116" s="181" t="s">
        <v>1482</v>
      </c>
      <c r="C116" s="189" t="s">
        <v>1483</v>
      </c>
      <c r="D116" s="182" t="s">
        <v>682</v>
      </c>
      <c r="E116" s="183">
        <v>3</v>
      </c>
      <c r="F116" s="184"/>
      <c r="G116" s="185">
        <f t="shared" si="35"/>
        <v>0</v>
      </c>
      <c r="H116" s="184"/>
      <c r="I116" s="185">
        <f t="shared" si="36"/>
        <v>0</v>
      </c>
      <c r="J116" s="184"/>
      <c r="K116" s="185">
        <f t="shared" si="37"/>
        <v>0</v>
      </c>
      <c r="L116" s="185">
        <v>21</v>
      </c>
      <c r="M116" s="185">
        <f t="shared" si="38"/>
        <v>0</v>
      </c>
      <c r="N116" s="183">
        <v>0</v>
      </c>
      <c r="O116" s="183">
        <f t="shared" si="39"/>
        <v>0</v>
      </c>
      <c r="P116" s="183">
        <v>0</v>
      </c>
      <c r="Q116" s="183">
        <f t="shared" si="40"/>
        <v>0</v>
      </c>
      <c r="R116" s="185" t="s">
        <v>379</v>
      </c>
      <c r="S116" s="185" t="s">
        <v>266</v>
      </c>
      <c r="T116" s="186" t="s">
        <v>266</v>
      </c>
      <c r="U116" s="157">
        <v>0</v>
      </c>
      <c r="V116" s="157">
        <f t="shared" si="41"/>
        <v>0</v>
      </c>
      <c r="W116" s="157"/>
      <c r="X116" s="157" t="s">
        <v>380</v>
      </c>
      <c r="Y116" s="157" t="s">
        <v>269</v>
      </c>
      <c r="Z116" s="146"/>
      <c r="AA116" s="146"/>
      <c r="AB116" s="146"/>
      <c r="AC116" s="146"/>
      <c r="AD116" s="146"/>
      <c r="AE116" s="146"/>
      <c r="AF116" s="146"/>
      <c r="AG116" s="146" t="s">
        <v>381</v>
      </c>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row>
    <row r="117" spans="1:60" outlineLevel="1">
      <c r="A117" s="180">
        <v>90</v>
      </c>
      <c r="B117" s="181" t="s">
        <v>1484</v>
      </c>
      <c r="C117" s="189" t="s">
        <v>1485</v>
      </c>
      <c r="D117" s="182" t="s">
        <v>682</v>
      </c>
      <c r="E117" s="183">
        <v>6</v>
      </c>
      <c r="F117" s="184"/>
      <c r="G117" s="185">
        <f t="shared" si="35"/>
        <v>0</v>
      </c>
      <c r="H117" s="184"/>
      <c r="I117" s="185">
        <f t="shared" si="36"/>
        <v>0</v>
      </c>
      <c r="J117" s="184"/>
      <c r="K117" s="185">
        <f t="shared" si="37"/>
        <v>0</v>
      </c>
      <c r="L117" s="185">
        <v>21</v>
      </c>
      <c r="M117" s="185">
        <f t="shared" si="38"/>
        <v>0</v>
      </c>
      <c r="N117" s="183">
        <v>0</v>
      </c>
      <c r="O117" s="183">
        <f t="shared" si="39"/>
        <v>0</v>
      </c>
      <c r="P117" s="183">
        <v>0</v>
      </c>
      <c r="Q117" s="183">
        <f t="shared" si="40"/>
        <v>0</v>
      </c>
      <c r="R117" s="185" t="s">
        <v>379</v>
      </c>
      <c r="S117" s="185" t="s">
        <v>266</v>
      </c>
      <c r="T117" s="186" t="s">
        <v>266</v>
      </c>
      <c r="U117" s="157">
        <v>0</v>
      </c>
      <c r="V117" s="157">
        <f t="shared" si="41"/>
        <v>0</v>
      </c>
      <c r="W117" s="157"/>
      <c r="X117" s="157" t="s">
        <v>380</v>
      </c>
      <c r="Y117" s="157" t="s">
        <v>269</v>
      </c>
      <c r="Z117" s="146"/>
      <c r="AA117" s="146"/>
      <c r="AB117" s="146"/>
      <c r="AC117" s="146"/>
      <c r="AD117" s="146"/>
      <c r="AE117" s="146"/>
      <c r="AF117" s="146"/>
      <c r="AG117" s="146" t="s">
        <v>381</v>
      </c>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row>
    <row r="118" spans="1:60" ht="22.5" outlineLevel="1">
      <c r="A118" s="180">
        <v>91</v>
      </c>
      <c r="B118" s="181" t="s">
        <v>1486</v>
      </c>
      <c r="C118" s="189" t="s">
        <v>1487</v>
      </c>
      <c r="D118" s="182" t="s">
        <v>682</v>
      </c>
      <c r="E118" s="183">
        <v>1</v>
      </c>
      <c r="F118" s="184"/>
      <c r="G118" s="185">
        <f t="shared" si="35"/>
        <v>0</v>
      </c>
      <c r="H118" s="184"/>
      <c r="I118" s="185">
        <f t="shared" si="36"/>
        <v>0</v>
      </c>
      <c r="J118" s="184"/>
      <c r="K118" s="185">
        <f t="shared" si="37"/>
        <v>0</v>
      </c>
      <c r="L118" s="185">
        <v>21</v>
      </c>
      <c r="M118" s="185">
        <f t="shared" si="38"/>
        <v>0</v>
      </c>
      <c r="N118" s="183">
        <v>0</v>
      </c>
      <c r="O118" s="183">
        <f t="shared" si="39"/>
        <v>0</v>
      </c>
      <c r="P118" s="183">
        <v>0</v>
      </c>
      <c r="Q118" s="183">
        <f t="shared" si="40"/>
        <v>0</v>
      </c>
      <c r="R118" s="185"/>
      <c r="S118" s="185" t="s">
        <v>481</v>
      </c>
      <c r="T118" s="186" t="s">
        <v>1446</v>
      </c>
      <c r="U118" s="157">
        <v>0</v>
      </c>
      <c r="V118" s="157">
        <f t="shared" si="41"/>
        <v>0</v>
      </c>
      <c r="W118" s="157"/>
      <c r="X118" s="157" t="s">
        <v>380</v>
      </c>
      <c r="Y118" s="157" t="s">
        <v>269</v>
      </c>
      <c r="Z118" s="146"/>
      <c r="AA118" s="146"/>
      <c r="AB118" s="146"/>
      <c r="AC118" s="146"/>
      <c r="AD118" s="146"/>
      <c r="AE118" s="146"/>
      <c r="AF118" s="146"/>
      <c r="AG118" s="146" t="s">
        <v>381</v>
      </c>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row>
    <row r="119" spans="1:60" ht="22.5" outlineLevel="1">
      <c r="A119" s="180">
        <v>92</v>
      </c>
      <c r="B119" s="181" t="s">
        <v>1488</v>
      </c>
      <c r="C119" s="189" t="s">
        <v>1489</v>
      </c>
      <c r="D119" s="182" t="s">
        <v>682</v>
      </c>
      <c r="E119" s="183">
        <v>8</v>
      </c>
      <c r="F119" s="184"/>
      <c r="G119" s="185">
        <f t="shared" si="35"/>
        <v>0</v>
      </c>
      <c r="H119" s="184"/>
      <c r="I119" s="185">
        <f t="shared" si="36"/>
        <v>0</v>
      </c>
      <c r="J119" s="184"/>
      <c r="K119" s="185">
        <f t="shared" si="37"/>
        <v>0</v>
      </c>
      <c r="L119" s="185">
        <v>21</v>
      </c>
      <c r="M119" s="185">
        <f t="shared" si="38"/>
        <v>0</v>
      </c>
      <c r="N119" s="183">
        <v>0</v>
      </c>
      <c r="O119" s="183">
        <f t="shared" si="39"/>
        <v>0</v>
      </c>
      <c r="P119" s="183">
        <v>0</v>
      </c>
      <c r="Q119" s="183">
        <f t="shared" si="40"/>
        <v>0</v>
      </c>
      <c r="R119" s="185"/>
      <c r="S119" s="185" t="s">
        <v>481</v>
      </c>
      <c r="T119" s="186" t="s">
        <v>1446</v>
      </c>
      <c r="U119" s="157">
        <v>0</v>
      </c>
      <c r="V119" s="157">
        <f t="shared" si="41"/>
        <v>0</v>
      </c>
      <c r="W119" s="157"/>
      <c r="X119" s="157" t="s">
        <v>380</v>
      </c>
      <c r="Y119" s="157" t="s">
        <v>269</v>
      </c>
      <c r="Z119" s="146"/>
      <c r="AA119" s="146"/>
      <c r="AB119" s="146"/>
      <c r="AC119" s="146"/>
      <c r="AD119" s="146"/>
      <c r="AE119" s="146"/>
      <c r="AF119" s="146"/>
      <c r="AG119" s="146" t="s">
        <v>381</v>
      </c>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row>
    <row r="120" spans="1:60" ht="22.5" outlineLevel="1">
      <c r="A120" s="180">
        <v>93</v>
      </c>
      <c r="B120" s="181" t="s">
        <v>1490</v>
      </c>
      <c r="C120" s="189" t="s">
        <v>1491</v>
      </c>
      <c r="D120" s="182" t="s">
        <v>682</v>
      </c>
      <c r="E120" s="183">
        <v>4</v>
      </c>
      <c r="F120" s="184"/>
      <c r="G120" s="185">
        <f t="shared" si="35"/>
        <v>0</v>
      </c>
      <c r="H120" s="184"/>
      <c r="I120" s="185">
        <f t="shared" si="36"/>
        <v>0</v>
      </c>
      <c r="J120" s="184"/>
      <c r="K120" s="185">
        <f t="shared" si="37"/>
        <v>0</v>
      </c>
      <c r="L120" s="185">
        <v>21</v>
      </c>
      <c r="M120" s="185">
        <f t="shared" si="38"/>
        <v>0</v>
      </c>
      <c r="N120" s="183">
        <v>1.8000000000000001E-4</v>
      </c>
      <c r="O120" s="183">
        <f t="shared" si="39"/>
        <v>0</v>
      </c>
      <c r="P120" s="183">
        <v>0</v>
      </c>
      <c r="Q120" s="183">
        <f t="shared" si="40"/>
        <v>0</v>
      </c>
      <c r="R120" s="185" t="s">
        <v>379</v>
      </c>
      <c r="S120" s="185" t="s">
        <v>266</v>
      </c>
      <c r="T120" s="186" t="s">
        <v>266</v>
      </c>
      <c r="U120" s="157">
        <v>0</v>
      </c>
      <c r="V120" s="157">
        <f t="shared" si="41"/>
        <v>0</v>
      </c>
      <c r="W120" s="157"/>
      <c r="X120" s="157" t="s">
        <v>380</v>
      </c>
      <c r="Y120" s="157" t="s">
        <v>269</v>
      </c>
      <c r="Z120" s="146"/>
      <c r="AA120" s="146"/>
      <c r="AB120" s="146"/>
      <c r="AC120" s="146"/>
      <c r="AD120" s="146"/>
      <c r="AE120" s="146"/>
      <c r="AF120" s="146"/>
      <c r="AG120" s="146" t="s">
        <v>381</v>
      </c>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row>
    <row r="121" spans="1:60" ht="22.5" outlineLevel="1">
      <c r="A121" s="180">
        <v>94</v>
      </c>
      <c r="B121" s="181" t="s">
        <v>1492</v>
      </c>
      <c r="C121" s="189" t="s">
        <v>1493</v>
      </c>
      <c r="D121" s="182" t="s">
        <v>682</v>
      </c>
      <c r="E121" s="183">
        <v>15</v>
      </c>
      <c r="F121" s="184"/>
      <c r="G121" s="185">
        <f t="shared" si="35"/>
        <v>0</v>
      </c>
      <c r="H121" s="184"/>
      <c r="I121" s="185">
        <f t="shared" si="36"/>
        <v>0</v>
      </c>
      <c r="J121" s="184"/>
      <c r="K121" s="185">
        <f t="shared" si="37"/>
        <v>0</v>
      </c>
      <c r="L121" s="185">
        <v>21</v>
      </c>
      <c r="M121" s="185">
        <f t="shared" si="38"/>
        <v>0</v>
      </c>
      <c r="N121" s="183">
        <v>1.8000000000000001E-4</v>
      </c>
      <c r="O121" s="183">
        <f t="shared" si="39"/>
        <v>0</v>
      </c>
      <c r="P121" s="183">
        <v>0</v>
      </c>
      <c r="Q121" s="183">
        <f t="shared" si="40"/>
        <v>0</v>
      </c>
      <c r="R121" s="185" t="s">
        <v>379</v>
      </c>
      <c r="S121" s="185" t="s">
        <v>266</v>
      </c>
      <c r="T121" s="186" t="s">
        <v>266</v>
      </c>
      <c r="U121" s="157">
        <v>0</v>
      </c>
      <c r="V121" s="157">
        <f t="shared" si="41"/>
        <v>0</v>
      </c>
      <c r="W121" s="157"/>
      <c r="X121" s="157" t="s">
        <v>380</v>
      </c>
      <c r="Y121" s="157" t="s">
        <v>269</v>
      </c>
      <c r="Z121" s="146"/>
      <c r="AA121" s="146"/>
      <c r="AB121" s="146"/>
      <c r="AC121" s="146"/>
      <c r="AD121" s="146"/>
      <c r="AE121" s="146"/>
      <c r="AF121" s="146"/>
      <c r="AG121" s="146" t="s">
        <v>381</v>
      </c>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row>
    <row r="122" spans="1:60" ht="22.5" outlineLevel="1">
      <c r="A122" s="180">
        <v>95</v>
      </c>
      <c r="B122" s="181" t="s">
        <v>1494</v>
      </c>
      <c r="C122" s="189" t="s">
        <v>1495</v>
      </c>
      <c r="D122" s="182" t="s">
        <v>682</v>
      </c>
      <c r="E122" s="183">
        <v>2</v>
      </c>
      <c r="F122" s="184"/>
      <c r="G122" s="185">
        <f t="shared" si="35"/>
        <v>0</v>
      </c>
      <c r="H122" s="184"/>
      <c r="I122" s="185">
        <f t="shared" si="36"/>
        <v>0</v>
      </c>
      <c r="J122" s="184"/>
      <c r="K122" s="185">
        <f t="shared" si="37"/>
        <v>0</v>
      </c>
      <c r="L122" s="185">
        <v>21</v>
      </c>
      <c r="M122" s="185">
        <f t="shared" si="38"/>
        <v>0</v>
      </c>
      <c r="N122" s="183">
        <v>3.4000000000000002E-4</v>
      </c>
      <c r="O122" s="183">
        <f t="shared" si="39"/>
        <v>0</v>
      </c>
      <c r="P122" s="183">
        <v>0</v>
      </c>
      <c r="Q122" s="183">
        <f t="shared" si="40"/>
        <v>0</v>
      </c>
      <c r="R122" s="185" t="s">
        <v>379</v>
      </c>
      <c r="S122" s="185" t="s">
        <v>266</v>
      </c>
      <c r="T122" s="186" t="s">
        <v>266</v>
      </c>
      <c r="U122" s="157">
        <v>0</v>
      </c>
      <c r="V122" s="157">
        <f t="shared" si="41"/>
        <v>0</v>
      </c>
      <c r="W122" s="157"/>
      <c r="X122" s="157" t="s">
        <v>380</v>
      </c>
      <c r="Y122" s="157" t="s">
        <v>269</v>
      </c>
      <c r="Z122" s="146"/>
      <c r="AA122" s="146"/>
      <c r="AB122" s="146"/>
      <c r="AC122" s="146"/>
      <c r="AD122" s="146"/>
      <c r="AE122" s="146"/>
      <c r="AF122" s="146"/>
      <c r="AG122" s="146" t="s">
        <v>381</v>
      </c>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row>
    <row r="123" spans="1:60" ht="22.5" outlineLevel="1">
      <c r="A123" s="180">
        <v>96</v>
      </c>
      <c r="B123" s="181" t="s">
        <v>1382</v>
      </c>
      <c r="C123" s="189" t="s">
        <v>1383</v>
      </c>
      <c r="D123" s="182" t="s">
        <v>682</v>
      </c>
      <c r="E123" s="183">
        <v>7</v>
      </c>
      <c r="F123" s="184"/>
      <c r="G123" s="185">
        <f t="shared" si="35"/>
        <v>0</v>
      </c>
      <c r="H123" s="184"/>
      <c r="I123" s="185">
        <f t="shared" si="36"/>
        <v>0</v>
      </c>
      <c r="J123" s="184"/>
      <c r="K123" s="185">
        <f t="shared" si="37"/>
        <v>0</v>
      </c>
      <c r="L123" s="185">
        <v>21</v>
      </c>
      <c r="M123" s="185">
        <f t="shared" si="38"/>
        <v>0</v>
      </c>
      <c r="N123" s="183">
        <v>1.8000000000000001E-4</v>
      </c>
      <c r="O123" s="183">
        <f t="shared" si="39"/>
        <v>0</v>
      </c>
      <c r="P123" s="183">
        <v>0</v>
      </c>
      <c r="Q123" s="183">
        <f t="shared" si="40"/>
        <v>0</v>
      </c>
      <c r="R123" s="185" t="s">
        <v>379</v>
      </c>
      <c r="S123" s="185" t="s">
        <v>266</v>
      </c>
      <c r="T123" s="186" t="s">
        <v>266</v>
      </c>
      <c r="U123" s="157">
        <v>0</v>
      </c>
      <c r="V123" s="157">
        <f t="shared" si="41"/>
        <v>0</v>
      </c>
      <c r="W123" s="157"/>
      <c r="X123" s="157" t="s">
        <v>380</v>
      </c>
      <c r="Y123" s="157" t="s">
        <v>269</v>
      </c>
      <c r="Z123" s="146"/>
      <c r="AA123" s="146"/>
      <c r="AB123" s="146"/>
      <c r="AC123" s="146"/>
      <c r="AD123" s="146"/>
      <c r="AE123" s="146"/>
      <c r="AF123" s="146"/>
      <c r="AG123" s="146" t="s">
        <v>381</v>
      </c>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row>
    <row r="124" spans="1:60" ht="22.5" outlineLevel="1">
      <c r="A124" s="180">
        <v>97</v>
      </c>
      <c r="B124" s="181" t="s">
        <v>1455</v>
      </c>
      <c r="C124" s="189" t="s">
        <v>1456</v>
      </c>
      <c r="D124" s="182" t="s">
        <v>682</v>
      </c>
      <c r="E124" s="183">
        <v>3</v>
      </c>
      <c r="F124" s="184"/>
      <c r="G124" s="185">
        <f t="shared" si="35"/>
        <v>0</v>
      </c>
      <c r="H124" s="184"/>
      <c r="I124" s="185">
        <f t="shared" si="36"/>
        <v>0</v>
      </c>
      <c r="J124" s="184"/>
      <c r="K124" s="185">
        <f t="shared" si="37"/>
        <v>0</v>
      </c>
      <c r="L124" s="185">
        <v>21</v>
      </c>
      <c r="M124" s="185">
        <f t="shared" si="38"/>
        <v>0</v>
      </c>
      <c r="N124" s="183">
        <v>5.0000000000000001E-4</v>
      </c>
      <c r="O124" s="183">
        <f t="shared" si="39"/>
        <v>0</v>
      </c>
      <c r="P124" s="183">
        <v>0</v>
      </c>
      <c r="Q124" s="183">
        <f t="shared" si="40"/>
        <v>0</v>
      </c>
      <c r="R124" s="185" t="s">
        <v>379</v>
      </c>
      <c r="S124" s="185" t="s">
        <v>266</v>
      </c>
      <c r="T124" s="186" t="s">
        <v>266</v>
      </c>
      <c r="U124" s="157">
        <v>0</v>
      </c>
      <c r="V124" s="157">
        <f t="shared" si="41"/>
        <v>0</v>
      </c>
      <c r="W124" s="157"/>
      <c r="X124" s="157" t="s">
        <v>380</v>
      </c>
      <c r="Y124" s="157" t="s">
        <v>269</v>
      </c>
      <c r="Z124" s="146"/>
      <c r="AA124" s="146"/>
      <c r="AB124" s="146"/>
      <c r="AC124" s="146"/>
      <c r="AD124" s="146"/>
      <c r="AE124" s="146"/>
      <c r="AF124" s="146"/>
      <c r="AG124" s="146" t="s">
        <v>381</v>
      </c>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row>
    <row r="125" spans="1:60" outlineLevel="1">
      <c r="A125" s="180">
        <v>98</v>
      </c>
      <c r="B125" s="181" t="s">
        <v>1496</v>
      </c>
      <c r="C125" s="189" t="s">
        <v>1497</v>
      </c>
      <c r="D125" s="182" t="s">
        <v>682</v>
      </c>
      <c r="E125" s="183">
        <v>3</v>
      </c>
      <c r="F125" s="184"/>
      <c r="G125" s="185">
        <f t="shared" si="35"/>
        <v>0</v>
      </c>
      <c r="H125" s="184"/>
      <c r="I125" s="185">
        <f t="shared" si="36"/>
        <v>0</v>
      </c>
      <c r="J125" s="184"/>
      <c r="K125" s="185">
        <f t="shared" si="37"/>
        <v>0</v>
      </c>
      <c r="L125" s="185">
        <v>21</v>
      </c>
      <c r="M125" s="185">
        <f t="shared" si="38"/>
        <v>0</v>
      </c>
      <c r="N125" s="183">
        <v>0</v>
      </c>
      <c r="O125" s="183">
        <f t="shared" si="39"/>
        <v>0</v>
      </c>
      <c r="P125" s="183">
        <v>0</v>
      </c>
      <c r="Q125" s="183">
        <f t="shared" si="40"/>
        <v>0</v>
      </c>
      <c r="R125" s="185"/>
      <c r="S125" s="185" t="s">
        <v>481</v>
      </c>
      <c r="T125" s="186" t="s">
        <v>267</v>
      </c>
      <c r="U125" s="157">
        <v>0</v>
      </c>
      <c r="V125" s="157">
        <f t="shared" si="41"/>
        <v>0</v>
      </c>
      <c r="W125" s="157"/>
      <c r="X125" s="157" t="s">
        <v>312</v>
      </c>
      <c r="Y125" s="157" t="s">
        <v>269</v>
      </c>
      <c r="Z125" s="146"/>
      <c r="AA125" s="146"/>
      <c r="AB125" s="146"/>
      <c r="AC125" s="146"/>
      <c r="AD125" s="146"/>
      <c r="AE125" s="146"/>
      <c r="AF125" s="146"/>
      <c r="AG125" s="146" t="s">
        <v>313</v>
      </c>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row>
    <row r="126" spans="1:60" ht="22.5" outlineLevel="1">
      <c r="A126" s="180">
        <v>99</v>
      </c>
      <c r="B126" s="181" t="s">
        <v>1498</v>
      </c>
      <c r="C126" s="189" t="s">
        <v>1499</v>
      </c>
      <c r="D126" s="182" t="s">
        <v>682</v>
      </c>
      <c r="E126" s="183">
        <v>3</v>
      </c>
      <c r="F126" s="184"/>
      <c r="G126" s="185">
        <f t="shared" si="35"/>
        <v>0</v>
      </c>
      <c r="H126" s="184"/>
      <c r="I126" s="185">
        <f t="shared" si="36"/>
        <v>0</v>
      </c>
      <c r="J126" s="184"/>
      <c r="K126" s="185">
        <f t="shared" si="37"/>
        <v>0</v>
      </c>
      <c r="L126" s="185">
        <v>21</v>
      </c>
      <c r="M126" s="185">
        <f t="shared" si="38"/>
        <v>0</v>
      </c>
      <c r="N126" s="183">
        <v>0</v>
      </c>
      <c r="O126" s="183">
        <f t="shared" si="39"/>
        <v>0</v>
      </c>
      <c r="P126" s="183">
        <v>0</v>
      </c>
      <c r="Q126" s="183">
        <f t="shared" si="40"/>
        <v>0</v>
      </c>
      <c r="R126" s="185"/>
      <c r="S126" s="185" t="s">
        <v>481</v>
      </c>
      <c r="T126" s="186" t="s">
        <v>1446</v>
      </c>
      <c r="U126" s="157">
        <v>0</v>
      </c>
      <c r="V126" s="157">
        <f t="shared" si="41"/>
        <v>0</v>
      </c>
      <c r="W126" s="157"/>
      <c r="X126" s="157" t="s">
        <v>380</v>
      </c>
      <c r="Y126" s="157" t="s">
        <v>269</v>
      </c>
      <c r="Z126" s="146"/>
      <c r="AA126" s="146"/>
      <c r="AB126" s="146"/>
      <c r="AC126" s="146"/>
      <c r="AD126" s="146"/>
      <c r="AE126" s="146"/>
      <c r="AF126" s="146"/>
      <c r="AG126" s="146" t="s">
        <v>381</v>
      </c>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row>
    <row r="127" spans="1:60" ht="22.5" outlineLevel="1">
      <c r="A127" s="180">
        <v>100</v>
      </c>
      <c r="B127" s="181" t="s">
        <v>1500</v>
      </c>
      <c r="C127" s="189" t="s">
        <v>1501</v>
      </c>
      <c r="D127" s="182" t="s">
        <v>682</v>
      </c>
      <c r="E127" s="183">
        <v>5</v>
      </c>
      <c r="F127" s="184"/>
      <c r="G127" s="185">
        <f t="shared" si="35"/>
        <v>0</v>
      </c>
      <c r="H127" s="184"/>
      <c r="I127" s="185">
        <f t="shared" si="36"/>
        <v>0</v>
      </c>
      <c r="J127" s="184"/>
      <c r="K127" s="185">
        <f t="shared" si="37"/>
        <v>0</v>
      </c>
      <c r="L127" s="185">
        <v>21</v>
      </c>
      <c r="M127" s="185">
        <f t="shared" si="38"/>
        <v>0</v>
      </c>
      <c r="N127" s="183">
        <v>0</v>
      </c>
      <c r="O127" s="183">
        <f t="shared" si="39"/>
        <v>0</v>
      </c>
      <c r="P127" s="183">
        <v>0</v>
      </c>
      <c r="Q127" s="183">
        <f t="shared" si="40"/>
        <v>0</v>
      </c>
      <c r="R127" s="185"/>
      <c r="S127" s="185" t="s">
        <v>481</v>
      </c>
      <c r="T127" s="186" t="s">
        <v>1446</v>
      </c>
      <c r="U127" s="157">
        <v>0</v>
      </c>
      <c r="V127" s="157">
        <f t="shared" si="41"/>
        <v>0</v>
      </c>
      <c r="W127" s="157"/>
      <c r="X127" s="157" t="s">
        <v>380</v>
      </c>
      <c r="Y127" s="157" t="s">
        <v>269</v>
      </c>
      <c r="Z127" s="146"/>
      <c r="AA127" s="146"/>
      <c r="AB127" s="146"/>
      <c r="AC127" s="146"/>
      <c r="AD127" s="146"/>
      <c r="AE127" s="146"/>
      <c r="AF127" s="146"/>
      <c r="AG127" s="146" t="s">
        <v>381</v>
      </c>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row>
    <row r="128" spans="1:60" ht="22.5" outlineLevel="1">
      <c r="A128" s="180">
        <v>101</v>
      </c>
      <c r="B128" s="181" t="s">
        <v>1502</v>
      </c>
      <c r="C128" s="189" t="s">
        <v>1503</v>
      </c>
      <c r="D128" s="182" t="s">
        <v>682</v>
      </c>
      <c r="E128" s="183">
        <v>10</v>
      </c>
      <c r="F128" s="184"/>
      <c r="G128" s="185">
        <f t="shared" si="35"/>
        <v>0</v>
      </c>
      <c r="H128" s="184"/>
      <c r="I128" s="185">
        <f t="shared" si="36"/>
        <v>0</v>
      </c>
      <c r="J128" s="184"/>
      <c r="K128" s="185">
        <f t="shared" si="37"/>
        <v>0</v>
      </c>
      <c r="L128" s="185">
        <v>21</v>
      </c>
      <c r="M128" s="185">
        <f t="shared" si="38"/>
        <v>0</v>
      </c>
      <c r="N128" s="183">
        <v>0</v>
      </c>
      <c r="O128" s="183">
        <f t="shared" si="39"/>
        <v>0</v>
      </c>
      <c r="P128" s="183">
        <v>0</v>
      </c>
      <c r="Q128" s="183">
        <f t="shared" si="40"/>
        <v>0</v>
      </c>
      <c r="R128" s="185"/>
      <c r="S128" s="185" t="s">
        <v>481</v>
      </c>
      <c r="T128" s="186" t="s">
        <v>1446</v>
      </c>
      <c r="U128" s="157">
        <v>0</v>
      </c>
      <c r="V128" s="157">
        <f t="shared" si="41"/>
        <v>0</v>
      </c>
      <c r="W128" s="157"/>
      <c r="X128" s="157" t="s">
        <v>380</v>
      </c>
      <c r="Y128" s="157" t="s">
        <v>269</v>
      </c>
      <c r="Z128" s="146"/>
      <c r="AA128" s="146"/>
      <c r="AB128" s="146"/>
      <c r="AC128" s="146"/>
      <c r="AD128" s="146"/>
      <c r="AE128" s="146"/>
      <c r="AF128" s="146"/>
      <c r="AG128" s="146" t="s">
        <v>381</v>
      </c>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0" ht="22.5" outlineLevel="1">
      <c r="A129" s="180">
        <v>102</v>
      </c>
      <c r="B129" s="181" t="s">
        <v>1504</v>
      </c>
      <c r="C129" s="189" t="s">
        <v>1505</v>
      </c>
      <c r="D129" s="182" t="s">
        <v>682</v>
      </c>
      <c r="E129" s="183">
        <v>2</v>
      </c>
      <c r="F129" s="184"/>
      <c r="G129" s="185">
        <f t="shared" si="35"/>
        <v>0</v>
      </c>
      <c r="H129" s="184"/>
      <c r="I129" s="185">
        <f t="shared" si="36"/>
        <v>0</v>
      </c>
      <c r="J129" s="184"/>
      <c r="K129" s="185">
        <f t="shared" si="37"/>
        <v>0</v>
      </c>
      <c r="L129" s="185">
        <v>21</v>
      </c>
      <c r="M129" s="185">
        <f t="shared" si="38"/>
        <v>0</v>
      </c>
      <c r="N129" s="183">
        <v>0</v>
      </c>
      <c r="O129" s="183">
        <f t="shared" si="39"/>
        <v>0</v>
      </c>
      <c r="P129" s="183">
        <v>0</v>
      </c>
      <c r="Q129" s="183">
        <f t="shared" si="40"/>
        <v>0</v>
      </c>
      <c r="R129" s="185"/>
      <c r="S129" s="185" t="s">
        <v>481</v>
      </c>
      <c r="T129" s="186" t="s">
        <v>1446</v>
      </c>
      <c r="U129" s="157">
        <v>0</v>
      </c>
      <c r="V129" s="157">
        <f t="shared" si="41"/>
        <v>0</v>
      </c>
      <c r="W129" s="157"/>
      <c r="X129" s="157" t="s">
        <v>380</v>
      </c>
      <c r="Y129" s="157" t="s">
        <v>269</v>
      </c>
      <c r="Z129" s="146"/>
      <c r="AA129" s="146"/>
      <c r="AB129" s="146"/>
      <c r="AC129" s="146"/>
      <c r="AD129" s="146"/>
      <c r="AE129" s="146"/>
      <c r="AF129" s="146"/>
      <c r="AG129" s="146" t="s">
        <v>381</v>
      </c>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0" ht="22.5" outlineLevel="1">
      <c r="A130" s="180">
        <v>103</v>
      </c>
      <c r="B130" s="181" t="s">
        <v>1506</v>
      </c>
      <c r="C130" s="189" t="s">
        <v>1507</v>
      </c>
      <c r="D130" s="182" t="s">
        <v>682</v>
      </c>
      <c r="E130" s="183">
        <v>1</v>
      </c>
      <c r="F130" s="184"/>
      <c r="G130" s="185">
        <f t="shared" si="35"/>
        <v>0</v>
      </c>
      <c r="H130" s="184"/>
      <c r="I130" s="185">
        <f t="shared" si="36"/>
        <v>0</v>
      </c>
      <c r="J130" s="184"/>
      <c r="K130" s="185">
        <f t="shared" si="37"/>
        <v>0</v>
      </c>
      <c r="L130" s="185">
        <v>21</v>
      </c>
      <c r="M130" s="185">
        <f t="shared" si="38"/>
        <v>0</v>
      </c>
      <c r="N130" s="183">
        <v>0</v>
      </c>
      <c r="O130" s="183">
        <f t="shared" si="39"/>
        <v>0</v>
      </c>
      <c r="P130" s="183">
        <v>0</v>
      </c>
      <c r="Q130" s="183">
        <f t="shared" si="40"/>
        <v>0</v>
      </c>
      <c r="R130" s="185"/>
      <c r="S130" s="185" t="s">
        <v>481</v>
      </c>
      <c r="T130" s="186" t="s">
        <v>1446</v>
      </c>
      <c r="U130" s="157">
        <v>0</v>
      </c>
      <c r="V130" s="157">
        <f t="shared" si="41"/>
        <v>0</v>
      </c>
      <c r="W130" s="157"/>
      <c r="X130" s="157" t="s">
        <v>380</v>
      </c>
      <c r="Y130" s="157" t="s">
        <v>269</v>
      </c>
      <c r="Z130" s="146"/>
      <c r="AA130" s="146"/>
      <c r="AB130" s="146"/>
      <c r="AC130" s="146"/>
      <c r="AD130" s="146"/>
      <c r="AE130" s="146"/>
      <c r="AF130" s="146"/>
      <c r="AG130" s="146" t="s">
        <v>381</v>
      </c>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0" ht="22.5" outlineLevel="1">
      <c r="A131" s="180">
        <v>104</v>
      </c>
      <c r="B131" s="181" t="s">
        <v>1508</v>
      </c>
      <c r="C131" s="189" t="s">
        <v>1509</v>
      </c>
      <c r="D131" s="182" t="s">
        <v>682</v>
      </c>
      <c r="E131" s="183">
        <v>1</v>
      </c>
      <c r="F131" s="184"/>
      <c r="G131" s="185">
        <f t="shared" si="35"/>
        <v>0</v>
      </c>
      <c r="H131" s="184"/>
      <c r="I131" s="185">
        <f t="shared" si="36"/>
        <v>0</v>
      </c>
      <c r="J131" s="184"/>
      <c r="K131" s="185">
        <f t="shared" si="37"/>
        <v>0</v>
      </c>
      <c r="L131" s="185">
        <v>21</v>
      </c>
      <c r="M131" s="185">
        <f t="shared" si="38"/>
        <v>0</v>
      </c>
      <c r="N131" s="183">
        <v>0</v>
      </c>
      <c r="O131" s="183">
        <f t="shared" si="39"/>
        <v>0</v>
      </c>
      <c r="P131" s="183">
        <v>0</v>
      </c>
      <c r="Q131" s="183">
        <f t="shared" si="40"/>
        <v>0</v>
      </c>
      <c r="R131" s="185"/>
      <c r="S131" s="185" t="s">
        <v>481</v>
      </c>
      <c r="T131" s="186" t="s">
        <v>1446</v>
      </c>
      <c r="U131" s="157">
        <v>0</v>
      </c>
      <c r="V131" s="157">
        <f t="shared" si="41"/>
        <v>0</v>
      </c>
      <c r="W131" s="157"/>
      <c r="X131" s="157" t="s">
        <v>380</v>
      </c>
      <c r="Y131" s="157" t="s">
        <v>269</v>
      </c>
      <c r="Z131" s="146"/>
      <c r="AA131" s="146"/>
      <c r="AB131" s="146"/>
      <c r="AC131" s="146"/>
      <c r="AD131" s="146"/>
      <c r="AE131" s="146"/>
      <c r="AF131" s="146"/>
      <c r="AG131" s="146" t="s">
        <v>381</v>
      </c>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0" ht="22.5" outlineLevel="1">
      <c r="A132" s="180">
        <v>105</v>
      </c>
      <c r="B132" s="181" t="s">
        <v>1510</v>
      </c>
      <c r="C132" s="189" t="s">
        <v>1511</v>
      </c>
      <c r="D132" s="182" t="s">
        <v>682</v>
      </c>
      <c r="E132" s="183">
        <v>1</v>
      </c>
      <c r="F132" s="184"/>
      <c r="G132" s="185">
        <f t="shared" si="35"/>
        <v>0</v>
      </c>
      <c r="H132" s="184"/>
      <c r="I132" s="185">
        <f t="shared" si="36"/>
        <v>0</v>
      </c>
      <c r="J132" s="184"/>
      <c r="K132" s="185">
        <f t="shared" si="37"/>
        <v>0</v>
      </c>
      <c r="L132" s="185">
        <v>21</v>
      </c>
      <c r="M132" s="185">
        <f t="shared" si="38"/>
        <v>0</v>
      </c>
      <c r="N132" s="183">
        <v>0</v>
      </c>
      <c r="O132" s="183">
        <f t="shared" si="39"/>
        <v>0</v>
      </c>
      <c r="P132" s="183">
        <v>0</v>
      </c>
      <c r="Q132" s="183">
        <f t="shared" si="40"/>
        <v>0</v>
      </c>
      <c r="R132" s="185"/>
      <c r="S132" s="185" t="s">
        <v>481</v>
      </c>
      <c r="T132" s="186" t="s">
        <v>1446</v>
      </c>
      <c r="U132" s="157">
        <v>0</v>
      </c>
      <c r="V132" s="157">
        <f t="shared" si="41"/>
        <v>0</v>
      </c>
      <c r="W132" s="157"/>
      <c r="X132" s="157" t="s">
        <v>380</v>
      </c>
      <c r="Y132" s="157" t="s">
        <v>269</v>
      </c>
      <c r="Z132" s="146"/>
      <c r="AA132" s="146"/>
      <c r="AB132" s="146"/>
      <c r="AC132" s="146"/>
      <c r="AD132" s="146"/>
      <c r="AE132" s="146"/>
      <c r="AF132" s="146"/>
      <c r="AG132" s="146" t="s">
        <v>381</v>
      </c>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0" ht="22.5" outlineLevel="1">
      <c r="A133" s="180">
        <v>106</v>
      </c>
      <c r="B133" s="181" t="s">
        <v>1512</v>
      </c>
      <c r="C133" s="189" t="s">
        <v>1513</v>
      </c>
      <c r="D133" s="182" t="s">
        <v>682</v>
      </c>
      <c r="E133" s="183">
        <v>1</v>
      </c>
      <c r="F133" s="184"/>
      <c r="G133" s="185">
        <f t="shared" si="35"/>
        <v>0</v>
      </c>
      <c r="H133" s="184"/>
      <c r="I133" s="185">
        <f t="shared" si="36"/>
        <v>0</v>
      </c>
      <c r="J133" s="184"/>
      <c r="K133" s="185">
        <f t="shared" si="37"/>
        <v>0</v>
      </c>
      <c r="L133" s="185">
        <v>21</v>
      </c>
      <c r="M133" s="185">
        <f t="shared" si="38"/>
        <v>0</v>
      </c>
      <c r="N133" s="183">
        <v>0</v>
      </c>
      <c r="O133" s="183">
        <f t="shared" si="39"/>
        <v>0</v>
      </c>
      <c r="P133" s="183">
        <v>0</v>
      </c>
      <c r="Q133" s="183">
        <f t="shared" si="40"/>
        <v>0</v>
      </c>
      <c r="R133" s="185"/>
      <c r="S133" s="185" t="s">
        <v>481</v>
      </c>
      <c r="T133" s="186" t="s">
        <v>1446</v>
      </c>
      <c r="U133" s="157">
        <v>0</v>
      </c>
      <c r="V133" s="157">
        <f t="shared" si="41"/>
        <v>0</v>
      </c>
      <c r="W133" s="157"/>
      <c r="X133" s="157" t="s">
        <v>380</v>
      </c>
      <c r="Y133" s="157" t="s">
        <v>269</v>
      </c>
      <c r="Z133" s="146"/>
      <c r="AA133" s="146"/>
      <c r="AB133" s="146"/>
      <c r="AC133" s="146"/>
      <c r="AD133" s="146"/>
      <c r="AE133" s="146"/>
      <c r="AF133" s="146"/>
      <c r="AG133" s="146" t="s">
        <v>381</v>
      </c>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row>
    <row r="134" spans="1:60" ht="22.5" outlineLevel="1">
      <c r="A134" s="180">
        <v>107</v>
      </c>
      <c r="B134" s="181" t="s">
        <v>1514</v>
      </c>
      <c r="C134" s="189" t="s">
        <v>1515</v>
      </c>
      <c r="D134" s="182" t="s">
        <v>682</v>
      </c>
      <c r="E134" s="183">
        <v>1</v>
      </c>
      <c r="F134" s="184"/>
      <c r="G134" s="185">
        <f t="shared" si="35"/>
        <v>0</v>
      </c>
      <c r="H134" s="184"/>
      <c r="I134" s="185">
        <f t="shared" si="36"/>
        <v>0</v>
      </c>
      <c r="J134" s="184"/>
      <c r="K134" s="185">
        <f t="shared" si="37"/>
        <v>0</v>
      </c>
      <c r="L134" s="185">
        <v>21</v>
      </c>
      <c r="M134" s="185">
        <f t="shared" si="38"/>
        <v>0</v>
      </c>
      <c r="N134" s="183">
        <v>0</v>
      </c>
      <c r="O134" s="183">
        <f t="shared" si="39"/>
        <v>0</v>
      </c>
      <c r="P134" s="183">
        <v>0</v>
      </c>
      <c r="Q134" s="183">
        <f t="shared" si="40"/>
        <v>0</v>
      </c>
      <c r="R134" s="185"/>
      <c r="S134" s="185" t="s">
        <v>481</v>
      </c>
      <c r="T134" s="186" t="s">
        <v>1446</v>
      </c>
      <c r="U134" s="157">
        <v>0</v>
      </c>
      <c r="V134" s="157">
        <f t="shared" si="41"/>
        <v>0</v>
      </c>
      <c r="W134" s="157"/>
      <c r="X134" s="157" t="s">
        <v>380</v>
      </c>
      <c r="Y134" s="157" t="s">
        <v>269</v>
      </c>
      <c r="Z134" s="146"/>
      <c r="AA134" s="146"/>
      <c r="AB134" s="146"/>
      <c r="AC134" s="146"/>
      <c r="AD134" s="146"/>
      <c r="AE134" s="146"/>
      <c r="AF134" s="146"/>
      <c r="AG134" s="146" t="s">
        <v>381</v>
      </c>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row>
    <row r="135" spans="1:60" ht="22.5" outlineLevel="1">
      <c r="A135" s="180">
        <v>108</v>
      </c>
      <c r="B135" s="181" t="s">
        <v>1516</v>
      </c>
      <c r="C135" s="189" t="s">
        <v>1517</v>
      </c>
      <c r="D135" s="182" t="s">
        <v>682</v>
      </c>
      <c r="E135" s="183">
        <v>1</v>
      </c>
      <c r="F135" s="184"/>
      <c r="G135" s="185">
        <f t="shared" si="35"/>
        <v>0</v>
      </c>
      <c r="H135" s="184"/>
      <c r="I135" s="185">
        <f t="shared" si="36"/>
        <v>0</v>
      </c>
      <c r="J135" s="184"/>
      <c r="K135" s="185">
        <f t="shared" si="37"/>
        <v>0</v>
      </c>
      <c r="L135" s="185">
        <v>21</v>
      </c>
      <c r="M135" s="185">
        <f t="shared" si="38"/>
        <v>0</v>
      </c>
      <c r="N135" s="183">
        <v>0</v>
      </c>
      <c r="O135" s="183">
        <f t="shared" si="39"/>
        <v>0</v>
      </c>
      <c r="P135" s="183">
        <v>0</v>
      </c>
      <c r="Q135" s="183">
        <f t="shared" si="40"/>
        <v>0</v>
      </c>
      <c r="R135" s="185"/>
      <c r="S135" s="185" t="s">
        <v>481</v>
      </c>
      <c r="T135" s="186" t="s">
        <v>1446</v>
      </c>
      <c r="U135" s="157">
        <v>0</v>
      </c>
      <c r="V135" s="157">
        <f t="shared" si="41"/>
        <v>0</v>
      </c>
      <c r="W135" s="157"/>
      <c r="X135" s="157" t="s">
        <v>380</v>
      </c>
      <c r="Y135" s="157" t="s">
        <v>269</v>
      </c>
      <c r="Z135" s="146"/>
      <c r="AA135" s="146"/>
      <c r="AB135" s="146"/>
      <c r="AC135" s="146"/>
      <c r="AD135" s="146"/>
      <c r="AE135" s="146"/>
      <c r="AF135" s="146"/>
      <c r="AG135" s="146" t="s">
        <v>381</v>
      </c>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row>
    <row r="136" spans="1:60" ht="22.5" outlineLevel="1">
      <c r="A136" s="180">
        <v>109</v>
      </c>
      <c r="B136" s="181" t="s">
        <v>1518</v>
      </c>
      <c r="C136" s="189" t="s">
        <v>1519</v>
      </c>
      <c r="D136" s="182" t="s">
        <v>682</v>
      </c>
      <c r="E136" s="183">
        <v>5</v>
      </c>
      <c r="F136" s="184"/>
      <c r="G136" s="185">
        <f t="shared" si="35"/>
        <v>0</v>
      </c>
      <c r="H136" s="184"/>
      <c r="I136" s="185">
        <f t="shared" si="36"/>
        <v>0</v>
      </c>
      <c r="J136" s="184"/>
      <c r="K136" s="185">
        <f t="shared" si="37"/>
        <v>0</v>
      </c>
      <c r="L136" s="185">
        <v>21</v>
      </c>
      <c r="M136" s="185">
        <f t="shared" si="38"/>
        <v>0</v>
      </c>
      <c r="N136" s="183">
        <v>0</v>
      </c>
      <c r="O136" s="183">
        <f t="shared" si="39"/>
        <v>0</v>
      </c>
      <c r="P136" s="183">
        <v>0</v>
      </c>
      <c r="Q136" s="183">
        <f t="shared" si="40"/>
        <v>0</v>
      </c>
      <c r="R136" s="185"/>
      <c r="S136" s="185" t="s">
        <v>481</v>
      </c>
      <c r="T136" s="186" t="s">
        <v>1446</v>
      </c>
      <c r="U136" s="157">
        <v>0</v>
      </c>
      <c r="V136" s="157">
        <f t="shared" si="41"/>
        <v>0</v>
      </c>
      <c r="W136" s="157"/>
      <c r="X136" s="157" t="s">
        <v>380</v>
      </c>
      <c r="Y136" s="157" t="s">
        <v>269</v>
      </c>
      <c r="Z136" s="146"/>
      <c r="AA136" s="146"/>
      <c r="AB136" s="146"/>
      <c r="AC136" s="146"/>
      <c r="AD136" s="146"/>
      <c r="AE136" s="146"/>
      <c r="AF136" s="146"/>
      <c r="AG136" s="146" t="s">
        <v>381</v>
      </c>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row>
    <row r="137" spans="1:60" ht="22.5" outlineLevel="1">
      <c r="A137" s="180">
        <v>110</v>
      </c>
      <c r="B137" s="181" t="s">
        <v>1520</v>
      </c>
      <c r="C137" s="189" t="s">
        <v>1521</v>
      </c>
      <c r="D137" s="182" t="s">
        <v>682</v>
      </c>
      <c r="E137" s="183">
        <v>5</v>
      </c>
      <c r="F137" s="184"/>
      <c r="G137" s="185">
        <f t="shared" si="35"/>
        <v>0</v>
      </c>
      <c r="H137" s="184"/>
      <c r="I137" s="185">
        <f t="shared" si="36"/>
        <v>0</v>
      </c>
      <c r="J137" s="184"/>
      <c r="K137" s="185">
        <f t="shared" si="37"/>
        <v>0</v>
      </c>
      <c r="L137" s="185">
        <v>21</v>
      </c>
      <c r="M137" s="185">
        <f t="shared" si="38"/>
        <v>0</v>
      </c>
      <c r="N137" s="183">
        <v>0</v>
      </c>
      <c r="O137" s="183">
        <f t="shared" si="39"/>
        <v>0</v>
      </c>
      <c r="P137" s="183">
        <v>0</v>
      </c>
      <c r="Q137" s="183">
        <f t="shared" si="40"/>
        <v>0</v>
      </c>
      <c r="R137" s="185"/>
      <c r="S137" s="185" t="s">
        <v>481</v>
      </c>
      <c r="T137" s="186" t="s">
        <v>1446</v>
      </c>
      <c r="U137" s="157">
        <v>0</v>
      </c>
      <c r="V137" s="157">
        <f t="shared" si="41"/>
        <v>0</v>
      </c>
      <c r="W137" s="157"/>
      <c r="X137" s="157" t="s">
        <v>380</v>
      </c>
      <c r="Y137" s="157" t="s">
        <v>269</v>
      </c>
      <c r="Z137" s="146"/>
      <c r="AA137" s="146"/>
      <c r="AB137" s="146"/>
      <c r="AC137" s="146"/>
      <c r="AD137" s="146"/>
      <c r="AE137" s="146"/>
      <c r="AF137" s="146"/>
      <c r="AG137" s="146" t="s">
        <v>381</v>
      </c>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row>
    <row r="138" spans="1:60" ht="22.5" outlineLevel="1">
      <c r="A138" s="180">
        <v>111</v>
      </c>
      <c r="B138" s="181" t="s">
        <v>1522</v>
      </c>
      <c r="C138" s="189" t="s">
        <v>1523</v>
      </c>
      <c r="D138" s="182" t="s">
        <v>682</v>
      </c>
      <c r="E138" s="183">
        <v>3</v>
      </c>
      <c r="F138" s="184"/>
      <c r="G138" s="185">
        <f t="shared" si="35"/>
        <v>0</v>
      </c>
      <c r="H138" s="184"/>
      <c r="I138" s="185">
        <f t="shared" si="36"/>
        <v>0</v>
      </c>
      <c r="J138" s="184"/>
      <c r="K138" s="185">
        <f t="shared" si="37"/>
        <v>0</v>
      </c>
      <c r="L138" s="185">
        <v>21</v>
      </c>
      <c r="M138" s="185">
        <f t="shared" si="38"/>
        <v>0</v>
      </c>
      <c r="N138" s="183">
        <v>0</v>
      </c>
      <c r="O138" s="183">
        <f t="shared" si="39"/>
        <v>0</v>
      </c>
      <c r="P138" s="183">
        <v>0</v>
      </c>
      <c r="Q138" s="183">
        <f t="shared" si="40"/>
        <v>0</v>
      </c>
      <c r="R138" s="185"/>
      <c r="S138" s="185" t="s">
        <v>481</v>
      </c>
      <c r="T138" s="186" t="s">
        <v>1446</v>
      </c>
      <c r="U138" s="157">
        <v>0</v>
      </c>
      <c r="V138" s="157">
        <f t="shared" si="41"/>
        <v>0</v>
      </c>
      <c r="W138" s="157"/>
      <c r="X138" s="157" t="s">
        <v>380</v>
      </c>
      <c r="Y138" s="157" t="s">
        <v>269</v>
      </c>
      <c r="Z138" s="146"/>
      <c r="AA138" s="146"/>
      <c r="AB138" s="146"/>
      <c r="AC138" s="146"/>
      <c r="AD138" s="146"/>
      <c r="AE138" s="146"/>
      <c r="AF138" s="146"/>
      <c r="AG138" s="146" t="s">
        <v>381</v>
      </c>
      <c r="AH138" s="146"/>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row>
    <row r="139" spans="1:60" ht="22.5" outlineLevel="1">
      <c r="A139" s="180">
        <v>112</v>
      </c>
      <c r="B139" s="181" t="s">
        <v>1524</v>
      </c>
      <c r="C139" s="189" t="s">
        <v>1525</v>
      </c>
      <c r="D139" s="182" t="s">
        <v>682</v>
      </c>
      <c r="E139" s="183">
        <v>10</v>
      </c>
      <c r="F139" s="184"/>
      <c r="G139" s="185">
        <f t="shared" si="35"/>
        <v>0</v>
      </c>
      <c r="H139" s="184"/>
      <c r="I139" s="185">
        <f t="shared" si="36"/>
        <v>0</v>
      </c>
      <c r="J139" s="184"/>
      <c r="K139" s="185">
        <f t="shared" si="37"/>
        <v>0</v>
      </c>
      <c r="L139" s="185">
        <v>21</v>
      </c>
      <c r="M139" s="185">
        <f t="shared" si="38"/>
        <v>0</v>
      </c>
      <c r="N139" s="183">
        <v>0</v>
      </c>
      <c r="O139" s="183">
        <f t="shared" si="39"/>
        <v>0</v>
      </c>
      <c r="P139" s="183">
        <v>0</v>
      </c>
      <c r="Q139" s="183">
        <f t="shared" si="40"/>
        <v>0</v>
      </c>
      <c r="R139" s="185"/>
      <c r="S139" s="185" t="s">
        <v>481</v>
      </c>
      <c r="T139" s="186" t="s">
        <v>1446</v>
      </c>
      <c r="U139" s="157">
        <v>0</v>
      </c>
      <c r="V139" s="157">
        <f t="shared" si="41"/>
        <v>0</v>
      </c>
      <c r="W139" s="157"/>
      <c r="X139" s="157" t="s">
        <v>380</v>
      </c>
      <c r="Y139" s="157" t="s">
        <v>269</v>
      </c>
      <c r="Z139" s="146"/>
      <c r="AA139" s="146"/>
      <c r="AB139" s="146"/>
      <c r="AC139" s="146"/>
      <c r="AD139" s="146"/>
      <c r="AE139" s="146"/>
      <c r="AF139" s="146"/>
      <c r="AG139" s="146" t="s">
        <v>381</v>
      </c>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row>
    <row r="140" spans="1:60" outlineLevel="1">
      <c r="A140" s="180">
        <v>113</v>
      </c>
      <c r="B140" s="181" t="s">
        <v>1526</v>
      </c>
      <c r="C140" s="189" t="s">
        <v>1527</v>
      </c>
      <c r="D140" s="182" t="s">
        <v>682</v>
      </c>
      <c r="E140" s="183">
        <v>4</v>
      </c>
      <c r="F140" s="184"/>
      <c r="G140" s="185">
        <f t="shared" si="35"/>
        <v>0</v>
      </c>
      <c r="H140" s="184"/>
      <c r="I140" s="185">
        <f t="shared" si="36"/>
        <v>0</v>
      </c>
      <c r="J140" s="184"/>
      <c r="K140" s="185">
        <f t="shared" si="37"/>
        <v>0</v>
      </c>
      <c r="L140" s="185">
        <v>21</v>
      </c>
      <c r="M140" s="185">
        <f t="shared" si="38"/>
        <v>0</v>
      </c>
      <c r="N140" s="183">
        <v>1.2E-4</v>
      </c>
      <c r="O140" s="183">
        <f t="shared" si="39"/>
        <v>0</v>
      </c>
      <c r="P140" s="183">
        <v>0</v>
      </c>
      <c r="Q140" s="183">
        <f t="shared" si="40"/>
        <v>0</v>
      </c>
      <c r="R140" s="185"/>
      <c r="S140" s="185" t="s">
        <v>481</v>
      </c>
      <c r="T140" s="186" t="s">
        <v>267</v>
      </c>
      <c r="U140" s="157">
        <v>0</v>
      </c>
      <c r="V140" s="157">
        <f t="shared" si="41"/>
        <v>0</v>
      </c>
      <c r="W140" s="157"/>
      <c r="X140" s="157" t="s">
        <v>380</v>
      </c>
      <c r="Y140" s="157" t="s">
        <v>269</v>
      </c>
      <c r="Z140" s="146"/>
      <c r="AA140" s="146"/>
      <c r="AB140" s="146"/>
      <c r="AC140" s="146"/>
      <c r="AD140" s="146"/>
      <c r="AE140" s="146"/>
      <c r="AF140" s="146"/>
      <c r="AG140" s="146" t="s">
        <v>381</v>
      </c>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row>
    <row r="141" spans="1:60" ht="22.5" outlineLevel="1">
      <c r="A141" s="180">
        <v>114</v>
      </c>
      <c r="B141" s="181" t="s">
        <v>1476</v>
      </c>
      <c r="C141" s="189" t="s">
        <v>1477</v>
      </c>
      <c r="D141" s="182" t="s">
        <v>682</v>
      </c>
      <c r="E141" s="183">
        <v>14</v>
      </c>
      <c r="F141" s="184"/>
      <c r="G141" s="185">
        <f t="shared" si="35"/>
        <v>0</v>
      </c>
      <c r="H141" s="184"/>
      <c r="I141" s="185">
        <f t="shared" si="36"/>
        <v>0</v>
      </c>
      <c r="J141" s="184"/>
      <c r="K141" s="185">
        <f t="shared" si="37"/>
        <v>0</v>
      </c>
      <c r="L141" s="185">
        <v>21</v>
      </c>
      <c r="M141" s="185">
        <f t="shared" si="38"/>
        <v>0</v>
      </c>
      <c r="N141" s="183">
        <v>0</v>
      </c>
      <c r="O141" s="183">
        <f t="shared" si="39"/>
        <v>0</v>
      </c>
      <c r="P141" s="183">
        <v>0</v>
      </c>
      <c r="Q141" s="183">
        <f t="shared" si="40"/>
        <v>0</v>
      </c>
      <c r="R141" s="185"/>
      <c r="S141" s="185" t="s">
        <v>481</v>
      </c>
      <c r="T141" s="186" t="s">
        <v>1446</v>
      </c>
      <c r="U141" s="157">
        <v>0</v>
      </c>
      <c r="V141" s="157">
        <f t="shared" si="41"/>
        <v>0</v>
      </c>
      <c r="W141" s="157"/>
      <c r="X141" s="157" t="s">
        <v>380</v>
      </c>
      <c r="Y141" s="157" t="s">
        <v>269</v>
      </c>
      <c r="Z141" s="146"/>
      <c r="AA141" s="146"/>
      <c r="AB141" s="146"/>
      <c r="AC141" s="146"/>
      <c r="AD141" s="146"/>
      <c r="AE141" s="146"/>
      <c r="AF141" s="146"/>
      <c r="AG141" s="146" t="s">
        <v>381</v>
      </c>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row>
    <row r="142" spans="1:60" outlineLevel="1">
      <c r="A142" s="180">
        <v>115</v>
      </c>
      <c r="B142" s="181" t="s">
        <v>1528</v>
      </c>
      <c r="C142" s="189" t="s">
        <v>1529</v>
      </c>
      <c r="D142" s="182" t="s">
        <v>682</v>
      </c>
      <c r="E142" s="183">
        <v>6</v>
      </c>
      <c r="F142" s="184"/>
      <c r="G142" s="185">
        <f t="shared" si="35"/>
        <v>0</v>
      </c>
      <c r="H142" s="184"/>
      <c r="I142" s="185">
        <f t="shared" si="36"/>
        <v>0</v>
      </c>
      <c r="J142" s="184"/>
      <c r="K142" s="185">
        <f t="shared" si="37"/>
        <v>0</v>
      </c>
      <c r="L142" s="185">
        <v>21</v>
      </c>
      <c r="M142" s="185">
        <f t="shared" si="38"/>
        <v>0</v>
      </c>
      <c r="N142" s="183">
        <v>0</v>
      </c>
      <c r="O142" s="183">
        <f t="shared" si="39"/>
        <v>0</v>
      </c>
      <c r="P142" s="183">
        <v>0</v>
      </c>
      <c r="Q142" s="183">
        <f t="shared" si="40"/>
        <v>0</v>
      </c>
      <c r="R142" s="185"/>
      <c r="S142" s="185" t="s">
        <v>481</v>
      </c>
      <c r="T142" s="186" t="s">
        <v>267</v>
      </c>
      <c r="U142" s="157">
        <v>0</v>
      </c>
      <c r="V142" s="157">
        <f t="shared" si="41"/>
        <v>0</v>
      </c>
      <c r="W142" s="157"/>
      <c r="X142" s="157" t="s">
        <v>380</v>
      </c>
      <c r="Y142" s="157" t="s">
        <v>269</v>
      </c>
      <c r="Z142" s="146"/>
      <c r="AA142" s="146"/>
      <c r="AB142" s="146"/>
      <c r="AC142" s="146"/>
      <c r="AD142" s="146"/>
      <c r="AE142" s="146"/>
      <c r="AF142" s="146"/>
      <c r="AG142" s="146" t="s">
        <v>381</v>
      </c>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row>
    <row r="143" spans="1:60" outlineLevel="1">
      <c r="A143" s="180">
        <v>116</v>
      </c>
      <c r="B143" s="181" t="s">
        <v>1530</v>
      </c>
      <c r="C143" s="189" t="s">
        <v>1531</v>
      </c>
      <c r="D143" s="182" t="s">
        <v>682</v>
      </c>
      <c r="E143" s="183">
        <v>1</v>
      </c>
      <c r="F143" s="184"/>
      <c r="G143" s="185">
        <f t="shared" si="35"/>
        <v>0</v>
      </c>
      <c r="H143" s="184"/>
      <c r="I143" s="185">
        <f t="shared" si="36"/>
        <v>0</v>
      </c>
      <c r="J143" s="184"/>
      <c r="K143" s="185">
        <f t="shared" si="37"/>
        <v>0</v>
      </c>
      <c r="L143" s="185">
        <v>21</v>
      </c>
      <c r="M143" s="185">
        <f t="shared" si="38"/>
        <v>0</v>
      </c>
      <c r="N143" s="183">
        <v>5.5000000000000003E-4</v>
      </c>
      <c r="O143" s="183">
        <f t="shared" si="39"/>
        <v>0</v>
      </c>
      <c r="P143" s="183">
        <v>0</v>
      </c>
      <c r="Q143" s="183">
        <f t="shared" si="40"/>
        <v>0</v>
      </c>
      <c r="R143" s="185"/>
      <c r="S143" s="185" t="s">
        <v>481</v>
      </c>
      <c r="T143" s="186" t="s">
        <v>267</v>
      </c>
      <c r="U143" s="157">
        <v>0</v>
      </c>
      <c r="V143" s="157">
        <f t="shared" si="41"/>
        <v>0</v>
      </c>
      <c r="W143" s="157"/>
      <c r="X143" s="157" t="s">
        <v>380</v>
      </c>
      <c r="Y143" s="157" t="s">
        <v>269</v>
      </c>
      <c r="Z143" s="146"/>
      <c r="AA143" s="146"/>
      <c r="AB143" s="146"/>
      <c r="AC143" s="146"/>
      <c r="AD143" s="146"/>
      <c r="AE143" s="146"/>
      <c r="AF143" s="146"/>
      <c r="AG143" s="146" t="s">
        <v>381</v>
      </c>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row>
    <row r="144" spans="1:60" outlineLevel="1">
      <c r="A144" s="180">
        <v>117</v>
      </c>
      <c r="B144" s="181" t="s">
        <v>1532</v>
      </c>
      <c r="C144" s="189" t="s">
        <v>1533</v>
      </c>
      <c r="D144" s="182" t="s">
        <v>682</v>
      </c>
      <c r="E144" s="183">
        <v>1</v>
      </c>
      <c r="F144" s="184"/>
      <c r="G144" s="185">
        <f t="shared" si="35"/>
        <v>0</v>
      </c>
      <c r="H144" s="184"/>
      <c r="I144" s="185">
        <f t="shared" si="36"/>
        <v>0</v>
      </c>
      <c r="J144" s="184"/>
      <c r="K144" s="185">
        <f t="shared" si="37"/>
        <v>0</v>
      </c>
      <c r="L144" s="185">
        <v>21</v>
      </c>
      <c r="M144" s="185">
        <f t="shared" si="38"/>
        <v>0</v>
      </c>
      <c r="N144" s="183">
        <v>5.5000000000000003E-4</v>
      </c>
      <c r="O144" s="183">
        <f t="shared" si="39"/>
        <v>0</v>
      </c>
      <c r="P144" s="183">
        <v>0</v>
      </c>
      <c r="Q144" s="183">
        <f t="shared" si="40"/>
        <v>0</v>
      </c>
      <c r="R144" s="185"/>
      <c r="S144" s="185" t="s">
        <v>481</v>
      </c>
      <c r="T144" s="186" t="s">
        <v>267</v>
      </c>
      <c r="U144" s="157">
        <v>0</v>
      </c>
      <c r="V144" s="157">
        <f t="shared" si="41"/>
        <v>0</v>
      </c>
      <c r="W144" s="157"/>
      <c r="X144" s="157" t="s">
        <v>380</v>
      </c>
      <c r="Y144" s="157" t="s">
        <v>269</v>
      </c>
      <c r="Z144" s="146"/>
      <c r="AA144" s="146"/>
      <c r="AB144" s="146"/>
      <c r="AC144" s="146"/>
      <c r="AD144" s="146"/>
      <c r="AE144" s="146"/>
      <c r="AF144" s="146"/>
      <c r="AG144" s="146" t="s">
        <v>381</v>
      </c>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row>
    <row r="145" spans="1:60" outlineLevel="1">
      <c r="A145" s="180">
        <v>118</v>
      </c>
      <c r="B145" s="181" t="s">
        <v>1534</v>
      </c>
      <c r="C145" s="189" t="s">
        <v>1535</v>
      </c>
      <c r="D145" s="182" t="s">
        <v>682</v>
      </c>
      <c r="E145" s="183">
        <v>1</v>
      </c>
      <c r="F145" s="184"/>
      <c r="G145" s="185">
        <f t="shared" si="35"/>
        <v>0</v>
      </c>
      <c r="H145" s="184"/>
      <c r="I145" s="185">
        <f t="shared" si="36"/>
        <v>0</v>
      </c>
      <c r="J145" s="184"/>
      <c r="K145" s="185">
        <f t="shared" si="37"/>
        <v>0</v>
      </c>
      <c r="L145" s="185">
        <v>21</v>
      </c>
      <c r="M145" s="185">
        <f t="shared" si="38"/>
        <v>0</v>
      </c>
      <c r="N145" s="183">
        <v>0</v>
      </c>
      <c r="O145" s="183">
        <f t="shared" si="39"/>
        <v>0</v>
      </c>
      <c r="P145" s="183">
        <v>0</v>
      </c>
      <c r="Q145" s="183">
        <f t="shared" si="40"/>
        <v>0</v>
      </c>
      <c r="R145" s="185"/>
      <c r="S145" s="185" t="s">
        <v>481</v>
      </c>
      <c r="T145" s="186" t="s">
        <v>497</v>
      </c>
      <c r="U145" s="157">
        <v>0</v>
      </c>
      <c r="V145" s="157">
        <f t="shared" si="41"/>
        <v>0</v>
      </c>
      <c r="W145" s="157"/>
      <c r="X145" s="157" t="s">
        <v>312</v>
      </c>
      <c r="Y145" s="157" t="s">
        <v>269</v>
      </c>
      <c r="Z145" s="146"/>
      <c r="AA145" s="146"/>
      <c r="AB145" s="146"/>
      <c r="AC145" s="146"/>
      <c r="AD145" s="146"/>
      <c r="AE145" s="146"/>
      <c r="AF145" s="146"/>
      <c r="AG145" s="146" t="s">
        <v>313</v>
      </c>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row>
    <row r="146" spans="1:60" ht="22.5" outlineLevel="1">
      <c r="A146" s="180">
        <v>119</v>
      </c>
      <c r="B146" s="181" t="s">
        <v>1536</v>
      </c>
      <c r="C146" s="189" t="s">
        <v>1537</v>
      </c>
      <c r="D146" s="182" t="s">
        <v>1538</v>
      </c>
      <c r="E146" s="183">
        <v>1</v>
      </c>
      <c r="F146" s="184"/>
      <c r="G146" s="185">
        <f t="shared" si="35"/>
        <v>0</v>
      </c>
      <c r="H146" s="184"/>
      <c r="I146" s="185">
        <f t="shared" si="36"/>
        <v>0</v>
      </c>
      <c r="J146" s="184"/>
      <c r="K146" s="185">
        <f t="shared" si="37"/>
        <v>0</v>
      </c>
      <c r="L146" s="185">
        <v>21</v>
      </c>
      <c r="M146" s="185">
        <f t="shared" si="38"/>
        <v>0</v>
      </c>
      <c r="N146" s="183">
        <v>0</v>
      </c>
      <c r="O146" s="183">
        <f t="shared" si="39"/>
        <v>0</v>
      </c>
      <c r="P146" s="183">
        <v>0</v>
      </c>
      <c r="Q146" s="183">
        <f t="shared" si="40"/>
        <v>0</v>
      </c>
      <c r="R146" s="185"/>
      <c r="S146" s="185" t="s">
        <v>481</v>
      </c>
      <c r="T146" s="186" t="s">
        <v>267</v>
      </c>
      <c r="U146" s="157">
        <v>0</v>
      </c>
      <c r="V146" s="157">
        <f t="shared" si="41"/>
        <v>0</v>
      </c>
      <c r="W146" s="157"/>
      <c r="X146" s="157" t="s">
        <v>380</v>
      </c>
      <c r="Y146" s="157" t="s">
        <v>269</v>
      </c>
      <c r="Z146" s="146"/>
      <c r="AA146" s="146"/>
      <c r="AB146" s="146"/>
      <c r="AC146" s="146"/>
      <c r="AD146" s="146"/>
      <c r="AE146" s="146"/>
      <c r="AF146" s="146"/>
      <c r="AG146" s="146" t="s">
        <v>381</v>
      </c>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row>
    <row r="147" spans="1:60" outlineLevel="1">
      <c r="A147" s="180">
        <v>120</v>
      </c>
      <c r="B147" s="181" t="s">
        <v>1466</v>
      </c>
      <c r="C147" s="189" t="s">
        <v>1467</v>
      </c>
      <c r="D147" s="182" t="s">
        <v>682</v>
      </c>
      <c r="E147" s="183">
        <v>3</v>
      </c>
      <c r="F147" s="184"/>
      <c r="G147" s="185">
        <f t="shared" si="35"/>
        <v>0</v>
      </c>
      <c r="H147" s="184"/>
      <c r="I147" s="185">
        <f t="shared" si="36"/>
        <v>0</v>
      </c>
      <c r="J147" s="184"/>
      <c r="K147" s="185">
        <f t="shared" si="37"/>
        <v>0</v>
      </c>
      <c r="L147" s="185">
        <v>21</v>
      </c>
      <c r="M147" s="185">
        <f t="shared" si="38"/>
        <v>0</v>
      </c>
      <c r="N147" s="183">
        <v>0</v>
      </c>
      <c r="O147" s="183">
        <f t="shared" si="39"/>
        <v>0</v>
      </c>
      <c r="P147" s="183">
        <v>0</v>
      </c>
      <c r="Q147" s="183">
        <f t="shared" si="40"/>
        <v>0</v>
      </c>
      <c r="R147" s="185"/>
      <c r="S147" s="185" t="s">
        <v>481</v>
      </c>
      <c r="T147" s="186" t="s">
        <v>497</v>
      </c>
      <c r="U147" s="157">
        <v>0</v>
      </c>
      <c r="V147" s="157">
        <f t="shared" si="41"/>
        <v>0</v>
      </c>
      <c r="W147" s="157"/>
      <c r="X147" s="157" t="s">
        <v>312</v>
      </c>
      <c r="Y147" s="157" t="s">
        <v>269</v>
      </c>
      <c r="Z147" s="146"/>
      <c r="AA147" s="146"/>
      <c r="AB147" s="146"/>
      <c r="AC147" s="146"/>
      <c r="AD147" s="146"/>
      <c r="AE147" s="146"/>
      <c r="AF147" s="146"/>
      <c r="AG147" s="146" t="s">
        <v>313</v>
      </c>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row>
    <row r="148" spans="1:60" outlineLevel="1">
      <c r="A148" s="173">
        <v>121</v>
      </c>
      <c r="B148" s="174" t="s">
        <v>1379</v>
      </c>
      <c r="C148" s="190" t="s">
        <v>1380</v>
      </c>
      <c r="D148" s="175" t="s">
        <v>682</v>
      </c>
      <c r="E148" s="176">
        <v>35</v>
      </c>
      <c r="F148" s="177"/>
      <c r="G148" s="178">
        <f t="shared" si="35"/>
        <v>0</v>
      </c>
      <c r="H148" s="177"/>
      <c r="I148" s="178">
        <f t="shared" si="36"/>
        <v>0</v>
      </c>
      <c r="J148" s="177"/>
      <c r="K148" s="178">
        <f t="shared" si="37"/>
        <v>0</v>
      </c>
      <c r="L148" s="178">
        <v>21</v>
      </c>
      <c r="M148" s="178">
        <f t="shared" si="38"/>
        <v>0</v>
      </c>
      <c r="N148" s="176">
        <v>0</v>
      </c>
      <c r="O148" s="176">
        <f t="shared" si="39"/>
        <v>0</v>
      </c>
      <c r="P148" s="176">
        <v>0</v>
      </c>
      <c r="Q148" s="176">
        <f t="shared" si="40"/>
        <v>0</v>
      </c>
      <c r="R148" s="178" t="s">
        <v>222</v>
      </c>
      <c r="S148" s="178" t="s">
        <v>266</v>
      </c>
      <c r="T148" s="179" t="s">
        <v>266</v>
      </c>
      <c r="U148" s="157">
        <v>0.42</v>
      </c>
      <c r="V148" s="157">
        <f t="shared" si="41"/>
        <v>14.7</v>
      </c>
      <c r="W148" s="157"/>
      <c r="X148" s="157" t="s">
        <v>312</v>
      </c>
      <c r="Y148" s="157" t="s">
        <v>269</v>
      </c>
      <c r="Z148" s="146"/>
      <c r="AA148" s="146"/>
      <c r="AB148" s="146"/>
      <c r="AC148" s="146"/>
      <c r="AD148" s="146"/>
      <c r="AE148" s="146"/>
      <c r="AF148" s="146"/>
      <c r="AG148" s="146" t="s">
        <v>313</v>
      </c>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row>
    <row r="149" spans="1:60" outlineLevel="2">
      <c r="A149" s="153"/>
      <c r="B149" s="154"/>
      <c r="C149" s="293" t="s">
        <v>1381</v>
      </c>
      <c r="D149" s="294"/>
      <c r="E149" s="294"/>
      <c r="F149" s="294"/>
      <c r="G149" s="294"/>
      <c r="H149" s="157"/>
      <c r="I149" s="157"/>
      <c r="J149" s="157"/>
      <c r="K149" s="157"/>
      <c r="L149" s="157"/>
      <c r="M149" s="157"/>
      <c r="N149" s="156"/>
      <c r="O149" s="156"/>
      <c r="P149" s="156"/>
      <c r="Q149" s="156"/>
      <c r="R149" s="157"/>
      <c r="S149" s="157"/>
      <c r="T149" s="157"/>
      <c r="U149" s="157"/>
      <c r="V149" s="157"/>
      <c r="W149" s="157"/>
      <c r="X149" s="157"/>
      <c r="Y149" s="157"/>
      <c r="Z149" s="146"/>
      <c r="AA149" s="146"/>
      <c r="AB149" s="146"/>
      <c r="AC149" s="146"/>
      <c r="AD149" s="146"/>
      <c r="AE149" s="146"/>
      <c r="AF149" s="146"/>
      <c r="AG149" s="146" t="s">
        <v>315</v>
      </c>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row>
    <row r="150" spans="1:60" outlineLevel="1">
      <c r="A150" s="173">
        <v>122</v>
      </c>
      <c r="B150" s="174" t="s">
        <v>1468</v>
      </c>
      <c r="C150" s="190" t="s">
        <v>1469</v>
      </c>
      <c r="D150" s="175" t="s">
        <v>682</v>
      </c>
      <c r="E150" s="176">
        <v>22</v>
      </c>
      <c r="F150" s="177"/>
      <c r="G150" s="178">
        <f>ROUND(E150*F150,2)</f>
        <v>0</v>
      </c>
      <c r="H150" s="177"/>
      <c r="I150" s="178">
        <f>ROUND(E150*H150,2)</f>
        <v>0</v>
      </c>
      <c r="J150" s="177"/>
      <c r="K150" s="178">
        <f>ROUND(E150*J150,2)</f>
        <v>0</v>
      </c>
      <c r="L150" s="178">
        <v>21</v>
      </c>
      <c r="M150" s="178">
        <f>G150*(1+L150/100)</f>
        <v>0</v>
      </c>
      <c r="N150" s="176">
        <v>0</v>
      </c>
      <c r="O150" s="176">
        <f>ROUND(E150*N150,2)</f>
        <v>0</v>
      </c>
      <c r="P150" s="176">
        <v>0</v>
      </c>
      <c r="Q150" s="176">
        <f>ROUND(E150*P150,2)</f>
        <v>0</v>
      </c>
      <c r="R150" s="178" t="s">
        <v>222</v>
      </c>
      <c r="S150" s="178" t="s">
        <v>266</v>
      </c>
      <c r="T150" s="179" t="s">
        <v>266</v>
      </c>
      <c r="U150" s="157">
        <v>0.85</v>
      </c>
      <c r="V150" s="157">
        <f>ROUND(E150*U150,2)</f>
        <v>18.7</v>
      </c>
      <c r="W150" s="157"/>
      <c r="X150" s="157" t="s">
        <v>312</v>
      </c>
      <c r="Y150" s="157" t="s">
        <v>269</v>
      </c>
      <c r="Z150" s="146"/>
      <c r="AA150" s="146"/>
      <c r="AB150" s="146"/>
      <c r="AC150" s="146"/>
      <c r="AD150" s="146"/>
      <c r="AE150" s="146"/>
      <c r="AF150" s="146"/>
      <c r="AG150" s="146" t="s">
        <v>313</v>
      </c>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row>
    <row r="151" spans="1:60" outlineLevel="2">
      <c r="A151" s="153"/>
      <c r="B151" s="154"/>
      <c r="C151" s="293" t="s">
        <v>1381</v>
      </c>
      <c r="D151" s="294"/>
      <c r="E151" s="294"/>
      <c r="F151" s="294"/>
      <c r="G151" s="294"/>
      <c r="H151" s="157"/>
      <c r="I151" s="157"/>
      <c r="J151" s="157"/>
      <c r="K151" s="157"/>
      <c r="L151" s="157"/>
      <c r="M151" s="157"/>
      <c r="N151" s="156"/>
      <c r="O151" s="156"/>
      <c r="P151" s="156"/>
      <c r="Q151" s="156"/>
      <c r="R151" s="157"/>
      <c r="S151" s="157"/>
      <c r="T151" s="157"/>
      <c r="U151" s="157"/>
      <c r="V151" s="157"/>
      <c r="W151" s="157"/>
      <c r="X151" s="157"/>
      <c r="Y151" s="157"/>
      <c r="Z151" s="146"/>
      <c r="AA151" s="146"/>
      <c r="AB151" s="146"/>
      <c r="AC151" s="146"/>
      <c r="AD151" s="146"/>
      <c r="AE151" s="146"/>
      <c r="AF151" s="146"/>
      <c r="AG151" s="146" t="s">
        <v>315</v>
      </c>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row>
    <row r="152" spans="1:60" outlineLevel="1">
      <c r="A152" s="180">
        <v>123</v>
      </c>
      <c r="B152" s="181" t="s">
        <v>1470</v>
      </c>
      <c r="C152" s="189" t="s">
        <v>1471</v>
      </c>
      <c r="D152" s="182" t="s">
        <v>682</v>
      </c>
      <c r="E152" s="183">
        <v>8</v>
      </c>
      <c r="F152" s="184"/>
      <c r="G152" s="185">
        <f t="shared" ref="G152:G157" si="42">ROUND(E152*F152,2)</f>
        <v>0</v>
      </c>
      <c r="H152" s="184"/>
      <c r="I152" s="185">
        <f t="shared" ref="I152:I157" si="43">ROUND(E152*H152,2)</f>
        <v>0</v>
      </c>
      <c r="J152" s="184"/>
      <c r="K152" s="185">
        <f t="shared" ref="K152:K157" si="44">ROUND(E152*J152,2)</f>
        <v>0</v>
      </c>
      <c r="L152" s="185">
        <v>21</v>
      </c>
      <c r="M152" s="185">
        <f t="shared" ref="M152:M157" si="45">G152*(1+L152/100)</f>
        <v>0</v>
      </c>
      <c r="N152" s="183">
        <v>0</v>
      </c>
      <c r="O152" s="183">
        <f t="shared" ref="O152:O157" si="46">ROUND(E152*N152,2)</f>
        <v>0</v>
      </c>
      <c r="P152" s="183">
        <v>0</v>
      </c>
      <c r="Q152" s="183">
        <f t="shared" ref="Q152:Q157" si="47">ROUND(E152*P152,2)</f>
        <v>0</v>
      </c>
      <c r="R152" s="185"/>
      <c r="S152" s="185" t="s">
        <v>266</v>
      </c>
      <c r="T152" s="186" t="s">
        <v>266</v>
      </c>
      <c r="U152" s="157">
        <v>0.62</v>
      </c>
      <c r="V152" s="157">
        <f t="shared" ref="V152:V157" si="48">ROUND(E152*U152,2)</f>
        <v>4.96</v>
      </c>
      <c r="W152" s="157"/>
      <c r="X152" s="157" t="s">
        <v>312</v>
      </c>
      <c r="Y152" s="157" t="s">
        <v>269</v>
      </c>
      <c r="Z152" s="146"/>
      <c r="AA152" s="146"/>
      <c r="AB152" s="146"/>
      <c r="AC152" s="146"/>
      <c r="AD152" s="146"/>
      <c r="AE152" s="146"/>
      <c r="AF152" s="146"/>
      <c r="AG152" s="146" t="s">
        <v>313</v>
      </c>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row>
    <row r="153" spans="1:60" outlineLevel="1">
      <c r="A153" s="180">
        <v>124</v>
      </c>
      <c r="B153" s="181" t="s">
        <v>1472</v>
      </c>
      <c r="C153" s="189" t="s">
        <v>1473</v>
      </c>
      <c r="D153" s="182" t="s">
        <v>682</v>
      </c>
      <c r="E153" s="183">
        <v>7</v>
      </c>
      <c r="F153" s="184"/>
      <c r="G153" s="185">
        <f t="shared" si="42"/>
        <v>0</v>
      </c>
      <c r="H153" s="184"/>
      <c r="I153" s="185">
        <f t="shared" si="43"/>
        <v>0</v>
      </c>
      <c r="J153" s="184"/>
      <c r="K153" s="185">
        <f t="shared" si="44"/>
        <v>0</v>
      </c>
      <c r="L153" s="185">
        <v>21</v>
      </c>
      <c r="M153" s="185">
        <f t="shared" si="45"/>
        <v>0</v>
      </c>
      <c r="N153" s="183">
        <v>0</v>
      </c>
      <c r="O153" s="183">
        <f t="shared" si="46"/>
        <v>0</v>
      </c>
      <c r="P153" s="183">
        <v>0</v>
      </c>
      <c r="Q153" s="183">
        <f t="shared" si="47"/>
        <v>0</v>
      </c>
      <c r="R153" s="185"/>
      <c r="S153" s="185" t="s">
        <v>266</v>
      </c>
      <c r="T153" s="186" t="s">
        <v>266</v>
      </c>
      <c r="U153" s="157">
        <v>0.35</v>
      </c>
      <c r="V153" s="157">
        <f t="shared" si="48"/>
        <v>2.4500000000000002</v>
      </c>
      <c r="W153" s="157"/>
      <c r="X153" s="157" t="s">
        <v>312</v>
      </c>
      <c r="Y153" s="157" t="s">
        <v>269</v>
      </c>
      <c r="Z153" s="146"/>
      <c r="AA153" s="146"/>
      <c r="AB153" s="146"/>
      <c r="AC153" s="146"/>
      <c r="AD153" s="146"/>
      <c r="AE153" s="146"/>
      <c r="AF153" s="146"/>
      <c r="AG153" s="146" t="s">
        <v>313</v>
      </c>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row>
    <row r="154" spans="1:60" outlineLevel="1">
      <c r="A154" s="180">
        <v>125</v>
      </c>
      <c r="B154" s="181" t="s">
        <v>1539</v>
      </c>
      <c r="C154" s="189" t="s">
        <v>1540</v>
      </c>
      <c r="D154" s="182" t="s">
        <v>682</v>
      </c>
      <c r="E154" s="183">
        <v>8</v>
      </c>
      <c r="F154" s="184"/>
      <c r="G154" s="185">
        <f t="shared" si="42"/>
        <v>0</v>
      </c>
      <c r="H154" s="184"/>
      <c r="I154" s="185">
        <f t="shared" si="43"/>
        <v>0</v>
      </c>
      <c r="J154" s="184"/>
      <c r="K154" s="185">
        <f t="shared" si="44"/>
        <v>0</v>
      </c>
      <c r="L154" s="185">
        <v>21</v>
      </c>
      <c r="M154" s="185">
        <f t="shared" si="45"/>
        <v>0</v>
      </c>
      <c r="N154" s="183">
        <v>0</v>
      </c>
      <c r="O154" s="183">
        <f t="shared" si="46"/>
        <v>0</v>
      </c>
      <c r="P154" s="183">
        <v>0</v>
      </c>
      <c r="Q154" s="183">
        <f t="shared" si="47"/>
        <v>0</v>
      </c>
      <c r="R154" s="185"/>
      <c r="S154" s="185" t="s">
        <v>266</v>
      </c>
      <c r="T154" s="186" t="s">
        <v>266</v>
      </c>
      <c r="U154" s="157">
        <v>0.73782999999999999</v>
      </c>
      <c r="V154" s="157">
        <f t="shared" si="48"/>
        <v>5.9</v>
      </c>
      <c r="W154" s="157"/>
      <c r="X154" s="157" t="s">
        <v>312</v>
      </c>
      <c r="Y154" s="157" t="s">
        <v>269</v>
      </c>
      <c r="Z154" s="146"/>
      <c r="AA154" s="146"/>
      <c r="AB154" s="146"/>
      <c r="AC154" s="146"/>
      <c r="AD154" s="146"/>
      <c r="AE154" s="146"/>
      <c r="AF154" s="146"/>
      <c r="AG154" s="146" t="s">
        <v>313</v>
      </c>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row>
    <row r="155" spans="1:60" outlineLevel="1">
      <c r="A155" s="180">
        <v>126</v>
      </c>
      <c r="B155" s="181" t="s">
        <v>1541</v>
      </c>
      <c r="C155" s="189" t="s">
        <v>1542</v>
      </c>
      <c r="D155" s="182" t="s">
        <v>682</v>
      </c>
      <c r="E155" s="183">
        <v>3</v>
      </c>
      <c r="F155" s="184"/>
      <c r="G155" s="185">
        <f t="shared" si="42"/>
        <v>0</v>
      </c>
      <c r="H155" s="184"/>
      <c r="I155" s="185">
        <f t="shared" si="43"/>
        <v>0</v>
      </c>
      <c r="J155" s="184"/>
      <c r="K155" s="185">
        <f t="shared" si="44"/>
        <v>0</v>
      </c>
      <c r="L155" s="185">
        <v>21</v>
      </c>
      <c r="M155" s="185">
        <f t="shared" si="45"/>
        <v>0</v>
      </c>
      <c r="N155" s="183">
        <v>0</v>
      </c>
      <c r="O155" s="183">
        <f t="shared" si="46"/>
        <v>0</v>
      </c>
      <c r="P155" s="183">
        <v>0</v>
      </c>
      <c r="Q155" s="183">
        <f t="shared" si="47"/>
        <v>0</v>
      </c>
      <c r="R155" s="185"/>
      <c r="S155" s="185" t="s">
        <v>266</v>
      </c>
      <c r="T155" s="186" t="s">
        <v>266</v>
      </c>
      <c r="U155" s="157">
        <v>0.2</v>
      </c>
      <c r="V155" s="157">
        <f t="shared" si="48"/>
        <v>0.6</v>
      </c>
      <c r="W155" s="157"/>
      <c r="X155" s="157" t="s">
        <v>312</v>
      </c>
      <c r="Y155" s="157" t="s">
        <v>269</v>
      </c>
      <c r="Z155" s="146"/>
      <c r="AA155" s="146"/>
      <c r="AB155" s="146"/>
      <c r="AC155" s="146"/>
      <c r="AD155" s="146"/>
      <c r="AE155" s="146"/>
      <c r="AF155" s="146"/>
      <c r="AG155" s="146" t="s">
        <v>313</v>
      </c>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row>
    <row r="156" spans="1:60" outlineLevel="1">
      <c r="A156" s="180">
        <v>127</v>
      </c>
      <c r="B156" s="181" t="s">
        <v>1543</v>
      </c>
      <c r="C156" s="189" t="s">
        <v>1544</v>
      </c>
      <c r="D156" s="182" t="s">
        <v>682</v>
      </c>
      <c r="E156" s="183">
        <v>4</v>
      </c>
      <c r="F156" s="184"/>
      <c r="G156" s="185">
        <f t="shared" si="42"/>
        <v>0</v>
      </c>
      <c r="H156" s="184"/>
      <c r="I156" s="185">
        <f t="shared" si="43"/>
        <v>0</v>
      </c>
      <c r="J156" s="184"/>
      <c r="K156" s="185">
        <f t="shared" si="44"/>
        <v>0</v>
      </c>
      <c r="L156" s="185">
        <v>21</v>
      </c>
      <c r="M156" s="185">
        <f t="shared" si="45"/>
        <v>0</v>
      </c>
      <c r="N156" s="183">
        <v>0</v>
      </c>
      <c r="O156" s="183">
        <f t="shared" si="46"/>
        <v>0</v>
      </c>
      <c r="P156" s="183">
        <v>0</v>
      </c>
      <c r="Q156" s="183">
        <f t="shared" si="47"/>
        <v>0</v>
      </c>
      <c r="R156" s="185"/>
      <c r="S156" s="185" t="s">
        <v>481</v>
      </c>
      <c r="T156" s="186" t="s">
        <v>1446</v>
      </c>
      <c r="U156" s="157">
        <v>0</v>
      </c>
      <c r="V156" s="157">
        <f t="shared" si="48"/>
        <v>0</v>
      </c>
      <c r="W156" s="157"/>
      <c r="X156" s="157" t="s">
        <v>380</v>
      </c>
      <c r="Y156" s="157" t="s">
        <v>269</v>
      </c>
      <c r="Z156" s="146"/>
      <c r="AA156" s="146"/>
      <c r="AB156" s="146"/>
      <c r="AC156" s="146"/>
      <c r="AD156" s="146"/>
      <c r="AE156" s="146"/>
      <c r="AF156" s="146"/>
      <c r="AG156" s="146" t="s">
        <v>381</v>
      </c>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row>
    <row r="157" spans="1:60" outlineLevel="1">
      <c r="A157" s="173">
        <v>128</v>
      </c>
      <c r="B157" s="174" t="s">
        <v>1545</v>
      </c>
      <c r="C157" s="190" t="s">
        <v>1546</v>
      </c>
      <c r="D157" s="175" t="s">
        <v>646</v>
      </c>
      <c r="E157" s="176">
        <v>1</v>
      </c>
      <c r="F157" s="177"/>
      <c r="G157" s="178">
        <f t="shared" si="42"/>
        <v>0</v>
      </c>
      <c r="H157" s="177"/>
      <c r="I157" s="178">
        <f t="shared" si="43"/>
        <v>0</v>
      </c>
      <c r="J157" s="177"/>
      <c r="K157" s="178">
        <f t="shared" si="44"/>
        <v>0</v>
      </c>
      <c r="L157" s="178">
        <v>21</v>
      </c>
      <c r="M157" s="178">
        <f t="shared" si="45"/>
        <v>0</v>
      </c>
      <c r="N157" s="176">
        <v>0</v>
      </c>
      <c r="O157" s="176">
        <f t="shared" si="46"/>
        <v>0</v>
      </c>
      <c r="P157" s="176">
        <v>0</v>
      </c>
      <c r="Q157" s="176">
        <f t="shared" si="47"/>
        <v>0</v>
      </c>
      <c r="R157" s="178"/>
      <c r="S157" s="178" t="s">
        <v>481</v>
      </c>
      <c r="T157" s="179" t="s">
        <v>267</v>
      </c>
      <c r="U157" s="157">
        <v>0</v>
      </c>
      <c r="V157" s="157">
        <f t="shared" si="48"/>
        <v>0</v>
      </c>
      <c r="W157" s="157"/>
      <c r="X157" s="157" t="s">
        <v>380</v>
      </c>
      <c r="Y157" s="157" t="s">
        <v>269</v>
      </c>
      <c r="Z157" s="146"/>
      <c r="AA157" s="146"/>
      <c r="AB157" s="146"/>
      <c r="AC157" s="146"/>
      <c r="AD157" s="146"/>
      <c r="AE157" s="146"/>
      <c r="AF157" s="146"/>
      <c r="AG157" s="146" t="s">
        <v>381</v>
      </c>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row>
    <row r="158" spans="1:60">
      <c r="A158" s="3"/>
      <c r="B158" s="4"/>
      <c r="C158" s="191"/>
      <c r="D158" s="6"/>
      <c r="E158" s="3"/>
      <c r="F158" s="3"/>
      <c r="G158" s="3"/>
      <c r="H158" s="3"/>
      <c r="I158" s="3"/>
      <c r="J158" s="3"/>
      <c r="K158" s="3"/>
      <c r="L158" s="3"/>
      <c r="M158" s="3"/>
      <c r="N158" s="3"/>
      <c r="O158" s="3"/>
      <c r="P158" s="3"/>
      <c r="Q158" s="3"/>
      <c r="R158" s="3"/>
      <c r="S158" s="3"/>
      <c r="T158" s="3"/>
      <c r="U158" s="3"/>
      <c r="V158" s="3"/>
      <c r="W158" s="3"/>
      <c r="X158" s="3"/>
      <c r="Y158" s="3"/>
      <c r="AE158">
        <v>15</v>
      </c>
      <c r="AF158">
        <v>21</v>
      </c>
      <c r="AG158" t="s">
        <v>247</v>
      </c>
    </row>
    <row r="159" spans="1:60">
      <c r="A159" s="149"/>
      <c r="B159" s="150" t="s">
        <v>29</v>
      </c>
      <c r="C159" s="192"/>
      <c r="D159" s="151"/>
      <c r="E159" s="152"/>
      <c r="F159" s="152"/>
      <c r="G159" s="172">
        <f>G8+G23+G30+G54+G72+G79+G85+G106</f>
        <v>0</v>
      </c>
      <c r="H159" s="3"/>
      <c r="I159" s="3"/>
      <c r="J159" s="3"/>
      <c r="K159" s="3"/>
      <c r="L159" s="3"/>
      <c r="M159" s="3"/>
      <c r="N159" s="3"/>
      <c r="O159" s="3"/>
      <c r="P159" s="3"/>
      <c r="Q159" s="3"/>
      <c r="R159" s="3"/>
      <c r="S159" s="3"/>
      <c r="T159" s="3"/>
      <c r="U159" s="3"/>
      <c r="V159" s="3"/>
      <c r="W159" s="3"/>
      <c r="X159" s="3"/>
      <c r="Y159" s="3"/>
      <c r="AE159">
        <f>SUMIF(L7:L157,AE158,G7:G157)</f>
        <v>0</v>
      </c>
      <c r="AF159">
        <f>SUMIF(L7:L157,AF158,G7:G157)</f>
        <v>0</v>
      </c>
      <c r="AG159" t="s">
        <v>304</v>
      </c>
    </row>
    <row r="160" spans="1:60">
      <c r="C160" s="193"/>
      <c r="D160" s="10"/>
      <c r="AG160" t="s">
        <v>306</v>
      </c>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8">
    <mergeCell ref="C27:G27"/>
    <mergeCell ref="A1:G1"/>
    <mergeCell ref="C2:G2"/>
    <mergeCell ref="C3:G3"/>
    <mergeCell ref="C4:G4"/>
    <mergeCell ref="C25:G25"/>
    <mergeCell ref="C151:G151"/>
    <mergeCell ref="C29:G29"/>
    <mergeCell ref="C40:G40"/>
    <mergeCell ref="C41:G41"/>
    <mergeCell ref="C51:G51"/>
    <mergeCell ref="C71:G71"/>
    <mergeCell ref="C74:G74"/>
    <mergeCell ref="C81:G81"/>
    <mergeCell ref="C98:G98"/>
    <mergeCell ref="C101:G101"/>
    <mergeCell ref="C103:G103"/>
    <mergeCell ref="C149:G149"/>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155"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7" max="17" width="9.140625" customWidth="1"/>
    <col min="18" max="18" width="0.140625"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56</v>
      </c>
      <c r="C3" s="285" t="s">
        <v>57</v>
      </c>
      <c r="D3" s="286"/>
      <c r="E3" s="286"/>
      <c r="F3" s="286"/>
      <c r="G3" s="287"/>
      <c r="AC3" s="119" t="s">
        <v>235</v>
      </c>
      <c r="AG3" t="s">
        <v>237</v>
      </c>
    </row>
    <row r="4" spans="1:60" ht="24.95" customHeight="1">
      <c r="A4" s="139" t="s">
        <v>9</v>
      </c>
      <c r="B4" s="140" t="s">
        <v>69</v>
      </c>
      <c r="C4" s="288" t="s">
        <v>70</v>
      </c>
      <c r="D4" s="289"/>
      <c r="E4" s="289"/>
      <c r="F4" s="289"/>
      <c r="G4" s="290"/>
      <c r="AG4" t="s">
        <v>238</v>
      </c>
    </row>
    <row r="5" spans="1:60">
      <c r="D5" s="10"/>
    </row>
    <row r="6" spans="1:60" ht="63.7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137</v>
      </c>
      <c r="C8" s="188" t="s">
        <v>138</v>
      </c>
      <c r="D8" s="165"/>
      <c r="E8" s="166"/>
      <c r="F8" s="167"/>
      <c r="G8" s="167">
        <f>SUMIF(AG9:AG19,"&lt;&gt;NOR",G9:G19)</f>
        <v>0</v>
      </c>
      <c r="H8" s="167"/>
      <c r="I8" s="167">
        <f>SUM(I9:I19)</f>
        <v>0</v>
      </c>
      <c r="J8" s="167"/>
      <c r="K8" s="167">
        <f>SUM(K9:K19)</f>
        <v>0</v>
      </c>
      <c r="L8" s="167"/>
      <c r="M8" s="167">
        <f>SUM(M9:M19)</f>
        <v>0</v>
      </c>
      <c r="N8" s="166"/>
      <c r="O8" s="166">
        <f>SUM(O9:O19)</f>
        <v>0</v>
      </c>
      <c r="P8" s="166"/>
      <c r="Q8" s="166">
        <f>SUM(Q9:Q19)</f>
        <v>0</v>
      </c>
      <c r="R8" s="167"/>
      <c r="S8" s="167"/>
      <c r="T8" s="168"/>
      <c r="U8" s="162"/>
      <c r="V8" s="162">
        <f>SUM(V9:V19)</f>
        <v>0</v>
      </c>
      <c r="W8" s="162"/>
      <c r="X8" s="162"/>
      <c r="Y8" s="162"/>
      <c r="AG8" t="s">
        <v>262</v>
      </c>
    </row>
    <row r="9" spans="1:60" ht="22.5" outlineLevel="1">
      <c r="A9" s="173">
        <v>1</v>
      </c>
      <c r="B9" s="174" t="s">
        <v>1548</v>
      </c>
      <c r="C9" s="190" t="s">
        <v>1549</v>
      </c>
      <c r="D9" s="175" t="s">
        <v>1550</v>
      </c>
      <c r="E9" s="176">
        <v>1</v>
      </c>
      <c r="F9" s="177"/>
      <c r="G9" s="178">
        <f>ROUND(E9*F9,2)</f>
        <v>0</v>
      </c>
      <c r="H9" s="177"/>
      <c r="I9" s="178">
        <f>ROUND(E9*H9,2)</f>
        <v>0</v>
      </c>
      <c r="J9" s="177"/>
      <c r="K9" s="178">
        <f>ROUND(E9*J9,2)</f>
        <v>0</v>
      </c>
      <c r="L9" s="178">
        <v>21</v>
      </c>
      <c r="M9" s="178">
        <f>G9*(1+L9/100)</f>
        <v>0</v>
      </c>
      <c r="N9" s="176">
        <v>0</v>
      </c>
      <c r="O9" s="176">
        <f>ROUND(E9*N9,2)</f>
        <v>0</v>
      </c>
      <c r="P9" s="176">
        <v>0</v>
      </c>
      <c r="Q9" s="176">
        <f>ROUND(E9*P9,2)</f>
        <v>0</v>
      </c>
      <c r="R9" s="178"/>
      <c r="S9" s="178" t="s">
        <v>481</v>
      </c>
      <c r="T9" s="179" t="s">
        <v>267</v>
      </c>
      <c r="U9" s="157">
        <v>0</v>
      </c>
      <c r="V9" s="157">
        <f>ROUND(E9*U9,2)</f>
        <v>0</v>
      </c>
      <c r="W9" s="157"/>
      <c r="X9" s="157" t="s">
        <v>380</v>
      </c>
      <c r="Y9" s="157" t="s">
        <v>269</v>
      </c>
      <c r="Z9" s="146"/>
      <c r="AA9" s="146"/>
      <c r="AB9" s="146"/>
      <c r="AC9" s="146"/>
      <c r="AD9" s="146"/>
      <c r="AE9" s="146"/>
      <c r="AF9" s="146"/>
      <c r="AG9" s="146" t="s">
        <v>1222</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outlineLevel="2">
      <c r="A10" s="153"/>
      <c r="B10" s="154"/>
      <c r="C10" s="282" t="s">
        <v>1551</v>
      </c>
      <c r="D10" s="283"/>
      <c r="E10" s="283"/>
      <c r="F10" s="283"/>
      <c r="G10" s="283"/>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278</v>
      </c>
      <c r="AH10" s="146"/>
      <c r="AI10" s="146"/>
      <c r="AJ10" s="146"/>
      <c r="AK10" s="146"/>
      <c r="AL10" s="146"/>
      <c r="AM10" s="146"/>
      <c r="AN10" s="146"/>
      <c r="AO10" s="146"/>
      <c r="AP10" s="146"/>
      <c r="AQ10" s="146"/>
      <c r="AR10" s="146"/>
      <c r="AS10" s="146"/>
      <c r="AT10" s="146"/>
      <c r="AU10" s="146"/>
      <c r="AV10" s="146"/>
      <c r="AW10" s="146"/>
      <c r="AX10" s="146"/>
      <c r="AY10" s="146"/>
      <c r="AZ10" s="146"/>
      <c r="BA10" s="187" t="str">
        <f>C10</f>
        <v>TĚLESO BAZÉNOVÉ VANY s přelivnými žlábky ze tří stran, komb. se skimmerovou stěnou z jedné krátké strany bazénu</v>
      </c>
      <c r="BB10" s="146"/>
      <c r="BC10" s="146"/>
      <c r="BD10" s="146"/>
      <c r="BE10" s="146"/>
      <c r="BF10" s="146"/>
      <c r="BG10" s="146"/>
      <c r="BH10" s="146"/>
    </row>
    <row r="11" spans="1:60" ht="90" outlineLevel="3">
      <c r="A11" s="153"/>
      <c r="B11" s="154"/>
      <c r="C11" s="291" t="s">
        <v>1681</v>
      </c>
      <c r="D11" s="292"/>
      <c r="E11" s="292"/>
      <c r="F11" s="292"/>
      <c r="G11" s="292"/>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278</v>
      </c>
      <c r="AH11" s="146"/>
      <c r="AI11" s="146"/>
      <c r="AJ11" s="146"/>
      <c r="AK11" s="146"/>
      <c r="AL11" s="146"/>
      <c r="AM11" s="146"/>
      <c r="AN11" s="146"/>
      <c r="AO11" s="146"/>
      <c r="AP11" s="146"/>
      <c r="AQ11" s="146"/>
      <c r="AR11" s="146"/>
      <c r="AS11" s="146"/>
      <c r="AT11" s="146"/>
      <c r="AU11" s="146"/>
      <c r="AV11" s="146"/>
      <c r="AW11" s="146"/>
      <c r="AX11" s="146"/>
      <c r="AY11" s="146"/>
      <c r="AZ11" s="146"/>
      <c r="BA11" s="187" t="str">
        <f>C11</f>
        <v>Jedná se o kompletně smontovanou a vodotěsně svařenou konstrukci obvodových stěn bazénové vany včetně příslušenství specifikovaného v projektové části, které není zahrnuto v samostatných rozpočtových položkách (přelivná hrana, obvodové přelivné žlábky, rohové díly, výztuže, šikmé vzpěry, kotevní desky, kotevní mat. a pod.). Provedení je vyhotoveno dle dispozic uvedených v technických podkladech, provedení svarů dle ČSN EN ISO 3834-2, svary mořeny bez mechanického opracování (vyjma svarů hlavy bazénu – 5 cm pod hladinu vody). Konstrukční systém nerezových bazénů se skládá z vyztužených ocelových konstrukcí uchycených staticky v určených a předepsaných bodech dle projektové dokumentace (dále jen PD), podložené statickým výpočtem. Na konstrukční části obvodových stěn jsou pak následně vodotěsně navařeny jednotlivé části bazénu, samostatně uvedené a specifikované v přiloženém rozpočtu.</v>
      </c>
      <c r="BB11" s="146"/>
      <c r="BC11" s="146"/>
      <c r="BD11" s="146"/>
      <c r="BE11" s="146"/>
      <c r="BF11" s="146"/>
      <c r="BG11" s="146"/>
      <c r="BH11" s="146"/>
    </row>
    <row r="12" spans="1:60" ht="33.75" outlineLevel="3">
      <c r="A12" s="153"/>
      <c r="B12" s="154"/>
      <c r="C12" s="291" t="s">
        <v>1682</v>
      </c>
      <c r="D12" s="292"/>
      <c r="E12" s="292"/>
      <c r="F12" s="292"/>
      <c r="G12" s="292"/>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278</v>
      </c>
      <c r="AH12" s="146"/>
      <c r="AI12" s="146"/>
      <c r="AJ12" s="146"/>
      <c r="AK12" s="146"/>
      <c r="AL12" s="146"/>
      <c r="AM12" s="146"/>
      <c r="AN12" s="146"/>
      <c r="AO12" s="146"/>
      <c r="AP12" s="146"/>
      <c r="AQ12" s="146"/>
      <c r="AR12" s="146"/>
      <c r="AS12" s="146"/>
      <c r="AT12" s="146"/>
      <c r="AU12" s="146"/>
      <c r="AV12" s="146"/>
      <c r="AW12" s="146"/>
      <c r="AX12" s="146"/>
      <c r="AY12" s="146"/>
      <c r="AZ12" s="146"/>
      <c r="BA12" s="187" t="str">
        <f>C12</f>
        <v>Technické provedení bazénové stěny, tvar přelivné hrany a přelivného žlábku a stejně tak min. požadavek na dodržení vertikálních dělících rovin obvodových stěn bazénů navazujících na horizontální dělící roviny dna je blíže specifikován v PD a je požadováno doložení provedení Technickým listem. Dodržení těchto požadavků je bezpodmínečné a je zaneseno v projektové dokumentaci.</v>
      </c>
      <c r="BB12" s="146"/>
      <c r="BC12" s="146"/>
      <c r="BD12" s="146"/>
      <c r="BE12" s="146"/>
      <c r="BF12" s="146"/>
      <c r="BG12" s="146"/>
      <c r="BH12" s="146"/>
    </row>
    <row r="13" spans="1:60" outlineLevel="3">
      <c r="A13" s="153"/>
      <c r="B13" s="154"/>
      <c r="C13" s="291" t="s">
        <v>1552</v>
      </c>
      <c r="D13" s="292"/>
      <c r="E13" s="292"/>
      <c r="F13" s="292"/>
      <c r="G13" s="292"/>
      <c r="H13" s="157"/>
      <c r="I13" s="157"/>
      <c r="J13" s="157"/>
      <c r="K13" s="157"/>
      <c r="L13" s="157"/>
      <c r="M13" s="157"/>
      <c r="N13" s="156"/>
      <c r="O13" s="156"/>
      <c r="P13" s="156"/>
      <c r="Q13" s="156"/>
      <c r="R13" s="157"/>
      <c r="S13" s="157"/>
      <c r="T13" s="157"/>
      <c r="U13" s="157"/>
      <c r="V13" s="157"/>
      <c r="W13" s="157"/>
      <c r="X13" s="157"/>
      <c r="Y13" s="157"/>
      <c r="Z13" s="146"/>
      <c r="AA13" s="146"/>
      <c r="AB13" s="146"/>
      <c r="AC13" s="146"/>
      <c r="AD13" s="146"/>
      <c r="AE13" s="146"/>
      <c r="AF13" s="146"/>
      <c r="AG13" s="146" t="s">
        <v>278</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1">
      <c r="A14" s="173">
        <v>2</v>
      </c>
      <c r="B14" s="174" t="s">
        <v>1553</v>
      </c>
      <c r="C14" s="190" t="s">
        <v>1554</v>
      </c>
      <c r="D14" s="175" t="s">
        <v>397</v>
      </c>
      <c r="E14" s="176">
        <v>420</v>
      </c>
      <c r="F14" s="177"/>
      <c r="G14" s="178">
        <f>ROUND(E14*F14,2)</f>
        <v>0</v>
      </c>
      <c r="H14" s="177"/>
      <c r="I14" s="178">
        <f>ROUND(E14*H14,2)</f>
        <v>0</v>
      </c>
      <c r="J14" s="177"/>
      <c r="K14" s="178">
        <f>ROUND(E14*J14,2)</f>
        <v>0</v>
      </c>
      <c r="L14" s="178">
        <v>21</v>
      </c>
      <c r="M14" s="178">
        <f>G14*(1+L14/100)</f>
        <v>0</v>
      </c>
      <c r="N14" s="176">
        <v>0</v>
      </c>
      <c r="O14" s="176">
        <f>ROUND(E14*N14,2)</f>
        <v>0</v>
      </c>
      <c r="P14" s="176">
        <v>0</v>
      </c>
      <c r="Q14" s="176">
        <f>ROUND(E14*P14,2)</f>
        <v>0</v>
      </c>
      <c r="R14" s="178"/>
      <c r="S14" s="178" t="s">
        <v>481</v>
      </c>
      <c r="T14" s="179" t="s">
        <v>267</v>
      </c>
      <c r="U14" s="157">
        <v>0</v>
      </c>
      <c r="V14" s="157">
        <f>ROUND(E14*U14,2)</f>
        <v>0</v>
      </c>
      <c r="W14" s="157"/>
      <c r="X14" s="157" t="s">
        <v>380</v>
      </c>
      <c r="Y14" s="157" t="s">
        <v>269</v>
      </c>
      <c r="Z14" s="146"/>
      <c r="AA14" s="146"/>
      <c r="AB14" s="146"/>
      <c r="AC14" s="146"/>
      <c r="AD14" s="146"/>
      <c r="AE14" s="146"/>
      <c r="AF14" s="146"/>
      <c r="AG14" s="146" t="s">
        <v>1222</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2">
      <c r="A15" s="153"/>
      <c r="B15" s="154"/>
      <c r="C15" s="282" t="s">
        <v>1554</v>
      </c>
      <c r="D15" s="283"/>
      <c r="E15" s="283"/>
      <c r="F15" s="283"/>
      <c r="G15" s="283"/>
      <c r="H15" s="157"/>
      <c r="I15" s="157"/>
      <c r="J15" s="157"/>
      <c r="K15" s="157"/>
      <c r="L15" s="157"/>
      <c r="M15" s="157"/>
      <c r="N15" s="156"/>
      <c r="O15" s="156"/>
      <c r="P15" s="156"/>
      <c r="Q15" s="156"/>
      <c r="R15" s="157"/>
      <c r="S15" s="157"/>
      <c r="T15" s="157"/>
      <c r="U15" s="157"/>
      <c r="V15" s="157"/>
      <c r="W15" s="157"/>
      <c r="X15" s="157"/>
      <c r="Y15" s="157"/>
      <c r="Z15" s="146"/>
      <c r="AA15" s="146"/>
      <c r="AB15" s="146"/>
      <c r="AC15" s="146"/>
      <c r="AD15" s="146"/>
      <c r="AE15" s="146"/>
      <c r="AF15" s="146"/>
      <c r="AG15" s="146" t="s">
        <v>278</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ht="45" outlineLevel="3">
      <c r="A16" s="153"/>
      <c r="B16" s="154"/>
      <c r="C16" s="291" t="s">
        <v>1555</v>
      </c>
      <c r="D16" s="292"/>
      <c r="E16" s="292"/>
      <c r="F16" s="292"/>
      <c r="G16" s="292"/>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278</v>
      </c>
      <c r="AH16" s="146"/>
      <c r="AI16" s="146"/>
      <c r="AJ16" s="146"/>
      <c r="AK16" s="146"/>
      <c r="AL16" s="146"/>
      <c r="AM16" s="146"/>
      <c r="AN16" s="146"/>
      <c r="AO16" s="146"/>
      <c r="AP16" s="146"/>
      <c r="AQ16" s="146"/>
      <c r="AR16" s="146"/>
      <c r="AS16" s="146"/>
      <c r="AT16" s="146"/>
      <c r="AU16" s="146"/>
      <c r="AV16" s="146"/>
      <c r="AW16" s="146"/>
      <c r="AX16" s="146"/>
      <c r="AY16" s="146"/>
      <c r="AZ16" s="146"/>
      <c r="BA16" s="187" t="str">
        <f>C16</f>
        <v>Dno bazénu je tvořeno jednostranně raženým plechem, prolis o průměru 9,5mm(+0,5mm), výška prolisu 1,0-1,5 mm, osová rozteč prolisů 20mm, které musí odpovídat normě ČSN EN 13451-1 zatřídění 24°.  Přesazení dnových plechů přes sebe je  min. 10mm. Dno je vodotěsně navařeno na bazénové stěny a jednotlivé vestavby. Součástí dna jsou veškeré výztužné prvky určené pro případné zlomy ve dně. Uložení dna je dle PD.</v>
      </c>
      <c r="BB16" s="146"/>
      <c r="BC16" s="146"/>
      <c r="BD16" s="146"/>
      <c r="BE16" s="146"/>
      <c r="BF16" s="146"/>
      <c r="BG16" s="146"/>
      <c r="BH16" s="146"/>
    </row>
    <row r="17" spans="1:60" outlineLevel="1">
      <c r="A17" s="173">
        <v>3</v>
      </c>
      <c r="B17" s="174" t="s">
        <v>1556</v>
      </c>
      <c r="C17" s="190" t="s">
        <v>1557</v>
      </c>
      <c r="D17" s="175" t="s">
        <v>392</v>
      </c>
      <c r="E17" s="176">
        <v>15</v>
      </c>
      <c r="F17" s="177"/>
      <c r="G17" s="178">
        <f>ROUND(E17*F17,2)</f>
        <v>0</v>
      </c>
      <c r="H17" s="177"/>
      <c r="I17" s="178">
        <f>ROUND(E17*H17,2)</f>
        <v>0</v>
      </c>
      <c r="J17" s="177"/>
      <c r="K17" s="178">
        <f>ROUND(E17*J17,2)</f>
        <v>0</v>
      </c>
      <c r="L17" s="178">
        <v>21</v>
      </c>
      <c r="M17" s="178">
        <f>G17*(1+L17/100)</f>
        <v>0</v>
      </c>
      <c r="N17" s="176">
        <v>0</v>
      </c>
      <c r="O17" s="176">
        <f>ROUND(E17*N17,2)</f>
        <v>0</v>
      </c>
      <c r="P17" s="176">
        <v>0</v>
      </c>
      <c r="Q17" s="176">
        <f>ROUND(E17*P17,2)</f>
        <v>0</v>
      </c>
      <c r="R17" s="178"/>
      <c r="S17" s="178" t="s">
        <v>481</v>
      </c>
      <c r="T17" s="179" t="s">
        <v>267</v>
      </c>
      <c r="U17" s="157">
        <v>0</v>
      </c>
      <c r="V17" s="157">
        <f>ROUND(E17*U17,2)</f>
        <v>0</v>
      </c>
      <c r="W17" s="157"/>
      <c r="X17" s="157" t="s">
        <v>380</v>
      </c>
      <c r="Y17" s="157" t="s">
        <v>269</v>
      </c>
      <c r="Z17" s="146"/>
      <c r="AA17" s="146"/>
      <c r="AB17" s="146"/>
      <c r="AC17" s="146"/>
      <c r="AD17" s="146"/>
      <c r="AE17" s="146"/>
      <c r="AF17" s="146"/>
      <c r="AG17" s="146" t="s">
        <v>1222</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2">
      <c r="A18" s="153"/>
      <c r="B18" s="154"/>
      <c r="C18" s="282" t="s">
        <v>1557</v>
      </c>
      <c r="D18" s="283"/>
      <c r="E18" s="283"/>
      <c r="F18" s="283"/>
      <c r="G18" s="283"/>
      <c r="H18" s="157"/>
      <c r="I18" s="157"/>
      <c r="J18" s="157"/>
      <c r="K18" s="157"/>
      <c r="L18" s="157"/>
      <c r="M18" s="157"/>
      <c r="N18" s="156"/>
      <c r="O18" s="156"/>
      <c r="P18" s="156"/>
      <c r="Q18" s="156"/>
      <c r="R18" s="157"/>
      <c r="S18" s="157"/>
      <c r="T18" s="157"/>
      <c r="U18" s="157"/>
      <c r="V18" s="157"/>
      <c r="W18" s="157"/>
      <c r="X18" s="157"/>
      <c r="Y18" s="157"/>
      <c r="Z18" s="146"/>
      <c r="AA18" s="146"/>
      <c r="AB18" s="146"/>
      <c r="AC18" s="146"/>
      <c r="AD18" s="146"/>
      <c r="AE18" s="146"/>
      <c r="AF18" s="146"/>
      <c r="AG18" s="146" t="s">
        <v>278</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ht="22.5" outlineLevel="3">
      <c r="A19" s="153"/>
      <c r="B19" s="154"/>
      <c r="C19" s="291" t="s">
        <v>1558</v>
      </c>
      <c r="D19" s="292"/>
      <c r="E19" s="292"/>
      <c r="F19" s="292"/>
      <c r="G19" s="292"/>
      <c r="H19" s="157"/>
      <c r="I19" s="157"/>
      <c r="J19" s="157"/>
      <c r="K19" s="157"/>
      <c r="L19" s="157"/>
      <c r="M19" s="157"/>
      <c r="N19" s="156"/>
      <c r="O19" s="156"/>
      <c r="P19" s="156"/>
      <c r="Q19" s="156"/>
      <c r="R19" s="157"/>
      <c r="S19" s="157"/>
      <c r="T19" s="157"/>
      <c r="U19" s="157"/>
      <c r="V19" s="157"/>
      <c r="W19" s="157"/>
      <c r="X19" s="157"/>
      <c r="Y19" s="157"/>
      <c r="Z19" s="146"/>
      <c r="AA19" s="146"/>
      <c r="AB19" s="146"/>
      <c r="AC19" s="146"/>
      <c r="AD19" s="146"/>
      <c r="AE19" s="146"/>
      <c r="AF19" s="146"/>
      <c r="AG19" s="146" t="s">
        <v>278</v>
      </c>
      <c r="AH19" s="146"/>
      <c r="AI19" s="146"/>
      <c r="AJ19" s="146"/>
      <c r="AK19" s="146"/>
      <c r="AL19" s="146"/>
      <c r="AM19" s="146"/>
      <c r="AN19" s="146"/>
      <c r="AO19" s="146"/>
      <c r="AP19" s="146"/>
      <c r="AQ19" s="146"/>
      <c r="AR19" s="146"/>
      <c r="AS19" s="146"/>
      <c r="AT19" s="146"/>
      <c r="AU19" s="146"/>
      <c r="AV19" s="146"/>
      <c r="AW19" s="146"/>
      <c r="AX19" s="146"/>
      <c r="AY19" s="146"/>
      <c r="AZ19" s="146"/>
      <c r="BA19" s="187" t="str">
        <f>C19</f>
        <v>Jedná se o nerezový ohýbaný profil vodotěsně navařený na zadní lem bazénu. Slouží jako ztracené bednění pro další stavební úpravy a zároveň jako plocha pro napojení vodorovné hydroizolace.Tl. plechu 1,5mm,materiál a tvar dle PD.</v>
      </c>
      <c r="BB19" s="146"/>
      <c r="BC19" s="146"/>
      <c r="BD19" s="146"/>
      <c r="BE19" s="146"/>
      <c r="BF19" s="146"/>
      <c r="BG19" s="146"/>
      <c r="BH19" s="146"/>
    </row>
    <row r="20" spans="1:60">
      <c r="A20" s="163" t="s">
        <v>261</v>
      </c>
      <c r="B20" s="164" t="s">
        <v>140</v>
      </c>
      <c r="C20" s="188" t="s">
        <v>141</v>
      </c>
      <c r="D20" s="165"/>
      <c r="E20" s="166"/>
      <c r="F20" s="167"/>
      <c r="G20" s="167">
        <f>SUMIF(AG21:AG43,"&lt;&gt;NOR",G21:G43)</f>
        <v>0</v>
      </c>
      <c r="H20" s="167"/>
      <c r="I20" s="167">
        <f>SUM(I21:I43)</f>
        <v>0</v>
      </c>
      <c r="J20" s="167"/>
      <c r="K20" s="167">
        <f>SUM(K21:K43)</f>
        <v>0</v>
      </c>
      <c r="L20" s="167"/>
      <c r="M20" s="167">
        <f>SUM(M21:M43)</f>
        <v>0</v>
      </c>
      <c r="N20" s="166"/>
      <c r="O20" s="166">
        <f>SUM(O21:O43)</f>
        <v>0</v>
      </c>
      <c r="P20" s="166"/>
      <c r="Q20" s="166">
        <f>SUM(Q21:Q43)</f>
        <v>0</v>
      </c>
      <c r="R20" s="167"/>
      <c r="S20" s="167"/>
      <c r="T20" s="168"/>
      <c r="U20" s="162"/>
      <c r="V20" s="162">
        <f>SUM(V21:V43)</f>
        <v>0</v>
      </c>
      <c r="W20" s="162"/>
      <c r="X20" s="162"/>
      <c r="Y20" s="162"/>
      <c r="AG20" t="s">
        <v>262</v>
      </c>
    </row>
    <row r="21" spans="1:60" outlineLevel="1">
      <c r="A21" s="173">
        <v>4</v>
      </c>
      <c r="B21" s="174" t="s">
        <v>1559</v>
      </c>
      <c r="C21" s="190" t="s">
        <v>1560</v>
      </c>
      <c r="D21" s="175" t="s">
        <v>646</v>
      </c>
      <c r="E21" s="176">
        <v>1</v>
      </c>
      <c r="F21" s="177"/>
      <c r="G21" s="178">
        <f>ROUND(E21*F21,2)</f>
        <v>0</v>
      </c>
      <c r="H21" s="177"/>
      <c r="I21" s="178">
        <f>ROUND(E21*H21,2)</f>
        <v>0</v>
      </c>
      <c r="J21" s="177"/>
      <c r="K21" s="178">
        <f>ROUND(E21*J21,2)</f>
        <v>0</v>
      </c>
      <c r="L21" s="178">
        <v>21</v>
      </c>
      <c r="M21" s="178">
        <f>G21*(1+L21/100)</f>
        <v>0</v>
      </c>
      <c r="N21" s="176">
        <v>0</v>
      </c>
      <c r="O21" s="176">
        <f>ROUND(E21*N21,2)</f>
        <v>0</v>
      </c>
      <c r="P21" s="176">
        <v>0</v>
      </c>
      <c r="Q21" s="176">
        <f>ROUND(E21*P21,2)</f>
        <v>0</v>
      </c>
      <c r="R21" s="178"/>
      <c r="S21" s="178" t="s">
        <v>481</v>
      </c>
      <c r="T21" s="179" t="s">
        <v>267</v>
      </c>
      <c r="U21" s="157">
        <v>0</v>
      </c>
      <c r="V21" s="157">
        <f>ROUND(E21*U21,2)</f>
        <v>0</v>
      </c>
      <c r="W21" s="157"/>
      <c r="X21" s="157" t="s">
        <v>380</v>
      </c>
      <c r="Y21" s="157" t="s">
        <v>269</v>
      </c>
      <c r="Z21" s="146"/>
      <c r="AA21" s="146"/>
      <c r="AB21" s="146"/>
      <c r="AC21" s="146"/>
      <c r="AD21" s="146"/>
      <c r="AE21" s="146"/>
      <c r="AF21" s="146"/>
      <c r="AG21" s="146" t="s">
        <v>1222</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2">
      <c r="A22" s="153"/>
      <c r="B22" s="154"/>
      <c r="C22" s="282" t="s">
        <v>1560</v>
      </c>
      <c r="D22" s="283"/>
      <c r="E22" s="283"/>
      <c r="F22" s="283"/>
      <c r="G22" s="283"/>
      <c r="H22" s="157"/>
      <c r="I22" s="157"/>
      <c r="J22" s="157"/>
      <c r="K22" s="157"/>
      <c r="L22" s="157"/>
      <c r="M22" s="157"/>
      <c r="N22" s="156"/>
      <c r="O22" s="156"/>
      <c r="P22" s="156"/>
      <c r="Q22" s="156"/>
      <c r="R22" s="157"/>
      <c r="S22" s="157"/>
      <c r="T22" s="157"/>
      <c r="U22" s="157"/>
      <c r="V22" s="157"/>
      <c r="W22" s="157"/>
      <c r="X22" s="157"/>
      <c r="Y22" s="157"/>
      <c r="Z22" s="146"/>
      <c r="AA22" s="146"/>
      <c r="AB22" s="146"/>
      <c r="AC22" s="146"/>
      <c r="AD22" s="146"/>
      <c r="AE22" s="146"/>
      <c r="AF22" s="146"/>
      <c r="AG22" s="146" t="s">
        <v>278</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ht="67.5" outlineLevel="3">
      <c r="A23" s="153"/>
      <c r="B23" s="154"/>
      <c r="C23" s="291" t="s">
        <v>1683</v>
      </c>
      <c r="D23" s="292"/>
      <c r="E23" s="292"/>
      <c r="F23" s="292"/>
      <c r="G23" s="292"/>
      <c r="H23" s="157"/>
      <c r="I23" s="157"/>
      <c r="J23" s="157"/>
      <c r="K23" s="157"/>
      <c r="L23" s="157"/>
      <c r="M23" s="157"/>
      <c r="N23" s="156"/>
      <c r="O23" s="156"/>
      <c r="P23" s="156"/>
      <c r="Q23" s="156"/>
      <c r="R23" s="157"/>
      <c r="S23" s="157"/>
      <c r="T23" s="157"/>
      <c r="U23" s="157"/>
      <c r="V23" s="157"/>
      <c r="W23" s="157"/>
      <c r="X23" s="157"/>
      <c r="Y23" s="157"/>
      <c r="Z23" s="146"/>
      <c r="AA23" s="146"/>
      <c r="AB23" s="146"/>
      <c r="AC23" s="146"/>
      <c r="AD23" s="146"/>
      <c r="AE23" s="146"/>
      <c r="AF23" s="146"/>
      <c r="AG23" s="146" t="s">
        <v>278</v>
      </c>
      <c r="AH23" s="146"/>
      <c r="AI23" s="146"/>
      <c r="AJ23" s="146"/>
      <c r="AK23" s="146"/>
      <c r="AL23" s="146"/>
      <c r="AM23" s="146"/>
      <c r="AN23" s="146"/>
      <c r="AO23" s="146"/>
      <c r="AP23" s="146"/>
      <c r="AQ23" s="146"/>
      <c r="AR23" s="146"/>
      <c r="AS23" s="146"/>
      <c r="AT23" s="146"/>
      <c r="AU23" s="146"/>
      <c r="AV23" s="146"/>
      <c r="AW23" s="146"/>
      <c r="AX23" s="146"/>
      <c r="AY23" s="146"/>
      <c r="AZ23" s="146"/>
      <c r="BA23" s="187" t="str">
        <f>C23</f>
        <v>Vstupní schodiště do bazénu je směrem k vodě ze všech stran uzavřená vodotěsně svařená konstrukce včetně podélných nosníků a styčníkových plechů vyhotovených dle konstrukčních a statických požadavků PD. Výška stupnic musí být shodná v celé délce schodiště, velikost a tvar stupnic musí být provedeny dle PD. Stupně jsou vytvořeny jako bezpečné nášlapné plochy, které se nesmí prohýbat ani jinak deformovat a nášlapné plochy musí být opatřeny protiskluzovým dezénem v hráškovém provedení (prolis o průměru 9,5mm (+0,5mm)),  s vnodnou výškou prolisu, s vhodnou osovou roztečí prolisů 20mm (± 1mm), které musí odpovídat normě ČSN EN 13451-1 zatřídění 24°.</v>
      </c>
      <c r="BB23" s="146"/>
      <c r="BC23" s="146"/>
      <c r="BD23" s="146"/>
      <c r="BE23" s="146"/>
      <c r="BF23" s="146"/>
      <c r="BG23" s="146"/>
      <c r="BH23" s="146"/>
    </row>
    <row r="24" spans="1:60" ht="22.5" outlineLevel="3">
      <c r="A24" s="153"/>
      <c r="B24" s="154"/>
      <c r="C24" s="291" t="s">
        <v>1561</v>
      </c>
      <c r="D24" s="292"/>
      <c r="E24" s="292"/>
      <c r="F24" s="292"/>
      <c r="G24" s="292"/>
      <c r="H24" s="157"/>
      <c r="I24" s="157"/>
      <c r="J24" s="157"/>
      <c r="K24" s="157"/>
      <c r="L24" s="157"/>
      <c r="M24" s="157"/>
      <c r="N24" s="156"/>
      <c r="O24" s="156"/>
      <c r="P24" s="156"/>
      <c r="Q24" s="156"/>
      <c r="R24" s="157"/>
      <c r="S24" s="157"/>
      <c r="T24" s="157"/>
      <c r="U24" s="157"/>
      <c r="V24" s="157"/>
      <c r="W24" s="157"/>
      <c r="X24" s="157"/>
      <c r="Y24" s="157"/>
      <c r="Z24" s="146"/>
      <c r="AA24" s="146"/>
      <c r="AB24" s="146"/>
      <c r="AC24" s="146"/>
      <c r="AD24" s="146"/>
      <c r="AE24" s="146"/>
      <c r="AF24" s="146"/>
      <c r="AG24" s="146" t="s">
        <v>278</v>
      </c>
      <c r="AH24" s="146"/>
      <c r="AI24" s="146"/>
      <c r="AJ24" s="146"/>
      <c r="AK24" s="146"/>
      <c r="AL24" s="146"/>
      <c r="AM24" s="146"/>
      <c r="AN24" s="146"/>
      <c r="AO24" s="146"/>
      <c r="AP24" s="146"/>
      <c r="AQ24" s="146"/>
      <c r="AR24" s="146"/>
      <c r="AS24" s="146"/>
      <c r="AT24" s="146"/>
      <c r="AU24" s="146"/>
      <c r="AV24" s="146"/>
      <c r="AW24" s="146"/>
      <c r="AX24" s="146"/>
      <c r="AY24" s="146"/>
      <c r="AZ24" s="146"/>
      <c r="BA24" s="187" t="str">
        <f>C24</f>
        <v>U veřejných bazénů je požadavek na zabarvení okraje stupnic. Jedná se o termotlakově nanášené vinylové pásy, které barevně odliší jednotlivé části bazénové konstrukce. Toto řešení umožňuje dodatečné opravy a úpravy barevných ploch.</v>
      </c>
      <c r="BB24" s="146"/>
      <c r="BC24" s="146"/>
      <c r="BD24" s="146"/>
      <c r="BE24" s="146"/>
      <c r="BF24" s="146"/>
      <c r="BG24" s="146"/>
      <c r="BH24" s="146"/>
    </row>
    <row r="25" spans="1:60" ht="33.75" outlineLevel="3">
      <c r="A25" s="153"/>
      <c r="B25" s="154"/>
      <c r="C25" s="291" t="s">
        <v>1562</v>
      </c>
      <c r="D25" s="292"/>
      <c r="E25" s="292"/>
      <c r="F25" s="292"/>
      <c r="G25" s="292"/>
      <c r="H25" s="157"/>
      <c r="I25" s="157"/>
      <c r="J25" s="157"/>
      <c r="K25" s="157"/>
      <c r="L25" s="157"/>
      <c r="M25" s="157"/>
      <c r="N25" s="156"/>
      <c r="O25" s="156"/>
      <c r="P25" s="156"/>
      <c r="Q25" s="156"/>
      <c r="R25" s="157"/>
      <c r="S25" s="157"/>
      <c r="T25" s="157"/>
      <c r="U25" s="157"/>
      <c r="V25" s="157"/>
      <c r="W25" s="157"/>
      <c r="X25" s="157"/>
      <c r="Y25" s="157"/>
      <c r="Z25" s="146"/>
      <c r="AA25" s="146"/>
      <c r="AB25" s="146"/>
      <c r="AC25" s="146"/>
      <c r="AD25" s="146"/>
      <c r="AE25" s="146"/>
      <c r="AF25" s="146"/>
      <c r="AG25" s="146" t="s">
        <v>278</v>
      </c>
      <c r="AH25" s="146"/>
      <c r="AI25" s="146"/>
      <c r="AJ25" s="146"/>
      <c r="AK25" s="146"/>
      <c r="AL25" s="146"/>
      <c r="AM25" s="146"/>
      <c r="AN25" s="146"/>
      <c r="AO25" s="146"/>
      <c r="AP25" s="146"/>
      <c r="AQ25" s="146"/>
      <c r="AR25" s="146"/>
      <c r="AS25" s="146"/>
      <c r="AT25" s="146"/>
      <c r="AU25" s="146"/>
      <c r="AV25" s="146"/>
      <c r="AW25" s="146"/>
      <c r="AX25" s="146"/>
      <c r="AY25" s="146"/>
      <c r="AZ25" s="146"/>
      <c r="BA25" s="187" t="str">
        <f>C25</f>
        <v>Připouští se provést barevný efekt procesem, založeným na bezproudovém anodickém vylučování vrstvy oxidů kovů, za vzniku interferenční vrstvy oxidů kovů a to v takové tloušťce vrstvy, která zrakem na denním světle vykazuje kobaltově modré až černé zabarvení, kobaltová modř RAL 5013.</v>
      </c>
      <c r="BB25" s="146"/>
      <c r="BC25" s="146"/>
      <c r="BD25" s="146"/>
      <c r="BE25" s="146"/>
      <c r="BF25" s="146"/>
      <c r="BG25" s="146"/>
      <c r="BH25" s="146"/>
    </row>
    <row r="26" spans="1:60" outlineLevel="1">
      <c r="A26" s="173">
        <v>5</v>
      </c>
      <c r="B26" s="174" t="s">
        <v>1563</v>
      </c>
      <c r="C26" s="190" t="s">
        <v>1564</v>
      </c>
      <c r="D26" s="175" t="s">
        <v>646</v>
      </c>
      <c r="E26" s="176">
        <v>3</v>
      </c>
      <c r="F26" s="177"/>
      <c r="G26" s="178">
        <f>ROUND(E26*F26,2)</f>
        <v>0</v>
      </c>
      <c r="H26" s="177"/>
      <c r="I26" s="178">
        <f>ROUND(E26*H26,2)</f>
        <v>0</v>
      </c>
      <c r="J26" s="177"/>
      <c r="K26" s="178">
        <f>ROUND(E26*J26,2)</f>
        <v>0</v>
      </c>
      <c r="L26" s="178">
        <v>21</v>
      </c>
      <c r="M26" s="178">
        <f>G26*(1+L26/100)</f>
        <v>0</v>
      </c>
      <c r="N26" s="176">
        <v>0</v>
      </c>
      <c r="O26" s="176">
        <f>ROUND(E26*N26,2)</f>
        <v>0</v>
      </c>
      <c r="P26" s="176">
        <v>0</v>
      </c>
      <c r="Q26" s="176">
        <f>ROUND(E26*P26,2)</f>
        <v>0</v>
      </c>
      <c r="R26" s="178"/>
      <c r="S26" s="178" t="s">
        <v>481</v>
      </c>
      <c r="T26" s="179" t="s">
        <v>267</v>
      </c>
      <c r="U26" s="157">
        <v>0</v>
      </c>
      <c r="V26" s="157">
        <f>ROUND(E26*U26,2)</f>
        <v>0</v>
      </c>
      <c r="W26" s="157"/>
      <c r="X26" s="157" t="s">
        <v>380</v>
      </c>
      <c r="Y26" s="157" t="s">
        <v>269</v>
      </c>
      <c r="Z26" s="146"/>
      <c r="AA26" s="146"/>
      <c r="AB26" s="146"/>
      <c r="AC26" s="146"/>
      <c r="AD26" s="146"/>
      <c r="AE26" s="146"/>
      <c r="AF26" s="146"/>
      <c r="AG26" s="146" t="s">
        <v>1222</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outlineLevel="2">
      <c r="A27" s="153"/>
      <c r="B27" s="154"/>
      <c r="C27" s="282" t="s">
        <v>1564</v>
      </c>
      <c r="D27" s="283"/>
      <c r="E27" s="283"/>
      <c r="F27" s="283"/>
      <c r="G27" s="283"/>
      <c r="H27" s="157"/>
      <c r="I27" s="157"/>
      <c r="J27" s="157"/>
      <c r="K27" s="157"/>
      <c r="L27" s="157"/>
      <c r="M27" s="157"/>
      <c r="N27" s="156"/>
      <c r="O27" s="156"/>
      <c r="P27" s="156"/>
      <c r="Q27" s="156"/>
      <c r="R27" s="157"/>
      <c r="S27" s="157"/>
      <c r="T27" s="157"/>
      <c r="U27" s="157"/>
      <c r="V27" s="157"/>
      <c r="W27" s="157"/>
      <c r="X27" s="157"/>
      <c r="Y27" s="157"/>
      <c r="Z27" s="146"/>
      <c r="AA27" s="146"/>
      <c r="AB27" s="146"/>
      <c r="AC27" s="146"/>
      <c r="AD27" s="146"/>
      <c r="AE27" s="146"/>
      <c r="AF27" s="146"/>
      <c r="AG27" s="146" t="s">
        <v>278</v>
      </c>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ht="45" outlineLevel="3">
      <c r="A28" s="153"/>
      <c r="B28" s="154"/>
      <c r="C28" s="291" t="s">
        <v>1565</v>
      </c>
      <c r="D28" s="292"/>
      <c r="E28" s="292"/>
      <c r="F28" s="292"/>
      <c r="G28" s="292"/>
      <c r="H28" s="157"/>
      <c r="I28" s="157"/>
      <c r="J28" s="157"/>
      <c r="K28" s="157"/>
      <c r="L28" s="157"/>
      <c r="M28" s="157"/>
      <c r="N28" s="156"/>
      <c r="O28" s="156"/>
      <c r="P28" s="156"/>
      <c r="Q28" s="156"/>
      <c r="R28" s="157"/>
      <c r="S28" s="157"/>
      <c r="T28" s="157"/>
      <c r="U28" s="157"/>
      <c r="V28" s="157"/>
      <c r="W28" s="157"/>
      <c r="X28" s="157"/>
      <c r="Y28" s="157"/>
      <c r="Z28" s="146"/>
      <c r="AA28" s="146"/>
      <c r="AB28" s="146"/>
      <c r="AC28" s="146"/>
      <c r="AD28" s="146"/>
      <c r="AE28" s="146"/>
      <c r="AF28" s="146"/>
      <c r="AG28" s="146" t="s">
        <v>278</v>
      </c>
      <c r="AH28" s="146"/>
      <c r="AI28" s="146"/>
      <c r="AJ28" s="146"/>
      <c r="AK28" s="146"/>
      <c r="AL28" s="146"/>
      <c r="AM28" s="146"/>
      <c r="AN28" s="146"/>
      <c r="AO28" s="146"/>
      <c r="AP28" s="146"/>
      <c r="AQ28" s="146"/>
      <c r="AR28" s="146"/>
      <c r="AS28" s="146"/>
      <c r="AT28" s="146"/>
      <c r="AU28" s="146"/>
      <c r="AV28" s="146"/>
      <c r="AW28" s="146"/>
      <c r="AX28" s="146"/>
      <c r="AY28" s="146"/>
      <c r="AZ28" s="146"/>
      <c r="BA28" s="187" t="str">
        <f>C28</f>
        <v>Provedení dle výrobce, materiál nosné konstrukce dle PD, materiál stupnic nerez, výška stupnic 300 mm, šířka stupnic 600 mm. Konstrukce provedena tak, že jednotlivé stupně jsou vsazeny a vodotěsně zavařeny do vyztužené bazénové stěny. Nášlapné plošky stupnic jsou opatřeny protiskluzovou úpravou. Provedení a tvar dle platných legislativních předpisů. Provedení v souladu s ČSN EN 13451.</v>
      </c>
      <c r="BB28" s="146"/>
      <c r="BC28" s="146"/>
      <c r="BD28" s="146"/>
      <c r="BE28" s="146"/>
      <c r="BF28" s="146"/>
      <c r="BG28" s="146"/>
      <c r="BH28" s="146"/>
    </row>
    <row r="29" spans="1:60" outlineLevel="1">
      <c r="A29" s="173">
        <v>6</v>
      </c>
      <c r="B29" s="174" t="s">
        <v>1566</v>
      </c>
      <c r="C29" s="190" t="s">
        <v>1567</v>
      </c>
      <c r="D29" s="175" t="s">
        <v>1118</v>
      </c>
      <c r="E29" s="176">
        <v>3</v>
      </c>
      <c r="F29" s="177"/>
      <c r="G29" s="178">
        <f>ROUND(E29*F29,2)</f>
        <v>0</v>
      </c>
      <c r="H29" s="177"/>
      <c r="I29" s="178">
        <f>ROUND(E29*H29,2)</f>
        <v>0</v>
      </c>
      <c r="J29" s="177"/>
      <c r="K29" s="178">
        <f>ROUND(E29*J29,2)</f>
        <v>0</v>
      </c>
      <c r="L29" s="178">
        <v>21</v>
      </c>
      <c r="M29" s="178">
        <f>G29*(1+L29/100)</f>
        <v>0</v>
      </c>
      <c r="N29" s="176">
        <v>0</v>
      </c>
      <c r="O29" s="176">
        <f>ROUND(E29*N29,2)</f>
        <v>0</v>
      </c>
      <c r="P29" s="176">
        <v>0</v>
      </c>
      <c r="Q29" s="176">
        <f>ROUND(E29*P29,2)</f>
        <v>0</v>
      </c>
      <c r="R29" s="178"/>
      <c r="S29" s="178" t="s">
        <v>481</v>
      </c>
      <c r="T29" s="179" t="s">
        <v>267</v>
      </c>
      <c r="U29" s="157">
        <v>0</v>
      </c>
      <c r="V29" s="157">
        <f>ROUND(E29*U29,2)</f>
        <v>0</v>
      </c>
      <c r="W29" s="157"/>
      <c r="X29" s="157" t="s">
        <v>380</v>
      </c>
      <c r="Y29" s="157" t="s">
        <v>269</v>
      </c>
      <c r="Z29" s="146"/>
      <c r="AA29" s="146"/>
      <c r="AB29" s="146"/>
      <c r="AC29" s="146"/>
      <c r="AD29" s="146"/>
      <c r="AE29" s="146"/>
      <c r="AF29" s="146"/>
      <c r="AG29" s="146" t="s">
        <v>1222</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2">
      <c r="A30" s="153"/>
      <c r="B30" s="154"/>
      <c r="C30" s="282" t="s">
        <v>1567</v>
      </c>
      <c r="D30" s="283"/>
      <c r="E30" s="283"/>
      <c r="F30" s="283"/>
      <c r="G30" s="283"/>
      <c r="H30" s="157"/>
      <c r="I30" s="157"/>
      <c r="J30" s="157"/>
      <c r="K30" s="157"/>
      <c r="L30" s="157"/>
      <c r="M30" s="157"/>
      <c r="N30" s="156"/>
      <c r="O30" s="156"/>
      <c r="P30" s="156"/>
      <c r="Q30" s="156"/>
      <c r="R30" s="157"/>
      <c r="S30" s="157"/>
      <c r="T30" s="157"/>
      <c r="U30" s="157"/>
      <c r="V30" s="157"/>
      <c r="W30" s="157"/>
      <c r="X30" s="157"/>
      <c r="Y30" s="157"/>
      <c r="Z30" s="146"/>
      <c r="AA30" s="146"/>
      <c r="AB30" s="146"/>
      <c r="AC30" s="146"/>
      <c r="AD30" s="146"/>
      <c r="AE30" s="146"/>
      <c r="AF30" s="146"/>
      <c r="AG30" s="146" t="s">
        <v>278</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ht="22.5" outlineLevel="3">
      <c r="A31" s="153"/>
      <c r="B31" s="154"/>
      <c r="C31" s="291" t="s">
        <v>1568</v>
      </c>
      <c r="D31" s="292"/>
      <c r="E31" s="292"/>
      <c r="F31" s="292"/>
      <c r="G31" s="292"/>
      <c r="H31" s="157"/>
      <c r="I31" s="157"/>
      <c r="J31" s="157"/>
      <c r="K31" s="157"/>
      <c r="L31" s="157"/>
      <c r="M31" s="157"/>
      <c r="N31" s="156"/>
      <c r="O31" s="156"/>
      <c r="P31" s="156"/>
      <c r="Q31" s="156"/>
      <c r="R31" s="157"/>
      <c r="S31" s="157"/>
      <c r="T31" s="157"/>
      <c r="U31" s="157"/>
      <c r="V31" s="157"/>
      <c r="W31" s="157"/>
      <c r="X31" s="157"/>
      <c r="Y31" s="157"/>
      <c r="Z31" s="146"/>
      <c r="AA31" s="146"/>
      <c r="AB31" s="146"/>
      <c r="AC31" s="146"/>
      <c r="AD31" s="146"/>
      <c r="AE31" s="146"/>
      <c r="AF31" s="146"/>
      <c r="AG31" s="146" t="s">
        <v>278</v>
      </c>
      <c r="AH31" s="146"/>
      <c r="AI31" s="146"/>
      <c r="AJ31" s="146"/>
      <c r="AK31" s="146"/>
      <c r="AL31" s="146"/>
      <c r="AM31" s="146"/>
      <c r="AN31" s="146"/>
      <c r="AO31" s="146"/>
      <c r="AP31" s="146"/>
      <c r="AQ31" s="146"/>
      <c r="AR31" s="146"/>
      <c r="AS31" s="146"/>
      <c r="AT31" s="146"/>
      <c r="AU31" s="146"/>
      <c r="AV31" s="146"/>
      <c r="AW31" s="146"/>
      <c r="AX31" s="146"/>
      <c r="AY31" s="146"/>
      <c r="AZ31" s="146"/>
      <c r="BA31" s="187" t="str">
        <f>C31</f>
        <v>Jedná se o broušenou trubku TR KR 40x2mm, která je tvarově upravena tak, aby vytvářela oporu osoby vstupující nebo vystupující z bazénu. Tvar a provedení ergonomicky upraveno v souladu s požadavky na co největší pohodlí a komfort návštěvníků. Tvar dle PD.</v>
      </c>
      <c r="BB31" s="146"/>
      <c r="BC31" s="146"/>
      <c r="BD31" s="146"/>
      <c r="BE31" s="146"/>
      <c r="BF31" s="146"/>
      <c r="BG31" s="146"/>
      <c r="BH31" s="146"/>
    </row>
    <row r="32" spans="1:60" outlineLevel="1">
      <c r="A32" s="173">
        <v>7</v>
      </c>
      <c r="B32" s="174" t="s">
        <v>1569</v>
      </c>
      <c r="C32" s="190" t="s">
        <v>1570</v>
      </c>
      <c r="D32" s="175" t="s">
        <v>646</v>
      </c>
      <c r="E32" s="176">
        <v>2</v>
      </c>
      <c r="F32" s="177"/>
      <c r="G32" s="178">
        <f>ROUND(E32*F32,2)</f>
        <v>0</v>
      </c>
      <c r="H32" s="177"/>
      <c r="I32" s="178">
        <f>ROUND(E32*H32,2)</f>
        <v>0</v>
      </c>
      <c r="J32" s="177"/>
      <c r="K32" s="178">
        <f>ROUND(E32*J32,2)</f>
        <v>0</v>
      </c>
      <c r="L32" s="178">
        <v>21</v>
      </c>
      <c r="M32" s="178">
        <f>G32*(1+L32/100)</f>
        <v>0</v>
      </c>
      <c r="N32" s="176">
        <v>0</v>
      </c>
      <c r="O32" s="176">
        <f>ROUND(E32*N32,2)</f>
        <v>0</v>
      </c>
      <c r="P32" s="176">
        <v>0</v>
      </c>
      <c r="Q32" s="176">
        <f>ROUND(E32*P32,2)</f>
        <v>0</v>
      </c>
      <c r="R32" s="178"/>
      <c r="S32" s="178" t="s">
        <v>481</v>
      </c>
      <c r="T32" s="179" t="s">
        <v>267</v>
      </c>
      <c r="U32" s="157">
        <v>0</v>
      </c>
      <c r="V32" s="157">
        <f>ROUND(E32*U32,2)</f>
        <v>0</v>
      </c>
      <c r="W32" s="157"/>
      <c r="X32" s="157" t="s">
        <v>312</v>
      </c>
      <c r="Y32" s="157" t="s">
        <v>269</v>
      </c>
      <c r="Z32" s="146"/>
      <c r="AA32" s="146"/>
      <c r="AB32" s="146"/>
      <c r="AC32" s="146"/>
      <c r="AD32" s="146"/>
      <c r="AE32" s="146"/>
      <c r="AF32" s="146"/>
      <c r="AG32" s="146" t="s">
        <v>1231</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2">
      <c r="A33" s="153"/>
      <c r="B33" s="154"/>
      <c r="C33" s="282" t="s">
        <v>1570</v>
      </c>
      <c r="D33" s="283"/>
      <c r="E33" s="283"/>
      <c r="F33" s="283"/>
      <c r="G33" s="283"/>
      <c r="H33" s="157"/>
      <c r="I33" s="157"/>
      <c r="J33" s="157"/>
      <c r="K33" s="157"/>
      <c r="L33" s="157"/>
      <c r="M33" s="157"/>
      <c r="N33" s="156"/>
      <c r="O33" s="156"/>
      <c r="P33" s="156"/>
      <c r="Q33" s="156"/>
      <c r="R33" s="157"/>
      <c r="S33" s="157"/>
      <c r="T33" s="157"/>
      <c r="U33" s="157"/>
      <c r="V33" s="157"/>
      <c r="W33" s="157"/>
      <c r="X33" s="157"/>
      <c r="Y33" s="157"/>
      <c r="Z33" s="146"/>
      <c r="AA33" s="146"/>
      <c r="AB33" s="146"/>
      <c r="AC33" s="146"/>
      <c r="AD33" s="146"/>
      <c r="AE33" s="146"/>
      <c r="AF33" s="146"/>
      <c r="AG33" s="146" t="s">
        <v>278</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ht="33.75" outlineLevel="3">
      <c r="A34" s="153"/>
      <c r="B34" s="154"/>
      <c r="C34" s="291" t="s">
        <v>1571</v>
      </c>
      <c r="D34" s="292"/>
      <c r="E34" s="292"/>
      <c r="F34" s="292"/>
      <c r="G34" s="292"/>
      <c r="H34" s="157"/>
      <c r="I34" s="157"/>
      <c r="J34" s="157"/>
      <c r="K34" s="157"/>
      <c r="L34" s="157"/>
      <c r="M34" s="157"/>
      <c r="N34" s="156"/>
      <c r="O34" s="156"/>
      <c r="P34" s="156"/>
      <c r="Q34" s="156"/>
      <c r="R34" s="157"/>
      <c r="S34" s="157"/>
      <c r="T34" s="157"/>
      <c r="U34" s="157"/>
      <c r="V34" s="157"/>
      <c r="W34" s="157"/>
      <c r="X34" s="157"/>
      <c r="Y34" s="157"/>
      <c r="Z34" s="146"/>
      <c r="AA34" s="146"/>
      <c r="AB34" s="146"/>
      <c r="AC34" s="146"/>
      <c r="AD34" s="146"/>
      <c r="AE34" s="146"/>
      <c r="AF34" s="146"/>
      <c r="AG34" s="146" t="s">
        <v>278</v>
      </c>
      <c r="AH34" s="146"/>
      <c r="AI34" s="146"/>
      <c r="AJ34" s="146"/>
      <c r="AK34" s="146"/>
      <c r="AL34" s="146"/>
      <c r="AM34" s="146"/>
      <c r="AN34" s="146"/>
      <c r="AO34" s="146"/>
      <c r="AP34" s="146"/>
      <c r="AQ34" s="146"/>
      <c r="AR34" s="146"/>
      <c r="AS34" s="146"/>
      <c r="AT34" s="146"/>
      <c r="AU34" s="146"/>
      <c r="AV34" s="146"/>
      <c r="AW34" s="146"/>
      <c r="AX34" s="146"/>
      <c r="AY34" s="146"/>
      <c r="AZ34" s="146"/>
      <c r="BA34" s="187" t="str">
        <f>C34</f>
        <v>Zábradlí k vodě je koncipováno jako bezpečnostní prvek v bazénové sestavě. Zábradlí je tvořeno trubkami TRKR 40x2mm a musí odpovídat PD a ČSN EN 13451, důraz je kladen na kvalitu a pečlivost svařovacích prací. Svar musí být bez otřepů a viditelných výstupků. Sklon zábradlí musí odpovídat sklonu schodiště, provedení a tvar dle PD. Zábradlí technologicky upravené brusem K400.</v>
      </c>
      <c r="BB34" s="146"/>
      <c r="BC34" s="146"/>
      <c r="BD34" s="146"/>
      <c r="BE34" s="146"/>
      <c r="BF34" s="146"/>
      <c r="BG34" s="146"/>
      <c r="BH34" s="146"/>
    </row>
    <row r="35" spans="1:60" outlineLevel="1">
      <c r="A35" s="173">
        <v>8</v>
      </c>
      <c r="B35" s="174" t="s">
        <v>1572</v>
      </c>
      <c r="C35" s="190" t="s">
        <v>1573</v>
      </c>
      <c r="D35" s="175" t="s">
        <v>392</v>
      </c>
      <c r="E35" s="176">
        <v>19</v>
      </c>
      <c r="F35" s="177"/>
      <c r="G35" s="178">
        <f>ROUND(E35*F35,2)</f>
        <v>0</v>
      </c>
      <c r="H35" s="177"/>
      <c r="I35" s="178">
        <f>ROUND(E35*H35,2)</f>
        <v>0</v>
      </c>
      <c r="J35" s="177"/>
      <c r="K35" s="178">
        <f>ROUND(E35*J35,2)</f>
        <v>0</v>
      </c>
      <c r="L35" s="178">
        <v>21</v>
      </c>
      <c r="M35" s="178">
        <f>G35*(1+L35/100)</f>
        <v>0</v>
      </c>
      <c r="N35" s="176">
        <v>0</v>
      </c>
      <c r="O35" s="176">
        <f>ROUND(E35*N35,2)</f>
        <v>0</v>
      </c>
      <c r="P35" s="176">
        <v>0</v>
      </c>
      <c r="Q35" s="176">
        <f>ROUND(E35*P35,2)</f>
        <v>0</v>
      </c>
      <c r="R35" s="178"/>
      <c r="S35" s="178" t="s">
        <v>481</v>
      </c>
      <c r="T35" s="179" t="s">
        <v>267</v>
      </c>
      <c r="U35" s="157">
        <v>0</v>
      </c>
      <c r="V35" s="157">
        <f>ROUND(E35*U35,2)</f>
        <v>0</v>
      </c>
      <c r="W35" s="157"/>
      <c r="X35" s="157" t="s">
        <v>380</v>
      </c>
      <c r="Y35" s="157" t="s">
        <v>269</v>
      </c>
      <c r="Z35" s="146"/>
      <c r="AA35" s="146"/>
      <c r="AB35" s="146"/>
      <c r="AC35" s="146"/>
      <c r="AD35" s="146"/>
      <c r="AE35" s="146"/>
      <c r="AF35" s="146"/>
      <c r="AG35" s="146" t="s">
        <v>1222</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2">
      <c r="A36" s="153"/>
      <c r="B36" s="154"/>
      <c r="C36" s="282" t="s">
        <v>1573</v>
      </c>
      <c r="D36" s="283"/>
      <c r="E36" s="283"/>
      <c r="F36" s="283"/>
      <c r="G36" s="283"/>
      <c r="H36" s="157"/>
      <c r="I36" s="157"/>
      <c r="J36" s="157"/>
      <c r="K36" s="157"/>
      <c r="L36" s="157"/>
      <c r="M36" s="157"/>
      <c r="N36" s="156"/>
      <c r="O36" s="156"/>
      <c r="P36" s="156"/>
      <c r="Q36" s="156"/>
      <c r="R36" s="157"/>
      <c r="S36" s="157"/>
      <c r="T36" s="157"/>
      <c r="U36" s="157"/>
      <c r="V36" s="157"/>
      <c r="W36" s="157"/>
      <c r="X36" s="157"/>
      <c r="Y36" s="157"/>
      <c r="Z36" s="146"/>
      <c r="AA36" s="146"/>
      <c r="AB36" s="146"/>
      <c r="AC36" s="146"/>
      <c r="AD36" s="146"/>
      <c r="AE36" s="146"/>
      <c r="AF36" s="146"/>
      <c r="AG36" s="146" t="s">
        <v>278</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ht="33.75" outlineLevel="3">
      <c r="A37" s="153"/>
      <c r="B37" s="154"/>
      <c r="C37" s="291" t="s">
        <v>1574</v>
      </c>
      <c r="D37" s="292"/>
      <c r="E37" s="292"/>
      <c r="F37" s="292"/>
      <c r="G37" s="292"/>
      <c r="H37" s="157"/>
      <c r="I37" s="157"/>
      <c r="J37" s="157"/>
      <c r="K37" s="157"/>
      <c r="L37" s="157"/>
      <c r="M37" s="157"/>
      <c r="N37" s="156"/>
      <c r="O37" s="156"/>
      <c r="P37" s="156"/>
      <c r="Q37" s="156"/>
      <c r="R37" s="157"/>
      <c r="S37" s="157"/>
      <c r="T37" s="157"/>
      <c r="U37" s="157"/>
      <c r="V37" s="157"/>
      <c r="W37" s="157"/>
      <c r="X37" s="157"/>
      <c r="Y37" s="157"/>
      <c r="Z37" s="146"/>
      <c r="AA37" s="146"/>
      <c r="AB37" s="146"/>
      <c r="AC37" s="146"/>
      <c r="AD37" s="146"/>
      <c r="AE37" s="146"/>
      <c r="AF37" s="146"/>
      <c r="AG37" s="146" t="s">
        <v>278</v>
      </c>
      <c r="AH37" s="146"/>
      <c r="AI37" s="146"/>
      <c r="AJ37" s="146"/>
      <c r="AK37" s="146"/>
      <c r="AL37" s="146"/>
      <c r="AM37" s="146"/>
      <c r="AN37" s="146"/>
      <c r="AO37" s="146"/>
      <c r="AP37" s="146"/>
      <c r="AQ37" s="146"/>
      <c r="AR37" s="146"/>
      <c r="AS37" s="146"/>
      <c r="AT37" s="146"/>
      <c r="AU37" s="146"/>
      <c r="AV37" s="146"/>
      <c r="AW37" s="146"/>
      <c r="AX37" s="146"/>
      <c r="AY37" s="146"/>
      <c r="AZ37" s="146"/>
      <c r="BA37" s="187" t="str">
        <f>C37</f>
        <v>Výškové usazení a délka dělící stěny je dle PD. Horní lem a čelní hrany dělící stěny jsou tvořeny broušenou trubkou. Tento prvek je pevně připevněn k základové konstrukci a navařen na bazénové dno. Z bezpečnostního hlediska se nepřipouští náhrada trubkového lemu za svařovaný lem z plechu.</v>
      </c>
      <c r="BB37" s="146"/>
      <c r="BC37" s="146"/>
      <c r="BD37" s="146"/>
      <c r="BE37" s="146"/>
      <c r="BF37" s="146"/>
      <c r="BG37" s="146"/>
      <c r="BH37" s="146"/>
    </row>
    <row r="38" spans="1:60" outlineLevel="1">
      <c r="A38" s="173">
        <v>9</v>
      </c>
      <c r="B38" s="174" t="s">
        <v>1575</v>
      </c>
      <c r="C38" s="190" t="s">
        <v>1576</v>
      </c>
      <c r="D38" s="175" t="s">
        <v>392</v>
      </c>
      <c r="E38" s="176">
        <v>14.5</v>
      </c>
      <c r="F38" s="177"/>
      <c r="G38" s="178">
        <f>ROUND(E38*F38,2)</f>
        <v>0</v>
      </c>
      <c r="H38" s="177"/>
      <c r="I38" s="178">
        <f>ROUND(E38*H38,2)</f>
        <v>0</v>
      </c>
      <c r="J38" s="177"/>
      <c r="K38" s="178">
        <f>ROUND(E38*J38,2)</f>
        <v>0</v>
      </c>
      <c r="L38" s="178">
        <v>21</v>
      </c>
      <c r="M38" s="178">
        <f>G38*(1+L38/100)</f>
        <v>0</v>
      </c>
      <c r="N38" s="176">
        <v>0</v>
      </c>
      <c r="O38" s="176">
        <f>ROUND(E38*N38,2)</f>
        <v>0</v>
      </c>
      <c r="P38" s="176">
        <v>0</v>
      </c>
      <c r="Q38" s="176">
        <f>ROUND(E38*P38,2)</f>
        <v>0</v>
      </c>
      <c r="R38" s="178"/>
      <c r="S38" s="178" t="s">
        <v>481</v>
      </c>
      <c r="T38" s="179" t="s">
        <v>267</v>
      </c>
      <c r="U38" s="157">
        <v>0</v>
      </c>
      <c r="V38" s="157">
        <f>ROUND(E38*U38,2)</f>
        <v>0</v>
      </c>
      <c r="W38" s="157"/>
      <c r="X38" s="157" t="s">
        <v>312</v>
      </c>
      <c r="Y38" s="157" t="s">
        <v>269</v>
      </c>
      <c r="Z38" s="146"/>
      <c r="AA38" s="146"/>
      <c r="AB38" s="146"/>
      <c r="AC38" s="146"/>
      <c r="AD38" s="146"/>
      <c r="AE38" s="146"/>
      <c r="AF38" s="146"/>
      <c r="AG38" s="146" t="s">
        <v>1231</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2">
      <c r="A39" s="153"/>
      <c r="B39" s="154"/>
      <c r="C39" s="282" t="s">
        <v>1576</v>
      </c>
      <c r="D39" s="283"/>
      <c r="E39" s="283"/>
      <c r="F39" s="283"/>
      <c r="G39" s="283"/>
      <c r="H39" s="157"/>
      <c r="I39" s="157"/>
      <c r="J39" s="157"/>
      <c r="K39" s="157"/>
      <c r="L39" s="157"/>
      <c r="M39" s="157"/>
      <c r="N39" s="156"/>
      <c r="O39" s="156"/>
      <c r="P39" s="156"/>
      <c r="Q39" s="156"/>
      <c r="R39" s="157"/>
      <c r="S39" s="157"/>
      <c r="T39" s="157"/>
      <c r="U39" s="157"/>
      <c r="V39" s="157"/>
      <c r="W39" s="157"/>
      <c r="X39" s="157"/>
      <c r="Y39" s="157"/>
      <c r="Z39" s="146"/>
      <c r="AA39" s="146"/>
      <c r="AB39" s="146"/>
      <c r="AC39" s="146"/>
      <c r="AD39" s="146"/>
      <c r="AE39" s="146"/>
      <c r="AF39" s="146"/>
      <c r="AG39" s="146" t="s">
        <v>278</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ht="45" outlineLevel="3">
      <c r="A40" s="153"/>
      <c r="B40" s="154"/>
      <c r="C40" s="291" t="s">
        <v>1577</v>
      </c>
      <c r="D40" s="292"/>
      <c r="E40" s="292"/>
      <c r="F40" s="292"/>
      <c r="G40" s="292"/>
      <c r="H40" s="157"/>
      <c r="I40" s="157"/>
      <c r="J40" s="157"/>
      <c r="K40" s="157"/>
      <c r="L40" s="157"/>
      <c r="M40" s="157"/>
      <c r="N40" s="156"/>
      <c r="O40" s="156"/>
      <c r="P40" s="156"/>
      <c r="Q40" s="156"/>
      <c r="R40" s="157"/>
      <c r="S40" s="157"/>
      <c r="T40" s="157"/>
      <c r="U40" s="157"/>
      <c r="V40" s="157"/>
      <c r="W40" s="157"/>
      <c r="X40" s="157"/>
      <c r="Y40" s="157"/>
      <c r="Z40" s="146"/>
      <c r="AA40" s="146"/>
      <c r="AB40" s="146"/>
      <c r="AC40" s="146"/>
      <c r="AD40" s="146"/>
      <c r="AE40" s="146"/>
      <c r="AF40" s="146"/>
      <c r="AG40" s="146" t="s">
        <v>278</v>
      </c>
      <c r="AH40" s="146"/>
      <c r="AI40" s="146"/>
      <c r="AJ40" s="146"/>
      <c r="AK40" s="146"/>
      <c r="AL40" s="146"/>
      <c r="AM40" s="146"/>
      <c r="AN40" s="146"/>
      <c r="AO40" s="146"/>
      <c r="AP40" s="146"/>
      <c r="AQ40" s="146"/>
      <c r="AR40" s="146"/>
      <c r="AS40" s="146"/>
      <c r="AT40" s="146"/>
      <c r="AU40" s="146"/>
      <c r="AV40" s="146"/>
      <c r="AW40" s="146"/>
      <c r="AX40" s="146"/>
      <c r="AY40" s="146"/>
      <c r="AZ40" s="146"/>
      <c r="BA40" s="187" t="str">
        <f>C40</f>
        <v>Jedná se o zábradlí z nerezových trubek TR KR 40x2mm, tvarově a rozměrově navrženo s ohledem na legislativní předpisy a požadavky projektu. Výplň prostoru mezi trubkami provedena z plexiskla, požadavek na snadnou montáž a demontáž. Provedení dle PD a v souladu s ČSN EN 13451. Z důvodu zvýšení atraktivnosti, je výplň z plexiskla laminována bezpečnostní fólií s obrázkovým motivem (např. louka, safari apod.)</v>
      </c>
      <c r="BB40" s="146"/>
      <c r="BC40" s="146"/>
      <c r="BD40" s="146"/>
      <c r="BE40" s="146"/>
      <c r="BF40" s="146"/>
      <c r="BG40" s="146"/>
      <c r="BH40" s="146"/>
    </row>
    <row r="41" spans="1:60" outlineLevel="1">
      <c r="A41" s="173">
        <v>10</v>
      </c>
      <c r="B41" s="174" t="s">
        <v>1578</v>
      </c>
      <c r="C41" s="190" t="s">
        <v>1579</v>
      </c>
      <c r="D41" s="175" t="s">
        <v>646</v>
      </c>
      <c r="E41" s="176">
        <v>2</v>
      </c>
      <c r="F41" s="177"/>
      <c r="G41" s="178">
        <f>ROUND(E41*F41,2)</f>
        <v>0</v>
      </c>
      <c r="H41" s="177"/>
      <c r="I41" s="178">
        <f>ROUND(E41*H41,2)</f>
        <v>0</v>
      </c>
      <c r="J41" s="177"/>
      <c r="K41" s="178">
        <f>ROUND(E41*J41,2)</f>
        <v>0</v>
      </c>
      <c r="L41" s="178">
        <v>21</v>
      </c>
      <c r="M41" s="178">
        <f>G41*(1+L41/100)</f>
        <v>0</v>
      </c>
      <c r="N41" s="176">
        <v>0</v>
      </c>
      <c r="O41" s="176">
        <f>ROUND(E41*N41,2)</f>
        <v>0</v>
      </c>
      <c r="P41" s="176">
        <v>0</v>
      </c>
      <c r="Q41" s="176">
        <f>ROUND(E41*P41,2)</f>
        <v>0</v>
      </c>
      <c r="R41" s="178"/>
      <c r="S41" s="178" t="s">
        <v>481</v>
      </c>
      <c r="T41" s="179" t="s">
        <v>267</v>
      </c>
      <c r="U41" s="157">
        <v>0</v>
      </c>
      <c r="V41" s="157">
        <f>ROUND(E41*U41,2)</f>
        <v>0</v>
      </c>
      <c r="W41" s="157"/>
      <c r="X41" s="157" t="s">
        <v>380</v>
      </c>
      <c r="Y41" s="157" t="s">
        <v>269</v>
      </c>
      <c r="Z41" s="146"/>
      <c r="AA41" s="146"/>
      <c r="AB41" s="146"/>
      <c r="AC41" s="146"/>
      <c r="AD41" s="146"/>
      <c r="AE41" s="146"/>
      <c r="AF41" s="146"/>
      <c r="AG41" s="146" t="s">
        <v>1222</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2">
      <c r="A42" s="153"/>
      <c r="B42" s="154"/>
      <c r="C42" s="282" t="s">
        <v>1579</v>
      </c>
      <c r="D42" s="283"/>
      <c r="E42" s="283"/>
      <c r="F42" s="283"/>
      <c r="G42" s="283"/>
      <c r="H42" s="157"/>
      <c r="I42" s="157"/>
      <c r="J42" s="157"/>
      <c r="K42" s="157"/>
      <c r="L42" s="157"/>
      <c r="M42" s="157"/>
      <c r="N42" s="156"/>
      <c r="O42" s="156"/>
      <c r="P42" s="156"/>
      <c r="Q42" s="156"/>
      <c r="R42" s="157"/>
      <c r="S42" s="157"/>
      <c r="T42" s="157"/>
      <c r="U42" s="157"/>
      <c r="V42" s="157"/>
      <c r="W42" s="157"/>
      <c r="X42" s="157"/>
      <c r="Y42" s="157"/>
      <c r="Z42" s="146"/>
      <c r="AA42" s="146"/>
      <c r="AB42" s="146"/>
      <c r="AC42" s="146"/>
      <c r="AD42" s="146"/>
      <c r="AE42" s="146"/>
      <c r="AF42" s="146"/>
      <c r="AG42" s="146" t="s">
        <v>278</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3">
      <c r="A43" s="153"/>
      <c r="B43" s="154"/>
      <c r="C43" s="291" t="s">
        <v>1580</v>
      </c>
      <c r="D43" s="292"/>
      <c r="E43" s="292"/>
      <c r="F43" s="292"/>
      <c r="G43" s="292"/>
      <c r="H43" s="157"/>
      <c r="I43" s="157"/>
      <c r="J43" s="157"/>
      <c r="K43" s="157"/>
      <c r="L43" s="157"/>
      <c r="M43" s="157"/>
      <c r="N43" s="156"/>
      <c r="O43" s="156"/>
      <c r="P43" s="156"/>
      <c r="Q43" s="156"/>
      <c r="R43" s="157"/>
      <c r="S43" s="157"/>
      <c r="T43" s="157"/>
      <c r="U43" s="157"/>
      <c r="V43" s="157"/>
      <c r="W43" s="157"/>
      <c r="X43" s="157"/>
      <c r="Y43" s="157"/>
      <c r="Z43" s="146"/>
      <c r="AA43" s="146"/>
      <c r="AB43" s="146"/>
      <c r="AC43" s="146"/>
      <c r="AD43" s="146"/>
      <c r="AE43" s="146"/>
      <c r="AF43" s="146"/>
      <c r="AG43" s="146" t="s">
        <v>278</v>
      </c>
      <c r="AH43" s="146"/>
      <c r="AI43" s="146"/>
      <c r="AJ43" s="146"/>
      <c r="AK43" s="146"/>
      <c r="AL43" s="146"/>
      <c r="AM43" s="146"/>
      <c r="AN43" s="146"/>
      <c r="AO43" s="146"/>
      <c r="AP43" s="146"/>
      <c r="AQ43" s="146"/>
      <c r="AR43" s="146"/>
      <c r="AS43" s="146"/>
      <c r="AT43" s="146"/>
      <c r="AU43" s="146"/>
      <c r="AV43" s="146"/>
      <c r="AW43" s="146"/>
      <c r="AX43" s="146"/>
      <c r="AY43" s="146"/>
      <c r="AZ43" s="146"/>
      <c r="BA43" s="187" t="str">
        <f>C43</f>
        <v>Jedná se o jednostranně ražený plech tl.2,5mm který kopíruje vnější tvar ostrova. Vodotěsně navařeno na vnitřní lem bazénové stěny.</v>
      </c>
      <c r="BB43" s="146"/>
      <c r="BC43" s="146"/>
      <c r="BD43" s="146"/>
      <c r="BE43" s="146"/>
      <c r="BF43" s="146"/>
      <c r="BG43" s="146"/>
      <c r="BH43" s="146"/>
    </row>
    <row r="44" spans="1:60">
      <c r="A44" s="163" t="s">
        <v>261</v>
      </c>
      <c r="B44" s="164" t="s">
        <v>145</v>
      </c>
      <c r="C44" s="188" t="s">
        <v>146</v>
      </c>
      <c r="D44" s="165"/>
      <c r="E44" s="166"/>
      <c r="F44" s="167"/>
      <c r="G44" s="167">
        <f>SUMIF(AG45:AG74,"&lt;&gt;NOR",G45:G74)</f>
        <v>0</v>
      </c>
      <c r="H44" s="167"/>
      <c r="I44" s="167">
        <f>SUM(I45:I74)</f>
        <v>0</v>
      </c>
      <c r="J44" s="167"/>
      <c r="K44" s="167">
        <f>SUM(K45:K74)</f>
        <v>0</v>
      </c>
      <c r="L44" s="167"/>
      <c r="M44" s="167">
        <f>SUM(M45:M74)</f>
        <v>0</v>
      </c>
      <c r="N44" s="166"/>
      <c r="O44" s="166">
        <f>SUM(O45:O74)</f>
        <v>0</v>
      </c>
      <c r="P44" s="166"/>
      <c r="Q44" s="166">
        <f>SUM(Q45:Q74)</f>
        <v>0</v>
      </c>
      <c r="R44" s="167"/>
      <c r="S44" s="167"/>
      <c r="T44" s="168"/>
      <c r="U44" s="162"/>
      <c r="V44" s="162">
        <f>SUM(V45:V74)</f>
        <v>0</v>
      </c>
      <c r="W44" s="162"/>
      <c r="X44" s="162"/>
      <c r="Y44" s="162"/>
      <c r="AG44" t="s">
        <v>262</v>
      </c>
    </row>
    <row r="45" spans="1:60" outlineLevel="1">
      <c r="A45" s="173">
        <v>11</v>
      </c>
      <c r="B45" s="174" t="s">
        <v>1581</v>
      </c>
      <c r="C45" s="190" t="s">
        <v>1582</v>
      </c>
      <c r="D45" s="175" t="s">
        <v>392</v>
      </c>
      <c r="E45" s="176">
        <v>50</v>
      </c>
      <c r="F45" s="177"/>
      <c r="G45" s="178">
        <f>ROUND(E45*F45,2)</f>
        <v>0</v>
      </c>
      <c r="H45" s="177"/>
      <c r="I45" s="178">
        <f>ROUND(E45*H45,2)</f>
        <v>0</v>
      </c>
      <c r="J45" s="177"/>
      <c r="K45" s="178">
        <f>ROUND(E45*J45,2)</f>
        <v>0</v>
      </c>
      <c r="L45" s="178">
        <v>21</v>
      </c>
      <c r="M45" s="178">
        <f>G45*(1+L45/100)</f>
        <v>0</v>
      </c>
      <c r="N45" s="176">
        <v>0</v>
      </c>
      <c r="O45" s="176">
        <f>ROUND(E45*N45,2)</f>
        <v>0</v>
      </c>
      <c r="P45" s="176">
        <v>0</v>
      </c>
      <c r="Q45" s="176">
        <f>ROUND(E45*P45,2)</f>
        <v>0</v>
      </c>
      <c r="R45" s="178"/>
      <c r="S45" s="178" t="s">
        <v>481</v>
      </c>
      <c r="T45" s="179" t="s">
        <v>267</v>
      </c>
      <c r="U45" s="157">
        <v>0</v>
      </c>
      <c r="V45" s="157">
        <f>ROUND(E45*U45,2)</f>
        <v>0</v>
      </c>
      <c r="W45" s="157"/>
      <c r="X45" s="157" t="s">
        <v>312</v>
      </c>
      <c r="Y45" s="157" t="s">
        <v>269</v>
      </c>
      <c r="Z45" s="146"/>
      <c r="AA45" s="146"/>
      <c r="AB45" s="146"/>
      <c r="AC45" s="146"/>
      <c r="AD45" s="146"/>
      <c r="AE45" s="146"/>
      <c r="AF45" s="146"/>
      <c r="AG45" s="146" t="s">
        <v>1231</v>
      </c>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2">
      <c r="A46" s="153"/>
      <c r="B46" s="154"/>
      <c r="C46" s="282" t="s">
        <v>1582</v>
      </c>
      <c r="D46" s="283"/>
      <c r="E46" s="283"/>
      <c r="F46" s="283"/>
      <c r="G46" s="283"/>
      <c r="H46" s="157"/>
      <c r="I46" s="157"/>
      <c r="J46" s="157"/>
      <c r="K46" s="157"/>
      <c r="L46" s="157"/>
      <c r="M46" s="157"/>
      <c r="N46" s="156"/>
      <c r="O46" s="156"/>
      <c r="P46" s="156"/>
      <c r="Q46" s="156"/>
      <c r="R46" s="157"/>
      <c r="S46" s="157"/>
      <c r="T46" s="157"/>
      <c r="U46" s="157"/>
      <c r="V46" s="157"/>
      <c r="W46" s="157"/>
      <c r="X46" s="157"/>
      <c r="Y46" s="157"/>
      <c r="Z46" s="146"/>
      <c r="AA46" s="146"/>
      <c r="AB46" s="146"/>
      <c r="AC46" s="146"/>
      <c r="AD46" s="146"/>
      <c r="AE46" s="146"/>
      <c r="AF46" s="146"/>
      <c r="AG46" s="146" t="s">
        <v>278</v>
      </c>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ht="45" outlineLevel="3">
      <c r="A47" s="153"/>
      <c r="B47" s="154"/>
      <c r="C47" s="291" t="s">
        <v>1583</v>
      </c>
      <c r="D47" s="292"/>
      <c r="E47" s="292"/>
      <c r="F47" s="292"/>
      <c r="G47" s="292"/>
      <c r="H47" s="157"/>
      <c r="I47" s="157"/>
      <c r="J47" s="157"/>
      <c r="K47" s="157"/>
      <c r="L47" s="157"/>
      <c r="M47" s="157"/>
      <c r="N47" s="156"/>
      <c r="O47" s="156"/>
      <c r="P47" s="156"/>
      <c r="Q47" s="156"/>
      <c r="R47" s="157"/>
      <c r="S47" s="157"/>
      <c r="T47" s="157"/>
      <c r="U47" s="157"/>
      <c r="V47" s="157"/>
      <c r="W47" s="157"/>
      <c r="X47" s="157"/>
      <c r="Y47" s="157"/>
      <c r="Z47" s="146"/>
      <c r="AA47" s="146"/>
      <c r="AB47" s="146"/>
      <c r="AC47" s="146"/>
      <c r="AD47" s="146"/>
      <c r="AE47" s="146"/>
      <c r="AF47" s="146"/>
      <c r="AG47" s="146" t="s">
        <v>278</v>
      </c>
      <c r="AH47" s="146"/>
      <c r="AI47" s="146"/>
      <c r="AJ47" s="146"/>
      <c r="AK47" s="146"/>
      <c r="AL47" s="146"/>
      <c r="AM47" s="146"/>
      <c r="AN47" s="146"/>
      <c r="AO47" s="146"/>
      <c r="AP47" s="146"/>
      <c r="AQ47" s="146"/>
      <c r="AR47" s="146"/>
      <c r="AS47" s="146"/>
      <c r="AT47" s="146"/>
      <c r="AU47" s="146"/>
      <c r="AV47" s="146"/>
      <c r="AW47" s="146"/>
      <c r="AX47" s="146"/>
      <c r="AY47" s="146"/>
      <c r="AZ47" s="146"/>
      <c r="BA47" s="187" t="str">
        <f>C47</f>
        <v>Pro přívod čerstvé vody do bazénu, jsou ve dně bazénu zabudovány kanály s odnímatelnými poklopy (zajišťující jednoduchou údržbu a čištění) s prolisovanými vstřikovacími tryskami, provedení komplet z nerezové oceli. Těsnění mezi dnovým kanálem a krytem je z elastického pryžového materiálu. Tento profil se na lem krytu přisvorkuje a konce těsnícího profilu se přilepí. Upevnění krytů musí zajišťovat snadnou opětovnou montáž i demontáž, pomoci montážního klíče.</v>
      </c>
      <c r="BB47" s="146"/>
      <c r="BC47" s="146"/>
      <c r="BD47" s="146"/>
      <c r="BE47" s="146"/>
      <c r="BF47" s="146"/>
      <c r="BG47" s="146"/>
      <c r="BH47" s="146"/>
    </row>
    <row r="48" spans="1:60" ht="78.75" outlineLevel="3">
      <c r="A48" s="153"/>
      <c r="B48" s="154"/>
      <c r="C48" s="291" t="s">
        <v>1584</v>
      </c>
      <c r="D48" s="292"/>
      <c r="E48" s="292"/>
      <c r="F48" s="292"/>
      <c r="G48" s="292"/>
      <c r="H48" s="157"/>
      <c r="I48" s="157"/>
      <c r="J48" s="157"/>
      <c r="K48" s="157"/>
      <c r="L48" s="157"/>
      <c r="M48" s="157"/>
      <c r="N48" s="156"/>
      <c r="O48" s="156"/>
      <c r="P48" s="156"/>
      <c r="Q48" s="156"/>
      <c r="R48" s="157"/>
      <c r="S48" s="157"/>
      <c r="T48" s="157"/>
      <c r="U48" s="157"/>
      <c r="V48" s="157"/>
      <c r="W48" s="157"/>
      <c r="X48" s="157"/>
      <c r="Y48" s="157"/>
      <c r="Z48" s="146"/>
      <c r="AA48" s="146"/>
      <c r="AB48" s="146"/>
      <c r="AC48" s="146"/>
      <c r="AD48" s="146"/>
      <c r="AE48" s="146"/>
      <c r="AF48" s="146"/>
      <c r="AG48" s="146" t="s">
        <v>278</v>
      </c>
      <c r="AH48" s="146"/>
      <c r="AI48" s="146"/>
      <c r="AJ48" s="146"/>
      <c r="AK48" s="146"/>
      <c r="AL48" s="146"/>
      <c r="AM48" s="146"/>
      <c r="AN48" s="146"/>
      <c r="AO48" s="146"/>
      <c r="AP48" s="146"/>
      <c r="AQ48" s="146"/>
      <c r="AR48" s="146"/>
      <c r="AS48" s="146"/>
      <c r="AT48" s="146"/>
      <c r="AU48" s="146"/>
      <c r="AV48" s="146"/>
      <c r="AW48" s="146"/>
      <c r="AX48" s="146"/>
      <c r="AY48" s="146"/>
      <c r="AZ48" s="146"/>
      <c r="BA48" s="187" t="str">
        <f>C48</f>
        <v>Povrchy krytů dnových kanálů musí mít stejný design a povrch jako okolní dno v bazénu. Kryty musí být vyrobeny v takové délce, aby s nimi byla snadná manipulace a musí mít tuhou a stabilní konstrukci. Tvar kanálů a krytů kanálů, samotné provedení a průřez kanálů včetně napojení na cirkulační systém bazénové vody musí odpovídat platné PD. Množství proudící vody (tlak) vody nesmí překročit 0,03 MPa. Z bezpečnostního hlediska musí být veškeré pohledové plochy kanálu i krytu zaobleny bez ostrých hran a nerovností. Musí být dodrženy bezpečnostně technické požadavky dle ČSN EN 13451 zejména část 1/3  (např. doklad o kontrole zachycování vlasů). Vstřikovací trysky musí být v jedné rovině se dnem bazénu. Rozdělení a dimenze trysek musí odpovídat vyváženým hydraulickým poměrům tak, aby bylo zamezeno vzniku mrtvých zón v prostoru bazénového tělesa. Provedení bude doloženo technickým listem.</v>
      </c>
      <c r="BB48" s="146"/>
      <c r="BC48" s="146"/>
      <c r="BD48" s="146"/>
      <c r="BE48" s="146"/>
      <c r="BF48" s="146"/>
      <c r="BG48" s="146"/>
      <c r="BH48" s="146"/>
    </row>
    <row r="49" spans="1:60" outlineLevel="1">
      <c r="A49" s="173">
        <v>12</v>
      </c>
      <c r="B49" s="174" t="s">
        <v>1585</v>
      </c>
      <c r="C49" s="190" t="s">
        <v>1586</v>
      </c>
      <c r="D49" s="175" t="s">
        <v>646</v>
      </c>
      <c r="E49" s="176">
        <v>4</v>
      </c>
      <c r="F49" s="177"/>
      <c r="G49" s="178">
        <f>ROUND(E49*F49,2)</f>
        <v>0</v>
      </c>
      <c r="H49" s="177"/>
      <c r="I49" s="178">
        <f>ROUND(E49*H49,2)</f>
        <v>0</v>
      </c>
      <c r="J49" s="177"/>
      <c r="K49" s="178">
        <f>ROUND(E49*J49,2)</f>
        <v>0</v>
      </c>
      <c r="L49" s="178">
        <v>21</v>
      </c>
      <c r="M49" s="178">
        <f>G49*(1+L49/100)</f>
        <v>0</v>
      </c>
      <c r="N49" s="176">
        <v>0</v>
      </c>
      <c r="O49" s="176">
        <f>ROUND(E49*N49,2)</f>
        <v>0</v>
      </c>
      <c r="P49" s="176">
        <v>0</v>
      </c>
      <c r="Q49" s="176">
        <f>ROUND(E49*P49,2)</f>
        <v>0</v>
      </c>
      <c r="R49" s="178"/>
      <c r="S49" s="178" t="s">
        <v>481</v>
      </c>
      <c r="T49" s="179" t="s">
        <v>267</v>
      </c>
      <c r="U49" s="157">
        <v>0</v>
      </c>
      <c r="V49" s="157">
        <f>ROUND(E49*U49,2)</f>
        <v>0</v>
      </c>
      <c r="W49" s="157"/>
      <c r="X49" s="157" t="s">
        <v>380</v>
      </c>
      <c r="Y49" s="157" t="s">
        <v>269</v>
      </c>
      <c r="Z49" s="146"/>
      <c r="AA49" s="146"/>
      <c r="AB49" s="146"/>
      <c r="AC49" s="146"/>
      <c r="AD49" s="146"/>
      <c r="AE49" s="146"/>
      <c r="AF49" s="146"/>
      <c r="AG49" s="146" t="s">
        <v>1222</v>
      </c>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2">
      <c r="A50" s="153"/>
      <c r="B50" s="154"/>
      <c r="C50" s="282" t="s">
        <v>1586</v>
      </c>
      <c r="D50" s="283"/>
      <c r="E50" s="283"/>
      <c r="F50" s="283"/>
      <c r="G50" s="283"/>
      <c r="H50" s="157"/>
      <c r="I50" s="157"/>
      <c r="J50" s="157"/>
      <c r="K50" s="157"/>
      <c r="L50" s="157"/>
      <c r="M50" s="157"/>
      <c r="N50" s="156"/>
      <c r="O50" s="156"/>
      <c r="P50" s="156"/>
      <c r="Q50" s="156"/>
      <c r="R50" s="157"/>
      <c r="S50" s="157"/>
      <c r="T50" s="157"/>
      <c r="U50" s="157"/>
      <c r="V50" s="157"/>
      <c r="W50" s="157"/>
      <c r="X50" s="157"/>
      <c r="Y50" s="157"/>
      <c r="Z50" s="146"/>
      <c r="AA50" s="146"/>
      <c r="AB50" s="146"/>
      <c r="AC50" s="146"/>
      <c r="AD50" s="146"/>
      <c r="AE50" s="146"/>
      <c r="AF50" s="146"/>
      <c r="AG50" s="146" t="s">
        <v>278</v>
      </c>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ht="56.25" outlineLevel="3">
      <c r="A51" s="153"/>
      <c r="B51" s="154"/>
      <c r="C51" s="291" t="s">
        <v>1684</v>
      </c>
      <c r="D51" s="292"/>
      <c r="E51" s="292"/>
      <c r="F51" s="292"/>
      <c r="G51" s="292"/>
      <c r="H51" s="157"/>
      <c r="I51" s="157"/>
      <c r="J51" s="157"/>
      <c r="K51" s="157"/>
      <c r="L51" s="157"/>
      <c r="M51" s="157"/>
      <c r="N51" s="156"/>
      <c r="O51" s="156"/>
      <c r="P51" s="156"/>
      <c r="Q51" s="156"/>
      <c r="R51" s="157"/>
      <c r="S51" s="157"/>
      <c r="T51" s="157"/>
      <c r="U51" s="157"/>
      <c r="V51" s="157"/>
      <c r="W51" s="157"/>
      <c r="X51" s="157"/>
      <c r="Y51" s="157"/>
      <c r="Z51" s="146"/>
      <c r="AA51" s="146"/>
      <c r="AB51" s="146"/>
      <c r="AC51" s="146"/>
      <c r="AD51" s="146"/>
      <c r="AE51" s="146"/>
      <c r="AF51" s="146"/>
      <c r="AG51" s="146" t="s">
        <v>278</v>
      </c>
      <c r="AH51" s="146"/>
      <c r="AI51" s="146"/>
      <c r="AJ51" s="146"/>
      <c r="AK51" s="146"/>
      <c r="AL51" s="146"/>
      <c r="AM51" s="146"/>
      <c r="AN51" s="146"/>
      <c r="AO51" s="146"/>
      <c r="AP51" s="146"/>
      <c r="AQ51" s="146"/>
      <c r="AR51" s="146"/>
      <c r="AS51" s="146"/>
      <c r="AT51" s="146"/>
      <c r="AU51" s="146"/>
      <c r="AV51" s="146"/>
      <c r="AW51" s="146"/>
      <c r="AX51" s="146"/>
      <c r="AY51" s="146"/>
      <c r="AZ51" s="146"/>
      <c r="BA51" s="187" t="str">
        <f>C51</f>
        <v>Jedná se o závěrnou část dnového krytu kanálu.  Kryt čisticího otvoru s tryskami je upevněn k otvoru dnového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anebo na ni kolmá.</v>
      </c>
      <c r="BB51" s="146"/>
      <c r="BC51" s="146"/>
      <c r="BD51" s="146"/>
      <c r="BE51" s="146"/>
      <c r="BF51" s="146"/>
      <c r="BG51" s="146"/>
      <c r="BH51" s="146"/>
    </row>
    <row r="52" spans="1:60" ht="33.75" outlineLevel="3">
      <c r="A52" s="153"/>
      <c r="B52" s="154"/>
      <c r="C52" s="291" t="s">
        <v>1587</v>
      </c>
      <c r="D52" s="292"/>
      <c r="E52" s="292"/>
      <c r="F52" s="292"/>
      <c r="G52" s="292"/>
      <c r="H52" s="157"/>
      <c r="I52" s="157"/>
      <c r="J52" s="157"/>
      <c r="K52" s="157"/>
      <c r="L52" s="157"/>
      <c r="M52" s="157"/>
      <c r="N52" s="156"/>
      <c r="O52" s="156"/>
      <c r="P52" s="156"/>
      <c r="Q52" s="156"/>
      <c r="R52" s="157"/>
      <c r="S52" s="157"/>
      <c r="T52" s="157"/>
      <c r="U52" s="157"/>
      <c r="V52" s="157"/>
      <c r="W52" s="157"/>
      <c r="X52" s="157"/>
      <c r="Y52" s="157"/>
      <c r="Z52" s="146"/>
      <c r="AA52" s="146"/>
      <c r="AB52" s="146"/>
      <c r="AC52" s="146"/>
      <c r="AD52" s="146"/>
      <c r="AE52" s="146"/>
      <c r="AF52" s="146"/>
      <c r="AG52" s="146" t="s">
        <v>278</v>
      </c>
      <c r="AH52" s="146"/>
      <c r="AI52" s="146"/>
      <c r="AJ52" s="146"/>
      <c r="AK52" s="146"/>
      <c r="AL52" s="146"/>
      <c r="AM52" s="146"/>
      <c r="AN52" s="146"/>
      <c r="AO52" s="146"/>
      <c r="AP52" s="146"/>
      <c r="AQ52" s="146"/>
      <c r="AR52" s="146"/>
      <c r="AS52" s="146"/>
      <c r="AT52" s="146"/>
      <c r="AU52" s="146"/>
      <c r="AV52" s="146"/>
      <c r="AW52" s="146"/>
      <c r="AX52" s="146"/>
      <c r="AY52" s="146"/>
      <c r="AZ52" s="146"/>
      <c r="BA52" s="187" t="str">
        <f>C52</f>
        <v>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 bezšroubového rychlouzávěru krytu čistící části. Provedení bude doloženo technickým listem.</v>
      </c>
      <c r="BB52" s="146"/>
      <c r="BC52" s="146"/>
      <c r="BD52" s="146"/>
      <c r="BE52" s="146"/>
      <c r="BF52" s="146"/>
      <c r="BG52" s="146"/>
      <c r="BH52" s="146"/>
    </row>
    <row r="53" spans="1:60" outlineLevel="1">
      <c r="A53" s="173">
        <v>13</v>
      </c>
      <c r="B53" s="174" t="s">
        <v>1588</v>
      </c>
      <c r="C53" s="190" t="s">
        <v>1589</v>
      </c>
      <c r="D53" s="175" t="s">
        <v>646</v>
      </c>
      <c r="E53" s="176">
        <v>5</v>
      </c>
      <c r="F53" s="177"/>
      <c r="G53" s="178">
        <f>ROUND(E53*F53,2)</f>
        <v>0</v>
      </c>
      <c r="H53" s="177"/>
      <c r="I53" s="178">
        <f>ROUND(E53*H53,2)</f>
        <v>0</v>
      </c>
      <c r="J53" s="177"/>
      <c r="K53" s="178">
        <f>ROUND(E53*J53,2)</f>
        <v>0</v>
      </c>
      <c r="L53" s="178">
        <v>21</v>
      </c>
      <c r="M53" s="178">
        <f>G53*(1+L53/100)</f>
        <v>0</v>
      </c>
      <c r="N53" s="176">
        <v>0</v>
      </c>
      <c r="O53" s="176">
        <f>ROUND(E53*N53,2)</f>
        <v>0</v>
      </c>
      <c r="P53" s="176">
        <v>0</v>
      </c>
      <c r="Q53" s="176">
        <f>ROUND(E53*P53,2)</f>
        <v>0</v>
      </c>
      <c r="R53" s="178"/>
      <c r="S53" s="178" t="s">
        <v>481</v>
      </c>
      <c r="T53" s="179" t="s">
        <v>267</v>
      </c>
      <c r="U53" s="157">
        <v>0</v>
      </c>
      <c r="V53" s="157">
        <f>ROUND(E53*U53,2)</f>
        <v>0</v>
      </c>
      <c r="W53" s="157"/>
      <c r="X53" s="157" t="s">
        <v>380</v>
      </c>
      <c r="Y53" s="157" t="s">
        <v>269</v>
      </c>
      <c r="Z53" s="146"/>
      <c r="AA53" s="146"/>
      <c r="AB53" s="146"/>
      <c r="AC53" s="146"/>
      <c r="AD53" s="146"/>
      <c r="AE53" s="146"/>
      <c r="AF53" s="146"/>
      <c r="AG53" s="146" t="s">
        <v>1222</v>
      </c>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outlineLevel="2">
      <c r="A54" s="153"/>
      <c r="B54" s="154"/>
      <c r="C54" s="282" t="s">
        <v>1589</v>
      </c>
      <c r="D54" s="283"/>
      <c r="E54" s="283"/>
      <c r="F54" s="283"/>
      <c r="G54" s="283"/>
      <c r="H54" s="157"/>
      <c r="I54" s="157"/>
      <c r="J54" s="157"/>
      <c r="K54" s="157"/>
      <c r="L54" s="157"/>
      <c r="M54" s="157"/>
      <c r="N54" s="156"/>
      <c r="O54" s="156"/>
      <c r="P54" s="156"/>
      <c r="Q54" s="156"/>
      <c r="R54" s="157"/>
      <c r="S54" s="157"/>
      <c r="T54" s="157"/>
      <c r="U54" s="157"/>
      <c r="V54" s="157"/>
      <c r="W54" s="157"/>
      <c r="X54" s="157"/>
      <c r="Y54" s="157"/>
      <c r="Z54" s="146"/>
      <c r="AA54" s="146"/>
      <c r="AB54" s="146"/>
      <c r="AC54" s="146"/>
      <c r="AD54" s="146"/>
      <c r="AE54" s="146"/>
      <c r="AF54" s="146"/>
      <c r="AG54" s="146" t="s">
        <v>278</v>
      </c>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row>
    <row r="55" spans="1:60" ht="101.25" outlineLevel="3">
      <c r="A55" s="153"/>
      <c r="B55" s="154"/>
      <c r="C55" s="291" t="s">
        <v>1590</v>
      </c>
      <c r="D55" s="292"/>
      <c r="E55" s="292"/>
      <c r="F55" s="292"/>
      <c r="G55" s="292"/>
      <c r="H55" s="157"/>
      <c r="I55" s="157"/>
      <c r="J55" s="157"/>
      <c r="K55" s="157"/>
      <c r="L55" s="157"/>
      <c r="M55" s="157"/>
      <c r="N55" s="156"/>
      <c r="O55" s="156"/>
      <c r="P55" s="156"/>
      <c r="Q55" s="156"/>
      <c r="R55" s="157"/>
      <c r="S55" s="157"/>
      <c r="T55" s="157"/>
      <c r="U55" s="157"/>
      <c r="V55" s="157"/>
      <c r="W55" s="157"/>
      <c r="X55" s="157"/>
      <c r="Y55" s="157"/>
      <c r="Z55" s="146"/>
      <c r="AA55" s="146"/>
      <c r="AB55" s="146"/>
      <c r="AC55" s="146"/>
      <c r="AD55" s="146"/>
      <c r="AE55" s="146"/>
      <c r="AF55" s="146"/>
      <c r="AG55" s="146" t="s">
        <v>278</v>
      </c>
      <c r="AH55" s="146"/>
      <c r="AI55" s="146"/>
      <c r="AJ55" s="146"/>
      <c r="AK55" s="146"/>
      <c r="AL55" s="146"/>
      <c r="AM55" s="146"/>
      <c r="AN55" s="146"/>
      <c r="AO55" s="146"/>
      <c r="AP55" s="146"/>
      <c r="AQ55" s="146"/>
      <c r="AR55" s="146"/>
      <c r="AS55" s="146"/>
      <c r="AT55" s="146"/>
      <c r="AU55" s="146"/>
      <c r="AV55" s="146"/>
      <c r="AW55" s="146"/>
      <c r="AX55" s="146"/>
      <c r="AY55" s="146"/>
      <c r="AZ55" s="146"/>
      <c r="BA55" s="187" t="str">
        <f>C55</f>
        <v>Pro přívod čisté vody do bazénu, jsou ve dně bazénu zabudovány dnové vtokové trysky fungující na principu dnových kanálů. Kryt dnové trysky je odnímatelný, těsnost zaručena přisvorkovaným těsnícím profilem z elastického materiálu. Horní strana trysky musí být ve stejné úrovni se dnem bazénu. Tlak na trysce nesmí přesáhnout hodnotu 0,03 MPa. Z bezpečnostního hlediska musí být veškeré pohledové plochy dnové trysky i krytu zaobleny bez ostrých hran a nerovností. Musí být dodrženy bezpečnostně technické požadavky dle ČSN EN 13451 část 1/3 (např. doklad o kontrole zachycování vlasů). Způsob napojení dnových trysek na cirkulační systém bazénové vody dle PD. Kryt s tryskami je upevněn k otvoru vtokové trysky pomocí bezšroubového rychlouzávěru, který zajistí obsluze bazénů rychlé a snadné otevírání a zavírání. Uzávěr krytu je možné snadno ovládat /otevírat/ i v případě nevypuštěného bazénu. Konstrukce dílce umožňuje uzavření krytu pouze jeho zatlačením předepsanou silou k otvoru dnového kanálu a trvale zajišťuje stabilizaci polohy uzávěru pomocí vahadlového mechanismu. Požadavek na doložení technického listu bezšroubového rychlouzávěru.</v>
      </c>
      <c r="BB55" s="146"/>
      <c r="BC55" s="146"/>
      <c r="BD55" s="146"/>
      <c r="BE55" s="146"/>
      <c r="BF55" s="146"/>
      <c r="BG55" s="146"/>
      <c r="BH55" s="146"/>
    </row>
    <row r="56" spans="1:60" outlineLevel="1">
      <c r="A56" s="173">
        <v>14</v>
      </c>
      <c r="B56" s="174" t="s">
        <v>1591</v>
      </c>
      <c r="C56" s="190" t="s">
        <v>1592</v>
      </c>
      <c r="D56" s="175" t="s">
        <v>646</v>
      </c>
      <c r="E56" s="176">
        <v>6</v>
      </c>
      <c r="F56" s="177"/>
      <c r="G56" s="178">
        <f>ROUND(E56*F56,2)</f>
        <v>0</v>
      </c>
      <c r="H56" s="177"/>
      <c r="I56" s="178">
        <f>ROUND(E56*H56,2)</f>
        <v>0</v>
      </c>
      <c r="J56" s="177"/>
      <c r="K56" s="178">
        <f>ROUND(E56*J56,2)</f>
        <v>0</v>
      </c>
      <c r="L56" s="178">
        <v>21</v>
      </c>
      <c r="M56" s="178">
        <f>G56*(1+L56/100)</f>
        <v>0</v>
      </c>
      <c r="N56" s="176">
        <v>0</v>
      </c>
      <c r="O56" s="176">
        <f>ROUND(E56*N56,2)</f>
        <v>0</v>
      </c>
      <c r="P56" s="176">
        <v>0</v>
      </c>
      <c r="Q56" s="176">
        <f>ROUND(E56*P56,2)</f>
        <v>0</v>
      </c>
      <c r="R56" s="178"/>
      <c r="S56" s="178" t="s">
        <v>481</v>
      </c>
      <c r="T56" s="179" t="s">
        <v>267</v>
      </c>
      <c r="U56" s="157">
        <v>0</v>
      </c>
      <c r="V56" s="157">
        <f>ROUND(E56*U56,2)</f>
        <v>0</v>
      </c>
      <c r="W56" s="157"/>
      <c r="X56" s="157" t="s">
        <v>380</v>
      </c>
      <c r="Y56" s="157" t="s">
        <v>269</v>
      </c>
      <c r="Z56" s="146"/>
      <c r="AA56" s="146"/>
      <c r="AB56" s="146"/>
      <c r="AC56" s="146"/>
      <c r="AD56" s="146"/>
      <c r="AE56" s="146"/>
      <c r="AF56" s="146"/>
      <c r="AG56" s="146" t="s">
        <v>1222</v>
      </c>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outlineLevel="2">
      <c r="A57" s="153"/>
      <c r="B57" s="154"/>
      <c r="C57" s="282" t="s">
        <v>1592</v>
      </c>
      <c r="D57" s="283"/>
      <c r="E57" s="283"/>
      <c r="F57" s="283"/>
      <c r="G57" s="283"/>
      <c r="H57" s="157"/>
      <c r="I57" s="157"/>
      <c r="J57" s="157"/>
      <c r="K57" s="157"/>
      <c r="L57" s="157"/>
      <c r="M57" s="157"/>
      <c r="N57" s="156"/>
      <c r="O57" s="156"/>
      <c r="P57" s="156"/>
      <c r="Q57" s="156"/>
      <c r="R57" s="157"/>
      <c r="S57" s="157"/>
      <c r="T57" s="157"/>
      <c r="U57" s="157"/>
      <c r="V57" s="157"/>
      <c r="W57" s="157"/>
      <c r="X57" s="157"/>
      <c r="Y57" s="157"/>
      <c r="Z57" s="146"/>
      <c r="AA57" s="146"/>
      <c r="AB57" s="146"/>
      <c r="AC57" s="146"/>
      <c r="AD57" s="146"/>
      <c r="AE57" s="146"/>
      <c r="AF57" s="146"/>
      <c r="AG57" s="146" t="s">
        <v>278</v>
      </c>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row>
    <row r="58" spans="1:60" ht="45" outlineLevel="3">
      <c r="A58" s="153"/>
      <c r="B58" s="154"/>
      <c r="C58" s="291" t="s">
        <v>1593</v>
      </c>
      <c r="D58" s="292"/>
      <c r="E58" s="292"/>
      <c r="F58" s="292"/>
      <c r="G58" s="292"/>
      <c r="H58" s="157"/>
      <c r="I58" s="157"/>
      <c r="J58" s="157"/>
      <c r="K58" s="157"/>
      <c r="L58" s="157"/>
      <c r="M58" s="157"/>
      <c r="N58" s="156"/>
      <c r="O58" s="156"/>
      <c r="P58" s="156"/>
      <c r="Q58" s="156"/>
      <c r="R58" s="157"/>
      <c r="S58" s="157"/>
      <c r="T58" s="157"/>
      <c r="U58" s="157"/>
      <c r="V58" s="157"/>
      <c r="W58" s="157"/>
      <c r="X58" s="157"/>
      <c r="Y58" s="157"/>
      <c r="Z58" s="146"/>
      <c r="AA58" s="146"/>
      <c r="AB58" s="146"/>
      <c r="AC58" s="146"/>
      <c r="AD58" s="146"/>
      <c r="AE58" s="146"/>
      <c r="AF58" s="146"/>
      <c r="AG58" s="146" t="s">
        <v>278</v>
      </c>
      <c r="AH58" s="146"/>
      <c r="AI58" s="146"/>
      <c r="AJ58" s="146"/>
      <c r="AK58" s="146"/>
      <c r="AL58" s="146"/>
      <c r="AM58" s="146"/>
      <c r="AN58" s="146"/>
      <c r="AO58" s="146"/>
      <c r="AP58" s="146"/>
      <c r="AQ58" s="146"/>
      <c r="AR58" s="146"/>
      <c r="AS58" s="146"/>
      <c r="AT58" s="146"/>
      <c r="AU58" s="146"/>
      <c r="AV58" s="146"/>
      <c r="AW58" s="146"/>
      <c r="AX58" s="146"/>
      <c r="AY58" s="146"/>
      <c r="AZ58" s="146"/>
      <c r="BA58" s="187" t="str">
        <f>C58</f>
        <v>Slouží k plynulému odvodu bazénové vody z přelivného žlábku, jeho umístění a dimenze musí odpovídat hydraulickým poměrům v bazénu. Prohloubení v místě odtoku včetně odvodního potrubí do vzdálenosti 0,50 m od hrany bazénu, ukončeného lemem a přírubou musí odpovídat platné PD a ČSN EN 1092-1. U venkovních bazénů je odtok standardně opatřen krytem proti vniknutí nežádoucích předmětů do cirkulačního systému.</v>
      </c>
      <c r="BB58" s="146"/>
      <c r="BC58" s="146"/>
      <c r="BD58" s="146"/>
      <c r="BE58" s="146"/>
      <c r="BF58" s="146"/>
      <c r="BG58" s="146"/>
      <c r="BH58" s="146"/>
    </row>
    <row r="59" spans="1:60" outlineLevel="1">
      <c r="A59" s="173">
        <v>15</v>
      </c>
      <c r="B59" s="174" t="s">
        <v>1594</v>
      </c>
      <c r="C59" s="190" t="s">
        <v>1595</v>
      </c>
      <c r="D59" s="175" t="s">
        <v>646</v>
      </c>
      <c r="E59" s="176">
        <v>6</v>
      </c>
      <c r="F59" s="177"/>
      <c r="G59" s="178">
        <f>ROUND(E59*F59,2)</f>
        <v>0</v>
      </c>
      <c r="H59" s="177"/>
      <c r="I59" s="178">
        <f>ROUND(E59*H59,2)</f>
        <v>0</v>
      </c>
      <c r="J59" s="177"/>
      <c r="K59" s="178">
        <f>ROUND(E59*J59,2)</f>
        <v>0</v>
      </c>
      <c r="L59" s="178">
        <v>21</v>
      </c>
      <c r="M59" s="178">
        <f>G59*(1+L59/100)</f>
        <v>0</v>
      </c>
      <c r="N59" s="176">
        <v>0</v>
      </c>
      <c r="O59" s="176">
        <f>ROUND(E59*N59,2)</f>
        <v>0</v>
      </c>
      <c r="P59" s="176">
        <v>0</v>
      </c>
      <c r="Q59" s="176">
        <f>ROUND(E59*P59,2)</f>
        <v>0</v>
      </c>
      <c r="R59" s="178"/>
      <c r="S59" s="178" t="s">
        <v>481</v>
      </c>
      <c r="T59" s="179" t="s">
        <v>267</v>
      </c>
      <c r="U59" s="157">
        <v>0</v>
      </c>
      <c r="V59" s="157">
        <f>ROUND(E59*U59,2)</f>
        <v>0</v>
      </c>
      <c r="W59" s="157"/>
      <c r="X59" s="157" t="s">
        <v>380</v>
      </c>
      <c r="Y59" s="157" t="s">
        <v>269</v>
      </c>
      <c r="Z59" s="146"/>
      <c r="AA59" s="146"/>
      <c r="AB59" s="146"/>
      <c r="AC59" s="146"/>
      <c r="AD59" s="146"/>
      <c r="AE59" s="146"/>
      <c r="AF59" s="146"/>
      <c r="AG59" s="146" t="s">
        <v>1222</v>
      </c>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outlineLevel="2">
      <c r="A60" s="153"/>
      <c r="B60" s="154"/>
      <c r="C60" s="282" t="s">
        <v>1595</v>
      </c>
      <c r="D60" s="283"/>
      <c r="E60" s="283"/>
      <c r="F60" s="283"/>
      <c r="G60" s="283"/>
      <c r="H60" s="157"/>
      <c r="I60" s="157"/>
      <c r="J60" s="157"/>
      <c r="K60" s="157"/>
      <c r="L60" s="157"/>
      <c r="M60" s="157"/>
      <c r="N60" s="156"/>
      <c r="O60" s="156"/>
      <c r="P60" s="156"/>
      <c r="Q60" s="156"/>
      <c r="R60" s="157"/>
      <c r="S60" s="157"/>
      <c r="T60" s="157"/>
      <c r="U60" s="157"/>
      <c r="V60" s="157"/>
      <c r="W60" s="157"/>
      <c r="X60" s="157"/>
      <c r="Y60" s="157"/>
      <c r="Z60" s="146"/>
      <c r="AA60" s="146"/>
      <c r="AB60" s="146"/>
      <c r="AC60" s="146"/>
      <c r="AD60" s="146"/>
      <c r="AE60" s="146"/>
      <c r="AF60" s="146"/>
      <c r="AG60" s="146" t="s">
        <v>278</v>
      </c>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row>
    <row r="61" spans="1:60" ht="22.5" outlineLevel="3">
      <c r="A61" s="153"/>
      <c r="B61" s="154"/>
      <c r="C61" s="291" t="s">
        <v>1596</v>
      </c>
      <c r="D61" s="292"/>
      <c r="E61" s="292"/>
      <c r="F61" s="292"/>
      <c r="G61" s="292"/>
      <c r="H61" s="157"/>
      <c r="I61" s="157"/>
      <c r="J61" s="157"/>
      <c r="K61" s="157"/>
      <c r="L61" s="157"/>
      <c r="M61" s="157"/>
      <c r="N61" s="156"/>
      <c r="O61" s="156"/>
      <c r="P61" s="156"/>
      <c r="Q61" s="156"/>
      <c r="R61" s="157"/>
      <c r="S61" s="157"/>
      <c r="T61" s="157"/>
      <c r="U61" s="157"/>
      <c r="V61" s="157"/>
      <c r="W61" s="157"/>
      <c r="X61" s="157"/>
      <c r="Y61" s="157"/>
      <c r="Z61" s="146"/>
      <c r="AA61" s="146"/>
      <c r="AB61" s="146"/>
      <c r="AC61" s="146"/>
      <c r="AD61" s="146"/>
      <c r="AE61" s="146"/>
      <c r="AF61" s="146"/>
      <c r="AG61" s="146" t="s">
        <v>278</v>
      </c>
      <c r="AH61" s="146"/>
      <c r="AI61" s="146"/>
      <c r="AJ61" s="146"/>
      <c r="AK61" s="146"/>
      <c r="AL61" s="146"/>
      <c r="AM61" s="146"/>
      <c r="AN61" s="146"/>
      <c r="AO61" s="146"/>
      <c r="AP61" s="146"/>
      <c r="AQ61" s="146"/>
      <c r="AR61" s="146"/>
      <c r="AS61" s="146"/>
      <c r="AT61" s="146"/>
      <c r="AU61" s="146"/>
      <c r="AV61" s="146"/>
      <c r="AW61" s="146"/>
      <c r="AX61" s="146"/>
      <c r="AY61" s="146"/>
      <c r="AZ61" s="146"/>
      <c r="BA61" s="187" t="str">
        <f>C61</f>
        <v>Slouží ke snížení propadu hrubých nečistot do odtoku ze žlábku. Je tvořený perforovaným nerezovým plechem tvarově uzpůsobeným odtoku ze žlábku.</v>
      </c>
      <c r="BB61" s="146"/>
      <c r="BC61" s="146"/>
      <c r="BD61" s="146"/>
      <c r="BE61" s="146"/>
      <c r="BF61" s="146"/>
      <c r="BG61" s="146"/>
      <c r="BH61" s="146"/>
    </row>
    <row r="62" spans="1:60" outlineLevel="1">
      <c r="A62" s="173">
        <v>16</v>
      </c>
      <c r="B62" s="174" t="s">
        <v>1597</v>
      </c>
      <c r="C62" s="190" t="s">
        <v>1598</v>
      </c>
      <c r="D62" s="175" t="s">
        <v>646</v>
      </c>
      <c r="E62" s="176">
        <v>3</v>
      </c>
      <c r="F62" s="177"/>
      <c r="G62" s="178">
        <f>ROUND(E62*F62,2)</f>
        <v>0</v>
      </c>
      <c r="H62" s="177"/>
      <c r="I62" s="178">
        <f>ROUND(E62*H62,2)</f>
        <v>0</v>
      </c>
      <c r="J62" s="177"/>
      <c r="K62" s="178">
        <f>ROUND(E62*J62,2)</f>
        <v>0</v>
      </c>
      <c r="L62" s="178">
        <v>21</v>
      </c>
      <c r="M62" s="178">
        <f>G62*(1+L62/100)</f>
        <v>0</v>
      </c>
      <c r="N62" s="176">
        <v>0</v>
      </c>
      <c r="O62" s="176">
        <f>ROUND(E62*N62,2)</f>
        <v>0</v>
      </c>
      <c r="P62" s="176">
        <v>0</v>
      </c>
      <c r="Q62" s="176">
        <f>ROUND(E62*P62,2)</f>
        <v>0</v>
      </c>
      <c r="R62" s="178"/>
      <c r="S62" s="178" t="s">
        <v>481</v>
      </c>
      <c r="T62" s="179" t="s">
        <v>267</v>
      </c>
      <c r="U62" s="157">
        <v>0</v>
      </c>
      <c r="V62" s="157">
        <f>ROUND(E62*U62,2)</f>
        <v>0</v>
      </c>
      <c r="W62" s="157"/>
      <c r="X62" s="157" t="s">
        <v>380</v>
      </c>
      <c r="Y62" s="157" t="s">
        <v>269</v>
      </c>
      <c r="Z62" s="146"/>
      <c r="AA62" s="146"/>
      <c r="AB62" s="146"/>
      <c r="AC62" s="146"/>
      <c r="AD62" s="146"/>
      <c r="AE62" s="146"/>
      <c r="AF62" s="146"/>
      <c r="AG62" s="146" t="s">
        <v>1222</v>
      </c>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row>
    <row r="63" spans="1:60" outlineLevel="2">
      <c r="A63" s="153"/>
      <c r="B63" s="154"/>
      <c r="C63" s="282" t="s">
        <v>1598</v>
      </c>
      <c r="D63" s="283"/>
      <c r="E63" s="283"/>
      <c r="F63" s="283"/>
      <c r="G63" s="283"/>
      <c r="H63" s="157"/>
      <c r="I63" s="157"/>
      <c r="J63" s="157"/>
      <c r="K63" s="157"/>
      <c r="L63" s="157"/>
      <c r="M63" s="157"/>
      <c r="N63" s="156"/>
      <c r="O63" s="156"/>
      <c r="P63" s="156"/>
      <c r="Q63" s="156"/>
      <c r="R63" s="157"/>
      <c r="S63" s="157"/>
      <c r="T63" s="157"/>
      <c r="U63" s="157"/>
      <c r="V63" s="157"/>
      <c r="W63" s="157"/>
      <c r="X63" s="157"/>
      <c r="Y63" s="157"/>
      <c r="Z63" s="146"/>
      <c r="AA63" s="146"/>
      <c r="AB63" s="146"/>
      <c r="AC63" s="146"/>
      <c r="AD63" s="146"/>
      <c r="AE63" s="146"/>
      <c r="AF63" s="146"/>
      <c r="AG63" s="146" t="s">
        <v>278</v>
      </c>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row>
    <row r="64" spans="1:60" ht="45" outlineLevel="3">
      <c r="A64" s="153"/>
      <c r="B64" s="154"/>
      <c r="C64" s="291" t="s">
        <v>1599</v>
      </c>
      <c r="D64" s="292"/>
      <c r="E64" s="292"/>
      <c r="F64" s="292"/>
      <c r="G64" s="292"/>
      <c r="H64" s="157"/>
      <c r="I64" s="157"/>
      <c r="J64" s="157"/>
      <c r="K64" s="157"/>
      <c r="L64" s="157"/>
      <c r="M64" s="157"/>
      <c r="N64" s="156"/>
      <c r="O64" s="156"/>
      <c r="P64" s="156"/>
      <c r="Q64" s="156"/>
      <c r="R64" s="157"/>
      <c r="S64" s="157"/>
      <c r="T64" s="157"/>
      <c r="U64" s="157"/>
      <c r="V64" s="157"/>
      <c r="W64" s="157"/>
      <c r="X64" s="157"/>
      <c r="Y64" s="157"/>
      <c r="Z64" s="146"/>
      <c r="AA64" s="146"/>
      <c r="AB64" s="146"/>
      <c r="AC64" s="146"/>
      <c r="AD64" s="146"/>
      <c r="AE64" s="146"/>
      <c r="AF64" s="146"/>
      <c r="AG64" s="146" t="s">
        <v>278</v>
      </c>
      <c r="AH64" s="146"/>
      <c r="AI64" s="146"/>
      <c r="AJ64" s="146"/>
      <c r="AK64" s="146"/>
      <c r="AL64" s="146"/>
      <c r="AM64" s="146"/>
      <c r="AN64" s="146"/>
      <c r="AO64" s="146"/>
      <c r="AP64" s="146"/>
      <c r="AQ64" s="146"/>
      <c r="AR64" s="146"/>
      <c r="AS64" s="146"/>
      <c r="AT64" s="146"/>
      <c r="AU64" s="146"/>
      <c r="AV64" s="146"/>
      <c r="AW64" s="146"/>
      <c r="AX64" s="146"/>
      <c r="AY64" s="146"/>
      <c r="AZ64" s="146"/>
      <c r="BA64" s="187" t="str">
        <f>C64</f>
        <v>Zajišťuje bezpečné sání vody z bazénu pro nainstalované vodní atrakce. Velikost a tvar dle PD, skládá se z uzavřené krabicové konstrukce, pevně ukotvené k betonovému základu a navařené na bazénové dno. Kanál je opatřen demontovatelným bezpečnostním děrovaným krytem umístěným v úrovni dna bazénu s těsněním z elastického pryžového materiálu. Odvodní potrubí do vzdálenosti 0,50 m od hrany bazénu, ukončené lemem a přírubou musí odpovídat platné PD a ČSN EN 1092-1.</v>
      </c>
      <c r="BB64" s="146"/>
      <c r="BC64" s="146"/>
      <c r="BD64" s="146"/>
      <c r="BE64" s="146"/>
      <c r="BF64" s="146"/>
      <c r="BG64" s="146"/>
      <c r="BH64" s="146"/>
    </row>
    <row r="65" spans="1:60" ht="90" outlineLevel="3">
      <c r="A65" s="153"/>
      <c r="B65" s="154"/>
      <c r="C65" s="291" t="s">
        <v>1600</v>
      </c>
      <c r="D65" s="292"/>
      <c r="E65" s="292"/>
      <c r="F65" s="292"/>
      <c r="G65" s="292"/>
      <c r="H65" s="157"/>
      <c r="I65" s="157"/>
      <c r="J65" s="157"/>
      <c r="K65" s="157"/>
      <c r="L65" s="157"/>
      <c r="M65" s="157"/>
      <c r="N65" s="156"/>
      <c r="O65" s="156"/>
      <c r="P65" s="156"/>
      <c r="Q65" s="156"/>
      <c r="R65" s="157"/>
      <c r="S65" s="157"/>
      <c r="T65" s="157"/>
      <c r="U65" s="157"/>
      <c r="V65" s="157"/>
      <c r="W65" s="157"/>
      <c r="X65" s="157"/>
      <c r="Y65" s="157"/>
      <c r="Z65" s="146"/>
      <c r="AA65" s="146"/>
      <c r="AB65" s="146"/>
      <c r="AC65" s="146"/>
      <c r="AD65" s="146"/>
      <c r="AE65" s="146"/>
      <c r="AF65" s="146"/>
      <c r="AG65" s="146" t="s">
        <v>278</v>
      </c>
      <c r="AH65" s="146"/>
      <c r="AI65" s="146"/>
      <c r="AJ65" s="146"/>
      <c r="AK65" s="146"/>
      <c r="AL65" s="146"/>
      <c r="AM65" s="146"/>
      <c r="AN65" s="146"/>
      <c r="AO65" s="146"/>
      <c r="AP65" s="146"/>
      <c r="AQ65" s="146"/>
      <c r="AR65" s="146"/>
      <c r="AS65" s="146"/>
      <c r="AT65" s="146"/>
      <c r="AU65" s="146"/>
      <c r="AV65" s="146"/>
      <c r="AW65" s="146"/>
      <c r="AX65" s="146"/>
      <c r="AY65" s="146"/>
      <c r="AZ65" s="146"/>
      <c r="BA65" s="187" t="str">
        <f>C65</f>
        <v>Musí být dodrženy bezpečnostně technické požadavky dle ČSN EN 13451 část 1/3 (např. doklad o kontrole zachycování vlasů). Kryt sacího kanálu je upevněn k otvoru sacího kanálu pomocí bezšroubového rychlouzávěru, který zajistí obsluze bazénů rychlé a snadné otevírání a zavírání, jehož podstata spočívá v tom, že na spodní straně víka uzavíraného otvoru je kyvně uloženo vahadlo, jehož funkční část se v uzavřené poloze víka opírá o protiprvek, který je ukotven v uzavíraném otvoru. Vahadlo je otočně uloženo na čepu, který je ukotven držáky na spodní části víka. Osa čepu, na kterém je uloženo vahadlo může být buď rovnoběžná s podélnou osou uzavíraného otvoru anebo na ní kolmá. Rameno vahadla a ozub vahadla jsou vyváženy vzhledem k čepu tak, že uzávěr je udržován gravitací v uzavřené poloze. Uzávěr krytu je možné snadno ovládat /otevírat/ tlačným klíčem a to i v případě nevypuštěného bazénu. Požadavek na doložení technického listu bezšroubového rychlouzávěru.</v>
      </c>
      <c r="BB65" s="146"/>
      <c r="BC65" s="146"/>
      <c r="BD65" s="146"/>
      <c r="BE65" s="146"/>
      <c r="BF65" s="146"/>
      <c r="BG65" s="146"/>
      <c r="BH65" s="146"/>
    </row>
    <row r="66" spans="1:60" outlineLevel="1">
      <c r="A66" s="173">
        <v>17</v>
      </c>
      <c r="B66" s="174" t="s">
        <v>1601</v>
      </c>
      <c r="C66" s="190" t="s">
        <v>1602</v>
      </c>
      <c r="D66" s="175" t="s">
        <v>646</v>
      </c>
      <c r="E66" s="176">
        <v>2</v>
      </c>
      <c r="F66" s="177"/>
      <c r="G66" s="178">
        <f>ROUND(E66*F66,2)</f>
        <v>0</v>
      </c>
      <c r="H66" s="177"/>
      <c r="I66" s="178">
        <f>ROUND(E66*H66,2)</f>
        <v>0</v>
      </c>
      <c r="J66" s="177"/>
      <c r="K66" s="178">
        <f>ROUND(E66*J66,2)</f>
        <v>0</v>
      </c>
      <c r="L66" s="178">
        <v>21</v>
      </c>
      <c r="M66" s="178">
        <f>G66*(1+L66/100)</f>
        <v>0</v>
      </c>
      <c r="N66" s="176">
        <v>0</v>
      </c>
      <c r="O66" s="176">
        <f>ROUND(E66*N66,2)</f>
        <v>0</v>
      </c>
      <c r="P66" s="176">
        <v>0</v>
      </c>
      <c r="Q66" s="176">
        <f>ROUND(E66*P66,2)</f>
        <v>0</v>
      </c>
      <c r="R66" s="178"/>
      <c r="S66" s="178" t="s">
        <v>481</v>
      </c>
      <c r="T66" s="179" t="s">
        <v>267</v>
      </c>
      <c r="U66" s="157">
        <v>0</v>
      </c>
      <c r="V66" s="157">
        <f>ROUND(E66*U66,2)</f>
        <v>0</v>
      </c>
      <c r="W66" s="157"/>
      <c r="X66" s="157" t="s">
        <v>380</v>
      </c>
      <c r="Y66" s="157" t="s">
        <v>269</v>
      </c>
      <c r="Z66" s="146"/>
      <c r="AA66" s="146"/>
      <c r="AB66" s="146"/>
      <c r="AC66" s="146"/>
      <c r="AD66" s="146"/>
      <c r="AE66" s="146"/>
      <c r="AF66" s="146"/>
      <c r="AG66" s="146" t="s">
        <v>1222</v>
      </c>
      <c r="AH66" s="146"/>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row>
    <row r="67" spans="1:60" outlineLevel="2">
      <c r="A67" s="153"/>
      <c r="B67" s="154"/>
      <c r="C67" s="282" t="s">
        <v>1602</v>
      </c>
      <c r="D67" s="283"/>
      <c r="E67" s="283"/>
      <c r="F67" s="283"/>
      <c r="G67" s="283"/>
      <c r="H67" s="157"/>
      <c r="I67" s="157"/>
      <c r="J67" s="157"/>
      <c r="K67" s="157"/>
      <c r="L67" s="157"/>
      <c r="M67" s="157"/>
      <c r="N67" s="156"/>
      <c r="O67" s="156"/>
      <c r="P67" s="156"/>
      <c r="Q67" s="156"/>
      <c r="R67" s="157"/>
      <c r="S67" s="157"/>
      <c r="T67" s="157"/>
      <c r="U67" s="157"/>
      <c r="V67" s="157"/>
      <c r="W67" s="157"/>
      <c r="X67" s="157"/>
      <c r="Y67" s="157"/>
      <c r="Z67" s="146"/>
      <c r="AA67" s="146"/>
      <c r="AB67" s="146"/>
      <c r="AC67" s="146"/>
      <c r="AD67" s="146"/>
      <c r="AE67" s="146"/>
      <c r="AF67" s="146"/>
      <c r="AG67" s="146" t="s">
        <v>278</v>
      </c>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row>
    <row r="68" spans="1:60" ht="101.25" outlineLevel="3">
      <c r="A68" s="153"/>
      <c r="B68" s="154"/>
      <c r="C68" s="291" t="s">
        <v>1603</v>
      </c>
      <c r="D68" s="292"/>
      <c r="E68" s="292"/>
      <c r="F68" s="292"/>
      <c r="G68" s="292"/>
      <c r="H68" s="157"/>
      <c r="I68" s="157"/>
      <c r="J68" s="157"/>
      <c r="K68" s="157"/>
      <c r="L68" s="157"/>
      <c r="M68" s="157"/>
      <c r="N68" s="156"/>
      <c r="O68" s="156"/>
      <c r="P68" s="156"/>
      <c r="Q68" s="156"/>
      <c r="R68" s="157"/>
      <c r="S68" s="157"/>
      <c r="T68" s="157"/>
      <c r="U68" s="157"/>
      <c r="V68" s="157"/>
      <c r="W68" s="157"/>
      <c r="X68" s="157"/>
      <c r="Y68" s="157"/>
      <c r="Z68" s="146"/>
      <c r="AA68" s="146"/>
      <c r="AB68" s="146"/>
      <c r="AC68" s="146"/>
      <c r="AD68" s="146"/>
      <c r="AE68" s="146"/>
      <c r="AF68" s="146"/>
      <c r="AG68" s="146" t="s">
        <v>278</v>
      </c>
      <c r="AH68" s="146"/>
      <c r="AI68" s="146"/>
      <c r="AJ68" s="146"/>
      <c r="AK68" s="146"/>
      <c r="AL68" s="146"/>
      <c r="AM68" s="146"/>
      <c r="AN68" s="146"/>
      <c r="AO68" s="146"/>
      <c r="AP68" s="146"/>
      <c r="AQ68" s="146"/>
      <c r="AR68" s="146"/>
      <c r="AS68" s="146"/>
      <c r="AT68" s="146"/>
      <c r="AU68" s="146"/>
      <c r="AV68" s="146"/>
      <c r="AW68" s="146"/>
      <c r="AX68" s="146"/>
      <c r="AY68" s="146"/>
      <c r="AZ68" s="146"/>
      <c r="BA68" s="187" t="str">
        <f>C68</f>
        <v>Slouží k vypouštění vody z bazénu a zároveň k přisávání bazénové vody ze dna bazénu do cirkulačního okruhu úpravy vody. Velikost a tvar dle PD, skládá se z uzavřené krabicové konstrukce, pevně ukotvené k betonovému základu a navařené na bazénové dno. Odtok je opatřen demontovatelným bezpečnostním děrovaným krytem s těsněním z elastického pryžového materiálu. Umístění krytu v úrovni dna bazénu. Odvodní potrubí do vzdálenosti 0,50 m od hrany bazénu, ukončené lemem a přírubou musí odpovídat platné PD a ČSN EN 1092-1. Musí být dodrženy bezpečnostně technické požadavky dle ČSN EN 13451 část 1/3 (např. doklad o kontrole zachycování vlasů). Děrovaný kryt je upevněn k otvoru odtoku pomocí bezšroubového rychlouzávěru, který zajistí obsluze bazénu rychlé a snadné otevírání a zavírání. Uzávěr krytu je možné snadno ovládat /otevírat/ i v případě nevypuštěného bazénu. Konstrukce dílce umožňuje uzavření krytu pouze jeho zatlačením předepsanou silou k otvoru dnového odtoku a trvale zajišťuje stabilizaci polohy uzávěru pomocí vahadlového mechanismu. Požadavek na doložení technického listu bezšroubového rychlouzávěru.</v>
      </c>
      <c r="BB68" s="146"/>
      <c r="BC68" s="146"/>
      <c r="BD68" s="146"/>
      <c r="BE68" s="146"/>
      <c r="BF68" s="146"/>
      <c r="BG68" s="146"/>
      <c r="BH68" s="146"/>
    </row>
    <row r="69" spans="1:60" outlineLevel="1">
      <c r="A69" s="173">
        <v>18</v>
      </c>
      <c r="B69" s="174" t="s">
        <v>1604</v>
      </c>
      <c r="C69" s="190" t="s">
        <v>1605</v>
      </c>
      <c r="D69" s="175" t="s">
        <v>646</v>
      </c>
      <c r="E69" s="176">
        <v>1</v>
      </c>
      <c r="F69" s="177"/>
      <c r="G69" s="178">
        <f>ROUND(E69*F69,2)</f>
        <v>0</v>
      </c>
      <c r="H69" s="177"/>
      <c r="I69" s="178">
        <f>ROUND(E69*H69,2)</f>
        <v>0</v>
      </c>
      <c r="J69" s="177"/>
      <c r="K69" s="178">
        <f>ROUND(E69*J69,2)</f>
        <v>0</v>
      </c>
      <c r="L69" s="178">
        <v>21</v>
      </c>
      <c r="M69" s="178">
        <f>G69*(1+L69/100)</f>
        <v>0</v>
      </c>
      <c r="N69" s="176">
        <v>0</v>
      </c>
      <c r="O69" s="176">
        <f>ROUND(E69*N69,2)</f>
        <v>0</v>
      </c>
      <c r="P69" s="176">
        <v>0</v>
      </c>
      <c r="Q69" s="176">
        <f>ROUND(E69*P69,2)</f>
        <v>0</v>
      </c>
      <c r="R69" s="178"/>
      <c r="S69" s="178" t="s">
        <v>481</v>
      </c>
      <c r="T69" s="179" t="s">
        <v>267</v>
      </c>
      <c r="U69" s="157">
        <v>0</v>
      </c>
      <c r="V69" s="157">
        <f>ROUND(E69*U69,2)</f>
        <v>0</v>
      </c>
      <c r="W69" s="157"/>
      <c r="X69" s="157" t="s">
        <v>380</v>
      </c>
      <c r="Y69" s="157" t="s">
        <v>269</v>
      </c>
      <c r="Z69" s="146"/>
      <c r="AA69" s="146"/>
      <c r="AB69" s="146"/>
      <c r="AC69" s="146"/>
      <c r="AD69" s="146"/>
      <c r="AE69" s="146"/>
      <c r="AF69" s="146"/>
      <c r="AG69" s="146" t="s">
        <v>1222</v>
      </c>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row>
    <row r="70" spans="1:60" outlineLevel="2">
      <c r="A70" s="153"/>
      <c r="B70" s="154"/>
      <c r="C70" s="282" t="s">
        <v>1605</v>
      </c>
      <c r="D70" s="283"/>
      <c r="E70" s="283"/>
      <c r="F70" s="283"/>
      <c r="G70" s="283"/>
      <c r="H70" s="157"/>
      <c r="I70" s="157"/>
      <c r="J70" s="157"/>
      <c r="K70" s="157"/>
      <c r="L70" s="157"/>
      <c r="M70" s="157"/>
      <c r="N70" s="156"/>
      <c r="O70" s="156"/>
      <c r="P70" s="156"/>
      <c r="Q70" s="156"/>
      <c r="R70" s="157"/>
      <c r="S70" s="157"/>
      <c r="T70" s="157"/>
      <c r="U70" s="157"/>
      <c r="V70" s="157"/>
      <c r="W70" s="157"/>
      <c r="X70" s="157"/>
      <c r="Y70" s="157"/>
      <c r="Z70" s="146"/>
      <c r="AA70" s="146"/>
      <c r="AB70" s="146"/>
      <c r="AC70" s="146"/>
      <c r="AD70" s="146"/>
      <c r="AE70" s="146"/>
      <c r="AF70" s="146"/>
      <c r="AG70" s="146" t="s">
        <v>278</v>
      </c>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row>
    <row r="71" spans="1:60" ht="56.25" outlineLevel="3">
      <c r="A71" s="153"/>
      <c r="B71" s="154"/>
      <c r="C71" s="291" t="s">
        <v>1606</v>
      </c>
      <c r="D71" s="292"/>
      <c r="E71" s="292"/>
      <c r="F71" s="292"/>
      <c r="G71" s="292"/>
      <c r="H71" s="157"/>
      <c r="I71" s="157"/>
      <c r="J71" s="157"/>
      <c r="K71" s="157"/>
      <c r="L71" s="157"/>
      <c r="M71" s="157"/>
      <c r="N71" s="156"/>
      <c r="O71" s="156"/>
      <c r="P71" s="156"/>
      <c r="Q71" s="156"/>
      <c r="R71" s="157"/>
      <c r="S71" s="157"/>
      <c r="T71" s="157"/>
      <c r="U71" s="157"/>
      <c r="V71" s="157"/>
      <c r="W71" s="157"/>
      <c r="X71" s="157"/>
      <c r="Y71" s="157"/>
      <c r="Z71" s="146"/>
      <c r="AA71" s="146"/>
      <c r="AB71" s="146"/>
      <c r="AC71" s="146"/>
      <c r="AD71" s="146"/>
      <c r="AE71" s="146"/>
      <c r="AF71" s="146"/>
      <c r="AG71" s="146" t="s">
        <v>278</v>
      </c>
      <c r="AH71" s="146"/>
      <c r="AI71" s="146"/>
      <c r="AJ71" s="146"/>
      <c r="AK71" s="146"/>
      <c r="AL71" s="146"/>
      <c r="AM71" s="146"/>
      <c r="AN71" s="146"/>
      <c r="AO71" s="146"/>
      <c r="AP71" s="146"/>
      <c r="AQ71" s="146"/>
      <c r="AR71" s="146"/>
      <c r="AS71" s="146"/>
      <c r="AT71" s="146"/>
      <c r="AU71" s="146"/>
      <c r="AV71" s="146"/>
      <c r="AW71" s="146"/>
      <c r="AX71" s="146"/>
      <c r="AY71" s="146"/>
      <c r="AZ71" s="146"/>
      <c r="BA71" s="187" t="str">
        <f>C71</f>
        <v>Slouží pro měření obsahu Cl v bazénové vodě, sestávající z klenutého děrovaného víka z nerezové oceli s přivařeným vestavným hrncem a potrubí do vzdálenosti 0,50 m od hrany bazénu, ukončeného lemem a přírubou, musí odpovídat platné PD a ČSN EN 1092-1. Musí být dodrženy bezpečnostně technické požadavky dle ČSN EN 13451 část 1/3 (např. doklad o kontrole zachycování vlasů). Děrovaný kryt trysky je upevněn k otvoru pomocí bezšroubového rychlouzávěru, který zajistí obsluze bazénů rychlé a snadné otevírání a zavírání. Požadavek na doložení technického listu.</v>
      </c>
      <c r="BB71" s="146"/>
      <c r="BC71" s="146"/>
      <c r="BD71" s="146"/>
      <c r="BE71" s="146"/>
      <c r="BF71" s="146"/>
      <c r="BG71" s="146"/>
      <c r="BH71" s="146"/>
    </row>
    <row r="72" spans="1:60" outlineLevel="1">
      <c r="A72" s="173">
        <v>19</v>
      </c>
      <c r="B72" s="174" t="s">
        <v>1607</v>
      </c>
      <c r="C72" s="190" t="s">
        <v>1608</v>
      </c>
      <c r="D72" s="175" t="s">
        <v>1550</v>
      </c>
      <c r="E72" s="176">
        <v>1</v>
      </c>
      <c r="F72" s="177"/>
      <c r="G72" s="178">
        <f>ROUND(E72*F72,2)</f>
        <v>0</v>
      </c>
      <c r="H72" s="177"/>
      <c r="I72" s="178">
        <f>ROUND(E72*H72,2)</f>
        <v>0</v>
      </c>
      <c r="J72" s="177"/>
      <c r="K72" s="178">
        <f>ROUND(E72*J72,2)</f>
        <v>0</v>
      </c>
      <c r="L72" s="178">
        <v>21</v>
      </c>
      <c r="M72" s="178">
        <f>G72*(1+L72/100)</f>
        <v>0</v>
      </c>
      <c r="N72" s="176">
        <v>0</v>
      </c>
      <c r="O72" s="176">
        <f>ROUND(E72*N72,2)</f>
        <v>0</v>
      </c>
      <c r="P72" s="176">
        <v>0</v>
      </c>
      <c r="Q72" s="176">
        <f>ROUND(E72*P72,2)</f>
        <v>0</v>
      </c>
      <c r="R72" s="178"/>
      <c r="S72" s="178" t="s">
        <v>481</v>
      </c>
      <c r="T72" s="179" t="s">
        <v>267</v>
      </c>
      <c r="U72" s="157">
        <v>0</v>
      </c>
      <c r="V72" s="157">
        <f>ROUND(E72*U72,2)</f>
        <v>0</v>
      </c>
      <c r="W72" s="157"/>
      <c r="X72" s="157" t="s">
        <v>380</v>
      </c>
      <c r="Y72" s="157" t="s">
        <v>269</v>
      </c>
      <c r="Z72" s="146"/>
      <c r="AA72" s="146"/>
      <c r="AB72" s="146"/>
      <c r="AC72" s="146"/>
      <c r="AD72" s="146"/>
      <c r="AE72" s="146"/>
      <c r="AF72" s="146"/>
      <c r="AG72" s="146" t="s">
        <v>1222</v>
      </c>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row>
    <row r="73" spans="1:60" outlineLevel="2">
      <c r="A73" s="153"/>
      <c r="B73" s="154"/>
      <c r="C73" s="282" t="s">
        <v>1608</v>
      </c>
      <c r="D73" s="283"/>
      <c r="E73" s="283"/>
      <c r="F73" s="283"/>
      <c r="G73" s="283"/>
      <c r="H73" s="157"/>
      <c r="I73" s="157"/>
      <c r="J73" s="157"/>
      <c r="K73" s="157"/>
      <c r="L73" s="157"/>
      <c r="M73" s="157"/>
      <c r="N73" s="156"/>
      <c r="O73" s="156"/>
      <c r="P73" s="156"/>
      <c r="Q73" s="156"/>
      <c r="R73" s="157"/>
      <c r="S73" s="157"/>
      <c r="T73" s="157"/>
      <c r="U73" s="157"/>
      <c r="V73" s="157"/>
      <c r="W73" s="157"/>
      <c r="X73" s="157"/>
      <c r="Y73" s="157"/>
      <c r="Z73" s="146"/>
      <c r="AA73" s="146"/>
      <c r="AB73" s="146"/>
      <c r="AC73" s="146"/>
      <c r="AD73" s="146"/>
      <c r="AE73" s="146"/>
      <c r="AF73" s="146"/>
      <c r="AG73" s="146" t="s">
        <v>278</v>
      </c>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row>
    <row r="74" spans="1:60" outlineLevel="3">
      <c r="A74" s="153"/>
      <c r="B74" s="154"/>
      <c r="C74" s="291" t="s">
        <v>1609</v>
      </c>
      <c r="D74" s="292"/>
      <c r="E74" s="292"/>
      <c r="F74" s="292"/>
      <c r="G74" s="292"/>
      <c r="H74" s="157"/>
      <c r="I74" s="157"/>
      <c r="J74" s="157"/>
      <c r="K74" s="157"/>
      <c r="L74" s="157"/>
      <c r="M74" s="157"/>
      <c r="N74" s="156"/>
      <c r="O74" s="156"/>
      <c r="P74" s="156"/>
      <c r="Q74" s="156"/>
      <c r="R74" s="157"/>
      <c r="S74" s="157"/>
      <c r="T74" s="157"/>
      <c r="U74" s="157"/>
      <c r="V74" s="157"/>
      <c r="W74" s="157"/>
      <c r="X74" s="157"/>
      <c r="Y74" s="157"/>
      <c r="Z74" s="146"/>
      <c r="AA74" s="146"/>
      <c r="AB74" s="146"/>
      <c r="AC74" s="146"/>
      <c r="AD74" s="146"/>
      <c r="AE74" s="146"/>
      <c r="AF74" s="146"/>
      <c r="AG74" s="146" t="s">
        <v>278</v>
      </c>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row>
    <row r="75" spans="1:60">
      <c r="A75" s="163" t="s">
        <v>261</v>
      </c>
      <c r="B75" s="164" t="s">
        <v>150</v>
      </c>
      <c r="C75" s="188" t="s">
        <v>152</v>
      </c>
      <c r="D75" s="165"/>
      <c r="E75" s="166"/>
      <c r="F75" s="167"/>
      <c r="G75" s="167">
        <f>SUMIF(AG76:AG112,"&lt;&gt;NOR",G76:G112)</f>
        <v>0</v>
      </c>
      <c r="H75" s="167"/>
      <c r="I75" s="167">
        <f>SUM(I76:I112)</f>
        <v>0</v>
      </c>
      <c r="J75" s="167"/>
      <c r="K75" s="167">
        <f>SUM(K76:K112)</f>
        <v>0</v>
      </c>
      <c r="L75" s="167"/>
      <c r="M75" s="167">
        <f>SUM(M76:M112)</f>
        <v>0</v>
      </c>
      <c r="N75" s="166"/>
      <c r="O75" s="166">
        <f>SUM(O76:O112)</f>
        <v>0</v>
      </c>
      <c r="P75" s="166"/>
      <c r="Q75" s="166">
        <f>SUM(Q76:Q112)</f>
        <v>0</v>
      </c>
      <c r="R75" s="167"/>
      <c r="S75" s="167"/>
      <c r="T75" s="168"/>
      <c r="U75" s="162"/>
      <c r="V75" s="162">
        <f>SUM(V76:V112)</f>
        <v>0</v>
      </c>
      <c r="W75" s="162"/>
      <c r="X75" s="162"/>
      <c r="Y75" s="162"/>
      <c r="AG75" t="s">
        <v>262</v>
      </c>
    </row>
    <row r="76" spans="1:60" outlineLevel="1">
      <c r="A76" s="173">
        <v>20</v>
      </c>
      <c r="B76" s="174" t="s">
        <v>1610</v>
      </c>
      <c r="C76" s="190" t="s">
        <v>1611</v>
      </c>
      <c r="D76" s="175" t="s">
        <v>392</v>
      </c>
      <c r="E76" s="176">
        <v>74</v>
      </c>
      <c r="F76" s="177"/>
      <c r="G76" s="178">
        <f>ROUND(E76*F76,2)</f>
        <v>0</v>
      </c>
      <c r="H76" s="177"/>
      <c r="I76" s="178">
        <f>ROUND(E76*H76,2)</f>
        <v>0</v>
      </c>
      <c r="J76" s="177"/>
      <c r="K76" s="178">
        <f>ROUND(E76*J76,2)</f>
        <v>0</v>
      </c>
      <c r="L76" s="178">
        <v>21</v>
      </c>
      <c r="M76" s="178">
        <f>G76*(1+L76/100)</f>
        <v>0</v>
      </c>
      <c r="N76" s="176">
        <v>0</v>
      </c>
      <c r="O76" s="176">
        <f>ROUND(E76*N76,2)</f>
        <v>0</v>
      </c>
      <c r="P76" s="176">
        <v>0</v>
      </c>
      <c r="Q76" s="176">
        <f>ROUND(E76*P76,2)</f>
        <v>0</v>
      </c>
      <c r="R76" s="178"/>
      <c r="S76" s="178" t="s">
        <v>481</v>
      </c>
      <c r="T76" s="179" t="s">
        <v>267</v>
      </c>
      <c r="U76" s="157">
        <v>0</v>
      </c>
      <c r="V76" s="157">
        <f>ROUND(E76*U76,2)</f>
        <v>0</v>
      </c>
      <c r="W76" s="157"/>
      <c r="X76" s="157" t="s">
        <v>380</v>
      </c>
      <c r="Y76" s="157" t="s">
        <v>269</v>
      </c>
      <c r="Z76" s="146"/>
      <c r="AA76" s="146"/>
      <c r="AB76" s="146"/>
      <c r="AC76" s="146"/>
      <c r="AD76" s="146"/>
      <c r="AE76" s="146"/>
      <c r="AF76" s="146"/>
      <c r="AG76" s="146" t="s">
        <v>1222</v>
      </c>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row>
    <row r="77" spans="1:60" outlineLevel="2">
      <c r="A77" s="153"/>
      <c r="B77" s="154"/>
      <c r="C77" s="282" t="s">
        <v>1611</v>
      </c>
      <c r="D77" s="283"/>
      <c r="E77" s="283"/>
      <c r="F77" s="283"/>
      <c r="G77" s="283"/>
      <c r="H77" s="157"/>
      <c r="I77" s="157"/>
      <c r="J77" s="157"/>
      <c r="K77" s="157"/>
      <c r="L77" s="157"/>
      <c r="M77" s="157"/>
      <c r="N77" s="156"/>
      <c r="O77" s="156"/>
      <c r="P77" s="156"/>
      <c r="Q77" s="156"/>
      <c r="R77" s="157"/>
      <c r="S77" s="157"/>
      <c r="T77" s="157"/>
      <c r="U77" s="157"/>
      <c r="V77" s="157"/>
      <c r="W77" s="157"/>
      <c r="X77" s="157"/>
      <c r="Y77" s="157"/>
      <c r="Z77" s="146"/>
      <c r="AA77" s="146"/>
      <c r="AB77" s="146"/>
      <c r="AC77" s="146"/>
      <c r="AD77" s="146"/>
      <c r="AE77" s="146"/>
      <c r="AF77" s="146"/>
      <c r="AG77" s="146" t="s">
        <v>278</v>
      </c>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row>
    <row r="78" spans="1:60" ht="90" outlineLevel="3">
      <c r="A78" s="153"/>
      <c r="B78" s="154"/>
      <c r="C78" s="291" t="s">
        <v>1612</v>
      </c>
      <c r="D78" s="292"/>
      <c r="E78" s="292"/>
      <c r="F78" s="292"/>
      <c r="G78" s="292"/>
      <c r="H78" s="157"/>
      <c r="I78" s="157"/>
      <c r="J78" s="157"/>
      <c r="K78" s="157"/>
      <c r="L78" s="157"/>
      <c r="M78" s="157"/>
      <c r="N78" s="156"/>
      <c r="O78" s="156"/>
      <c r="P78" s="156"/>
      <c r="Q78" s="156"/>
      <c r="R78" s="157"/>
      <c r="S78" s="157"/>
      <c r="T78" s="157"/>
      <c r="U78" s="157"/>
      <c r="V78" s="157"/>
      <c r="W78" s="157"/>
      <c r="X78" s="157"/>
      <c r="Y78" s="157"/>
      <c r="Z78" s="146"/>
      <c r="AA78" s="146"/>
      <c r="AB78" s="146"/>
      <c r="AC78" s="146"/>
      <c r="AD78" s="146"/>
      <c r="AE78" s="146"/>
      <c r="AF78" s="146"/>
      <c r="AG78" s="146" t="s">
        <v>278</v>
      </c>
      <c r="AH78" s="146"/>
      <c r="AI78" s="146"/>
      <c r="AJ78" s="146"/>
      <c r="AK78" s="146"/>
      <c r="AL78" s="146"/>
      <c r="AM78" s="146"/>
      <c r="AN78" s="146"/>
      <c r="AO78" s="146"/>
      <c r="AP78" s="146"/>
      <c r="AQ78" s="146"/>
      <c r="AR78" s="146"/>
      <c r="AS78" s="146"/>
      <c r="AT78" s="146"/>
      <c r="AU78" s="146"/>
      <c r="AV78" s="146"/>
      <c r="AW78" s="146"/>
      <c r="AX78" s="146"/>
      <c r="AY78" s="146"/>
      <c r="AZ78" s="146"/>
      <c r="BA78" s="187" t="str">
        <f>C78</f>
        <v>Roštnice jsou navrženy dle velikosti a typu přelivného žlábku stanoveného v PD. Konstrukce a materiál roštnice musí přenést mechanické zatížení od koupajících se osob, musí být odolné proti teplotním výkyvům, bazénové vodě a UV záření. Krycí rošty musí mít na své horní straně protiskluzovou úpravu dle ČSN EN 13451-1 zatřídění 24° a musí být umístěny příčně k přelivnému žlábku. Šířka roštnicových prutů max.10mm,  mezera mezi prvky dle ČSN EN 13451 &lt;8 mm. Pro čištění roštů a žlábků musí být rošt odnímatelný, délka jednotlivých roštových dílů musí být cca 1,00 m a musí splňovat dvoubodové spojení v podélné ose, aby nedocházelo k bočním posunům jednotlivých prutů a tím i zvětšování mezer mezi pruty na okrajích. Materiál polypropylén, barva bílá. Jednotlivé prvky roštnice jsou podélně k sobě stažené dvěma závitovými tyčemi do pevného celku o délce cca 1m. Závitové tyče jsou stažené na obou stranách matkami a obě části jsou z materiálu ČSN EN jak. 1.4404. Nepřipouští se jednopáteřní propojení prvků roštnice k sobě vzájemným zásunem na perodrážku.</v>
      </c>
      <c r="BB78" s="146"/>
      <c r="BC78" s="146"/>
      <c r="BD78" s="146"/>
      <c r="BE78" s="146"/>
      <c r="BF78" s="146"/>
      <c r="BG78" s="146"/>
      <c r="BH78" s="146"/>
    </row>
    <row r="79" spans="1:60" outlineLevel="1">
      <c r="A79" s="173">
        <v>21</v>
      </c>
      <c r="B79" s="174" t="s">
        <v>1613</v>
      </c>
      <c r="C79" s="190" t="s">
        <v>1614</v>
      </c>
      <c r="D79" s="175" t="s">
        <v>646</v>
      </c>
      <c r="E79" s="176">
        <v>2</v>
      </c>
      <c r="F79" s="177"/>
      <c r="G79" s="178">
        <f>ROUND(E79*F79,2)</f>
        <v>0</v>
      </c>
      <c r="H79" s="177"/>
      <c r="I79" s="178">
        <f>ROUND(E79*H79,2)</f>
        <v>0</v>
      </c>
      <c r="J79" s="177"/>
      <c r="K79" s="178">
        <f>ROUND(E79*J79,2)</f>
        <v>0</v>
      </c>
      <c r="L79" s="178">
        <v>21</v>
      </c>
      <c r="M79" s="178">
        <f>G79*(1+L79/100)</f>
        <v>0</v>
      </c>
      <c r="N79" s="176">
        <v>0</v>
      </c>
      <c r="O79" s="176">
        <f>ROUND(E79*N79,2)</f>
        <v>0</v>
      </c>
      <c r="P79" s="176">
        <v>0</v>
      </c>
      <c r="Q79" s="176">
        <f>ROUND(E79*P79,2)</f>
        <v>0</v>
      </c>
      <c r="R79" s="178"/>
      <c r="S79" s="178" t="s">
        <v>481</v>
      </c>
      <c r="T79" s="179" t="s">
        <v>267</v>
      </c>
      <c r="U79" s="157">
        <v>0</v>
      </c>
      <c r="V79" s="157">
        <f>ROUND(E79*U79,2)</f>
        <v>0</v>
      </c>
      <c r="W79" s="157"/>
      <c r="X79" s="157" t="s">
        <v>380</v>
      </c>
      <c r="Y79" s="157" t="s">
        <v>269</v>
      </c>
      <c r="Z79" s="146"/>
      <c r="AA79" s="146"/>
      <c r="AB79" s="146"/>
      <c r="AC79" s="146"/>
      <c r="AD79" s="146"/>
      <c r="AE79" s="146"/>
      <c r="AF79" s="146"/>
      <c r="AG79" s="146" t="s">
        <v>1222</v>
      </c>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row>
    <row r="80" spans="1:60" outlineLevel="2">
      <c r="A80" s="153"/>
      <c r="B80" s="154"/>
      <c r="C80" s="282" t="s">
        <v>1614</v>
      </c>
      <c r="D80" s="283"/>
      <c r="E80" s="283"/>
      <c r="F80" s="283"/>
      <c r="G80" s="283"/>
      <c r="H80" s="157"/>
      <c r="I80" s="157"/>
      <c r="J80" s="157"/>
      <c r="K80" s="157"/>
      <c r="L80" s="157"/>
      <c r="M80" s="157"/>
      <c r="N80" s="156"/>
      <c r="O80" s="156"/>
      <c r="P80" s="156"/>
      <c r="Q80" s="156"/>
      <c r="R80" s="157"/>
      <c r="S80" s="157"/>
      <c r="T80" s="157"/>
      <c r="U80" s="157"/>
      <c r="V80" s="157"/>
      <c r="W80" s="157"/>
      <c r="X80" s="157"/>
      <c r="Y80" s="157"/>
      <c r="Z80" s="146"/>
      <c r="AA80" s="146"/>
      <c r="AB80" s="146"/>
      <c r="AC80" s="146"/>
      <c r="AD80" s="146"/>
      <c r="AE80" s="146"/>
      <c r="AF80" s="146"/>
      <c r="AG80" s="146" t="s">
        <v>278</v>
      </c>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row>
    <row r="81" spans="1:60" ht="101.25" outlineLevel="3">
      <c r="A81" s="153"/>
      <c r="B81" s="154"/>
      <c r="C81" s="291" t="s">
        <v>1615</v>
      </c>
      <c r="D81" s="292"/>
      <c r="E81" s="292"/>
      <c r="F81" s="292"/>
      <c r="G81" s="292"/>
      <c r="H81" s="157"/>
      <c r="I81" s="157"/>
      <c r="J81" s="157"/>
      <c r="K81" s="157"/>
      <c r="L81" s="157"/>
      <c r="M81" s="157"/>
      <c r="N81" s="156"/>
      <c r="O81" s="156"/>
      <c r="P81" s="156"/>
      <c r="Q81" s="156"/>
      <c r="R81" s="157"/>
      <c r="S81" s="157"/>
      <c r="T81" s="157"/>
      <c r="U81" s="157"/>
      <c r="V81" s="157"/>
      <c r="W81" s="157"/>
      <c r="X81" s="157"/>
      <c r="Y81" s="157"/>
      <c r="Z81" s="146"/>
      <c r="AA81" s="146"/>
      <c r="AB81" s="146"/>
      <c r="AC81" s="146"/>
      <c r="AD81" s="146"/>
      <c r="AE81" s="146"/>
      <c r="AF81" s="146"/>
      <c r="AG81" s="146" t="s">
        <v>278</v>
      </c>
      <c r="AH81" s="146"/>
      <c r="AI81" s="146"/>
      <c r="AJ81" s="146"/>
      <c r="AK81" s="146"/>
      <c r="AL81" s="146"/>
      <c r="AM81" s="146"/>
      <c r="AN81" s="146"/>
      <c r="AO81" s="146"/>
      <c r="AP81" s="146"/>
      <c r="AQ81" s="146"/>
      <c r="AR81" s="146"/>
      <c r="AS81" s="146"/>
      <c r="AT81" s="146"/>
      <c r="AU81" s="146"/>
      <c r="AV81" s="146"/>
      <c r="AW81" s="146"/>
      <c r="AX81" s="146"/>
      <c r="AY81" s="146"/>
      <c r="AZ81" s="146"/>
      <c r="BA81" s="187" t="str">
        <f>C81</f>
        <v>Roštnice jsou navrženy dle velikosti a typu přelivného žlábku stanoveného v PD. Konstrukce a materiál roštnice musí přenést mechanické zatížení od koupajících se osob, musí být odolné proti teplotním výkyvům, bazénové vodě a UV záření. Materiál polypropylén, barva bílá. Krycí rošty musí mít na své horní straně protiskluzovou úpravu dle ČSN EN 13451 zatřídění 24° a musí být umístěny příčně k přelivnému žlábku. Šířka roštnicových prutů max.10mm, mezera mezi prvky dle ČSN EN 13451 &lt;8 mm. Pro čištění roštů a žlábků musí být rošt odnímatelný, délka jednotlivých roštových dílů dle PD a musí splňovat dvoubodové spojení v podélné ose, aby nedocházelo k bočním posunům jednotlivých prutů a tím i zvětšování mezer mezi pruty na okrajích. Jednotlivé prvky roštnice jsou podélně k sobě stažené dvěma závitovými tyčemi do pevného celku o délce cca 1m. Závitové tyče jsou stažené na obou stranách matkami a obě části jsou z materiálu ČSN EN jak. 1.4404. Rohová roštnice musí mít stejný design a stejnou propustnost bazénové vody jako u roštnic v přímém provedení včetně dvoubodového napojení na přímé roštnice. Nepřipouští se jednopáteřní propojení prvků roštnice k sobě vzájemným zásunem na pero drážku.</v>
      </c>
      <c r="BB81" s="146"/>
      <c r="BC81" s="146"/>
      <c r="BD81" s="146"/>
      <c r="BE81" s="146"/>
      <c r="BF81" s="146"/>
      <c r="BG81" s="146"/>
      <c r="BH81" s="146"/>
    </row>
    <row r="82" spans="1:60" outlineLevel="1">
      <c r="A82" s="173">
        <v>22</v>
      </c>
      <c r="B82" s="174" t="s">
        <v>1616</v>
      </c>
      <c r="C82" s="190" t="s">
        <v>1617</v>
      </c>
      <c r="D82" s="175" t="s">
        <v>646</v>
      </c>
      <c r="E82" s="176">
        <v>10</v>
      </c>
      <c r="F82" s="177"/>
      <c r="G82" s="178">
        <f>ROUND(E82*F82,2)</f>
        <v>0</v>
      </c>
      <c r="H82" s="177"/>
      <c r="I82" s="178">
        <f>ROUND(E82*H82,2)</f>
        <v>0</v>
      </c>
      <c r="J82" s="177"/>
      <c r="K82" s="178">
        <f>ROUND(E82*J82,2)</f>
        <v>0</v>
      </c>
      <c r="L82" s="178">
        <v>21</v>
      </c>
      <c r="M82" s="178">
        <f>G82*(1+L82/100)</f>
        <v>0</v>
      </c>
      <c r="N82" s="176">
        <v>0</v>
      </c>
      <c r="O82" s="176">
        <f>ROUND(E82*N82,2)</f>
        <v>0</v>
      </c>
      <c r="P82" s="176">
        <v>0</v>
      </c>
      <c r="Q82" s="176">
        <f>ROUND(E82*P82,2)</f>
        <v>0</v>
      </c>
      <c r="R82" s="178"/>
      <c r="S82" s="178" t="s">
        <v>481</v>
      </c>
      <c r="T82" s="179" t="s">
        <v>267</v>
      </c>
      <c r="U82" s="157">
        <v>0</v>
      </c>
      <c r="V82" s="157">
        <f>ROUND(E82*U82,2)</f>
        <v>0</v>
      </c>
      <c r="W82" s="157"/>
      <c r="X82" s="157" t="s">
        <v>380</v>
      </c>
      <c r="Y82" s="157" t="s">
        <v>269</v>
      </c>
      <c r="Z82" s="146"/>
      <c r="AA82" s="146"/>
      <c r="AB82" s="146"/>
      <c r="AC82" s="146"/>
      <c r="AD82" s="146"/>
      <c r="AE82" s="146"/>
      <c r="AF82" s="146"/>
      <c r="AG82" s="146" t="s">
        <v>1222</v>
      </c>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row>
    <row r="83" spans="1:60" outlineLevel="2">
      <c r="A83" s="153"/>
      <c r="B83" s="154"/>
      <c r="C83" s="282" t="s">
        <v>1617</v>
      </c>
      <c r="D83" s="283"/>
      <c r="E83" s="283"/>
      <c r="F83" s="283"/>
      <c r="G83" s="283"/>
      <c r="H83" s="157"/>
      <c r="I83" s="157"/>
      <c r="J83" s="157"/>
      <c r="K83" s="157"/>
      <c r="L83" s="157"/>
      <c r="M83" s="157"/>
      <c r="N83" s="156"/>
      <c r="O83" s="156"/>
      <c r="P83" s="156"/>
      <c r="Q83" s="156"/>
      <c r="R83" s="157"/>
      <c r="S83" s="157"/>
      <c r="T83" s="157"/>
      <c r="U83" s="157"/>
      <c r="V83" s="157"/>
      <c r="W83" s="157"/>
      <c r="X83" s="157"/>
      <c r="Y83" s="157"/>
      <c r="Z83" s="146"/>
      <c r="AA83" s="146"/>
      <c r="AB83" s="146"/>
      <c r="AC83" s="146"/>
      <c r="AD83" s="146"/>
      <c r="AE83" s="146"/>
      <c r="AF83" s="146"/>
      <c r="AG83" s="146" t="s">
        <v>278</v>
      </c>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row>
    <row r="84" spans="1:60" ht="22.5" outlineLevel="3">
      <c r="A84" s="153"/>
      <c r="B84" s="154"/>
      <c r="C84" s="291" t="s">
        <v>1618</v>
      </c>
      <c r="D84" s="292"/>
      <c r="E84" s="292"/>
      <c r="F84" s="292"/>
      <c r="G84" s="292"/>
      <c r="H84" s="157"/>
      <c r="I84" s="157"/>
      <c r="J84" s="157"/>
      <c r="K84" s="157"/>
      <c r="L84" s="157"/>
      <c r="M84" s="157"/>
      <c r="N84" s="156"/>
      <c r="O84" s="156"/>
      <c r="P84" s="156"/>
      <c r="Q84" s="156"/>
      <c r="R84" s="157"/>
      <c r="S84" s="157"/>
      <c r="T84" s="157"/>
      <c r="U84" s="157"/>
      <c r="V84" s="157"/>
      <c r="W84" s="157"/>
      <c r="X84" s="157"/>
      <c r="Y84" s="157"/>
      <c r="Z84" s="146"/>
      <c r="AA84" s="146"/>
      <c r="AB84" s="146"/>
      <c r="AC84" s="146"/>
      <c r="AD84" s="146"/>
      <c r="AE84" s="146"/>
      <c r="AF84" s="146"/>
      <c r="AG84" s="146" t="s">
        <v>278</v>
      </c>
      <c r="AH84" s="146"/>
      <c r="AI84" s="146"/>
      <c r="AJ84" s="146"/>
      <c r="AK84" s="146"/>
      <c r="AL84" s="146"/>
      <c r="AM84" s="146"/>
      <c r="AN84" s="146"/>
      <c r="AO84" s="146"/>
      <c r="AP84" s="146"/>
      <c r="AQ84" s="146"/>
      <c r="AR84" s="146"/>
      <c r="AS84" s="146"/>
      <c r="AT84" s="146"/>
      <c r="AU84" s="146"/>
      <c r="AV84" s="146"/>
      <c r="AW84" s="146"/>
      <c r="AX84" s="146"/>
      <c r="AY84" s="146"/>
      <c r="AZ84" s="146"/>
      <c r="BA84" s="187" t="str">
        <f>C84</f>
        <v>Bezpečnostní značka s piktogramem např. "pro neplavce, hl. vody". Umístění v jedné úrovni s horní stranou roštnice, bez výstupků a ostrých hran.</v>
      </c>
      <c r="BB84" s="146"/>
      <c r="BC84" s="146"/>
      <c r="BD84" s="146"/>
      <c r="BE84" s="146"/>
      <c r="BF84" s="146"/>
      <c r="BG84" s="146"/>
      <c r="BH84" s="146"/>
    </row>
    <row r="85" spans="1:60" outlineLevel="3">
      <c r="A85" s="153"/>
      <c r="B85" s="154"/>
      <c r="C85" s="291" t="s">
        <v>1619</v>
      </c>
      <c r="D85" s="292"/>
      <c r="E85" s="292"/>
      <c r="F85" s="292"/>
      <c r="G85" s="292"/>
      <c r="H85" s="157"/>
      <c r="I85" s="157"/>
      <c r="J85" s="157"/>
      <c r="K85" s="157"/>
      <c r="L85" s="157"/>
      <c r="M85" s="157"/>
      <c r="N85" s="156"/>
      <c r="O85" s="156"/>
      <c r="P85" s="156"/>
      <c r="Q85" s="156"/>
      <c r="R85" s="157"/>
      <c r="S85" s="157"/>
      <c r="T85" s="157"/>
      <c r="U85" s="157"/>
      <c r="V85" s="157"/>
      <c r="W85" s="157"/>
      <c r="X85" s="157"/>
      <c r="Y85" s="157"/>
      <c r="Z85" s="146"/>
      <c r="AA85" s="146"/>
      <c r="AB85" s="146"/>
      <c r="AC85" s="146"/>
      <c r="AD85" s="146"/>
      <c r="AE85" s="146"/>
      <c r="AF85" s="146"/>
      <c r="AG85" s="146" t="s">
        <v>278</v>
      </c>
      <c r="AH85" s="146"/>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row>
    <row r="86" spans="1:60" outlineLevel="1">
      <c r="A86" s="173">
        <v>23</v>
      </c>
      <c r="B86" s="174" t="s">
        <v>1620</v>
      </c>
      <c r="C86" s="190" t="s">
        <v>1621</v>
      </c>
      <c r="D86" s="175" t="s">
        <v>392</v>
      </c>
      <c r="E86" s="176">
        <v>18</v>
      </c>
      <c r="F86" s="177"/>
      <c r="G86" s="178">
        <f>ROUND(E86*F86,2)</f>
        <v>0</v>
      </c>
      <c r="H86" s="177"/>
      <c r="I86" s="178">
        <f>ROUND(E86*H86,2)</f>
        <v>0</v>
      </c>
      <c r="J86" s="177"/>
      <c r="K86" s="178">
        <f>ROUND(E86*J86,2)</f>
        <v>0</v>
      </c>
      <c r="L86" s="178">
        <v>21</v>
      </c>
      <c r="M86" s="178">
        <f>G86*(1+L86/100)</f>
        <v>0</v>
      </c>
      <c r="N86" s="176">
        <v>0</v>
      </c>
      <c r="O86" s="176">
        <f>ROUND(E86*N86,2)</f>
        <v>0</v>
      </c>
      <c r="P86" s="176">
        <v>0</v>
      </c>
      <c r="Q86" s="176">
        <f>ROUND(E86*P86,2)</f>
        <v>0</v>
      </c>
      <c r="R86" s="178"/>
      <c r="S86" s="178" t="s">
        <v>481</v>
      </c>
      <c r="T86" s="179" t="s">
        <v>267</v>
      </c>
      <c r="U86" s="157">
        <v>0</v>
      </c>
      <c r="V86" s="157">
        <f>ROUND(E86*U86,2)</f>
        <v>0</v>
      </c>
      <c r="W86" s="157"/>
      <c r="X86" s="157" t="s">
        <v>380</v>
      </c>
      <c r="Y86" s="157" t="s">
        <v>269</v>
      </c>
      <c r="Z86" s="146"/>
      <c r="AA86" s="146"/>
      <c r="AB86" s="146"/>
      <c r="AC86" s="146"/>
      <c r="AD86" s="146"/>
      <c r="AE86" s="146"/>
      <c r="AF86" s="146"/>
      <c r="AG86" s="146" t="s">
        <v>1222</v>
      </c>
      <c r="AH86" s="146"/>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row>
    <row r="87" spans="1:60" outlineLevel="2">
      <c r="A87" s="153"/>
      <c r="B87" s="154"/>
      <c r="C87" s="282" t="s">
        <v>1621</v>
      </c>
      <c r="D87" s="283"/>
      <c r="E87" s="283"/>
      <c r="F87" s="283"/>
      <c r="G87" s="283"/>
      <c r="H87" s="157"/>
      <c r="I87" s="157"/>
      <c r="J87" s="157"/>
      <c r="K87" s="157"/>
      <c r="L87" s="157"/>
      <c r="M87" s="157"/>
      <c r="N87" s="156"/>
      <c r="O87" s="156"/>
      <c r="P87" s="156"/>
      <c r="Q87" s="156"/>
      <c r="R87" s="157"/>
      <c r="S87" s="157"/>
      <c r="T87" s="157"/>
      <c r="U87" s="157"/>
      <c r="V87" s="157"/>
      <c r="W87" s="157"/>
      <c r="X87" s="157"/>
      <c r="Y87" s="157"/>
      <c r="Z87" s="146"/>
      <c r="AA87" s="146"/>
      <c r="AB87" s="146"/>
      <c r="AC87" s="146"/>
      <c r="AD87" s="146"/>
      <c r="AE87" s="146"/>
      <c r="AF87" s="146"/>
      <c r="AG87" s="146" t="s">
        <v>278</v>
      </c>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row>
    <row r="88" spans="1:60" outlineLevel="3">
      <c r="A88" s="153"/>
      <c r="B88" s="154"/>
      <c r="C88" s="291" t="s">
        <v>1622</v>
      </c>
      <c r="D88" s="292"/>
      <c r="E88" s="292"/>
      <c r="F88" s="292"/>
      <c r="G88" s="292"/>
      <c r="H88" s="157"/>
      <c r="I88" s="157"/>
      <c r="J88" s="157"/>
      <c r="K88" s="157"/>
      <c r="L88" s="157"/>
      <c r="M88" s="157"/>
      <c r="N88" s="156"/>
      <c r="O88" s="156"/>
      <c r="P88" s="156"/>
      <c r="Q88" s="156"/>
      <c r="R88" s="157"/>
      <c r="S88" s="157"/>
      <c r="T88" s="157"/>
      <c r="U88" s="157"/>
      <c r="V88" s="157"/>
      <c r="W88" s="157"/>
      <c r="X88" s="157"/>
      <c r="Y88" s="157"/>
      <c r="Z88" s="146"/>
      <c r="AA88" s="146"/>
      <c r="AB88" s="146"/>
      <c r="AC88" s="146"/>
      <c r="AD88" s="146"/>
      <c r="AE88" s="146"/>
      <c r="AF88" s="146"/>
      <c r="AG88" s="146" t="s">
        <v>278</v>
      </c>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row>
    <row r="89" spans="1:60" ht="22.5" outlineLevel="3">
      <c r="A89" s="153"/>
      <c r="B89" s="154"/>
      <c r="C89" s="291" t="s">
        <v>1623</v>
      </c>
      <c r="D89" s="292"/>
      <c r="E89" s="292"/>
      <c r="F89" s="292"/>
      <c r="G89" s="292"/>
      <c r="H89" s="157"/>
      <c r="I89" s="157"/>
      <c r="J89" s="157"/>
      <c r="K89" s="157"/>
      <c r="L89" s="157"/>
      <c r="M89" s="157"/>
      <c r="N89" s="156"/>
      <c r="O89" s="156"/>
      <c r="P89" s="156"/>
      <c r="Q89" s="156"/>
      <c r="R89" s="157"/>
      <c r="S89" s="157"/>
      <c r="T89" s="157"/>
      <c r="U89" s="157"/>
      <c r="V89" s="157"/>
      <c r="W89" s="157"/>
      <c r="X89" s="157"/>
      <c r="Y89" s="157"/>
      <c r="Z89" s="146"/>
      <c r="AA89" s="146"/>
      <c r="AB89" s="146"/>
      <c r="AC89" s="146"/>
      <c r="AD89" s="146"/>
      <c r="AE89" s="146"/>
      <c r="AF89" s="146"/>
      <c r="AG89" s="146" t="s">
        <v>278</v>
      </c>
      <c r="AH89" s="146"/>
      <c r="AI89" s="146"/>
      <c r="AJ89" s="146"/>
      <c r="AK89" s="146"/>
      <c r="AL89" s="146"/>
      <c r="AM89" s="146"/>
      <c r="AN89" s="146"/>
      <c r="AO89" s="146"/>
      <c r="AP89" s="146"/>
      <c r="AQ89" s="146"/>
      <c r="AR89" s="146"/>
      <c r="AS89" s="146"/>
      <c r="AT89" s="146"/>
      <c r="AU89" s="146"/>
      <c r="AV89" s="146"/>
      <c r="AW89" s="146"/>
      <c r="AX89" s="146"/>
      <c r="AY89" s="146"/>
      <c r="AZ89" s="146"/>
      <c r="BA89" s="187" t="str">
        <f>C89</f>
        <v>Jedná se o termotlakově nanášené vinylové pásy, které barevně odliší jednotlivé části bazénové konstrukce. Toto řešení umožňuje dodatečné opravy a úpravy barevných ploch.</v>
      </c>
      <c r="BB89" s="146"/>
      <c r="BC89" s="146"/>
      <c r="BD89" s="146"/>
      <c r="BE89" s="146"/>
      <c r="BF89" s="146"/>
      <c r="BG89" s="146"/>
      <c r="BH89" s="146"/>
    </row>
    <row r="90" spans="1:60" outlineLevel="3">
      <c r="A90" s="153"/>
      <c r="B90" s="154"/>
      <c r="C90" s="202" t="s">
        <v>1624</v>
      </c>
      <c r="D90" s="159"/>
      <c r="E90" s="160"/>
      <c r="F90" s="161"/>
      <c r="G90" s="161"/>
      <c r="H90" s="157"/>
      <c r="I90" s="157"/>
      <c r="J90" s="157"/>
      <c r="K90" s="157"/>
      <c r="L90" s="157"/>
      <c r="M90" s="157"/>
      <c r="N90" s="156"/>
      <c r="O90" s="156"/>
      <c r="P90" s="156"/>
      <c r="Q90" s="156"/>
      <c r="R90" s="157"/>
      <c r="S90" s="157"/>
      <c r="T90" s="157"/>
      <c r="U90" s="157"/>
      <c r="V90" s="157"/>
      <c r="W90" s="157"/>
      <c r="X90" s="157"/>
      <c r="Y90" s="157"/>
      <c r="Z90" s="146"/>
      <c r="AA90" s="146"/>
      <c r="AB90" s="146"/>
      <c r="AC90" s="146"/>
      <c r="AD90" s="146"/>
      <c r="AE90" s="146"/>
      <c r="AF90" s="146"/>
      <c r="AG90" s="146" t="s">
        <v>278</v>
      </c>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60" ht="33.75" outlineLevel="3">
      <c r="A91" s="153"/>
      <c r="B91" s="154"/>
      <c r="C91" s="291" t="s">
        <v>1562</v>
      </c>
      <c r="D91" s="292"/>
      <c r="E91" s="292"/>
      <c r="F91" s="292"/>
      <c r="G91" s="292"/>
      <c r="H91" s="157"/>
      <c r="I91" s="157"/>
      <c r="J91" s="157"/>
      <c r="K91" s="157"/>
      <c r="L91" s="157"/>
      <c r="M91" s="157"/>
      <c r="N91" s="156"/>
      <c r="O91" s="156"/>
      <c r="P91" s="156"/>
      <c r="Q91" s="156"/>
      <c r="R91" s="157"/>
      <c r="S91" s="157"/>
      <c r="T91" s="157"/>
      <c r="U91" s="157"/>
      <c r="V91" s="157"/>
      <c r="W91" s="157"/>
      <c r="X91" s="157"/>
      <c r="Y91" s="157"/>
      <c r="Z91" s="146"/>
      <c r="AA91" s="146"/>
      <c r="AB91" s="146"/>
      <c r="AC91" s="146"/>
      <c r="AD91" s="146"/>
      <c r="AE91" s="146"/>
      <c r="AF91" s="146"/>
      <c r="AG91" s="146" t="s">
        <v>278</v>
      </c>
      <c r="AH91" s="146"/>
      <c r="AI91" s="146"/>
      <c r="AJ91" s="146"/>
      <c r="AK91" s="146"/>
      <c r="AL91" s="146"/>
      <c r="AM91" s="146"/>
      <c r="AN91" s="146"/>
      <c r="AO91" s="146"/>
      <c r="AP91" s="146"/>
      <c r="AQ91" s="146"/>
      <c r="AR91" s="146"/>
      <c r="AS91" s="146"/>
      <c r="AT91" s="146"/>
      <c r="AU91" s="146"/>
      <c r="AV91" s="146"/>
      <c r="AW91" s="146"/>
      <c r="AX91" s="146"/>
      <c r="AY91" s="146"/>
      <c r="AZ91" s="146"/>
      <c r="BA91" s="187" t="str">
        <f>C91</f>
        <v>Připouští se provést barevný efekt procesem, založeným na bezproudovém anodickém vylučování vrstvy oxidů kovů, za vzniku interferenční vrstvy oxidů kovů a to v takové tloušťce vrstvy, která zrakem na denním světle vykazuje kobaltově modré až černé zabarvení, kobaltová modř RAL 5013.</v>
      </c>
      <c r="BB91" s="146"/>
      <c r="BC91" s="146"/>
      <c r="BD91" s="146"/>
      <c r="BE91" s="146"/>
      <c r="BF91" s="146"/>
      <c r="BG91" s="146"/>
      <c r="BH91" s="146"/>
    </row>
    <row r="92" spans="1:60" outlineLevel="1">
      <c r="A92" s="173">
        <v>24</v>
      </c>
      <c r="B92" s="174" t="s">
        <v>1625</v>
      </c>
      <c r="C92" s="190" t="s">
        <v>1626</v>
      </c>
      <c r="D92" s="175" t="s">
        <v>646</v>
      </c>
      <c r="E92" s="176">
        <v>2</v>
      </c>
      <c r="F92" s="177"/>
      <c r="G92" s="178">
        <f>ROUND(E92*F92,2)</f>
        <v>0</v>
      </c>
      <c r="H92" s="177"/>
      <c r="I92" s="178">
        <f>ROUND(E92*H92,2)</f>
        <v>0</v>
      </c>
      <c r="J92" s="177"/>
      <c r="K92" s="178">
        <f>ROUND(E92*J92,2)</f>
        <v>0</v>
      </c>
      <c r="L92" s="178">
        <v>21</v>
      </c>
      <c r="M92" s="178">
        <f>G92*(1+L92/100)</f>
        <v>0</v>
      </c>
      <c r="N92" s="176">
        <v>0</v>
      </c>
      <c r="O92" s="176">
        <f>ROUND(E92*N92,2)</f>
        <v>0</v>
      </c>
      <c r="P92" s="176">
        <v>0</v>
      </c>
      <c r="Q92" s="176">
        <f>ROUND(E92*P92,2)</f>
        <v>0</v>
      </c>
      <c r="R92" s="178"/>
      <c r="S92" s="178" t="s">
        <v>481</v>
      </c>
      <c r="T92" s="179" t="s">
        <v>267</v>
      </c>
      <c r="U92" s="157">
        <v>0</v>
      </c>
      <c r="V92" s="157">
        <f>ROUND(E92*U92,2)</f>
        <v>0</v>
      </c>
      <c r="W92" s="157"/>
      <c r="X92" s="157" t="s">
        <v>380</v>
      </c>
      <c r="Y92" s="157" t="s">
        <v>269</v>
      </c>
      <c r="Z92" s="146"/>
      <c r="AA92" s="146"/>
      <c r="AB92" s="146"/>
      <c r="AC92" s="146"/>
      <c r="AD92" s="146"/>
      <c r="AE92" s="146"/>
      <c r="AF92" s="146"/>
      <c r="AG92" s="146" t="s">
        <v>1222</v>
      </c>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60" outlineLevel="2">
      <c r="A93" s="153"/>
      <c r="B93" s="154"/>
      <c r="C93" s="282" t="s">
        <v>1626</v>
      </c>
      <c r="D93" s="283"/>
      <c r="E93" s="283"/>
      <c r="F93" s="283"/>
      <c r="G93" s="283"/>
      <c r="H93" s="157"/>
      <c r="I93" s="157"/>
      <c r="J93" s="157"/>
      <c r="K93" s="157"/>
      <c r="L93" s="157"/>
      <c r="M93" s="157"/>
      <c r="N93" s="156"/>
      <c r="O93" s="156"/>
      <c r="P93" s="156"/>
      <c r="Q93" s="156"/>
      <c r="R93" s="157"/>
      <c r="S93" s="157"/>
      <c r="T93" s="157"/>
      <c r="U93" s="157"/>
      <c r="V93" s="157"/>
      <c r="W93" s="157"/>
      <c r="X93" s="157"/>
      <c r="Y93" s="157"/>
      <c r="Z93" s="146"/>
      <c r="AA93" s="146"/>
      <c r="AB93" s="146"/>
      <c r="AC93" s="146"/>
      <c r="AD93" s="146"/>
      <c r="AE93" s="146"/>
      <c r="AF93" s="146"/>
      <c r="AG93" s="146" t="s">
        <v>278</v>
      </c>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row>
    <row r="94" spans="1:60" ht="22.5" outlineLevel="3">
      <c r="A94" s="153"/>
      <c r="B94" s="154"/>
      <c r="C94" s="291" t="s">
        <v>1627</v>
      </c>
      <c r="D94" s="292"/>
      <c r="E94" s="292"/>
      <c r="F94" s="292"/>
      <c r="G94" s="292"/>
      <c r="H94" s="157"/>
      <c r="I94" s="157"/>
      <c r="J94" s="157"/>
      <c r="K94" s="157"/>
      <c r="L94" s="157"/>
      <c r="M94" s="157"/>
      <c r="N94" s="156"/>
      <c r="O94" s="156"/>
      <c r="P94" s="156"/>
      <c r="Q94" s="156"/>
      <c r="R94" s="157"/>
      <c r="S94" s="157"/>
      <c r="T94" s="157"/>
      <c r="U94" s="157"/>
      <c r="V94" s="157"/>
      <c r="W94" s="157"/>
      <c r="X94" s="157"/>
      <c r="Y94" s="157"/>
      <c r="Z94" s="146"/>
      <c r="AA94" s="146"/>
      <c r="AB94" s="146"/>
      <c r="AC94" s="146"/>
      <c r="AD94" s="146"/>
      <c r="AE94" s="146"/>
      <c r="AF94" s="146"/>
      <c r="AG94" s="146" t="s">
        <v>278</v>
      </c>
      <c r="AH94" s="146"/>
      <c r="AI94" s="146"/>
      <c r="AJ94" s="146"/>
      <c r="AK94" s="146"/>
      <c r="AL94" s="146"/>
      <c r="AM94" s="146"/>
      <c r="AN94" s="146"/>
      <c r="AO94" s="146"/>
      <c r="AP94" s="146"/>
      <c r="AQ94" s="146"/>
      <c r="AR94" s="146"/>
      <c r="AS94" s="146"/>
      <c r="AT94" s="146"/>
      <c r="AU94" s="146"/>
      <c r="AV94" s="146"/>
      <c r="AW94" s="146"/>
      <c r="AX94" s="146"/>
      <c r="AY94" s="146"/>
      <c r="AZ94" s="146"/>
      <c r="BA94" s="187" t="str">
        <f>C94</f>
        <v>Držák dělících lan, sestávající z konstrukčního elementu navařeného na stěnu bazénu, který je pevně navařen do dělící stěny dle PD. Konstrukční element je umístěn v úrovni vodní hladiny dle PD.</v>
      </c>
      <c r="BB94" s="146"/>
      <c r="BC94" s="146"/>
      <c r="BD94" s="146"/>
      <c r="BE94" s="146"/>
      <c r="BF94" s="146"/>
      <c r="BG94" s="146"/>
      <c r="BH94" s="146"/>
    </row>
    <row r="95" spans="1:60" outlineLevel="1">
      <c r="A95" s="173">
        <v>25</v>
      </c>
      <c r="B95" s="174" t="s">
        <v>1628</v>
      </c>
      <c r="C95" s="190" t="s">
        <v>1629</v>
      </c>
      <c r="D95" s="175" t="s">
        <v>392</v>
      </c>
      <c r="E95" s="176">
        <v>6</v>
      </c>
      <c r="F95" s="177"/>
      <c r="G95" s="178">
        <f>ROUND(E95*F95,2)</f>
        <v>0</v>
      </c>
      <c r="H95" s="177"/>
      <c r="I95" s="178">
        <f>ROUND(E95*H95,2)</f>
        <v>0</v>
      </c>
      <c r="J95" s="177"/>
      <c r="K95" s="178">
        <f>ROUND(E95*J95,2)</f>
        <v>0</v>
      </c>
      <c r="L95" s="178">
        <v>21</v>
      </c>
      <c r="M95" s="178">
        <f>G95*(1+L95/100)</f>
        <v>0</v>
      </c>
      <c r="N95" s="176">
        <v>0</v>
      </c>
      <c r="O95" s="176">
        <f>ROUND(E95*N95,2)</f>
        <v>0</v>
      </c>
      <c r="P95" s="176">
        <v>0</v>
      </c>
      <c r="Q95" s="176">
        <f>ROUND(E95*P95,2)</f>
        <v>0</v>
      </c>
      <c r="R95" s="178"/>
      <c r="S95" s="178" t="s">
        <v>481</v>
      </c>
      <c r="T95" s="179" t="s">
        <v>267</v>
      </c>
      <c r="U95" s="157">
        <v>0</v>
      </c>
      <c r="V95" s="157">
        <f>ROUND(E95*U95,2)</f>
        <v>0</v>
      </c>
      <c r="W95" s="157"/>
      <c r="X95" s="157" t="s">
        <v>380</v>
      </c>
      <c r="Y95" s="157" t="s">
        <v>269</v>
      </c>
      <c r="Z95" s="146"/>
      <c r="AA95" s="146"/>
      <c r="AB95" s="146"/>
      <c r="AC95" s="146"/>
      <c r="AD95" s="146"/>
      <c r="AE95" s="146"/>
      <c r="AF95" s="146"/>
      <c r="AG95" s="146" t="s">
        <v>1222</v>
      </c>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row>
    <row r="96" spans="1:60" outlineLevel="2">
      <c r="A96" s="153"/>
      <c r="B96" s="154"/>
      <c r="C96" s="282" t="s">
        <v>1629</v>
      </c>
      <c r="D96" s="283"/>
      <c r="E96" s="283"/>
      <c r="F96" s="283"/>
      <c r="G96" s="283"/>
      <c r="H96" s="157"/>
      <c r="I96" s="157"/>
      <c r="J96" s="157"/>
      <c r="K96" s="157"/>
      <c r="L96" s="157"/>
      <c r="M96" s="157"/>
      <c r="N96" s="156"/>
      <c r="O96" s="156"/>
      <c r="P96" s="156"/>
      <c r="Q96" s="156"/>
      <c r="R96" s="157"/>
      <c r="S96" s="157"/>
      <c r="T96" s="157"/>
      <c r="U96" s="157"/>
      <c r="V96" s="157"/>
      <c r="W96" s="157"/>
      <c r="X96" s="157"/>
      <c r="Y96" s="157"/>
      <c r="Z96" s="146"/>
      <c r="AA96" s="146"/>
      <c r="AB96" s="146"/>
      <c r="AC96" s="146"/>
      <c r="AD96" s="146"/>
      <c r="AE96" s="146"/>
      <c r="AF96" s="146"/>
      <c r="AG96" s="146" t="s">
        <v>278</v>
      </c>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row>
    <row r="97" spans="1:60" ht="22.5" outlineLevel="3">
      <c r="A97" s="153"/>
      <c r="B97" s="154"/>
      <c r="C97" s="291" t="s">
        <v>1630</v>
      </c>
      <c r="D97" s="292"/>
      <c r="E97" s="292"/>
      <c r="F97" s="292"/>
      <c r="G97" s="292"/>
      <c r="H97" s="157"/>
      <c r="I97" s="157"/>
      <c r="J97" s="157"/>
      <c r="K97" s="157"/>
      <c r="L97" s="157"/>
      <c r="M97" s="157"/>
      <c r="N97" s="156"/>
      <c r="O97" s="156"/>
      <c r="P97" s="156"/>
      <c r="Q97" s="156"/>
      <c r="R97" s="157"/>
      <c r="S97" s="157"/>
      <c r="T97" s="157"/>
      <c r="U97" s="157"/>
      <c r="V97" s="157"/>
      <c r="W97" s="157"/>
      <c r="X97" s="157"/>
      <c r="Y97" s="157"/>
      <c r="Z97" s="146"/>
      <c r="AA97" s="146"/>
      <c r="AB97" s="146"/>
      <c r="AC97" s="146"/>
      <c r="AD97" s="146"/>
      <c r="AE97" s="146"/>
      <c r="AF97" s="146"/>
      <c r="AG97" s="146" t="s">
        <v>278</v>
      </c>
      <c r="AH97" s="146"/>
      <c r="AI97" s="146"/>
      <c r="AJ97" s="146"/>
      <c r="AK97" s="146"/>
      <c r="AL97" s="146"/>
      <c r="AM97" s="146"/>
      <c r="AN97" s="146"/>
      <c r="AO97" s="146"/>
      <c r="AP97" s="146"/>
      <c r="AQ97" s="146"/>
      <c r="AR97" s="146"/>
      <c r="AS97" s="146"/>
      <c r="AT97" s="146"/>
      <c r="AU97" s="146"/>
      <c r="AV97" s="146"/>
      <c r="AW97" s="146"/>
      <c r="AX97" s="146"/>
      <c r="AY97" s="146"/>
      <c r="AZ97" s="146"/>
      <c r="BA97" s="187" t="str">
        <f>C97</f>
        <v>Slouží k oddělení jednotlivých částí bazénové plochy z bezpečnostních nebo jiných důvodů. Tvořeno ocelovým lanem z nerezové oceli opláštěným plastovým potahem, s navléknutými kulovými plováky z plastu o průměru 190 mm, barva oranžová bezpečnostní.</v>
      </c>
      <c r="BB97" s="146"/>
      <c r="BC97" s="146"/>
      <c r="BD97" s="146"/>
      <c r="BE97" s="146"/>
      <c r="BF97" s="146"/>
      <c r="BG97" s="146"/>
      <c r="BH97" s="146"/>
    </row>
    <row r="98" spans="1:60" outlineLevel="3">
      <c r="A98" s="153"/>
      <c r="B98" s="154"/>
      <c r="C98" s="291" t="s">
        <v>1631</v>
      </c>
      <c r="D98" s="292"/>
      <c r="E98" s="292"/>
      <c r="F98" s="292"/>
      <c r="G98" s="292"/>
      <c r="H98" s="157"/>
      <c r="I98" s="157"/>
      <c r="J98" s="157"/>
      <c r="K98" s="157"/>
      <c r="L98" s="157"/>
      <c r="M98" s="157"/>
      <c r="N98" s="156"/>
      <c r="O98" s="156"/>
      <c r="P98" s="156"/>
      <c r="Q98" s="156"/>
      <c r="R98" s="157"/>
      <c r="S98" s="157"/>
      <c r="T98" s="157"/>
      <c r="U98" s="157"/>
      <c r="V98" s="157"/>
      <c r="W98" s="157"/>
      <c r="X98" s="157"/>
      <c r="Y98" s="157"/>
      <c r="Z98" s="146"/>
      <c r="AA98" s="146"/>
      <c r="AB98" s="146"/>
      <c r="AC98" s="146"/>
      <c r="AD98" s="146"/>
      <c r="AE98" s="146"/>
      <c r="AF98" s="146"/>
      <c r="AG98" s="146" t="s">
        <v>278</v>
      </c>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row>
    <row r="99" spans="1:60" outlineLevel="1">
      <c r="A99" s="173">
        <v>26</v>
      </c>
      <c r="B99" s="174" t="s">
        <v>1632</v>
      </c>
      <c r="C99" s="190" t="s">
        <v>1633</v>
      </c>
      <c r="D99" s="175" t="s">
        <v>1118</v>
      </c>
      <c r="E99" s="176">
        <v>1</v>
      </c>
      <c r="F99" s="177"/>
      <c r="G99" s="178">
        <f>ROUND(E99*F99,2)</f>
        <v>0</v>
      </c>
      <c r="H99" s="177"/>
      <c r="I99" s="178">
        <f>ROUND(E99*H99,2)</f>
        <v>0</v>
      </c>
      <c r="J99" s="177"/>
      <c r="K99" s="178">
        <f>ROUND(E99*J99,2)</f>
        <v>0</v>
      </c>
      <c r="L99" s="178">
        <v>21</v>
      </c>
      <c r="M99" s="178">
        <f>G99*(1+L99/100)</f>
        <v>0</v>
      </c>
      <c r="N99" s="176">
        <v>0</v>
      </c>
      <c r="O99" s="176">
        <f>ROUND(E99*N99,2)</f>
        <v>0</v>
      </c>
      <c r="P99" s="176">
        <v>0</v>
      </c>
      <c r="Q99" s="176">
        <f>ROUND(E99*P99,2)</f>
        <v>0</v>
      </c>
      <c r="R99" s="178"/>
      <c r="S99" s="178" t="s">
        <v>481</v>
      </c>
      <c r="T99" s="179" t="s">
        <v>267</v>
      </c>
      <c r="U99" s="157">
        <v>0</v>
      </c>
      <c r="V99" s="157">
        <f>ROUND(E99*U99,2)</f>
        <v>0</v>
      </c>
      <c r="W99" s="157"/>
      <c r="X99" s="157" t="s">
        <v>380</v>
      </c>
      <c r="Y99" s="157" t="s">
        <v>269</v>
      </c>
      <c r="Z99" s="146"/>
      <c r="AA99" s="146"/>
      <c r="AB99" s="146"/>
      <c r="AC99" s="146"/>
      <c r="AD99" s="146"/>
      <c r="AE99" s="146"/>
      <c r="AF99" s="146"/>
      <c r="AG99" s="146" t="s">
        <v>1222</v>
      </c>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row>
    <row r="100" spans="1:60" outlineLevel="2">
      <c r="A100" s="153"/>
      <c r="B100" s="154"/>
      <c r="C100" s="282" t="s">
        <v>1633</v>
      </c>
      <c r="D100" s="283"/>
      <c r="E100" s="283"/>
      <c r="F100" s="283"/>
      <c r="G100" s="283"/>
      <c r="H100" s="157"/>
      <c r="I100" s="157"/>
      <c r="J100" s="157"/>
      <c r="K100" s="157"/>
      <c r="L100" s="157"/>
      <c r="M100" s="157"/>
      <c r="N100" s="156"/>
      <c r="O100" s="156"/>
      <c r="P100" s="156"/>
      <c r="Q100" s="156"/>
      <c r="R100" s="157"/>
      <c r="S100" s="157"/>
      <c r="T100" s="157"/>
      <c r="U100" s="157"/>
      <c r="V100" s="157"/>
      <c r="W100" s="157"/>
      <c r="X100" s="157"/>
      <c r="Y100" s="157"/>
      <c r="Z100" s="146"/>
      <c r="AA100" s="146"/>
      <c r="AB100" s="146"/>
      <c r="AC100" s="146"/>
      <c r="AD100" s="146"/>
      <c r="AE100" s="146"/>
      <c r="AF100" s="146"/>
      <c r="AG100" s="146" t="s">
        <v>278</v>
      </c>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row>
    <row r="101" spans="1:60" ht="22.5" outlineLevel="3">
      <c r="A101" s="153"/>
      <c r="B101" s="154"/>
      <c r="C101" s="291" t="s">
        <v>1634</v>
      </c>
      <c r="D101" s="292"/>
      <c r="E101" s="292"/>
      <c r="F101" s="292"/>
      <c r="G101" s="292"/>
      <c r="H101" s="157"/>
      <c r="I101" s="157"/>
      <c r="J101" s="157"/>
      <c r="K101" s="157"/>
      <c r="L101" s="157"/>
      <c r="M101" s="157"/>
      <c r="N101" s="156"/>
      <c r="O101" s="156"/>
      <c r="P101" s="156"/>
      <c r="Q101" s="156"/>
      <c r="R101" s="157"/>
      <c r="S101" s="157"/>
      <c r="T101" s="157"/>
      <c r="U101" s="157"/>
      <c r="V101" s="157"/>
      <c r="W101" s="157"/>
      <c r="X101" s="157"/>
      <c r="Y101" s="157"/>
      <c r="Z101" s="146"/>
      <c r="AA101" s="146"/>
      <c r="AB101" s="146"/>
      <c r="AC101" s="146"/>
      <c r="AD101" s="146"/>
      <c r="AE101" s="146"/>
      <c r="AF101" s="146"/>
      <c r="AG101" s="146" t="s">
        <v>278</v>
      </c>
      <c r="AH101" s="146"/>
      <c r="AI101" s="146"/>
      <c r="AJ101" s="146"/>
      <c r="AK101" s="146"/>
      <c r="AL101" s="146"/>
      <c r="AM101" s="146"/>
      <c r="AN101" s="146"/>
      <c r="AO101" s="146"/>
      <c r="AP101" s="146"/>
      <c r="AQ101" s="146"/>
      <c r="AR101" s="146"/>
      <c r="AS101" s="146"/>
      <c r="AT101" s="146"/>
      <c r="AU101" s="146"/>
      <c r="AV101" s="146"/>
      <c r="AW101" s="146"/>
      <c r="AX101" s="146"/>
      <c r="AY101" s="146"/>
      <c r="AZ101" s="146"/>
      <c r="BA101" s="187" t="str">
        <f>C101</f>
        <v>Kotevní prvky umožňující plynulé napnutí dělících lan, provedení dle PD, včetně segmentů pro zabezpečení bezpečnosti /převlečné návleky/.</v>
      </c>
      <c r="BB101" s="146"/>
      <c r="BC101" s="146"/>
      <c r="BD101" s="146"/>
      <c r="BE101" s="146"/>
      <c r="BF101" s="146"/>
      <c r="BG101" s="146"/>
      <c r="BH101" s="146"/>
    </row>
    <row r="102" spans="1:60" outlineLevel="1">
      <c r="A102" s="173">
        <v>27</v>
      </c>
      <c r="B102" s="174" t="s">
        <v>1635</v>
      </c>
      <c r="C102" s="190" t="s">
        <v>1636</v>
      </c>
      <c r="D102" s="175" t="s">
        <v>646</v>
      </c>
      <c r="E102" s="176">
        <v>1</v>
      </c>
      <c r="F102" s="177"/>
      <c r="G102" s="178">
        <f>ROUND(E102*F102,2)</f>
        <v>0</v>
      </c>
      <c r="H102" s="177"/>
      <c r="I102" s="178">
        <f>ROUND(E102*H102,2)</f>
        <v>0</v>
      </c>
      <c r="J102" s="177"/>
      <c r="K102" s="178">
        <f>ROUND(E102*J102,2)</f>
        <v>0</v>
      </c>
      <c r="L102" s="178">
        <v>21</v>
      </c>
      <c r="M102" s="178">
        <f>G102*(1+L102/100)</f>
        <v>0</v>
      </c>
      <c r="N102" s="176">
        <v>0</v>
      </c>
      <c r="O102" s="176">
        <f>ROUND(E102*N102,2)</f>
        <v>0</v>
      </c>
      <c r="P102" s="176">
        <v>0</v>
      </c>
      <c r="Q102" s="176">
        <f>ROUND(E102*P102,2)</f>
        <v>0</v>
      </c>
      <c r="R102" s="178"/>
      <c r="S102" s="178" t="s">
        <v>481</v>
      </c>
      <c r="T102" s="179" t="s">
        <v>267</v>
      </c>
      <c r="U102" s="157">
        <v>0</v>
      </c>
      <c r="V102" s="157">
        <f>ROUND(E102*U102,2)</f>
        <v>0</v>
      </c>
      <c r="W102" s="157"/>
      <c r="X102" s="157" t="s">
        <v>380</v>
      </c>
      <c r="Y102" s="157" t="s">
        <v>269</v>
      </c>
      <c r="Z102" s="146"/>
      <c r="AA102" s="146"/>
      <c r="AB102" s="146"/>
      <c r="AC102" s="146"/>
      <c r="AD102" s="146"/>
      <c r="AE102" s="146"/>
      <c r="AF102" s="146"/>
      <c r="AG102" s="146" t="s">
        <v>1222</v>
      </c>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row>
    <row r="103" spans="1:60" outlineLevel="2">
      <c r="A103" s="153"/>
      <c r="B103" s="154"/>
      <c r="C103" s="282" t="s">
        <v>1636</v>
      </c>
      <c r="D103" s="283"/>
      <c r="E103" s="283"/>
      <c r="F103" s="283"/>
      <c r="G103" s="283"/>
      <c r="H103" s="157"/>
      <c r="I103" s="157"/>
      <c r="J103" s="157"/>
      <c r="K103" s="157"/>
      <c r="L103" s="157"/>
      <c r="M103" s="157"/>
      <c r="N103" s="156"/>
      <c r="O103" s="156"/>
      <c r="P103" s="156"/>
      <c r="Q103" s="156"/>
      <c r="R103" s="157"/>
      <c r="S103" s="157"/>
      <c r="T103" s="157"/>
      <c r="U103" s="157"/>
      <c r="V103" s="157"/>
      <c r="W103" s="157"/>
      <c r="X103" s="157"/>
      <c r="Y103" s="157"/>
      <c r="Z103" s="146"/>
      <c r="AA103" s="146"/>
      <c r="AB103" s="146"/>
      <c r="AC103" s="146"/>
      <c r="AD103" s="146"/>
      <c r="AE103" s="146"/>
      <c r="AF103" s="146"/>
      <c r="AG103" s="146" t="s">
        <v>278</v>
      </c>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row>
    <row r="104" spans="1:60" ht="56.25" outlineLevel="3">
      <c r="A104" s="153"/>
      <c r="B104" s="154"/>
      <c r="C104" s="291" t="s">
        <v>1637</v>
      </c>
      <c r="D104" s="292"/>
      <c r="E104" s="292"/>
      <c r="F104" s="292"/>
      <c r="G104" s="292"/>
      <c r="H104" s="157"/>
      <c r="I104" s="157"/>
      <c r="J104" s="157"/>
      <c r="K104" s="157"/>
      <c r="L104" s="157"/>
      <c r="M104" s="157"/>
      <c r="N104" s="156"/>
      <c r="O104" s="156"/>
      <c r="P104" s="156"/>
      <c r="Q104" s="156"/>
      <c r="R104" s="157"/>
      <c r="S104" s="157"/>
      <c r="T104" s="157"/>
      <c r="U104" s="157"/>
      <c r="V104" s="157"/>
      <c r="W104" s="157"/>
      <c r="X104" s="157"/>
      <c r="Y104" s="157"/>
      <c r="Z104" s="146"/>
      <c r="AA104" s="146"/>
      <c r="AB104" s="146"/>
      <c r="AC104" s="146"/>
      <c r="AD104" s="146"/>
      <c r="AE104" s="146"/>
      <c r="AF104" s="146"/>
      <c r="AG104" s="146" t="s">
        <v>278</v>
      </c>
      <c r="AH104" s="146"/>
      <c r="AI104" s="146"/>
      <c r="AJ104" s="146"/>
      <c r="AK104" s="146"/>
      <c r="AL104" s="146"/>
      <c r="AM104" s="146"/>
      <c r="AN104" s="146"/>
      <c r="AO104" s="146"/>
      <c r="AP104" s="146"/>
      <c r="AQ104" s="146"/>
      <c r="AR104" s="146"/>
      <c r="AS104" s="146"/>
      <c r="AT104" s="146"/>
      <c r="AU104" s="146"/>
      <c r="AV104" s="146"/>
      <c r="AW104" s="146"/>
      <c r="AX104" s="146"/>
      <c r="AY104" s="146"/>
      <c r="AZ104" s="146"/>
      <c r="BA104" s="187" t="str">
        <f>C104</f>
        <v>Plastový kufřík s uzavíratelným poklopem. Obsahuje základní materiály a nástroje pro údržbu a servis nerezových bazénů, nerezový klíč s medvědem pro demontáž roštů, nerezový imbusový klíč, soupravu základních šroubů s imbusovou zapuštěnou hlavou, Molykot pastu 50g, univerzální klíč, sadu utěrek DEOX-FIT 125 ks 15x20cm, příbalové bezpečnostní listy chemikálií, soupravu gumových rukavic, příručku pro provozovatele zařízení z ušlechtilých ocelí. (Variantně: případně ke každé masážní trysce plastovou záslepku plus klíč pro demontáž trysek, ke každému druhu trysky jeden).</v>
      </c>
      <c r="BB104" s="146"/>
      <c r="BC104" s="146"/>
      <c r="BD104" s="146"/>
      <c r="BE104" s="146"/>
      <c r="BF104" s="146"/>
      <c r="BG104" s="146"/>
      <c r="BH104" s="146"/>
    </row>
    <row r="105" spans="1:60" outlineLevel="1">
      <c r="A105" s="173">
        <v>28</v>
      </c>
      <c r="B105" s="174" t="s">
        <v>1638</v>
      </c>
      <c r="C105" s="190" t="s">
        <v>1639</v>
      </c>
      <c r="D105" s="175" t="s">
        <v>646</v>
      </c>
      <c r="E105" s="176">
        <v>1</v>
      </c>
      <c r="F105" s="177"/>
      <c r="G105" s="178">
        <f>ROUND(E105*F105,2)</f>
        <v>0</v>
      </c>
      <c r="H105" s="177"/>
      <c r="I105" s="178">
        <f>ROUND(E105*H105,2)</f>
        <v>0</v>
      </c>
      <c r="J105" s="177"/>
      <c r="K105" s="178">
        <f>ROUND(E105*J105,2)</f>
        <v>0</v>
      </c>
      <c r="L105" s="178">
        <v>21</v>
      </c>
      <c r="M105" s="178">
        <f>G105*(1+L105/100)</f>
        <v>0</v>
      </c>
      <c r="N105" s="176">
        <v>0</v>
      </c>
      <c r="O105" s="176">
        <f>ROUND(E105*N105,2)</f>
        <v>0</v>
      </c>
      <c r="P105" s="176">
        <v>0</v>
      </c>
      <c r="Q105" s="176">
        <f>ROUND(E105*P105,2)</f>
        <v>0</v>
      </c>
      <c r="R105" s="178"/>
      <c r="S105" s="178" t="s">
        <v>481</v>
      </c>
      <c r="T105" s="179" t="s">
        <v>267</v>
      </c>
      <c r="U105" s="157">
        <v>0</v>
      </c>
      <c r="V105" s="157">
        <f>ROUND(E105*U105,2)</f>
        <v>0</v>
      </c>
      <c r="W105" s="157"/>
      <c r="X105" s="157" t="s">
        <v>312</v>
      </c>
      <c r="Y105" s="157" t="s">
        <v>269</v>
      </c>
      <c r="Z105" s="146"/>
      <c r="AA105" s="146"/>
      <c r="AB105" s="146"/>
      <c r="AC105" s="146"/>
      <c r="AD105" s="146"/>
      <c r="AE105" s="146"/>
      <c r="AF105" s="146"/>
      <c r="AG105" s="146" t="s">
        <v>1231</v>
      </c>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row>
    <row r="106" spans="1:60" outlineLevel="2">
      <c r="A106" s="153"/>
      <c r="B106" s="154"/>
      <c r="C106" s="282" t="s">
        <v>1639</v>
      </c>
      <c r="D106" s="283"/>
      <c r="E106" s="283"/>
      <c r="F106" s="283"/>
      <c r="G106" s="283"/>
      <c r="H106" s="157"/>
      <c r="I106" s="157"/>
      <c r="J106" s="157"/>
      <c r="K106" s="157"/>
      <c r="L106" s="157"/>
      <c r="M106" s="157"/>
      <c r="N106" s="156"/>
      <c r="O106" s="156"/>
      <c r="P106" s="156"/>
      <c r="Q106" s="156"/>
      <c r="R106" s="157"/>
      <c r="S106" s="157"/>
      <c r="T106" s="157"/>
      <c r="U106" s="157"/>
      <c r="V106" s="157"/>
      <c r="W106" s="157"/>
      <c r="X106" s="157"/>
      <c r="Y106" s="157"/>
      <c r="Z106" s="146"/>
      <c r="AA106" s="146"/>
      <c r="AB106" s="146"/>
      <c r="AC106" s="146"/>
      <c r="AD106" s="146"/>
      <c r="AE106" s="146"/>
      <c r="AF106" s="146"/>
      <c r="AG106" s="146" t="s">
        <v>278</v>
      </c>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row>
    <row r="107" spans="1:60" ht="22.5" outlineLevel="3">
      <c r="A107" s="153"/>
      <c r="B107" s="154"/>
      <c r="C107" s="291" t="s">
        <v>1640</v>
      </c>
      <c r="D107" s="292"/>
      <c r="E107" s="292"/>
      <c r="F107" s="292"/>
      <c r="G107" s="292"/>
      <c r="H107" s="157"/>
      <c r="I107" s="157"/>
      <c r="J107" s="157"/>
      <c r="K107" s="157"/>
      <c r="L107" s="157"/>
      <c r="M107" s="157"/>
      <c r="N107" s="156"/>
      <c r="O107" s="156"/>
      <c r="P107" s="156"/>
      <c r="Q107" s="156"/>
      <c r="R107" s="157"/>
      <c r="S107" s="157"/>
      <c r="T107" s="157"/>
      <c r="U107" s="157"/>
      <c r="V107" s="157"/>
      <c r="W107" s="157"/>
      <c r="X107" s="157"/>
      <c r="Y107" s="157"/>
      <c r="Z107" s="146"/>
      <c r="AA107" s="146"/>
      <c r="AB107" s="146"/>
      <c r="AC107" s="146"/>
      <c r="AD107" s="146"/>
      <c r="AE107" s="146"/>
      <c r="AF107" s="146"/>
      <c r="AG107" s="146" t="s">
        <v>278</v>
      </c>
      <c r="AH107" s="146"/>
      <c r="AI107" s="146"/>
      <c r="AJ107" s="146"/>
      <c r="AK107" s="146"/>
      <c r="AL107" s="146"/>
      <c r="AM107" s="146"/>
      <c r="AN107" s="146"/>
      <c r="AO107" s="146"/>
      <c r="AP107" s="146"/>
      <c r="AQ107" s="146"/>
      <c r="AR107" s="146"/>
      <c r="AS107" s="146"/>
      <c r="AT107" s="146"/>
      <c r="AU107" s="146"/>
      <c r="AV107" s="146"/>
      <c r="AW107" s="146"/>
      <c r="AX107" s="146"/>
      <c r="AY107" s="146"/>
      <c r="AZ107" s="146"/>
      <c r="BA107" s="187" t="str">
        <f>C107</f>
        <v>Zařízení dodávané stělesem bazénu pro snadnou montáž a demontáž dnových kanálů. Návod na použití dodáván snávodem na obsluhu a údržbu bazénu.</v>
      </c>
      <c r="BB107" s="146"/>
      <c r="BC107" s="146"/>
      <c r="BD107" s="146"/>
      <c r="BE107" s="146"/>
      <c r="BF107" s="146"/>
      <c r="BG107" s="146"/>
      <c r="BH107" s="146"/>
    </row>
    <row r="108" spans="1:60" outlineLevel="1">
      <c r="A108" s="173">
        <v>29</v>
      </c>
      <c r="B108" s="174" t="s">
        <v>1641</v>
      </c>
      <c r="C108" s="190" t="s">
        <v>1642</v>
      </c>
      <c r="D108" s="175" t="s">
        <v>646</v>
      </c>
      <c r="E108" s="176">
        <v>1</v>
      </c>
      <c r="F108" s="177"/>
      <c r="G108" s="178">
        <f>ROUND(E108*F108,2)</f>
        <v>0</v>
      </c>
      <c r="H108" s="177"/>
      <c r="I108" s="178">
        <f>ROUND(E108*H108,2)</f>
        <v>0</v>
      </c>
      <c r="J108" s="177"/>
      <c r="K108" s="178">
        <f>ROUND(E108*J108,2)</f>
        <v>0</v>
      </c>
      <c r="L108" s="178">
        <v>21</v>
      </c>
      <c r="M108" s="178">
        <f>G108*(1+L108/100)</f>
        <v>0</v>
      </c>
      <c r="N108" s="176">
        <v>0</v>
      </c>
      <c r="O108" s="176">
        <f>ROUND(E108*N108,2)</f>
        <v>0</v>
      </c>
      <c r="P108" s="176">
        <v>0</v>
      </c>
      <c r="Q108" s="176">
        <f>ROUND(E108*P108,2)</f>
        <v>0</v>
      </c>
      <c r="R108" s="178"/>
      <c r="S108" s="178" t="s">
        <v>481</v>
      </c>
      <c r="T108" s="179" t="s">
        <v>267</v>
      </c>
      <c r="U108" s="157">
        <v>0</v>
      </c>
      <c r="V108" s="157">
        <f>ROUND(E108*U108,2)</f>
        <v>0</v>
      </c>
      <c r="W108" s="157"/>
      <c r="X108" s="157" t="s">
        <v>380</v>
      </c>
      <c r="Y108" s="157" t="s">
        <v>269</v>
      </c>
      <c r="Z108" s="146"/>
      <c r="AA108" s="146"/>
      <c r="AB108" s="146"/>
      <c r="AC108" s="146"/>
      <c r="AD108" s="146"/>
      <c r="AE108" s="146"/>
      <c r="AF108" s="146"/>
      <c r="AG108" s="146" t="s">
        <v>1222</v>
      </c>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row>
    <row r="109" spans="1:60" outlineLevel="2">
      <c r="A109" s="153"/>
      <c r="B109" s="154"/>
      <c r="C109" s="282" t="s">
        <v>1642</v>
      </c>
      <c r="D109" s="283"/>
      <c r="E109" s="283"/>
      <c r="F109" s="283"/>
      <c r="G109" s="283"/>
      <c r="H109" s="157"/>
      <c r="I109" s="157"/>
      <c r="J109" s="157"/>
      <c r="K109" s="157"/>
      <c r="L109" s="157"/>
      <c r="M109" s="157"/>
      <c r="N109" s="156"/>
      <c r="O109" s="156"/>
      <c r="P109" s="156"/>
      <c r="Q109" s="156"/>
      <c r="R109" s="157"/>
      <c r="S109" s="157"/>
      <c r="T109" s="157"/>
      <c r="U109" s="157"/>
      <c r="V109" s="157"/>
      <c r="W109" s="157"/>
      <c r="X109" s="157"/>
      <c r="Y109" s="157"/>
      <c r="Z109" s="146"/>
      <c r="AA109" s="146"/>
      <c r="AB109" s="146"/>
      <c r="AC109" s="146"/>
      <c r="AD109" s="146"/>
      <c r="AE109" s="146"/>
      <c r="AF109" s="146"/>
      <c r="AG109" s="146" t="s">
        <v>278</v>
      </c>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row>
    <row r="110" spans="1:60" ht="33.75" outlineLevel="3">
      <c r="A110" s="153"/>
      <c r="B110" s="154"/>
      <c r="C110" s="291" t="s">
        <v>1643</v>
      </c>
      <c r="D110" s="292"/>
      <c r="E110" s="292"/>
      <c r="F110" s="292"/>
      <c r="G110" s="292"/>
      <c r="H110" s="157"/>
      <c r="I110" s="157"/>
      <c r="J110" s="157"/>
      <c r="K110" s="157"/>
      <c r="L110" s="157"/>
      <c r="M110" s="157"/>
      <c r="N110" s="156"/>
      <c r="O110" s="156"/>
      <c r="P110" s="156"/>
      <c r="Q110" s="156"/>
      <c r="R110" s="157"/>
      <c r="S110" s="157"/>
      <c r="T110" s="157"/>
      <c r="U110" s="157"/>
      <c r="V110" s="157"/>
      <c r="W110" s="157"/>
      <c r="X110" s="157"/>
      <c r="Y110" s="157"/>
      <c r="Z110" s="146"/>
      <c r="AA110" s="146"/>
      <c r="AB110" s="146"/>
      <c r="AC110" s="146"/>
      <c r="AD110" s="146"/>
      <c r="AE110" s="146"/>
      <c r="AF110" s="146"/>
      <c r="AG110" s="146" t="s">
        <v>278</v>
      </c>
      <c r="AH110" s="146"/>
      <c r="AI110" s="146"/>
      <c r="AJ110" s="146"/>
      <c r="AK110" s="146"/>
      <c r="AL110" s="146"/>
      <c r="AM110" s="146"/>
      <c r="AN110" s="146"/>
      <c r="AO110" s="146"/>
      <c r="AP110" s="146"/>
      <c r="AQ110" s="146"/>
      <c r="AR110" s="146"/>
      <c r="AS110" s="146"/>
      <c r="AT110" s="146"/>
      <c r="AU110" s="146"/>
      <c r="AV110" s="146"/>
      <c r="AW110" s="146"/>
      <c r="AX110" s="146"/>
      <c r="AY110" s="146"/>
      <c r="AZ110" s="146"/>
      <c r="BA110" s="187" t="str">
        <f>C110</f>
        <v>Vyznačuje se jednoduchou obsluhou, vysokou adaptabilností a lehkým upevněním k okraji bazénu. Je usazen v nerezové patici, která je pevně fixována do podlahy u bazénu. Dá se snadno vyjmout a dle potřeby přenést. Osazením dalších patic je možno zvedák využít i na jiných místech.</v>
      </c>
      <c r="BB110" s="146"/>
      <c r="BC110" s="146"/>
      <c r="BD110" s="146"/>
      <c r="BE110" s="146"/>
      <c r="BF110" s="146"/>
      <c r="BG110" s="146"/>
      <c r="BH110" s="146"/>
    </row>
    <row r="111" spans="1:60" ht="45" outlineLevel="3">
      <c r="A111" s="153"/>
      <c r="B111" s="154"/>
      <c r="C111" s="291" t="s">
        <v>1644</v>
      </c>
      <c r="D111" s="292"/>
      <c r="E111" s="292"/>
      <c r="F111" s="292"/>
      <c r="G111" s="292"/>
      <c r="H111" s="157"/>
      <c r="I111" s="157"/>
      <c r="J111" s="157"/>
      <c r="K111" s="157"/>
      <c r="L111" s="157"/>
      <c r="M111" s="157"/>
      <c r="N111" s="156"/>
      <c r="O111" s="156"/>
      <c r="P111" s="156"/>
      <c r="Q111" s="156"/>
      <c r="R111" s="157"/>
      <c r="S111" s="157"/>
      <c r="T111" s="157"/>
      <c r="U111" s="157"/>
      <c r="V111" s="157"/>
      <c r="W111" s="157"/>
      <c r="X111" s="157"/>
      <c r="Y111" s="157"/>
      <c r="Z111" s="146"/>
      <c r="AA111" s="146"/>
      <c r="AB111" s="146"/>
      <c r="AC111" s="146"/>
      <c r="AD111" s="146"/>
      <c r="AE111" s="146"/>
      <c r="AF111" s="146"/>
      <c r="AG111" s="146" t="s">
        <v>278</v>
      </c>
      <c r="AH111" s="146"/>
      <c r="AI111" s="146"/>
      <c r="AJ111" s="146"/>
      <c r="AK111" s="146"/>
      <c r="AL111" s="146"/>
      <c r="AM111" s="146"/>
      <c r="AN111" s="146"/>
      <c r="AO111" s="146"/>
      <c r="AP111" s="146"/>
      <c r="AQ111" s="146"/>
      <c r="AR111" s="146"/>
      <c r="AS111" s="146"/>
      <c r="AT111" s="146"/>
      <c r="AU111" s="146"/>
      <c r="AV111" s="146"/>
      <c r="AW111" s="146"/>
      <c r="AX111" s="146"/>
      <c r="AY111" s="146"/>
      <c r="AZ111" s="146"/>
      <c r="BA111" s="187" t="str">
        <f>C111</f>
        <v>Nevyžaduje instalaci pod vodou, přívod elektrického proudu ani motor, pouze tlak ze standardního vodovodního rozvodu. Zvedací zařízení se obsluhuje pomocí ovládací páky. Speciální bezpečnostní pojistka uzamyká sedačku do doby, dokud se uživatel pohodlně neusadí. Pohyb sedačky je zajištěn tlakem vody, který uvolní bezpečnostní zámek v horní poloze zvedáku. Sedačka je vyrobena z polypropylénu a může být zatížena váhou do 110 kg při minimálním tlaku 0,4MPa (minimální tlak vody musí být 0,3MPa = 85 kg).</v>
      </c>
      <c r="BB111" s="146"/>
      <c r="BC111" s="146"/>
      <c r="BD111" s="146"/>
      <c r="BE111" s="146"/>
      <c r="BF111" s="146"/>
      <c r="BG111" s="146"/>
      <c r="BH111" s="146"/>
    </row>
    <row r="112" spans="1:60" ht="22.5" outlineLevel="3">
      <c r="A112" s="153"/>
      <c r="B112" s="154"/>
      <c r="C112" s="291" t="s">
        <v>1645</v>
      </c>
      <c r="D112" s="292"/>
      <c r="E112" s="292"/>
      <c r="F112" s="292"/>
      <c r="G112" s="292"/>
      <c r="H112" s="157"/>
      <c r="I112" s="157"/>
      <c r="J112" s="157"/>
      <c r="K112" s="157"/>
      <c r="L112" s="157"/>
      <c r="M112" s="157"/>
      <c r="N112" s="156"/>
      <c r="O112" s="156"/>
      <c r="P112" s="156"/>
      <c r="Q112" s="156"/>
      <c r="R112" s="157"/>
      <c r="S112" s="157"/>
      <c r="T112" s="157"/>
      <c r="U112" s="157"/>
      <c r="V112" s="157"/>
      <c r="W112" s="157"/>
      <c r="X112" s="157"/>
      <c r="Y112" s="157"/>
      <c r="Z112" s="146"/>
      <c r="AA112" s="146"/>
      <c r="AB112" s="146"/>
      <c r="AC112" s="146"/>
      <c r="AD112" s="146"/>
      <c r="AE112" s="146"/>
      <c r="AF112" s="146"/>
      <c r="AG112" s="146" t="s">
        <v>278</v>
      </c>
      <c r="AH112" s="146"/>
      <c r="AI112" s="146"/>
      <c r="AJ112" s="146"/>
      <c r="AK112" s="146"/>
      <c r="AL112" s="146"/>
      <c r="AM112" s="146"/>
      <c r="AN112" s="146"/>
      <c r="AO112" s="146"/>
      <c r="AP112" s="146"/>
      <c r="AQ112" s="146"/>
      <c r="AR112" s="146"/>
      <c r="AS112" s="146"/>
      <c r="AT112" s="146"/>
      <c r="AU112" s="146"/>
      <c r="AV112" s="146"/>
      <c r="AW112" s="146"/>
      <c r="AX112" s="146"/>
      <c r="AY112" s="146"/>
      <c r="AZ112" s="146"/>
      <c r="BA112" s="187" t="str">
        <f>C112</f>
        <v>Zařízení ocení jak vozíčkáři při všech vodních sportech a aktivitách, tak i rehabilitační pracovníci při své každodenní činnosti. Záruka poskytnuta v délce 24 měsíců.</v>
      </c>
      <c r="BB112" s="146"/>
      <c r="BC112" s="146"/>
      <c r="BD112" s="146"/>
      <c r="BE112" s="146"/>
      <c r="BF112" s="146"/>
      <c r="BG112" s="146"/>
      <c r="BH112" s="146"/>
    </row>
    <row r="113" spans="1:60">
      <c r="A113" s="163" t="s">
        <v>261</v>
      </c>
      <c r="B113" s="164" t="s">
        <v>155</v>
      </c>
      <c r="C113" s="188" t="s">
        <v>156</v>
      </c>
      <c r="D113" s="165"/>
      <c r="E113" s="166"/>
      <c r="F113" s="167"/>
      <c r="G113" s="167">
        <f>SUMIF(AG114:AG156,"&lt;&gt;NOR",G114:G156)</f>
        <v>0</v>
      </c>
      <c r="H113" s="167"/>
      <c r="I113" s="167">
        <f>SUM(I114:I156)</f>
        <v>0</v>
      </c>
      <c r="J113" s="167"/>
      <c r="K113" s="167">
        <f>SUM(K114:K156)</f>
        <v>0</v>
      </c>
      <c r="L113" s="167"/>
      <c r="M113" s="167">
        <f>SUM(M114:M156)</f>
        <v>0</v>
      </c>
      <c r="N113" s="166"/>
      <c r="O113" s="166">
        <f>SUM(O114:O156)</f>
        <v>0</v>
      </c>
      <c r="P113" s="166"/>
      <c r="Q113" s="166">
        <f>SUM(Q114:Q156)</f>
        <v>0</v>
      </c>
      <c r="R113" s="167"/>
      <c r="S113" s="167"/>
      <c r="T113" s="168"/>
      <c r="U113" s="162"/>
      <c r="V113" s="162">
        <f>SUM(V114:V156)</f>
        <v>0</v>
      </c>
      <c r="W113" s="162"/>
      <c r="X113" s="162"/>
      <c r="Y113" s="162"/>
      <c r="AG113" t="s">
        <v>262</v>
      </c>
    </row>
    <row r="114" spans="1:60" outlineLevel="1">
      <c r="A114" s="173">
        <v>30</v>
      </c>
      <c r="B114" s="174" t="s">
        <v>1646</v>
      </c>
      <c r="C114" s="190" t="s">
        <v>1647</v>
      </c>
      <c r="D114" s="175" t="s">
        <v>646</v>
      </c>
      <c r="E114" s="176">
        <v>2</v>
      </c>
      <c r="F114" s="177"/>
      <c r="G114" s="178">
        <f>ROUND(E114*F114,2)</f>
        <v>0</v>
      </c>
      <c r="H114" s="177"/>
      <c r="I114" s="178">
        <f>ROUND(E114*H114,2)</f>
        <v>0</v>
      </c>
      <c r="J114" s="177"/>
      <c r="K114" s="178">
        <f>ROUND(E114*J114,2)</f>
        <v>0</v>
      </c>
      <c r="L114" s="178">
        <v>21</v>
      </c>
      <c r="M114" s="178">
        <f>G114*(1+L114/100)</f>
        <v>0</v>
      </c>
      <c r="N114" s="176">
        <v>0</v>
      </c>
      <c r="O114" s="176">
        <f>ROUND(E114*N114,2)</f>
        <v>0</v>
      </c>
      <c r="P114" s="176">
        <v>0</v>
      </c>
      <c r="Q114" s="176">
        <f>ROUND(E114*P114,2)</f>
        <v>0</v>
      </c>
      <c r="R114" s="178"/>
      <c r="S114" s="178" t="s">
        <v>481</v>
      </c>
      <c r="T114" s="179" t="s">
        <v>267</v>
      </c>
      <c r="U114" s="157">
        <v>0</v>
      </c>
      <c r="V114" s="157">
        <f>ROUND(E114*U114,2)</f>
        <v>0</v>
      </c>
      <c r="W114" s="157"/>
      <c r="X114" s="157" t="s">
        <v>380</v>
      </c>
      <c r="Y114" s="157" t="s">
        <v>269</v>
      </c>
      <c r="Z114" s="146"/>
      <c r="AA114" s="146"/>
      <c r="AB114" s="146"/>
      <c r="AC114" s="146"/>
      <c r="AD114" s="146"/>
      <c r="AE114" s="146"/>
      <c r="AF114" s="146"/>
      <c r="AG114" s="146" t="s">
        <v>1222</v>
      </c>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row>
    <row r="115" spans="1:60" outlineLevel="2">
      <c r="A115" s="153"/>
      <c r="B115" s="154"/>
      <c r="C115" s="282" t="s">
        <v>1647</v>
      </c>
      <c r="D115" s="283"/>
      <c r="E115" s="283"/>
      <c r="F115" s="283"/>
      <c r="G115" s="283"/>
      <c r="H115" s="157"/>
      <c r="I115" s="157"/>
      <c r="J115" s="157"/>
      <c r="K115" s="157"/>
      <c r="L115" s="157"/>
      <c r="M115" s="157"/>
      <c r="N115" s="156"/>
      <c r="O115" s="156"/>
      <c r="P115" s="156"/>
      <c r="Q115" s="156"/>
      <c r="R115" s="157"/>
      <c r="S115" s="157"/>
      <c r="T115" s="157"/>
      <c r="U115" s="157"/>
      <c r="V115" s="157"/>
      <c r="W115" s="157"/>
      <c r="X115" s="157"/>
      <c r="Y115" s="157"/>
      <c r="Z115" s="146"/>
      <c r="AA115" s="146"/>
      <c r="AB115" s="146"/>
      <c r="AC115" s="146"/>
      <c r="AD115" s="146"/>
      <c r="AE115" s="146"/>
      <c r="AF115" s="146"/>
      <c r="AG115" s="146" t="s">
        <v>278</v>
      </c>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row>
    <row r="116" spans="1:60" ht="22.5" outlineLevel="3">
      <c r="A116" s="153"/>
      <c r="B116" s="154"/>
      <c r="C116" s="291" t="s">
        <v>1685</v>
      </c>
      <c r="D116" s="292"/>
      <c r="E116" s="292"/>
      <c r="F116" s="292"/>
      <c r="G116" s="292"/>
      <c r="H116" s="157"/>
      <c r="I116" s="157"/>
      <c r="J116" s="157"/>
      <c r="K116" s="157"/>
      <c r="L116" s="157"/>
      <c r="M116" s="157"/>
      <c r="N116" s="156"/>
      <c r="O116" s="156"/>
      <c r="P116" s="156"/>
      <c r="Q116" s="156"/>
      <c r="R116" s="157"/>
      <c r="S116" s="157"/>
      <c r="T116" s="157"/>
      <c r="U116" s="157"/>
      <c r="V116" s="157"/>
      <c r="W116" s="157"/>
      <c r="X116" s="157"/>
      <c r="Y116" s="157"/>
      <c r="Z116" s="146"/>
      <c r="AA116" s="146"/>
      <c r="AB116" s="146"/>
      <c r="AC116" s="146"/>
      <c r="AD116" s="146"/>
      <c r="AE116" s="146"/>
      <c r="AF116" s="146"/>
      <c r="AG116" s="146" t="s">
        <v>278</v>
      </c>
      <c r="AH116" s="146"/>
      <c r="AI116" s="146"/>
      <c r="AJ116" s="146"/>
      <c r="AK116" s="146"/>
      <c r="AL116" s="146"/>
      <c r="AM116" s="146"/>
      <c r="AN116" s="146"/>
      <c r="AO116" s="146"/>
      <c r="AP116" s="146"/>
      <c r="AQ116" s="146"/>
      <c r="AR116" s="146"/>
      <c r="AS116" s="146"/>
      <c r="AT116" s="146"/>
      <c r="AU116" s="146"/>
      <c r="AV116" s="146"/>
      <c r="AW116" s="146"/>
      <c r="AX116" s="146"/>
      <c r="AY116" s="146"/>
      <c r="AZ116" s="146"/>
      <c r="BA116" s="187" t="str">
        <f>C116</f>
        <v>Těleso chrliče se skládá z broušené nerezové trubky a plochého nerezového vyústění (hubice), opatřeného z důvodů bezpečnosti kruhovým profilem (lemem), vše dle PD a ČSN EN 13451. Ukotvení chrliče a jeho napojení na přívodní systém vody dle PD.</v>
      </c>
      <c r="BB116" s="146"/>
      <c r="BC116" s="146"/>
      <c r="BD116" s="146"/>
      <c r="BE116" s="146"/>
      <c r="BF116" s="146"/>
      <c r="BG116" s="146"/>
      <c r="BH116" s="146"/>
    </row>
    <row r="117" spans="1:60" outlineLevel="3">
      <c r="A117" s="153"/>
      <c r="B117" s="154"/>
      <c r="C117" s="291" t="s">
        <v>1686</v>
      </c>
      <c r="D117" s="292"/>
      <c r="E117" s="292"/>
      <c r="F117" s="292"/>
      <c r="G117" s="292"/>
      <c r="H117" s="157"/>
      <c r="I117" s="157"/>
      <c r="J117" s="157"/>
      <c r="K117" s="157"/>
      <c r="L117" s="157"/>
      <c r="M117" s="157"/>
      <c r="N117" s="156"/>
      <c r="O117" s="156"/>
      <c r="P117" s="156"/>
      <c r="Q117" s="156"/>
      <c r="R117" s="157"/>
      <c r="S117" s="157"/>
      <c r="T117" s="157"/>
      <c r="U117" s="157"/>
      <c r="V117" s="157"/>
      <c r="W117" s="157"/>
      <c r="X117" s="157"/>
      <c r="Y117" s="157"/>
      <c r="Z117" s="146"/>
      <c r="AA117" s="146"/>
      <c r="AB117" s="146"/>
      <c r="AC117" s="146"/>
      <c r="AD117" s="146"/>
      <c r="AE117" s="146"/>
      <c r="AF117" s="146"/>
      <c r="AG117" s="146" t="s">
        <v>278</v>
      </c>
      <c r="AH117" s="146"/>
      <c r="AI117" s="146"/>
      <c r="AJ117" s="146"/>
      <c r="AK117" s="146"/>
      <c r="AL117" s="146"/>
      <c r="AM117" s="146"/>
      <c r="AN117" s="146"/>
      <c r="AO117" s="146"/>
      <c r="AP117" s="146"/>
      <c r="AQ117" s="146"/>
      <c r="AR117" s="146"/>
      <c r="AS117" s="146"/>
      <c r="AT117" s="146"/>
      <c r="AU117" s="146"/>
      <c r="AV117" s="146"/>
      <c r="AW117" s="146"/>
      <c r="AX117" s="146"/>
      <c r="AY117" s="146"/>
      <c r="AZ117" s="146"/>
      <c r="BA117" s="187" t="str">
        <f>C117</f>
        <v>Plnící potrubí je vyvedeno minimálně 0,5 m za hranu bazénu a ukončeno lemovým kroužkem a přírubou nebo nátrubkem dle PD.</v>
      </c>
      <c r="BB117" s="146"/>
      <c r="BC117" s="146"/>
      <c r="BD117" s="146"/>
      <c r="BE117" s="146"/>
      <c r="BF117" s="146"/>
      <c r="BG117" s="146"/>
      <c r="BH117" s="146"/>
    </row>
    <row r="118" spans="1:60" ht="22.5" outlineLevel="3">
      <c r="A118" s="153"/>
      <c r="B118" s="154"/>
      <c r="C118" s="291" t="s">
        <v>1648</v>
      </c>
      <c r="D118" s="292"/>
      <c r="E118" s="292"/>
      <c r="F118" s="292"/>
      <c r="G118" s="292"/>
      <c r="H118" s="157"/>
      <c r="I118" s="157"/>
      <c r="J118" s="157"/>
      <c r="K118" s="157"/>
      <c r="L118" s="157"/>
      <c r="M118" s="157"/>
      <c r="N118" s="156"/>
      <c r="O118" s="156"/>
      <c r="P118" s="156"/>
      <c r="Q118" s="156"/>
      <c r="R118" s="157"/>
      <c r="S118" s="157"/>
      <c r="T118" s="157"/>
      <c r="U118" s="157"/>
      <c r="V118" s="157"/>
      <c r="W118" s="157"/>
      <c r="X118" s="157"/>
      <c r="Y118" s="157"/>
      <c r="Z118" s="146"/>
      <c r="AA118" s="146"/>
      <c r="AB118" s="146"/>
      <c r="AC118" s="146"/>
      <c r="AD118" s="146"/>
      <c r="AE118" s="146"/>
      <c r="AF118" s="146"/>
      <c r="AG118" s="146" t="s">
        <v>278</v>
      </c>
      <c r="AH118" s="146"/>
      <c r="AI118" s="146"/>
      <c r="AJ118" s="146"/>
      <c r="AK118" s="146"/>
      <c r="AL118" s="146"/>
      <c r="AM118" s="146"/>
      <c r="AN118" s="146"/>
      <c r="AO118" s="146"/>
      <c r="AP118" s="146"/>
      <c r="AQ118" s="146"/>
      <c r="AR118" s="146"/>
      <c r="AS118" s="146"/>
      <c r="AT118" s="146"/>
      <c r="AU118" s="146"/>
      <c r="AV118" s="146"/>
      <c r="AW118" s="146"/>
      <c r="AX118" s="146"/>
      <c r="AY118" s="146"/>
      <c r="AZ118" s="146"/>
      <c r="BA118" s="187" t="str">
        <f>C118</f>
        <v>Umístění a výška vody pod hubicí musí odpovídat platným bezpečnostním požadavkům. Provedení vodního chrliče, výška konstrukce a šířka vyústění (hubice) dle PD a ČSN EN 13451, resp. ČSN EN 1092-1. Požadavek na přívod vody dle PD.</v>
      </c>
      <c r="BB118" s="146"/>
      <c r="BC118" s="146"/>
      <c r="BD118" s="146"/>
      <c r="BE118" s="146"/>
      <c r="BF118" s="146"/>
      <c r="BG118" s="146"/>
      <c r="BH118" s="146"/>
    </row>
    <row r="119" spans="1:60" outlineLevel="1">
      <c r="A119" s="173">
        <v>31</v>
      </c>
      <c r="B119" s="174" t="s">
        <v>1649</v>
      </c>
      <c r="C119" s="190" t="s">
        <v>1650</v>
      </c>
      <c r="D119" s="175" t="s">
        <v>646</v>
      </c>
      <c r="E119" s="176">
        <v>2</v>
      </c>
      <c r="F119" s="177"/>
      <c r="G119" s="178">
        <f>ROUND(E119*F119,2)</f>
        <v>0</v>
      </c>
      <c r="H119" s="177"/>
      <c r="I119" s="178">
        <f>ROUND(E119*H119,2)</f>
        <v>0</v>
      </c>
      <c r="J119" s="177"/>
      <c r="K119" s="178">
        <f>ROUND(E119*J119,2)</f>
        <v>0</v>
      </c>
      <c r="L119" s="178">
        <v>21</v>
      </c>
      <c r="M119" s="178">
        <f>G119*(1+L119/100)</f>
        <v>0</v>
      </c>
      <c r="N119" s="176">
        <v>0</v>
      </c>
      <c r="O119" s="176">
        <f>ROUND(E119*N119,2)</f>
        <v>0</v>
      </c>
      <c r="P119" s="176">
        <v>0</v>
      </c>
      <c r="Q119" s="176">
        <f>ROUND(E119*P119,2)</f>
        <v>0</v>
      </c>
      <c r="R119" s="178"/>
      <c r="S119" s="178" t="s">
        <v>481</v>
      </c>
      <c r="T119" s="179" t="s">
        <v>267</v>
      </c>
      <c r="U119" s="157">
        <v>0</v>
      </c>
      <c r="V119" s="157">
        <f>ROUND(E119*U119,2)</f>
        <v>0</v>
      </c>
      <c r="W119" s="157"/>
      <c r="X119" s="157" t="s">
        <v>380</v>
      </c>
      <c r="Y119" s="157" t="s">
        <v>269</v>
      </c>
      <c r="Z119" s="146"/>
      <c r="AA119" s="146"/>
      <c r="AB119" s="146"/>
      <c r="AC119" s="146"/>
      <c r="AD119" s="146"/>
      <c r="AE119" s="146"/>
      <c r="AF119" s="146"/>
      <c r="AG119" s="146" t="s">
        <v>1222</v>
      </c>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row>
    <row r="120" spans="1:60" outlineLevel="2">
      <c r="A120" s="153"/>
      <c r="B120" s="154"/>
      <c r="C120" s="282" t="s">
        <v>1650</v>
      </c>
      <c r="D120" s="283"/>
      <c r="E120" s="283"/>
      <c r="F120" s="283"/>
      <c r="G120" s="283"/>
      <c r="H120" s="157"/>
      <c r="I120" s="157"/>
      <c r="J120" s="157"/>
      <c r="K120" s="157"/>
      <c r="L120" s="157"/>
      <c r="M120" s="157"/>
      <c r="N120" s="156"/>
      <c r="O120" s="156"/>
      <c r="P120" s="156"/>
      <c r="Q120" s="156"/>
      <c r="R120" s="157"/>
      <c r="S120" s="157"/>
      <c r="T120" s="157"/>
      <c r="U120" s="157"/>
      <c r="V120" s="157"/>
      <c r="W120" s="157"/>
      <c r="X120" s="157"/>
      <c r="Y120" s="157"/>
      <c r="Z120" s="146"/>
      <c r="AA120" s="146"/>
      <c r="AB120" s="146"/>
      <c r="AC120" s="146"/>
      <c r="AD120" s="146"/>
      <c r="AE120" s="146"/>
      <c r="AF120" s="146"/>
      <c r="AG120" s="146" t="s">
        <v>278</v>
      </c>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row>
    <row r="121" spans="1:60" ht="22.5" outlineLevel="3">
      <c r="A121" s="153"/>
      <c r="B121" s="154"/>
      <c r="C121" s="291" t="s">
        <v>1651</v>
      </c>
      <c r="D121" s="292"/>
      <c r="E121" s="292"/>
      <c r="F121" s="292"/>
      <c r="G121" s="292"/>
      <c r="H121" s="157"/>
      <c r="I121" s="157"/>
      <c r="J121" s="157"/>
      <c r="K121" s="157"/>
      <c r="L121" s="157"/>
      <c r="M121" s="157"/>
      <c r="N121" s="156"/>
      <c r="O121" s="156"/>
      <c r="P121" s="156"/>
      <c r="Q121" s="156"/>
      <c r="R121" s="157"/>
      <c r="S121" s="157"/>
      <c r="T121" s="157"/>
      <c r="U121" s="157"/>
      <c r="V121" s="157"/>
      <c r="W121" s="157"/>
      <c r="X121" s="157"/>
      <c r="Y121" s="157"/>
      <c r="Z121" s="146"/>
      <c r="AA121" s="146"/>
      <c r="AB121" s="146"/>
      <c r="AC121" s="146"/>
      <c r="AD121" s="146"/>
      <c r="AE121" s="146"/>
      <c r="AF121" s="146"/>
      <c r="AG121" s="146" t="s">
        <v>278</v>
      </c>
      <c r="AH121" s="146"/>
      <c r="AI121" s="146"/>
      <c r="AJ121" s="146"/>
      <c r="AK121" s="146"/>
      <c r="AL121" s="146"/>
      <c r="AM121" s="146"/>
      <c r="AN121" s="146"/>
      <c r="AO121" s="146"/>
      <c r="AP121" s="146"/>
      <c r="AQ121" s="146"/>
      <c r="AR121" s="146"/>
      <c r="AS121" s="146"/>
      <c r="AT121" s="146"/>
      <c r="AU121" s="146"/>
      <c r="AV121" s="146"/>
      <c r="AW121" s="146"/>
      <c r="AX121" s="146"/>
      <c r="AY121" s="146"/>
      <c r="AZ121" s="146"/>
      <c r="BA121" s="187" t="str">
        <f>C121</f>
        <v>Jedná se o spodní kotvící díl, který je pevně navařen na bazénové těleso a slouží k přírubovému upevnění vodního chrliče k přívodnímu potrubnímu systému.</v>
      </c>
      <c r="BB121" s="146"/>
      <c r="BC121" s="146"/>
      <c r="BD121" s="146"/>
      <c r="BE121" s="146"/>
      <c r="BF121" s="146"/>
      <c r="BG121" s="146"/>
      <c r="BH121" s="146"/>
    </row>
    <row r="122" spans="1:60" outlineLevel="1">
      <c r="A122" s="173">
        <v>32</v>
      </c>
      <c r="B122" s="174" t="s">
        <v>1652</v>
      </c>
      <c r="C122" s="190" t="s">
        <v>1653</v>
      </c>
      <c r="D122" s="175" t="s">
        <v>646</v>
      </c>
      <c r="E122" s="176">
        <v>1</v>
      </c>
      <c r="F122" s="177"/>
      <c r="G122" s="178">
        <f>ROUND(E122*F122,2)</f>
        <v>0</v>
      </c>
      <c r="H122" s="177"/>
      <c r="I122" s="178">
        <f>ROUND(E122*H122,2)</f>
        <v>0</v>
      </c>
      <c r="J122" s="177"/>
      <c r="K122" s="178">
        <f>ROUND(E122*J122,2)</f>
        <v>0</v>
      </c>
      <c r="L122" s="178">
        <v>21</v>
      </c>
      <c r="M122" s="178">
        <f>G122*(1+L122/100)</f>
        <v>0</v>
      </c>
      <c r="N122" s="176">
        <v>0</v>
      </c>
      <c r="O122" s="176">
        <f>ROUND(E122*N122,2)</f>
        <v>0</v>
      </c>
      <c r="P122" s="176">
        <v>0</v>
      </c>
      <c r="Q122" s="176">
        <f>ROUND(E122*P122,2)</f>
        <v>0</v>
      </c>
      <c r="R122" s="178"/>
      <c r="S122" s="178" t="s">
        <v>481</v>
      </c>
      <c r="T122" s="179" t="s">
        <v>267</v>
      </c>
      <c r="U122" s="157">
        <v>0</v>
      </c>
      <c r="V122" s="157">
        <f>ROUND(E122*U122,2)</f>
        <v>0</v>
      </c>
      <c r="W122" s="157"/>
      <c r="X122" s="157" t="s">
        <v>380</v>
      </c>
      <c r="Y122" s="157" t="s">
        <v>269</v>
      </c>
      <c r="Z122" s="146"/>
      <c r="AA122" s="146"/>
      <c r="AB122" s="146"/>
      <c r="AC122" s="146"/>
      <c r="AD122" s="146"/>
      <c r="AE122" s="146"/>
      <c r="AF122" s="146"/>
      <c r="AG122" s="146" t="s">
        <v>1222</v>
      </c>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row>
    <row r="123" spans="1:60" outlineLevel="2">
      <c r="A123" s="153"/>
      <c r="B123" s="154"/>
      <c r="C123" s="282" t="s">
        <v>1653</v>
      </c>
      <c r="D123" s="283"/>
      <c r="E123" s="283"/>
      <c r="F123" s="283"/>
      <c r="G123" s="283"/>
      <c r="H123" s="157"/>
      <c r="I123" s="157"/>
      <c r="J123" s="157"/>
      <c r="K123" s="157"/>
      <c r="L123" s="157"/>
      <c r="M123" s="157"/>
      <c r="N123" s="156"/>
      <c r="O123" s="156"/>
      <c r="P123" s="156"/>
      <c r="Q123" s="156"/>
      <c r="R123" s="157"/>
      <c r="S123" s="157"/>
      <c r="T123" s="157"/>
      <c r="U123" s="157"/>
      <c r="V123" s="157"/>
      <c r="W123" s="157"/>
      <c r="X123" s="157"/>
      <c r="Y123" s="157"/>
      <c r="Z123" s="146"/>
      <c r="AA123" s="146"/>
      <c r="AB123" s="146"/>
      <c r="AC123" s="146"/>
      <c r="AD123" s="146"/>
      <c r="AE123" s="146"/>
      <c r="AF123" s="146"/>
      <c r="AG123" s="146" t="s">
        <v>278</v>
      </c>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row>
    <row r="124" spans="1:60" ht="45" outlineLevel="3">
      <c r="A124" s="153"/>
      <c r="B124" s="154"/>
      <c r="C124" s="291" t="s">
        <v>1654</v>
      </c>
      <c r="D124" s="292"/>
      <c r="E124" s="292"/>
      <c r="F124" s="292"/>
      <c r="G124" s="292"/>
      <c r="H124" s="157"/>
      <c r="I124" s="157"/>
      <c r="J124" s="157"/>
      <c r="K124" s="157"/>
      <c r="L124" s="157"/>
      <c r="M124" s="157"/>
      <c r="N124" s="156"/>
      <c r="O124" s="156"/>
      <c r="P124" s="156"/>
      <c r="Q124" s="156"/>
      <c r="R124" s="157"/>
      <c r="S124" s="157"/>
      <c r="T124" s="157"/>
      <c r="U124" s="157"/>
      <c r="V124" s="157"/>
      <c r="W124" s="157"/>
      <c r="X124" s="157"/>
      <c r="Y124" s="157"/>
      <c r="Z124" s="146"/>
      <c r="AA124" s="146"/>
      <c r="AB124" s="146"/>
      <c r="AC124" s="146"/>
      <c r="AD124" s="146"/>
      <c r="AE124" s="146"/>
      <c r="AF124" s="146"/>
      <c r="AG124" s="146" t="s">
        <v>278</v>
      </c>
      <c r="AH124" s="146"/>
      <c r="AI124" s="146"/>
      <c r="AJ124" s="146"/>
      <c r="AK124" s="146"/>
      <c r="AL124" s="146"/>
      <c r="AM124" s="146"/>
      <c r="AN124" s="146"/>
      <c r="AO124" s="146"/>
      <c r="AP124" s="146"/>
      <c r="AQ124" s="146"/>
      <c r="AR124" s="146"/>
      <c r="AS124" s="146"/>
      <c r="AT124" s="146"/>
      <c r="AU124" s="146"/>
      <c r="AV124" s="146"/>
      <c r="AW124" s="146"/>
      <c r="AX124" s="146"/>
      <c r="AY124" s="146"/>
      <c r="AZ124" s="146"/>
      <c r="BA124" s="187" t="str">
        <f>C124</f>
        <v>Atrakce vodní ježek je tvořen kruhovou konstrukcí, na konci uzavřenou děrovanou polokoulí vytvářející efekt soustředěných vodních pramínků. Tato atrakce je pevně připevněna k základové konstrukci a navařena na bazénové dno. Plnící potrubí je vyvedeno minimálně 0,5 m za hranu bazénu a ukončeno lemovým kroužkem a přírubou nebo nátrubkem dle PD. Provedení konstrukce dle PD a ČSN EN 13451, resp. ČSN EN 1092-1. Požadavek na přívod vody dle PD.</v>
      </c>
      <c r="BB124" s="146"/>
      <c r="BC124" s="146"/>
      <c r="BD124" s="146"/>
      <c r="BE124" s="146"/>
      <c r="BF124" s="146"/>
      <c r="BG124" s="146"/>
      <c r="BH124" s="146"/>
    </row>
    <row r="125" spans="1:60" outlineLevel="1">
      <c r="A125" s="173">
        <v>33</v>
      </c>
      <c r="B125" s="174" t="s">
        <v>1655</v>
      </c>
      <c r="C125" s="190" t="s">
        <v>1656</v>
      </c>
      <c r="D125" s="175" t="s">
        <v>646</v>
      </c>
      <c r="E125" s="176">
        <v>1</v>
      </c>
      <c r="F125" s="177"/>
      <c r="G125" s="178">
        <f>ROUND(E125*F125,2)</f>
        <v>0</v>
      </c>
      <c r="H125" s="177"/>
      <c r="I125" s="178">
        <f>ROUND(E125*H125,2)</f>
        <v>0</v>
      </c>
      <c r="J125" s="177"/>
      <c r="K125" s="178">
        <f>ROUND(E125*J125,2)</f>
        <v>0</v>
      </c>
      <c r="L125" s="178">
        <v>21</v>
      </c>
      <c r="M125" s="178">
        <f>G125*(1+L125/100)</f>
        <v>0</v>
      </c>
      <c r="N125" s="176">
        <v>0</v>
      </c>
      <c r="O125" s="176">
        <f>ROUND(E125*N125,2)</f>
        <v>0</v>
      </c>
      <c r="P125" s="176">
        <v>0</v>
      </c>
      <c r="Q125" s="176">
        <f>ROUND(E125*P125,2)</f>
        <v>0</v>
      </c>
      <c r="R125" s="178"/>
      <c r="S125" s="178" t="s">
        <v>481</v>
      </c>
      <c r="T125" s="179" t="s">
        <v>267</v>
      </c>
      <c r="U125" s="157">
        <v>0</v>
      </c>
      <c r="V125" s="157">
        <f>ROUND(E125*U125,2)</f>
        <v>0</v>
      </c>
      <c r="W125" s="157"/>
      <c r="X125" s="157" t="s">
        <v>380</v>
      </c>
      <c r="Y125" s="157" t="s">
        <v>269</v>
      </c>
      <c r="Z125" s="146"/>
      <c r="AA125" s="146"/>
      <c r="AB125" s="146"/>
      <c r="AC125" s="146"/>
      <c r="AD125" s="146"/>
      <c r="AE125" s="146"/>
      <c r="AF125" s="146"/>
      <c r="AG125" s="146" t="s">
        <v>1222</v>
      </c>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row>
    <row r="126" spans="1:60" outlineLevel="2">
      <c r="A126" s="153"/>
      <c r="B126" s="154"/>
      <c r="C126" s="282" t="s">
        <v>1656</v>
      </c>
      <c r="D126" s="283"/>
      <c r="E126" s="283"/>
      <c r="F126" s="283"/>
      <c r="G126" s="283"/>
      <c r="H126" s="157"/>
      <c r="I126" s="157"/>
      <c r="J126" s="157"/>
      <c r="K126" s="157"/>
      <c r="L126" s="157"/>
      <c r="M126" s="157"/>
      <c r="N126" s="156"/>
      <c r="O126" s="156"/>
      <c r="P126" s="156"/>
      <c r="Q126" s="156"/>
      <c r="R126" s="157"/>
      <c r="S126" s="157"/>
      <c r="T126" s="157"/>
      <c r="U126" s="157"/>
      <c r="V126" s="157"/>
      <c r="W126" s="157"/>
      <c r="X126" s="157"/>
      <c r="Y126" s="157"/>
      <c r="Z126" s="146"/>
      <c r="AA126" s="146"/>
      <c r="AB126" s="146"/>
      <c r="AC126" s="146"/>
      <c r="AD126" s="146"/>
      <c r="AE126" s="146"/>
      <c r="AF126" s="146"/>
      <c r="AG126" s="146" t="s">
        <v>278</v>
      </c>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row>
    <row r="127" spans="1:60" ht="22.5" outlineLevel="3">
      <c r="A127" s="153"/>
      <c r="B127" s="154"/>
      <c r="C127" s="291" t="s">
        <v>1657</v>
      </c>
      <c r="D127" s="292"/>
      <c r="E127" s="292"/>
      <c r="F127" s="292"/>
      <c r="G127" s="292"/>
      <c r="H127" s="157"/>
      <c r="I127" s="157"/>
      <c r="J127" s="157"/>
      <c r="K127" s="157"/>
      <c r="L127" s="157"/>
      <c r="M127" s="157"/>
      <c r="N127" s="156"/>
      <c r="O127" s="156"/>
      <c r="P127" s="156"/>
      <c r="Q127" s="156"/>
      <c r="R127" s="157"/>
      <c r="S127" s="157"/>
      <c r="T127" s="157"/>
      <c r="U127" s="157"/>
      <c r="V127" s="157"/>
      <c r="W127" s="157"/>
      <c r="X127" s="157"/>
      <c r="Y127" s="157"/>
      <c r="Z127" s="146"/>
      <c r="AA127" s="146"/>
      <c r="AB127" s="146"/>
      <c r="AC127" s="146"/>
      <c r="AD127" s="146"/>
      <c r="AE127" s="146"/>
      <c r="AF127" s="146"/>
      <c r="AG127" s="146" t="s">
        <v>278</v>
      </c>
      <c r="AH127" s="146"/>
      <c r="AI127" s="146"/>
      <c r="AJ127" s="146"/>
      <c r="AK127" s="146"/>
      <c r="AL127" s="146"/>
      <c r="AM127" s="146"/>
      <c r="AN127" s="146"/>
      <c r="AO127" s="146"/>
      <c r="AP127" s="146"/>
      <c r="AQ127" s="146"/>
      <c r="AR127" s="146"/>
      <c r="AS127" s="146"/>
      <c r="AT127" s="146"/>
      <c r="AU127" s="146"/>
      <c r="AV127" s="146"/>
      <c r="AW127" s="146"/>
      <c r="AX127" s="146"/>
      <c r="AY127" s="146"/>
      <c r="AZ127" s="146"/>
      <c r="BA127" s="187" t="str">
        <f>C127</f>
        <v>Je tvořen nerezovou broušenou trubkou, která je v horní části opatřena speciální kruhovou tlumící deskou. Tato deska vytváří rozstřik vody tak, že vzniká soustředná vodní clona kolem středové trubky.</v>
      </c>
      <c r="BB127" s="146"/>
      <c r="BC127" s="146"/>
      <c r="BD127" s="146"/>
      <c r="BE127" s="146"/>
      <c r="BF127" s="146"/>
      <c r="BG127" s="146"/>
      <c r="BH127" s="146"/>
    </row>
    <row r="128" spans="1:60" outlineLevel="3">
      <c r="A128" s="153"/>
      <c r="B128" s="154"/>
      <c r="C128" s="291" t="s">
        <v>1686</v>
      </c>
      <c r="D128" s="292"/>
      <c r="E128" s="292"/>
      <c r="F128" s="292"/>
      <c r="G128" s="292"/>
      <c r="H128" s="157"/>
      <c r="I128" s="157"/>
      <c r="J128" s="157"/>
      <c r="K128" s="157"/>
      <c r="L128" s="157"/>
      <c r="M128" s="157"/>
      <c r="N128" s="156"/>
      <c r="O128" s="156"/>
      <c r="P128" s="156"/>
      <c r="Q128" s="156"/>
      <c r="R128" s="157"/>
      <c r="S128" s="157"/>
      <c r="T128" s="157"/>
      <c r="U128" s="157"/>
      <c r="V128" s="157"/>
      <c r="W128" s="157"/>
      <c r="X128" s="157"/>
      <c r="Y128" s="157"/>
      <c r="Z128" s="146"/>
      <c r="AA128" s="146"/>
      <c r="AB128" s="146"/>
      <c r="AC128" s="146"/>
      <c r="AD128" s="146"/>
      <c r="AE128" s="146"/>
      <c r="AF128" s="146"/>
      <c r="AG128" s="146" t="s">
        <v>278</v>
      </c>
      <c r="AH128" s="146"/>
      <c r="AI128" s="146"/>
      <c r="AJ128" s="146"/>
      <c r="AK128" s="146"/>
      <c r="AL128" s="146"/>
      <c r="AM128" s="146"/>
      <c r="AN128" s="146"/>
      <c r="AO128" s="146"/>
      <c r="AP128" s="146"/>
      <c r="AQ128" s="146"/>
      <c r="AR128" s="146"/>
      <c r="AS128" s="146"/>
      <c r="AT128" s="146"/>
      <c r="AU128" s="146"/>
      <c r="AV128" s="146"/>
      <c r="AW128" s="146"/>
      <c r="AX128" s="146"/>
      <c r="AY128" s="146"/>
      <c r="AZ128" s="146"/>
      <c r="BA128" s="187" t="str">
        <f>C128</f>
        <v>Plnící potrubí je vyvedeno minimálně 0,5 m za hranu bazénu a ukončeno lemovým kroužkem a přírubou nebo nátrubkem dle PD.</v>
      </c>
      <c r="BB128" s="146"/>
      <c r="BC128" s="146"/>
      <c r="BD128" s="146"/>
      <c r="BE128" s="146"/>
      <c r="BF128" s="146"/>
      <c r="BG128" s="146"/>
      <c r="BH128" s="146"/>
    </row>
    <row r="129" spans="1:60" ht="22.5" outlineLevel="3">
      <c r="A129" s="153"/>
      <c r="B129" s="154"/>
      <c r="C129" s="291" t="s">
        <v>1658</v>
      </c>
      <c r="D129" s="292"/>
      <c r="E129" s="292"/>
      <c r="F129" s="292"/>
      <c r="G129" s="292"/>
      <c r="H129" s="157"/>
      <c r="I129" s="157"/>
      <c r="J129" s="157"/>
      <c r="K129" s="157"/>
      <c r="L129" s="157"/>
      <c r="M129" s="157"/>
      <c r="N129" s="156"/>
      <c r="O129" s="156"/>
      <c r="P129" s="156"/>
      <c r="Q129" s="156"/>
      <c r="R129" s="157"/>
      <c r="S129" s="157"/>
      <c r="T129" s="157"/>
      <c r="U129" s="157"/>
      <c r="V129" s="157"/>
      <c r="W129" s="157"/>
      <c r="X129" s="157"/>
      <c r="Y129" s="157"/>
      <c r="Z129" s="146"/>
      <c r="AA129" s="146"/>
      <c r="AB129" s="146"/>
      <c r="AC129" s="146"/>
      <c r="AD129" s="146"/>
      <c r="AE129" s="146"/>
      <c r="AF129" s="146"/>
      <c r="AG129" s="146" t="s">
        <v>278</v>
      </c>
      <c r="AH129" s="146"/>
      <c r="AI129" s="146"/>
      <c r="AJ129" s="146"/>
      <c r="AK129" s="146"/>
      <c r="AL129" s="146"/>
      <c r="AM129" s="146"/>
      <c r="AN129" s="146"/>
      <c r="AO129" s="146"/>
      <c r="AP129" s="146"/>
      <c r="AQ129" s="146"/>
      <c r="AR129" s="146"/>
      <c r="AS129" s="146"/>
      <c r="AT129" s="146"/>
      <c r="AU129" s="146"/>
      <c r="AV129" s="146"/>
      <c r="AW129" s="146"/>
      <c r="AX129" s="146"/>
      <c r="AY129" s="146"/>
      <c r="AZ129" s="146"/>
      <c r="BA129" s="187" t="str">
        <f>C129</f>
        <v>Umístění a výška vody pod hubicí musí odpovídat platným bezpečnostním požadavkům. Provedení konstrukce dle PD a ČSN EN 13451, resp. ČSN EN 1092-1. Požadavek na přívod vody dle PD.</v>
      </c>
      <c r="BB129" s="146"/>
      <c r="BC129" s="146"/>
      <c r="BD129" s="146"/>
      <c r="BE129" s="146"/>
      <c r="BF129" s="146"/>
      <c r="BG129" s="146"/>
      <c r="BH129" s="146"/>
    </row>
    <row r="130" spans="1:60" outlineLevel="1">
      <c r="A130" s="173">
        <v>34</v>
      </c>
      <c r="B130" s="174" t="s">
        <v>1659</v>
      </c>
      <c r="C130" s="190" t="s">
        <v>1660</v>
      </c>
      <c r="D130" s="175" t="s">
        <v>646</v>
      </c>
      <c r="E130" s="176">
        <v>1</v>
      </c>
      <c r="F130" s="177"/>
      <c r="G130" s="178">
        <f>ROUND(E130*F130,2)</f>
        <v>0</v>
      </c>
      <c r="H130" s="177"/>
      <c r="I130" s="178">
        <f>ROUND(E130*H130,2)</f>
        <v>0</v>
      </c>
      <c r="J130" s="177"/>
      <c r="K130" s="178">
        <f>ROUND(E130*J130,2)</f>
        <v>0</v>
      </c>
      <c r="L130" s="178">
        <v>21</v>
      </c>
      <c r="M130" s="178">
        <f>G130*(1+L130/100)</f>
        <v>0</v>
      </c>
      <c r="N130" s="176">
        <v>0</v>
      </c>
      <c r="O130" s="176">
        <f>ROUND(E130*N130,2)</f>
        <v>0</v>
      </c>
      <c r="P130" s="176">
        <v>0</v>
      </c>
      <c r="Q130" s="176">
        <f>ROUND(E130*P130,2)</f>
        <v>0</v>
      </c>
      <c r="R130" s="178"/>
      <c r="S130" s="178" t="s">
        <v>481</v>
      </c>
      <c r="T130" s="179" t="s">
        <v>267</v>
      </c>
      <c r="U130" s="157">
        <v>0</v>
      </c>
      <c r="V130" s="157">
        <f>ROUND(E130*U130,2)</f>
        <v>0</v>
      </c>
      <c r="W130" s="157"/>
      <c r="X130" s="157" t="s">
        <v>380</v>
      </c>
      <c r="Y130" s="157" t="s">
        <v>269</v>
      </c>
      <c r="Z130" s="146"/>
      <c r="AA130" s="146"/>
      <c r="AB130" s="146"/>
      <c r="AC130" s="146"/>
      <c r="AD130" s="146"/>
      <c r="AE130" s="146"/>
      <c r="AF130" s="146"/>
      <c r="AG130" s="146" t="s">
        <v>1222</v>
      </c>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0" outlineLevel="2">
      <c r="A131" s="153"/>
      <c r="B131" s="154"/>
      <c r="C131" s="282" t="s">
        <v>1660</v>
      </c>
      <c r="D131" s="283"/>
      <c r="E131" s="283"/>
      <c r="F131" s="283"/>
      <c r="G131" s="283"/>
      <c r="H131" s="157"/>
      <c r="I131" s="157"/>
      <c r="J131" s="157"/>
      <c r="K131" s="157"/>
      <c r="L131" s="157"/>
      <c r="M131" s="157"/>
      <c r="N131" s="156"/>
      <c r="O131" s="156"/>
      <c r="P131" s="156"/>
      <c r="Q131" s="156"/>
      <c r="R131" s="157"/>
      <c r="S131" s="157"/>
      <c r="T131" s="157"/>
      <c r="U131" s="157"/>
      <c r="V131" s="157"/>
      <c r="W131" s="157"/>
      <c r="X131" s="157"/>
      <c r="Y131" s="157"/>
      <c r="Z131" s="146"/>
      <c r="AA131" s="146"/>
      <c r="AB131" s="146"/>
      <c r="AC131" s="146"/>
      <c r="AD131" s="146"/>
      <c r="AE131" s="146"/>
      <c r="AF131" s="146"/>
      <c r="AG131" s="146" t="s">
        <v>278</v>
      </c>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0" ht="22.5" outlineLevel="3">
      <c r="A132" s="153"/>
      <c r="B132" s="154"/>
      <c r="C132" s="291" t="s">
        <v>1661</v>
      </c>
      <c r="D132" s="292"/>
      <c r="E132" s="292"/>
      <c r="F132" s="292"/>
      <c r="G132" s="292"/>
      <c r="H132" s="157"/>
      <c r="I132" s="157"/>
      <c r="J132" s="157"/>
      <c r="K132" s="157"/>
      <c r="L132" s="157"/>
      <c r="M132" s="157"/>
      <c r="N132" s="156"/>
      <c r="O132" s="156"/>
      <c r="P132" s="156"/>
      <c r="Q132" s="156"/>
      <c r="R132" s="157"/>
      <c r="S132" s="157"/>
      <c r="T132" s="157"/>
      <c r="U132" s="157"/>
      <c r="V132" s="157"/>
      <c r="W132" s="157"/>
      <c r="X132" s="157"/>
      <c r="Y132" s="157"/>
      <c r="Z132" s="146"/>
      <c r="AA132" s="146"/>
      <c r="AB132" s="146"/>
      <c r="AC132" s="146"/>
      <c r="AD132" s="146"/>
      <c r="AE132" s="146"/>
      <c r="AF132" s="146"/>
      <c r="AG132" s="146" t="s">
        <v>278</v>
      </c>
      <c r="AH132" s="146"/>
      <c r="AI132" s="146"/>
      <c r="AJ132" s="146"/>
      <c r="AK132" s="146"/>
      <c r="AL132" s="146"/>
      <c r="AM132" s="146"/>
      <c r="AN132" s="146"/>
      <c r="AO132" s="146"/>
      <c r="AP132" s="146"/>
      <c r="AQ132" s="146"/>
      <c r="AR132" s="146"/>
      <c r="AS132" s="146"/>
      <c r="AT132" s="146"/>
      <c r="AU132" s="146"/>
      <c r="AV132" s="146"/>
      <c r="AW132" s="146"/>
      <c r="AX132" s="146"/>
      <c r="AY132" s="146"/>
      <c r="AZ132" s="146"/>
      <c r="BA132" s="187" t="str">
        <f>C132</f>
        <v>Stříkací zvířátko ve tvaru nosorožce je vyrobeno z plastu, mat. GfK, který je zesílen skelnými vlákny (sklolaminát), Barva bílá nebo červeno-oranžová nebo dle RAL, provedení se stříkací tryskou.</v>
      </c>
      <c r="BB132" s="146"/>
      <c r="BC132" s="146"/>
      <c r="BD132" s="146"/>
      <c r="BE132" s="146"/>
      <c r="BF132" s="146"/>
      <c r="BG132" s="146"/>
      <c r="BH132" s="146"/>
    </row>
    <row r="133" spans="1:60" outlineLevel="3">
      <c r="A133" s="153"/>
      <c r="B133" s="154"/>
      <c r="C133" s="291" t="s">
        <v>1662</v>
      </c>
      <c r="D133" s="292"/>
      <c r="E133" s="292"/>
      <c r="F133" s="292"/>
      <c r="G133" s="292"/>
      <c r="H133" s="157"/>
      <c r="I133" s="157"/>
      <c r="J133" s="157"/>
      <c r="K133" s="157"/>
      <c r="L133" s="157"/>
      <c r="M133" s="157"/>
      <c r="N133" s="156"/>
      <c r="O133" s="156"/>
      <c r="P133" s="156"/>
      <c r="Q133" s="156"/>
      <c r="R133" s="157"/>
      <c r="S133" s="157"/>
      <c r="T133" s="157"/>
      <c r="U133" s="157"/>
      <c r="V133" s="157"/>
      <c r="W133" s="157"/>
      <c r="X133" s="157"/>
      <c r="Y133" s="157"/>
      <c r="Z133" s="146"/>
      <c r="AA133" s="146"/>
      <c r="AB133" s="146"/>
      <c r="AC133" s="146"/>
      <c r="AD133" s="146"/>
      <c r="AE133" s="146"/>
      <c r="AF133" s="146"/>
      <c r="AG133" s="146" t="s">
        <v>278</v>
      </c>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row>
    <row r="134" spans="1:60" outlineLevel="3">
      <c r="A134" s="153"/>
      <c r="B134" s="154"/>
      <c r="C134" s="291" t="s">
        <v>1687</v>
      </c>
      <c r="D134" s="292"/>
      <c r="E134" s="292"/>
      <c r="F134" s="292"/>
      <c r="G134" s="292"/>
      <c r="H134" s="157"/>
      <c r="I134" s="157"/>
      <c r="J134" s="157"/>
      <c r="K134" s="157"/>
      <c r="L134" s="157"/>
      <c r="M134" s="157"/>
      <c r="N134" s="156"/>
      <c r="O134" s="156"/>
      <c r="P134" s="156"/>
      <c r="Q134" s="156"/>
      <c r="R134" s="157"/>
      <c r="S134" s="157"/>
      <c r="T134" s="157"/>
      <c r="U134" s="157"/>
      <c r="V134" s="157"/>
      <c r="W134" s="157"/>
      <c r="X134" s="157"/>
      <c r="Y134" s="157"/>
      <c r="Z134" s="146"/>
      <c r="AA134" s="146"/>
      <c r="AB134" s="146"/>
      <c r="AC134" s="146"/>
      <c r="AD134" s="146"/>
      <c r="AE134" s="146"/>
      <c r="AF134" s="146"/>
      <c r="AG134" s="146" t="s">
        <v>278</v>
      </c>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row>
    <row r="135" spans="1:60" outlineLevel="3">
      <c r="A135" s="153"/>
      <c r="B135" s="154"/>
      <c r="C135" s="291" t="s">
        <v>1663</v>
      </c>
      <c r="D135" s="292"/>
      <c r="E135" s="292"/>
      <c r="F135" s="292"/>
      <c r="G135" s="292"/>
      <c r="H135" s="157"/>
      <c r="I135" s="157"/>
      <c r="J135" s="157"/>
      <c r="K135" s="157"/>
      <c r="L135" s="157"/>
      <c r="M135" s="157"/>
      <c r="N135" s="156"/>
      <c r="O135" s="156"/>
      <c r="P135" s="156"/>
      <c r="Q135" s="156"/>
      <c r="R135" s="157"/>
      <c r="S135" s="157"/>
      <c r="T135" s="157"/>
      <c r="U135" s="157"/>
      <c r="V135" s="157"/>
      <c r="W135" s="157"/>
      <c r="X135" s="157"/>
      <c r="Y135" s="157"/>
      <c r="Z135" s="146"/>
      <c r="AA135" s="146"/>
      <c r="AB135" s="146"/>
      <c r="AC135" s="146"/>
      <c r="AD135" s="146"/>
      <c r="AE135" s="146"/>
      <c r="AF135" s="146"/>
      <c r="AG135" s="146" t="s">
        <v>278</v>
      </c>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row>
    <row r="136" spans="1:60" outlineLevel="3">
      <c r="A136" s="153"/>
      <c r="B136" s="154"/>
      <c r="C136" s="291" t="s">
        <v>1688</v>
      </c>
      <c r="D136" s="292"/>
      <c r="E136" s="292"/>
      <c r="F136" s="292"/>
      <c r="G136" s="292"/>
      <c r="H136" s="157"/>
      <c r="I136" s="157"/>
      <c r="J136" s="157"/>
      <c r="K136" s="157"/>
      <c r="L136" s="157"/>
      <c r="M136" s="157"/>
      <c r="N136" s="156"/>
      <c r="O136" s="156"/>
      <c r="P136" s="156"/>
      <c r="Q136" s="156"/>
      <c r="R136" s="157"/>
      <c r="S136" s="157"/>
      <c r="T136" s="157"/>
      <c r="U136" s="157"/>
      <c r="V136" s="157"/>
      <c r="W136" s="157"/>
      <c r="X136" s="157"/>
      <c r="Y136" s="157"/>
      <c r="Z136" s="146"/>
      <c r="AA136" s="146"/>
      <c r="AB136" s="146"/>
      <c r="AC136" s="146"/>
      <c r="AD136" s="146"/>
      <c r="AE136" s="146"/>
      <c r="AF136" s="146"/>
      <c r="AG136" s="146" t="s">
        <v>278</v>
      </c>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row>
    <row r="137" spans="1:60" outlineLevel="3">
      <c r="A137" s="153"/>
      <c r="B137" s="154"/>
      <c r="C137" s="291" t="s">
        <v>1689</v>
      </c>
      <c r="D137" s="292"/>
      <c r="E137" s="292"/>
      <c r="F137" s="292"/>
      <c r="G137" s="292"/>
      <c r="H137" s="157"/>
      <c r="I137" s="157"/>
      <c r="J137" s="157"/>
      <c r="K137" s="157"/>
      <c r="L137" s="157"/>
      <c r="M137" s="157"/>
      <c r="N137" s="156"/>
      <c r="O137" s="156"/>
      <c r="P137" s="156"/>
      <c r="Q137" s="156"/>
      <c r="R137" s="157"/>
      <c r="S137" s="157"/>
      <c r="T137" s="157"/>
      <c r="U137" s="157"/>
      <c r="V137" s="157"/>
      <c r="W137" s="157"/>
      <c r="X137" s="157"/>
      <c r="Y137" s="157"/>
      <c r="Z137" s="146"/>
      <c r="AA137" s="146"/>
      <c r="AB137" s="146"/>
      <c r="AC137" s="146"/>
      <c r="AD137" s="146"/>
      <c r="AE137" s="146"/>
      <c r="AF137" s="146"/>
      <c r="AG137" s="146" t="s">
        <v>278</v>
      </c>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row>
    <row r="138" spans="1:60" outlineLevel="3">
      <c r="A138" s="153"/>
      <c r="B138" s="154"/>
      <c r="C138" s="291" t="s">
        <v>1664</v>
      </c>
      <c r="D138" s="292"/>
      <c r="E138" s="292"/>
      <c r="F138" s="292"/>
      <c r="G138" s="292"/>
      <c r="H138" s="157"/>
      <c r="I138" s="157"/>
      <c r="J138" s="157"/>
      <c r="K138" s="157"/>
      <c r="L138" s="157"/>
      <c r="M138" s="157"/>
      <c r="N138" s="156"/>
      <c r="O138" s="156"/>
      <c r="P138" s="156"/>
      <c r="Q138" s="156"/>
      <c r="R138" s="157"/>
      <c r="S138" s="157"/>
      <c r="T138" s="157"/>
      <c r="U138" s="157"/>
      <c r="V138" s="157"/>
      <c r="W138" s="157"/>
      <c r="X138" s="157"/>
      <c r="Y138" s="157"/>
      <c r="Z138" s="146"/>
      <c r="AA138" s="146"/>
      <c r="AB138" s="146"/>
      <c r="AC138" s="146"/>
      <c r="AD138" s="146"/>
      <c r="AE138" s="146"/>
      <c r="AF138" s="146"/>
      <c r="AG138" s="146" t="s">
        <v>278</v>
      </c>
      <c r="AH138" s="146"/>
      <c r="AI138" s="146"/>
      <c r="AJ138" s="146"/>
      <c r="AK138" s="146"/>
      <c r="AL138" s="146"/>
      <c r="AM138" s="146"/>
      <c r="AN138" s="146"/>
      <c r="AO138" s="146"/>
      <c r="AP138" s="146"/>
      <c r="AQ138" s="146"/>
      <c r="AR138" s="146"/>
      <c r="AS138" s="146"/>
      <c r="AT138" s="146"/>
      <c r="AU138" s="146"/>
      <c r="AV138" s="146"/>
      <c r="AW138" s="146"/>
      <c r="AX138" s="146"/>
      <c r="AY138" s="146"/>
      <c r="AZ138" s="146"/>
      <c r="BA138" s="187" t="str">
        <f>C138</f>
        <v>Umístění dle PD. Konstrukce atrakce certifikovaná TÜV na bezpečnost a zdravotní nezávadnost. Projektant požaduje doložit TL výrobku.</v>
      </c>
      <c r="BB138" s="146"/>
      <c r="BC138" s="146"/>
      <c r="BD138" s="146"/>
      <c r="BE138" s="146"/>
      <c r="BF138" s="146"/>
      <c r="BG138" s="146"/>
      <c r="BH138" s="146"/>
    </row>
    <row r="139" spans="1:60" outlineLevel="1">
      <c r="A139" s="173">
        <v>35</v>
      </c>
      <c r="B139" s="174" t="s">
        <v>1665</v>
      </c>
      <c r="C139" s="190" t="s">
        <v>1666</v>
      </c>
      <c r="D139" s="175" t="s">
        <v>646</v>
      </c>
      <c r="E139" s="176">
        <v>1</v>
      </c>
      <c r="F139" s="177"/>
      <c r="G139" s="178">
        <f>ROUND(E139*F139,2)</f>
        <v>0</v>
      </c>
      <c r="H139" s="177"/>
      <c r="I139" s="178">
        <f>ROUND(E139*H139,2)</f>
        <v>0</v>
      </c>
      <c r="J139" s="177"/>
      <c r="K139" s="178">
        <f>ROUND(E139*J139,2)</f>
        <v>0</v>
      </c>
      <c r="L139" s="178">
        <v>21</v>
      </c>
      <c r="M139" s="178">
        <f>G139*(1+L139/100)</f>
        <v>0</v>
      </c>
      <c r="N139" s="176">
        <v>0</v>
      </c>
      <c r="O139" s="176">
        <f>ROUND(E139*N139,2)</f>
        <v>0</v>
      </c>
      <c r="P139" s="176">
        <v>0</v>
      </c>
      <c r="Q139" s="176">
        <f>ROUND(E139*P139,2)</f>
        <v>0</v>
      </c>
      <c r="R139" s="178"/>
      <c r="S139" s="178" t="s">
        <v>481</v>
      </c>
      <c r="T139" s="179" t="s">
        <v>267</v>
      </c>
      <c r="U139" s="157">
        <v>0</v>
      </c>
      <c r="V139" s="157">
        <f>ROUND(E139*U139,2)</f>
        <v>0</v>
      </c>
      <c r="W139" s="157"/>
      <c r="X139" s="157" t="s">
        <v>380</v>
      </c>
      <c r="Y139" s="157" t="s">
        <v>269</v>
      </c>
      <c r="Z139" s="146"/>
      <c r="AA139" s="146"/>
      <c r="AB139" s="146"/>
      <c r="AC139" s="146"/>
      <c r="AD139" s="146"/>
      <c r="AE139" s="146"/>
      <c r="AF139" s="146"/>
      <c r="AG139" s="146" t="s">
        <v>1222</v>
      </c>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row>
    <row r="140" spans="1:60" outlineLevel="2">
      <c r="A140" s="153"/>
      <c r="B140" s="154"/>
      <c r="C140" s="282" t="s">
        <v>1666</v>
      </c>
      <c r="D140" s="283"/>
      <c r="E140" s="283"/>
      <c r="F140" s="283"/>
      <c r="G140" s="283"/>
      <c r="H140" s="157"/>
      <c r="I140" s="157"/>
      <c r="J140" s="157"/>
      <c r="K140" s="157"/>
      <c r="L140" s="157"/>
      <c r="M140" s="157"/>
      <c r="N140" s="156"/>
      <c r="O140" s="156"/>
      <c r="P140" s="156"/>
      <c r="Q140" s="156"/>
      <c r="R140" s="157"/>
      <c r="S140" s="157"/>
      <c r="T140" s="157"/>
      <c r="U140" s="157"/>
      <c r="V140" s="157"/>
      <c r="W140" s="157"/>
      <c r="X140" s="157"/>
      <c r="Y140" s="157"/>
      <c r="Z140" s="146"/>
      <c r="AA140" s="146"/>
      <c r="AB140" s="146"/>
      <c r="AC140" s="146"/>
      <c r="AD140" s="146"/>
      <c r="AE140" s="146"/>
      <c r="AF140" s="146"/>
      <c r="AG140" s="146" t="s">
        <v>278</v>
      </c>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row>
    <row r="141" spans="1:60" ht="56.25" outlineLevel="3">
      <c r="A141" s="153"/>
      <c r="B141" s="154"/>
      <c r="C141" s="291" t="s">
        <v>1667</v>
      </c>
      <c r="D141" s="292"/>
      <c r="E141" s="292"/>
      <c r="F141" s="292"/>
      <c r="G141" s="292"/>
      <c r="H141" s="157"/>
      <c r="I141" s="157"/>
      <c r="J141" s="157"/>
      <c r="K141" s="157"/>
      <c r="L141" s="157"/>
      <c r="M141" s="157"/>
      <c r="N141" s="156"/>
      <c r="O141" s="156"/>
      <c r="P141" s="156"/>
      <c r="Q141" s="156"/>
      <c r="R141" s="157"/>
      <c r="S141" s="157"/>
      <c r="T141" s="157"/>
      <c r="U141" s="157"/>
      <c r="V141" s="157"/>
      <c r="W141" s="157"/>
      <c r="X141" s="157"/>
      <c r="Y141" s="157"/>
      <c r="Z141" s="146"/>
      <c r="AA141" s="146"/>
      <c r="AB141" s="146"/>
      <c r="AC141" s="146"/>
      <c r="AD141" s="146"/>
      <c r="AE141" s="146"/>
      <c r="AF141" s="146"/>
      <c r="AG141" s="146" t="s">
        <v>278</v>
      </c>
      <c r="AH141" s="146"/>
      <c r="AI141" s="146"/>
      <c r="AJ141" s="146"/>
      <c r="AK141" s="146"/>
      <c r="AL141" s="146"/>
      <c r="AM141" s="146"/>
      <c r="AN141" s="146"/>
      <c r="AO141" s="146"/>
      <c r="AP141" s="146"/>
      <c r="AQ141" s="146"/>
      <c r="AR141" s="146"/>
      <c r="AS141" s="146"/>
      <c r="AT141" s="146"/>
      <c r="AU141" s="146"/>
      <c r="AV141" s="146"/>
      <c r="AW141" s="146"/>
      <c r="AX141" s="146"/>
      <c r="AY141" s="146"/>
      <c r="AZ141" s="146"/>
      <c r="BA141" s="187" t="str">
        <f>C141</f>
        <v>Dětská skluzavka ve tvaru velryby, kluzná plocha a boky skluzavky z nerezového broušeného plechu. Přístup na startovací plošinu stupnicemi z polymerbetonu. Kluzná plocha má kontinuální skrápění – napojení G 1“-přítok vody 3m3/hod (přívod vody dodávka technologie). Bočnice žlabu opatřeny bezpečnostní trubkou. Barevné ztvárnění – barva certifikována, splňující vyhlášku MZČR č.409/2005 Sb. o hygienických požadavcích na výrobky přicházející do styku s pitnou vodou. Umístění dle PD. Provedení v souladu s ČSN EN 1069-1  (verze 1.1). Projektant požaduje doložení TL a certifikátem bezpečnosti TUV.</v>
      </c>
      <c r="BB141" s="146"/>
      <c r="BC141" s="146"/>
      <c r="BD141" s="146"/>
      <c r="BE141" s="146"/>
      <c r="BF141" s="146"/>
      <c r="BG141" s="146"/>
      <c r="BH141" s="146"/>
    </row>
    <row r="142" spans="1:60" outlineLevel="3">
      <c r="A142" s="153"/>
      <c r="B142" s="154"/>
      <c r="C142" s="291" t="s">
        <v>1690</v>
      </c>
      <c r="D142" s="292"/>
      <c r="E142" s="292"/>
      <c r="F142" s="292"/>
      <c r="G142" s="292"/>
      <c r="H142" s="157"/>
      <c r="I142" s="157"/>
      <c r="J142" s="157"/>
      <c r="K142" s="157"/>
      <c r="L142" s="157"/>
      <c r="M142" s="157"/>
      <c r="N142" s="156"/>
      <c r="O142" s="156"/>
      <c r="P142" s="156"/>
      <c r="Q142" s="156"/>
      <c r="R142" s="157"/>
      <c r="S142" s="157"/>
      <c r="T142" s="157"/>
      <c r="U142" s="157"/>
      <c r="V142" s="157"/>
      <c r="W142" s="157"/>
      <c r="X142" s="157"/>
      <c r="Y142" s="157"/>
      <c r="Z142" s="146"/>
      <c r="AA142" s="146"/>
      <c r="AB142" s="146"/>
      <c r="AC142" s="146"/>
      <c r="AD142" s="146"/>
      <c r="AE142" s="146"/>
      <c r="AF142" s="146"/>
      <c r="AG142" s="146" t="s">
        <v>278</v>
      </c>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row>
    <row r="143" spans="1:60" outlineLevel="3">
      <c r="A143" s="153"/>
      <c r="B143" s="154"/>
      <c r="C143" s="291" t="s">
        <v>1668</v>
      </c>
      <c r="D143" s="292"/>
      <c r="E143" s="292"/>
      <c r="F143" s="292"/>
      <c r="G143" s="292"/>
      <c r="H143" s="157"/>
      <c r="I143" s="157"/>
      <c r="J143" s="157"/>
      <c r="K143" s="157"/>
      <c r="L143" s="157"/>
      <c r="M143" s="157"/>
      <c r="N143" s="156"/>
      <c r="O143" s="156"/>
      <c r="P143" s="156"/>
      <c r="Q143" s="156"/>
      <c r="R143" s="157"/>
      <c r="S143" s="157"/>
      <c r="T143" s="157"/>
      <c r="U143" s="157"/>
      <c r="V143" s="157"/>
      <c r="W143" s="157"/>
      <c r="X143" s="157"/>
      <c r="Y143" s="157"/>
      <c r="Z143" s="146"/>
      <c r="AA143" s="146"/>
      <c r="AB143" s="146"/>
      <c r="AC143" s="146"/>
      <c r="AD143" s="146"/>
      <c r="AE143" s="146"/>
      <c r="AF143" s="146"/>
      <c r="AG143" s="146" t="s">
        <v>278</v>
      </c>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row>
    <row r="144" spans="1:60" outlineLevel="3">
      <c r="A144" s="153"/>
      <c r="B144" s="154"/>
      <c r="C144" s="291" t="s">
        <v>1669</v>
      </c>
      <c r="D144" s="292"/>
      <c r="E144" s="292"/>
      <c r="F144" s="292"/>
      <c r="G144" s="292"/>
      <c r="H144" s="157"/>
      <c r="I144" s="157"/>
      <c r="J144" s="157"/>
      <c r="K144" s="157"/>
      <c r="L144" s="157"/>
      <c r="M144" s="157"/>
      <c r="N144" s="156"/>
      <c r="O144" s="156"/>
      <c r="P144" s="156"/>
      <c r="Q144" s="156"/>
      <c r="R144" s="157"/>
      <c r="S144" s="157"/>
      <c r="T144" s="157"/>
      <c r="U144" s="157"/>
      <c r="V144" s="157"/>
      <c r="W144" s="157"/>
      <c r="X144" s="157"/>
      <c r="Y144" s="157"/>
      <c r="Z144" s="146"/>
      <c r="AA144" s="146"/>
      <c r="AB144" s="146"/>
      <c r="AC144" s="146"/>
      <c r="AD144" s="146"/>
      <c r="AE144" s="146"/>
      <c r="AF144" s="146"/>
      <c r="AG144" s="146" t="s">
        <v>278</v>
      </c>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row>
    <row r="145" spans="1:60" outlineLevel="3">
      <c r="A145" s="153"/>
      <c r="B145" s="154"/>
      <c r="C145" s="291" t="s">
        <v>1670</v>
      </c>
      <c r="D145" s="292"/>
      <c r="E145" s="292"/>
      <c r="F145" s="292"/>
      <c r="G145" s="292"/>
      <c r="H145" s="157"/>
      <c r="I145" s="157"/>
      <c r="J145" s="157"/>
      <c r="K145" s="157"/>
      <c r="L145" s="157"/>
      <c r="M145" s="157"/>
      <c r="N145" s="156"/>
      <c r="O145" s="156"/>
      <c r="P145" s="156"/>
      <c r="Q145" s="156"/>
      <c r="R145" s="157"/>
      <c r="S145" s="157"/>
      <c r="T145" s="157"/>
      <c r="U145" s="157"/>
      <c r="V145" s="157"/>
      <c r="W145" s="157"/>
      <c r="X145" s="157"/>
      <c r="Y145" s="157"/>
      <c r="Z145" s="146"/>
      <c r="AA145" s="146"/>
      <c r="AB145" s="146"/>
      <c r="AC145" s="146"/>
      <c r="AD145" s="146"/>
      <c r="AE145" s="146"/>
      <c r="AF145" s="146"/>
      <c r="AG145" s="146" t="s">
        <v>278</v>
      </c>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row>
    <row r="146" spans="1:60" outlineLevel="3">
      <c r="A146" s="153"/>
      <c r="B146" s="154"/>
      <c r="C146" s="291" t="s">
        <v>1671</v>
      </c>
      <c r="D146" s="292"/>
      <c r="E146" s="292"/>
      <c r="F146" s="292"/>
      <c r="G146" s="292"/>
      <c r="H146" s="157"/>
      <c r="I146" s="157"/>
      <c r="J146" s="157"/>
      <c r="K146" s="157"/>
      <c r="L146" s="157"/>
      <c r="M146" s="157"/>
      <c r="N146" s="156"/>
      <c r="O146" s="156"/>
      <c r="P146" s="156"/>
      <c r="Q146" s="156"/>
      <c r="R146" s="157"/>
      <c r="S146" s="157"/>
      <c r="T146" s="157"/>
      <c r="U146" s="157"/>
      <c r="V146" s="157"/>
      <c r="W146" s="157"/>
      <c r="X146" s="157"/>
      <c r="Y146" s="157"/>
      <c r="Z146" s="146"/>
      <c r="AA146" s="146"/>
      <c r="AB146" s="146"/>
      <c r="AC146" s="146"/>
      <c r="AD146" s="146"/>
      <c r="AE146" s="146"/>
      <c r="AF146" s="146"/>
      <c r="AG146" s="146" t="s">
        <v>278</v>
      </c>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row>
    <row r="147" spans="1:60" outlineLevel="1">
      <c r="A147" s="173">
        <v>36</v>
      </c>
      <c r="B147" s="174" t="s">
        <v>1672</v>
      </c>
      <c r="C147" s="190" t="s">
        <v>1673</v>
      </c>
      <c r="D147" s="175" t="s">
        <v>646</v>
      </c>
      <c r="E147" s="176">
        <v>3</v>
      </c>
      <c r="F147" s="177"/>
      <c r="G147" s="178">
        <f>ROUND(E147*F147,2)</f>
        <v>0</v>
      </c>
      <c r="H147" s="177"/>
      <c r="I147" s="178">
        <f>ROUND(E147*H147,2)</f>
        <v>0</v>
      </c>
      <c r="J147" s="177"/>
      <c r="K147" s="178">
        <f>ROUND(E147*J147,2)</f>
        <v>0</v>
      </c>
      <c r="L147" s="178">
        <v>21</v>
      </c>
      <c r="M147" s="178">
        <f>G147*(1+L147/100)</f>
        <v>0</v>
      </c>
      <c r="N147" s="176">
        <v>0</v>
      </c>
      <c r="O147" s="176">
        <f>ROUND(E147*N147,2)</f>
        <v>0</v>
      </c>
      <c r="P147" s="176">
        <v>0</v>
      </c>
      <c r="Q147" s="176">
        <f>ROUND(E147*P147,2)</f>
        <v>0</v>
      </c>
      <c r="R147" s="178"/>
      <c r="S147" s="178" t="s">
        <v>481</v>
      </c>
      <c r="T147" s="179" t="s">
        <v>267</v>
      </c>
      <c r="U147" s="157">
        <v>0</v>
      </c>
      <c r="V147" s="157">
        <f>ROUND(E147*U147,2)</f>
        <v>0</v>
      </c>
      <c r="W147" s="157"/>
      <c r="X147" s="157" t="s">
        <v>380</v>
      </c>
      <c r="Y147" s="157" t="s">
        <v>269</v>
      </c>
      <c r="Z147" s="146"/>
      <c r="AA147" s="146"/>
      <c r="AB147" s="146"/>
      <c r="AC147" s="146"/>
      <c r="AD147" s="146"/>
      <c r="AE147" s="146"/>
      <c r="AF147" s="146"/>
      <c r="AG147" s="146" t="s">
        <v>1222</v>
      </c>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row>
    <row r="148" spans="1:60" outlineLevel="2">
      <c r="A148" s="153"/>
      <c r="B148" s="154"/>
      <c r="C148" s="282" t="s">
        <v>1673</v>
      </c>
      <c r="D148" s="283"/>
      <c r="E148" s="283"/>
      <c r="F148" s="283"/>
      <c r="G148" s="283"/>
      <c r="H148" s="157"/>
      <c r="I148" s="157"/>
      <c r="J148" s="157"/>
      <c r="K148" s="157"/>
      <c r="L148" s="157"/>
      <c r="M148" s="157"/>
      <c r="N148" s="156"/>
      <c r="O148" s="156"/>
      <c r="P148" s="156"/>
      <c r="Q148" s="156"/>
      <c r="R148" s="157"/>
      <c r="S148" s="157"/>
      <c r="T148" s="157"/>
      <c r="U148" s="157"/>
      <c r="V148" s="157"/>
      <c r="W148" s="157"/>
      <c r="X148" s="157"/>
      <c r="Y148" s="157"/>
      <c r="Z148" s="146"/>
      <c r="AA148" s="146"/>
      <c r="AB148" s="146"/>
      <c r="AC148" s="146"/>
      <c r="AD148" s="146"/>
      <c r="AE148" s="146"/>
      <c r="AF148" s="146"/>
      <c r="AG148" s="146" t="s">
        <v>278</v>
      </c>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row>
    <row r="149" spans="1:60" ht="56.25" outlineLevel="3">
      <c r="A149" s="153"/>
      <c r="B149" s="154"/>
      <c r="C149" s="291" t="s">
        <v>1691</v>
      </c>
      <c r="D149" s="292"/>
      <c r="E149" s="292"/>
      <c r="F149" s="292"/>
      <c r="G149" s="292"/>
      <c r="H149" s="157"/>
      <c r="I149" s="157"/>
      <c r="J149" s="157"/>
      <c r="K149" s="157"/>
      <c r="L149" s="157"/>
      <c r="M149" s="157"/>
      <c r="N149" s="156"/>
      <c r="O149" s="156"/>
      <c r="P149" s="156"/>
      <c r="Q149" s="156"/>
      <c r="R149" s="157"/>
      <c r="S149" s="157"/>
      <c r="T149" s="157"/>
      <c r="U149" s="157"/>
      <c r="V149" s="157"/>
      <c r="W149" s="157"/>
      <c r="X149" s="157"/>
      <c r="Y149" s="157"/>
      <c r="Z149" s="146"/>
      <c r="AA149" s="146"/>
      <c r="AB149" s="146"/>
      <c r="AC149" s="146"/>
      <c r="AD149" s="146"/>
      <c r="AE149" s="146"/>
      <c r="AF149" s="146"/>
      <c r="AG149" s="146" t="s">
        <v>278</v>
      </c>
      <c r="AH149" s="146"/>
      <c r="AI149" s="146"/>
      <c r="AJ149" s="146"/>
      <c r="AK149" s="146"/>
      <c r="AL149" s="146"/>
      <c r="AM149" s="146"/>
      <c r="AN149" s="146"/>
      <c r="AO149" s="146"/>
      <c r="AP149" s="146"/>
      <c r="AQ149" s="146"/>
      <c r="AR149" s="146"/>
      <c r="AS149" s="146"/>
      <c r="AT149" s="146"/>
      <c r="AU149" s="146"/>
      <c r="AV149" s="146"/>
      <c r="AW149" s="146"/>
      <c r="AX149" s="146"/>
      <c r="AY149" s="146"/>
      <c r="AZ149" s="146"/>
      <c r="BA149" s="187" t="str">
        <f>C149</f>
        <v>Jako vodní atrakce do dětských brouzdališť (případně zvlhčení povrchu nerezového dětského skluzu), jako vodní prvek privátních bazénů , sestávající z nerezového paždíku ve žlábku s otvorem pro plastovou trysku fontánky. Tryska je z plastového materiálu (silon- bílé barvy) s kalibrovaným otvorem provedeném v šikmém směru (tryskání pod úhlem do bazénu). Obvykle se dávají min 3 trysky a více. Tryska fontány přes rozvodné potrubní větvě napojena samostatným potrubím výtlaku DN 40 (pro až tři trysky), vyvedené až 0,5 m mimo bazén, trubka ukončená lemovacím nátrubkem a přírubami DN 40/ PN 10, otvory podle ČSN EN 1092-1, z nerezové oceli;</v>
      </c>
      <c r="BB149" s="146"/>
      <c r="BC149" s="146"/>
      <c r="BD149" s="146"/>
      <c r="BE149" s="146"/>
      <c r="BF149" s="146"/>
      <c r="BG149" s="146"/>
      <c r="BH149" s="146"/>
    </row>
    <row r="150" spans="1:60" outlineLevel="3">
      <c r="A150" s="153"/>
      <c r="B150" s="154"/>
      <c r="C150" s="291" t="s">
        <v>1674</v>
      </c>
      <c r="D150" s="292"/>
      <c r="E150" s="292"/>
      <c r="F150" s="292"/>
      <c r="G150" s="292"/>
      <c r="H150" s="157"/>
      <c r="I150" s="157"/>
      <c r="J150" s="157"/>
      <c r="K150" s="157"/>
      <c r="L150" s="157"/>
      <c r="M150" s="157"/>
      <c r="N150" s="156"/>
      <c r="O150" s="156"/>
      <c r="P150" s="156"/>
      <c r="Q150" s="156"/>
      <c r="R150" s="157"/>
      <c r="S150" s="157"/>
      <c r="T150" s="157"/>
      <c r="U150" s="157"/>
      <c r="V150" s="157"/>
      <c r="W150" s="157"/>
      <c r="X150" s="157"/>
      <c r="Y150" s="157"/>
      <c r="Z150" s="146"/>
      <c r="AA150" s="146"/>
      <c r="AB150" s="146"/>
      <c r="AC150" s="146"/>
      <c r="AD150" s="146"/>
      <c r="AE150" s="146"/>
      <c r="AF150" s="146"/>
      <c r="AG150" s="146" t="s">
        <v>278</v>
      </c>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row>
    <row r="151" spans="1:60" outlineLevel="1">
      <c r="A151" s="173">
        <v>37</v>
      </c>
      <c r="B151" s="174" t="s">
        <v>1675</v>
      </c>
      <c r="C151" s="190" t="s">
        <v>1676</v>
      </c>
      <c r="D151" s="175" t="s">
        <v>646</v>
      </c>
      <c r="E151" s="176">
        <v>1</v>
      </c>
      <c r="F151" s="177"/>
      <c r="G151" s="178">
        <f>ROUND(E151*F151,2)</f>
        <v>0</v>
      </c>
      <c r="H151" s="177"/>
      <c r="I151" s="178">
        <f>ROUND(E151*H151,2)</f>
        <v>0</v>
      </c>
      <c r="J151" s="177"/>
      <c r="K151" s="178">
        <f>ROUND(E151*J151,2)</f>
        <v>0</v>
      </c>
      <c r="L151" s="178">
        <v>21</v>
      </c>
      <c r="M151" s="178">
        <f>G151*(1+L151/100)</f>
        <v>0</v>
      </c>
      <c r="N151" s="176">
        <v>0</v>
      </c>
      <c r="O151" s="176">
        <f>ROUND(E151*N151,2)</f>
        <v>0</v>
      </c>
      <c r="P151" s="176">
        <v>0</v>
      </c>
      <c r="Q151" s="176">
        <f>ROUND(E151*P151,2)</f>
        <v>0</v>
      </c>
      <c r="R151" s="178"/>
      <c r="S151" s="178" t="s">
        <v>481</v>
      </c>
      <c r="T151" s="179" t="s">
        <v>267</v>
      </c>
      <c r="U151" s="157">
        <v>0</v>
      </c>
      <c r="V151" s="157">
        <f>ROUND(E151*U151,2)</f>
        <v>0</v>
      </c>
      <c r="W151" s="157"/>
      <c r="X151" s="157" t="s">
        <v>380</v>
      </c>
      <c r="Y151" s="157" t="s">
        <v>269</v>
      </c>
      <c r="Z151" s="146"/>
      <c r="AA151" s="146"/>
      <c r="AB151" s="146"/>
      <c r="AC151" s="146"/>
      <c r="AD151" s="146"/>
      <c r="AE151" s="146"/>
      <c r="AF151" s="146"/>
      <c r="AG151" s="146" t="s">
        <v>1222</v>
      </c>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row>
    <row r="152" spans="1:60" outlineLevel="2">
      <c r="A152" s="153"/>
      <c r="B152" s="154"/>
      <c r="C152" s="282" t="s">
        <v>1676</v>
      </c>
      <c r="D152" s="283"/>
      <c r="E152" s="283"/>
      <c r="F152" s="283"/>
      <c r="G152" s="283"/>
      <c r="H152" s="157"/>
      <c r="I152" s="157"/>
      <c r="J152" s="157"/>
      <c r="K152" s="157"/>
      <c r="L152" s="157"/>
      <c r="M152" s="157"/>
      <c r="N152" s="156"/>
      <c r="O152" s="156"/>
      <c r="P152" s="156"/>
      <c r="Q152" s="156"/>
      <c r="R152" s="157"/>
      <c r="S152" s="157"/>
      <c r="T152" s="157"/>
      <c r="U152" s="157"/>
      <c r="V152" s="157"/>
      <c r="W152" s="157"/>
      <c r="X152" s="157"/>
      <c r="Y152" s="157"/>
      <c r="Z152" s="146"/>
      <c r="AA152" s="146"/>
      <c r="AB152" s="146"/>
      <c r="AC152" s="146"/>
      <c r="AD152" s="146"/>
      <c r="AE152" s="146"/>
      <c r="AF152" s="146"/>
      <c r="AG152" s="146" t="s">
        <v>278</v>
      </c>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row>
    <row r="153" spans="1:60" ht="56.25" outlineLevel="3">
      <c r="A153" s="153"/>
      <c r="B153" s="154"/>
      <c r="C153" s="291" t="s">
        <v>1677</v>
      </c>
      <c r="D153" s="292"/>
      <c r="E153" s="292"/>
      <c r="F153" s="292"/>
      <c r="G153" s="292"/>
      <c r="H153" s="157"/>
      <c r="I153" s="157"/>
      <c r="J153" s="157"/>
      <c r="K153" s="157"/>
      <c r="L153" s="157"/>
      <c r="M153" s="157"/>
      <c r="N153" s="156"/>
      <c r="O153" s="156"/>
      <c r="P153" s="156"/>
      <c r="Q153" s="156"/>
      <c r="R153" s="157"/>
      <c r="S153" s="157"/>
      <c r="T153" s="157"/>
      <c r="U153" s="157"/>
      <c r="V153" s="157"/>
      <c r="W153" s="157"/>
      <c r="X153" s="157"/>
      <c r="Y153" s="157"/>
      <c r="Z153" s="146"/>
      <c r="AA153" s="146"/>
      <c r="AB153" s="146"/>
      <c r="AC153" s="146"/>
      <c r="AD153" s="146"/>
      <c r="AE153" s="146"/>
      <c r="AF153" s="146"/>
      <c r="AG153" s="146" t="s">
        <v>278</v>
      </c>
      <c r="AH153" s="146"/>
      <c r="AI153" s="146"/>
      <c r="AJ153" s="146"/>
      <c r="AK153" s="146"/>
      <c r="AL153" s="146"/>
      <c r="AM153" s="146"/>
      <c r="AN153" s="146"/>
      <c r="AO153" s="146"/>
      <c r="AP153" s="146"/>
      <c r="AQ153" s="146"/>
      <c r="AR153" s="146"/>
      <c r="AS153" s="146"/>
      <c r="AT153" s="146"/>
      <c r="AU153" s="146"/>
      <c r="AV153" s="146"/>
      <c r="AW153" s="146"/>
      <c r="AX153" s="146"/>
      <c r="AY153" s="146"/>
      <c r="AZ153" s="146"/>
      <c r="BA153" s="187" t="str">
        <f>C153</f>
        <v>Je tvořen vyvýšenou dělící stěnou, která vyčnívá cca 500 mm nad vodní hladinu, šířka stěny dle PD, dno uvnitř houpacího bazénu je provedeno v protiskluzové úpravě a je zajištěna požadovaná cirkulace vody. Horní lem houpacího bazénu a čelní hrany jsou tvořeny skruženou broušenou trubkou. Tato atrakce je pevně připevněna k základové konstrukci a navařena na bazénové dno. Z bezpečnostního hlediska se nepřipouští náhrada trubkového lemu za svařovaný lem z plechu. Provedení houpacího bazénu, výška konstrukce a průměr dle PD a ČSN EN 13451, resp. ČSN EN 1092-1.</v>
      </c>
      <c r="BB153" s="146"/>
      <c r="BC153" s="146"/>
      <c r="BD153" s="146"/>
      <c r="BE153" s="146"/>
      <c r="BF153" s="146"/>
      <c r="BG153" s="146"/>
      <c r="BH153" s="146"/>
    </row>
    <row r="154" spans="1:60" outlineLevel="1">
      <c r="A154" s="173">
        <v>38</v>
      </c>
      <c r="B154" s="174" t="s">
        <v>1678</v>
      </c>
      <c r="C154" s="190" t="s">
        <v>1679</v>
      </c>
      <c r="D154" s="175" t="s">
        <v>646</v>
      </c>
      <c r="E154" s="176">
        <v>1</v>
      </c>
      <c r="F154" s="177"/>
      <c r="G154" s="178">
        <f>ROUND(E154*F154,2)</f>
        <v>0</v>
      </c>
      <c r="H154" s="177"/>
      <c r="I154" s="178">
        <f>ROUND(E154*H154,2)</f>
        <v>0</v>
      </c>
      <c r="J154" s="177"/>
      <c r="K154" s="178">
        <f>ROUND(E154*J154,2)</f>
        <v>0</v>
      </c>
      <c r="L154" s="178">
        <v>21</v>
      </c>
      <c r="M154" s="178">
        <f>G154*(1+L154/100)</f>
        <v>0</v>
      </c>
      <c r="N154" s="176">
        <v>0</v>
      </c>
      <c r="O154" s="176">
        <f>ROUND(E154*N154,2)</f>
        <v>0</v>
      </c>
      <c r="P154" s="176">
        <v>0</v>
      </c>
      <c r="Q154" s="176">
        <f>ROUND(E154*P154,2)</f>
        <v>0</v>
      </c>
      <c r="R154" s="178"/>
      <c r="S154" s="178" t="s">
        <v>481</v>
      </c>
      <c r="T154" s="179" t="s">
        <v>267</v>
      </c>
      <c r="U154" s="157">
        <v>0</v>
      </c>
      <c r="V154" s="157">
        <f>ROUND(E154*U154,2)</f>
        <v>0</v>
      </c>
      <c r="W154" s="157"/>
      <c r="X154" s="157" t="s">
        <v>380</v>
      </c>
      <c r="Y154" s="157" t="s">
        <v>269</v>
      </c>
      <c r="Z154" s="146"/>
      <c r="AA154" s="146"/>
      <c r="AB154" s="146"/>
      <c r="AC154" s="146"/>
      <c r="AD154" s="146"/>
      <c r="AE154" s="146"/>
      <c r="AF154" s="146"/>
      <c r="AG154" s="146" t="s">
        <v>1222</v>
      </c>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row>
    <row r="155" spans="1:60" outlineLevel="2">
      <c r="A155" s="153"/>
      <c r="B155" s="154"/>
      <c r="C155" s="282" t="s">
        <v>1679</v>
      </c>
      <c r="D155" s="283"/>
      <c r="E155" s="283"/>
      <c r="F155" s="283"/>
      <c r="G155" s="283"/>
      <c r="H155" s="157"/>
      <c r="I155" s="157"/>
      <c r="J155" s="157"/>
      <c r="K155" s="157"/>
      <c r="L155" s="157"/>
      <c r="M155" s="157"/>
      <c r="N155" s="156"/>
      <c r="O155" s="156"/>
      <c r="P155" s="156"/>
      <c r="Q155" s="156"/>
      <c r="R155" s="157"/>
      <c r="S155" s="157"/>
      <c r="T155" s="157"/>
      <c r="U155" s="157"/>
      <c r="V155" s="157"/>
      <c r="W155" s="157"/>
      <c r="X155" s="157"/>
      <c r="Y155" s="157"/>
      <c r="Z155" s="146"/>
      <c r="AA155" s="146"/>
      <c r="AB155" s="146"/>
      <c r="AC155" s="146"/>
      <c r="AD155" s="146"/>
      <c r="AE155" s="146"/>
      <c r="AF155" s="146"/>
      <c r="AG155" s="146" t="s">
        <v>278</v>
      </c>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row>
    <row r="156" spans="1:60" ht="78.75" outlineLevel="3">
      <c r="A156" s="153"/>
      <c r="B156" s="154"/>
      <c r="C156" s="291" t="s">
        <v>1680</v>
      </c>
      <c r="D156" s="292"/>
      <c r="E156" s="292"/>
      <c r="F156" s="292"/>
      <c r="G156" s="292"/>
      <c r="H156" s="157"/>
      <c r="I156" s="157"/>
      <c r="J156" s="157"/>
      <c r="K156" s="157"/>
      <c r="L156" s="157"/>
      <c r="M156" s="157"/>
      <c r="N156" s="156"/>
      <c r="O156" s="156"/>
      <c r="P156" s="156"/>
      <c r="Q156" s="156"/>
      <c r="R156" s="157"/>
      <c r="S156" s="157"/>
      <c r="T156" s="157"/>
      <c r="U156" s="157"/>
      <c r="V156" s="157"/>
      <c r="W156" s="157"/>
      <c r="X156" s="157"/>
      <c r="Y156" s="157"/>
      <c r="Z156" s="146"/>
      <c r="AA156" s="146"/>
      <c r="AB156" s="146"/>
      <c r="AC156" s="146"/>
      <c r="AD156" s="146"/>
      <c r="AE156" s="146"/>
      <c r="AF156" s="146"/>
      <c r="AG156" s="146" t="s">
        <v>278</v>
      </c>
      <c r="AH156" s="146"/>
      <c r="AI156" s="146"/>
      <c r="AJ156" s="146"/>
      <c r="AK156" s="146"/>
      <c r="AL156" s="146"/>
      <c r="AM156" s="146"/>
      <c r="AN156" s="146"/>
      <c r="AO156" s="146"/>
      <c r="AP156" s="146"/>
      <c r="AQ156" s="146"/>
      <c r="AR156" s="146"/>
      <c r="AS156" s="146"/>
      <c r="AT156" s="146"/>
      <c r="AU156" s="146"/>
      <c r="AV156" s="146"/>
      <c r="AW156" s="146"/>
      <c r="AX156" s="146"/>
      <c r="AY156" s="146"/>
      <c r="AZ156" s="146"/>
      <c r="BA156" s="187" t="str">
        <f>C156</f>
        <v>Sedací část je tvořena broušenými, ze spodní strany vrtanými 7-mi trubkami TRKR 38x1,5mm, uloženými v rovině. Vzduchovací otvory jsou provedeny vrtáním u každé druhé trubky, mezera mezi jednotlivými trubkami činí 28 mm. Vzduch je do trubek přiváděn pevně přivařenými přívody, vyvedenými minimálně 0,5 m za hranu bazénu a ukončenými lemovým kroužkem a přírubou nebo nátrubkem dle PD. Minimální přívod vzduchu dle PD. Podpěrná část má na obou krajích lavice zesílenou konstrukci, tvořenou uzavřeným nerezovým obdélníkovým profilem, ze spodní strany zesílen podpěrou, opatřenou kruhovým bezpečnostním prvkem o průměru 8 mm. Veškeré hrany a přechody musí být z bezpečnostních důvodů dokonale zaobleny a vybroušeny. Celá konstrukce lavice musí odpovídat platným legislativním předpisům. Tvar, rozměry, statika a umístění vyplývá z PD. Provedení v souladu s ČSN EN 13451.</v>
      </c>
      <c r="BB156" s="146"/>
      <c r="BC156" s="146"/>
      <c r="BD156" s="146"/>
      <c r="BE156" s="146"/>
      <c r="BF156" s="146"/>
      <c r="BG156" s="146"/>
      <c r="BH156" s="146"/>
    </row>
    <row r="157" spans="1:60">
      <c r="A157" s="3"/>
      <c r="B157" s="4"/>
      <c r="C157" s="191"/>
      <c r="D157" s="6"/>
      <c r="E157" s="3"/>
      <c r="F157" s="3"/>
      <c r="G157" s="3"/>
      <c r="H157" s="3"/>
      <c r="I157" s="3"/>
      <c r="J157" s="3"/>
      <c r="K157" s="3"/>
      <c r="L157" s="3"/>
      <c r="M157" s="3"/>
      <c r="N157" s="3"/>
      <c r="O157" s="3"/>
      <c r="P157" s="3"/>
      <c r="Q157" s="3"/>
      <c r="R157" s="3"/>
      <c r="S157" s="3"/>
      <c r="T157" s="3"/>
      <c r="U157" s="3"/>
      <c r="V157" s="3"/>
      <c r="W157" s="3"/>
      <c r="X157" s="3"/>
      <c r="Y157" s="3"/>
      <c r="AE157">
        <v>12</v>
      </c>
      <c r="AF157">
        <v>21</v>
      </c>
      <c r="AG157" t="s">
        <v>247</v>
      </c>
    </row>
    <row r="158" spans="1:60">
      <c r="A158" s="149"/>
      <c r="B158" s="150" t="s">
        <v>29</v>
      </c>
      <c r="C158" s="192"/>
      <c r="D158" s="151"/>
      <c r="E158" s="152"/>
      <c r="F158" s="152"/>
      <c r="G158" s="172">
        <f>G8+G20+G44+G75+G113</f>
        <v>0</v>
      </c>
      <c r="H158" s="3"/>
      <c r="I158" s="3"/>
      <c r="J158" s="3"/>
      <c r="K158" s="3"/>
      <c r="L158" s="3"/>
      <c r="M158" s="3"/>
      <c r="N158" s="3"/>
      <c r="O158" s="3"/>
      <c r="P158" s="3"/>
      <c r="Q158" s="3"/>
      <c r="R158" s="3"/>
      <c r="S158" s="3"/>
      <c r="T158" s="3"/>
      <c r="U158" s="3"/>
      <c r="V158" s="3"/>
      <c r="W158" s="3"/>
      <c r="X158" s="3"/>
      <c r="Y158" s="3"/>
      <c r="AE158">
        <f>SUMIF(L7:L156,AE157,G7:G156)</f>
        <v>0</v>
      </c>
      <c r="AF158">
        <f>SUMIF(L7:L156,AF157,G7:G156)</f>
        <v>0</v>
      </c>
      <c r="AG158" t="s">
        <v>304</v>
      </c>
    </row>
    <row r="159" spans="1:60">
      <c r="C159" s="193"/>
      <c r="D159" s="10"/>
      <c r="AG159" t="s">
        <v>306</v>
      </c>
    </row>
    <row r="160" spans="1:60">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09">
    <mergeCell ref="C12:G12"/>
    <mergeCell ref="C13:G13"/>
    <mergeCell ref="C15:G15"/>
    <mergeCell ref="C16:G16"/>
    <mergeCell ref="C18:G18"/>
    <mergeCell ref="C19:G19"/>
    <mergeCell ref="A1:G1"/>
    <mergeCell ref="C2:G2"/>
    <mergeCell ref="C3:G3"/>
    <mergeCell ref="C4:G4"/>
    <mergeCell ref="C10:G10"/>
    <mergeCell ref="C11:G11"/>
    <mergeCell ref="C30:G30"/>
    <mergeCell ref="C31:G31"/>
    <mergeCell ref="C33:G33"/>
    <mergeCell ref="C34:G34"/>
    <mergeCell ref="C36:G36"/>
    <mergeCell ref="C37:G37"/>
    <mergeCell ref="C22:G22"/>
    <mergeCell ref="C23:G23"/>
    <mergeCell ref="C24:G24"/>
    <mergeCell ref="C25:G25"/>
    <mergeCell ref="C27:G27"/>
    <mergeCell ref="C28:G28"/>
    <mergeCell ref="C48:G48"/>
    <mergeCell ref="C50:G50"/>
    <mergeCell ref="C51:G51"/>
    <mergeCell ref="C52:G52"/>
    <mergeCell ref="C54:G54"/>
    <mergeCell ref="C55:G55"/>
    <mergeCell ref="C39:G39"/>
    <mergeCell ref="C40:G40"/>
    <mergeCell ref="C42:G42"/>
    <mergeCell ref="C43:G43"/>
    <mergeCell ref="C46:G46"/>
    <mergeCell ref="C47:G47"/>
    <mergeCell ref="C65:G65"/>
    <mergeCell ref="C67:G67"/>
    <mergeCell ref="C68:G68"/>
    <mergeCell ref="C70:G70"/>
    <mergeCell ref="C71:G71"/>
    <mergeCell ref="C73:G73"/>
    <mergeCell ref="C57:G57"/>
    <mergeCell ref="C58:G58"/>
    <mergeCell ref="C60:G60"/>
    <mergeCell ref="C61:G61"/>
    <mergeCell ref="C63:G63"/>
    <mergeCell ref="C64:G64"/>
    <mergeCell ref="C84:G84"/>
    <mergeCell ref="C85:G85"/>
    <mergeCell ref="C87:G87"/>
    <mergeCell ref="C88:G88"/>
    <mergeCell ref="C89:G89"/>
    <mergeCell ref="C91:G91"/>
    <mergeCell ref="C74:G74"/>
    <mergeCell ref="C77:G77"/>
    <mergeCell ref="C78:G78"/>
    <mergeCell ref="C80:G80"/>
    <mergeCell ref="C81:G81"/>
    <mergeCell ref="C83:G83"/>
    <mergeCell ref="C101:G101"/>
    <mergeCell ref="C103:G103"/>
    <mergeCell ref="C104:G104"/>
    <mergeCell ref="C106:G106"/>
    <mergeCell ref="C107:G107"/>
    <mergeCell ref="C109:G109"/>
    <mergeCell ref="C93:G93"/>
    <mergeCell ref="C94:G94"/>
    <mergeCell ref="C96:G96"/>
    <mergeCell ref="C97:G97"/>
    <mergeCell ref="C98:G98"/>
    <mergeCell ref="C100:G100"/>
    <mergeCell ref="C118:G118"/>
    <mergeCell ref="C120:G120"/>
    <mergeCell ref="C121:G121"/>
    <mergeCell ref="C123:G123"/>
    <mergeCell ref="C124:G124"/>
    <mergeCell ref="C126:G126"/>
    <mergeCell ref="C110:G110"/>
    <mergeCell ref="C111:G111"/>
    <mergeCell ref="C112:G112"/>
    <mergeCell ref="C115:G115"/>
    <mergeCell ref="C116:G116"/>
    <mergeCell ref="C117:G117"/>
    <mergeCell ref="C134:G134"/>
    <mergeCell ref="C135:G135"/>
    <mergeCell ref="C136:G136"/>
    <mergeCell ref="C137:G137"/>
    <mergeCell ref="C138:G138"/>
    <mergeCell ref="C140:G140"/>
    <mergeCell ref="C127:G127"/>
    <mergeCell ref="C128:G128"/>
    <mergeCell ref="C129:G129"/>
    <mergeCell ref="C131:G131"/>
    <mergeCell ref="C132:G132"/>
    <mergeCell ref="C133:G133"/>
    <mergeCell ref="C156:G156"/>
    <mergeCell ref="C148:G148"/>
    <mergeCell ref="C149:G149"/>
    <mergeCell ref="C150:G150"/>
    <mergeCell ref="C152:G152"/>
    <mergeCell ref="C153:G153"/>
    <mergeCell ref="C155:G155"/>
    <mergeCell ref="C141:G141"/>
    <mergeCell ref="C142:G142"/>
    <mergeCell ref="C143:G143"/>
    <mergeCell ref="C144:G144"/>
    <mergeCell ref="C145:G145"/>
    <mergeCell ref="C146:G146"/>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8"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7" max="17" width="9.140625"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56</v>
      </c>
      <c r="C3" s="285" t="s">
        <v>57</v>
      </c>
      <c r="D3" s="286"/>
      <c r="E3" s="286"/>
      <c r="F3" s="286"/>
      <c r="G3" s="287"/>
      <c r="AC3" s="119" t="s">
        <v>235</v>
      </c>
      <c r="AG3" t="s">
        <v>237</v>
      </c>
    </row>
    <row r="4" spans="1:60" ht="24.95" customHeight="1">
      <c r="A4" s="139" t="s">
        <v>9</v>
      </c>
      <c r="B4" s="140" t="s">
        <v>71</v>
      </c>
      <c r="C4" s="288" t="s">
        <v>72</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137</v>
      </c>
      <c r="C8" s="188" t="s">
        <v>72</v>
      </c>
      <c r="D8" s="165"/>
      <c r="E8" s="166"/>
      <c r="F8" s="167"/>
      <c r="G8" s="167">
        <f>SUMIF(AG9:AG20,"&lt;&gt;NOR",G9:G20)</f>
        <v>0</v>
      </c>
      <c r="H8" s="167"/>
      <c r="I8" s="167">
        <f>SUM(I9:I20)</f>
        <v>0</v>
      </c>
      <c r="J8" s="167"/>
      <c r="K8" s="167">
        <f>SUM(K9:K20)</f>
        <v>0</v>
      </c>
      <c r="L8" s="167"/>
      <c r="M8" s="167">
        <f>SUM(M9:M20)</f>
        <v>0</v>
      </c>
      <c r="N8" s="166"/>
      <c r="O8" s="166">
        <f>SUM(O9:O20)</f>
        <v>0</v>
      </c>
      <c r="P8" s="166"/>
      <c r="Q8" s="166">
        <f>SUM(Q9:Q20)</f>
        <v>0</v>
      </c>
      <c r="R8" s="167"/>
      <c r="S8" s="167"/>
      <c r="T8" s="168"/>
      <c r="U8" s="162"/>
      <c r="V8" s="162">
        <f>SUM(V9:V20)</f>
        <v>0</v>
      </c>
      <c r="W8" s="162"/>
      <c r="X8" s="162"/>
      <c r="Y8" s="162"/>
      <c r="AG8" t="s">
        <v>262</v>
      </c>
    </row>
    <row r="9" spans="1:60" outlineLevel="1">
      <c r="A9" s="173">
        <v>1</v>
      </c>
      <c r="B9" s="174" t="s">
        <v>204</v>
      </c>
      <c r="C9" s="190" t="s">
        <v>1692</v>
      </c>
      <c r="D9" s="175" t="s">
        <v>646</v>
      </c>
      <c r="E9" s="176">
        <v>1</v>
      </c>
      <c r="F9" s="177"/>
      <c r="G9" s="178">
        <f>ROUND(E9*F9,2)</f>
        <v>0</v>
      </c>
      <c r="H9" s="177"/>
      <c r="I9" s="178">
        <f>ROUND(E9*H9,2)</f>
        <v>0</v>
      </c>
      <c r="J9" s="177"/>
      <c r="K9" s="178">
        <f>ROUND(E9*J9,2)</f>
        <v>0</v>
      </c>
      <c r="L9" s="178">
        <v>21</v>
      </c>
      <c r="M9" s="178">
        <f>G9*(1+L9/100)</f>
        <v>0</v>
      </c>
      <c r="N9" s="176">
        <v>0</v>
      </c>
      <c r="O9" s="176">
        <f>ROUND(E9*N9,2)</f>
        <v>0</v>
      </c>
      <c r="P9" s="176">
        <v>0</v>
      </c>
      <c r="Q9" s="176">
        <f>ROUND(E9*P9,2)</f>
        <v>0</v>
      </c>
      <c r="R9" s="178"/>
      <c r="S9" s="178" t="s">
        <v>481</v>
      </c>
      <c r="T9" s="179" t="s">
        <v>267</v>
      </c>
      <c r="U9" s="157">
        <v>0</v>
      </c>
      <c r="V9" s="157">
        <f>ROUND(E9*U9,2)</f>
        <v>0</v>
      </c>
      <c r="W9" s="157"/>
      <c r="X9" s="157" t="s">
        <v>380</v>
      </c>
      <c r="Y9" s="157" t="s">
        <v>269</v>
      </c>
      <c r="Z9" s="146"/>
      <c r="AA9" s="146"/>
      <c r="AB9" s="146"/>
      <c r="AC9" s="146"/>
      <c r="AD9" s="146"/>
      <c r="AE9" s="146"/>
      <c r="AF9" s="146"/>
      <c r="AG9" s="146" t="s">
        <v>1222</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outlineLevel="2">
      <c r="A10" s="153"/>
      <c r="B10" s="154"/>
      <c r="C10" s="282" t="s">
        <v>1692</v>
      </c>
      <c r="D10" s="283"/>
      <c r="E10" s="283"/>
      <c r="F10" s="283"/>
      <c r="G10" s="283"/>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278</v>
      </c>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row>
    <row r="11" spans="1:60" ht="56.25" outlineLevel="3">
      <c r="A11" s="153"/>
      <c r="B11" s="154"/>
      <c r="C11" s="291" t="s">
        <v>1693</v>
      </c>
      <c r="D11" s="292"/>
      <c r="E11" s="292"/>
      <c r="F11" s="292"/>
      <c r="G11" s="292"/>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278</v>
      </c>
      <c r="AH11" s="146"/>
      <c r="AI11" s="146"/>
      <c r="AJ11" s="146"/>
      <c r="AK11" s="146"/>
      <c r="AL11" s="146"/>
      <c r="AM11" s="146"/>
      <c r="AN11" s="146"/>
      <c r="AO11" s="146"/>
      <c r="AP11" s="146"/>
      <c r="AQ11" s="146"/>
      <c r="AR11" s="146"/>
      <c r="AS11" s="146"/>
      <c r="AT11" s="146"/>
      <c r="AU11" s="146"/>
      <c r="AV11" s="146"/>
      <c r="AW11" s="146"/>
      <c r="AX11" s="146"/>
      <c r="AY11" s="146"/>
      <c r="AZ11" s="146"/>
      <c r="BA11" s="187" t="str">
        <f>C11</f>
        <v>Je koncipováno jako uzavřená korýtková konstrukce v samonosném provedení. Nášlapné plochy musí být opatřeny protiskluzovým dezénem v hráškovém provedení, prolis o průměru 9,5mm(+0,5mm), osová rozteč prolisů 20mm (±1mm), s šetrným zdrsněním povrchu – tryskáním Al2O3, které musí odpovídat normě ČSN EN 13451-1 zatřídění 36° požadované z důvodu zvýšeného nebezpečí vzniku kluzného nánosu na šikmé rampě. Brodítko je opatřeno přepadem vody a vypouštěcí dnovou zátkou. Rozměry brodítka, tvar a vyvedení potrubního systému dle PD.</v>
      </c>
      <c r="BB11" s="146"/>
      <c r="BC11" s="146"/>
      <c r="BD11" s="146"/>
      <c r="BE11" s="146"/>
      <c r="BF11" s="146"/>
      <c r="BG11" s="146"/>
      <c r="BH11" s="146"/>
    </row>
    <row r="12" spans="1:60" outlineLevel="3">
      <c r="A12" s="153"/>
      <c r="B12" s="154"/>
      <c r="C12" s="291" t="s">
        <v>1694</v>
      </c>
      <c r="D12" s="292"/>
      <c r="E12" s="292"/>
      <c r="F12" s="292"/>
      <c r="G12" s="292"/>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278</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1">
      <c r="A13" s="173">
        <v>2</v>
      </c>
      <c r="B13" s="174" t="s">
        <v>1695</v>
      </c>
      <c r="C13" s="190" t="s">
        <v>1696</v>
      </c>
      <c r="D13" s="175" t="s">
        <v>646</v>
      </c>
      <c r="E13" s="176">
        <v>1</v>
      </c>
      <c r="F13" s="177"/>
      <c r="G13" s="178">
        <f>ROUND(E13*F13,2)</f>
        <v>0</v>
      </c>
      <c r="H13" s="177"/>
      <c r="I13" s="178">
        <f>ROUND(E13*H13,2)</f>
        <v>0</v>
      </c>
      <c r="J13" s="177"/>
      <c r="K13" s="178">
        <f>ROUND(E13*J13,2)</f>
        <v>0</v>
      </c>
      <c r="L13" s="178">
        <v>21</v>
      </c>
      <c r="M13" s="178">
        <f>G13*(1+L13/100)</f>
        <v>0</v>
      </c>
      <c r="N13" s="176">
        <v>0</v>
      </c>
      <c r="O13" s="176">
        <f>ROUND(E13*N13,2)</f>
        <v>0</v>
      </c>
      <c r="P13" s="176">
        <v>0</v>
      </c>
      <c r="Q13" s="176">
        <f>ROUND(E13*P13,2)</f>
        <v>0</v>
      </c>
      <c r="R13" s="178"/>
      <c r="S13" s="178" t="s">
        <v>481</v>
      </c>
      <c r="T13" s="179" t="s">
        <v>267</v>
      </c>
      <c r="U13" s="157">
        <v>0</v>
      </c>
      <c r="V13" s="157">
        <f>ROUND(E13*U13,2)</f>
        <v>0</v>
      </c>
      <c r="W13" s="157"/>
      <c r="X13" s="157" t="s">
        <v>380</v>
      </c>
      <c r="Y13" s="157" t="s">
        <v>269</v>
      </c>
      <c r="Z13" s="146"/>
      <c r="AA13" s="146"/>
      <c r="AB13" s="146"/>
      <c r="AC13" s="146"/>
      <c r="AD13" s="146"/>
      <c r="AE13" s="146"/>
      <c r="AF13" s="146"/>
      <c r="AG13" s="146" t="s">
        <v>1222</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2">
      <c r="A14" s="153"/>
      <c r="B14" s="154"/>
      <c r="C14" s="282" t="s">
        <v>1696</v>
      </c>
      <c r="D14" s="283"/>
      <c r="E14" s="283"/>
      <c r="F14" s="283"/>
      <c r="G14" s="283"/>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278</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ht="67.5" outlineLevel="3">
      <c r="A15" s="153"/>
      <c r="B15" s="154"/>
      <c r="C15" s="291" t="s">
        <v>1697</v>
      </c>
      <c r="D15" s="292"/>
      <c r="E15" s="292"/>
      <c r="F15" s="292"/>
      <c r="G15" s="292"/>
      <c r="H15" s="157"/>
      <c r="I15" s="157"/>
      <c r="J15" s="157"/>
      <c r="K15" s="157"/>
      <c r="L15" s="157"/>
      <c r="M15" s="157"/>
      <c r="N15" s="156"/>
      <c r="O15" s="156"/>
      <c r="P15" s="156"/>
      <c r="Q15" s="156"/>
      <c r="R15" s="157"/>
      <c r="S15" s="157"/>
      <c r="T15" s="157"/>
      <c r="U15" s="157"/>
      <c r="V15" s="157"/>
      <c r="W15" s="157"/>
      <c r="X15" s="157"/>
      <c r="Y15" s="157"/>
      <c r="Z15" s="146"/>
      <c r="AA15" s="146"/>
      <c r="AB15" s="146"/>
      <c r="AC15" s="146"/>
      <c r="AD15" s="146"/>
      <c r="AE15" s="146"/>
      <c r="AF15" s="146"/>
      <c r="AG15" s="146" t="s">
        <v>278</v>
      </c>
      <c r="AH15" s="146"/>
      <c r="AI15" s="146"/>
      <c r="AJ15" s="146"/>
      <c r="AK15" s="146"/>
      <c r="AL15" s="146"/>
      <c r="AM15" s="146"/>
      <c r="AN15" s="146"/>
      <c r="AO15" s="146"/>
      <c r="AP15" s="146"/>
      <c r="AQ15" s="146"/>
      <c r="AR15" s="146"/>
      <c r="AS15" s="146"/>
      <c r="AT15" s="146"/>
      <c r="AU15" s="146"/>
      <c r="AV15" s="146"/>
      <c r="AW15" s="146"/>
      <c r="AX15" s="146"/>
      <c r="AY15" s="146"/>
      <c r="AZ15" s="146"/>
      <c r="BA15" s="187" t="str">
        <f>C15</f>
        <v>Je koncipováno jako uzavřená korýtková konstrukce v samonosném provedení se dvěma přelivnými žlábky, boky vyvýšené a opatřené bezpečnostním zábradlím v souladu s vyhláškou č. 238/2011 Sb. a vyhláškou č. 398/2009 Sb. , dno brodítka s protiskluzovou úpravou. Nášlapné plochy musí být opatřeny protiskluzovým dezénem v hráškovém provedení, prolis o průměru 9,5mm (+0,5mm), s vhodnou výškou prolisu , osová rozteč prolisů 20mm (±1mm), s šetrným zdrsněním povrchu – tryskáním Al2O3, které musí odpovídat normě ČSN EN 13451-1 zatřídění 36° požadované z důvodu zvýšeného nebezpečí vzniku kluzného nánosu. Brodítko je opatřeno vypouštěcí dnovou zátkou.</v>
      </c>
      <c r="BB15" s="146"/>
      <c r="BC15" s="146"/>
      <c r="BD15" s="146"/>
      <c r="BE15" s="146"/>
      <c r="BF15" s="146"/>
      <c r="BG15" s="146"/>
      <c r="BH15" s="146"/>
    </row>
    <row r="16" spans="1:60" outlineLevel="3">
      <c r="A16" s="153"/>
      <c r="B16" s="154"/>
      <c r="C16" s="291" t="s">
        <v>1698</v>
      </c>
      <c r="D16" s="292"/>
      <c r="E16" s="292"/>
      <c r="F16" s="292"/>
      <c r="G16" s="292"/>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278</v>
      </c>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outlineLevel="3">
      <c r="A17" s="153"/>
      <c r="B17" s="154"/>
      <c r="C17" s="291" t="s">
        <v>1694</v>
      </c>
      <c r="D17" s="292"/>
      <c r="E17" s="292"/>
      <c r="F17" s="292"/>
      <c r="G17" s="292"/>
      <c r="H17" s="157"/>
      <c r="I17" s="157"/>
      <c r="J17" s="157"/>
      <c r="K17" s="157"/>
      <c r="L17" s="157"/>
      <c r="M17" s="157"/>
      <c r="N17" s="156"/>
      <c r="O17" s="156"/>
      <c r="P17" s="156"/>
      <c r="Q17" s="156"/>
      <c r="R17" s="157"/>
      <c r="S17" s="157"/>
      <c r="T17" s="157"/>
      <c r="U17" s="157"/>
      <c r="V17" s="157"/>
      <c r="W17" s="157"/>
      <c r="X17" s="157"/>
      <c r="Y17" s="157"/>
      <c r="Z17" s="146"/>
      <c r="AA17" s="146"/>
      <c r="AB17" s="146"/>
      <c r="AC17" s="146"/>
      <c r="AD17" s="146"/>
      <c r="AE17" s="146"/>
      <c r="AF17" s="146"/>
      <c r="AG17" s="146" t="s">
        <v>278</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1">
      <c r="A18" s="173">
        <v>3</v>
      </c>
      <c r="B18" s="174" t="s">
        <v>205</v>
      </c>
      <c r="C18" s="190" t="s">
        <v>1699</v>
      </c>
      <c r="D18" s="175" t="s">
        <v>646</v>
      </c>
      <c r="E18" s="176">
        <v>2</v>
      </c>
      <c r="F18" s="177"/>
      <c r="G18" s="178">
        <f>ROUND(E18*F18,2)</f>
        <v>0</v>
      </c>
      <c r="H18" s="177"/>
      <c r="I18" s="178">
        <f>ROUND(E18*H18,2)</f>
        <v>0</v>
      </c>
      <c r="J18" s="177"/>
      <c r="K18" s="178">
        <f>ROUND(E18*J18,2)</f>
        <v>0</v>
      </c>
      <c r="L18" s="178">
        <v>21</v>
      </c>
      <c r="M18" s="178">
        <f>G18*(1+L18/100)</f>
        <v>0</v>
      </c>
      <c r="N18" s="176">
        <v>0</v>
      </c>
      <c r="O18" s="176">
        <f>ROUND(E18*N18,2)</f>
        <v>0</v>
      </c>
      <c r="P18" s="176">
        <v>0</v>
      </c>
      <c r="Q18" s="176">
        <f>ROUND(E18*P18,2)</f>
        <v>0</v>
      </c>
      <c r="R18" s="178"/>
      <c r="S18" s="178" t="s">
        <v>481</v>
      </c>
      <c r="T18" s="179" t="s">
        <v>267</v>
      </c>
      <c r="U18" s="157">
        <v>0</v>
      </c>
      <c r="V18" s="157">
        <f>ROUND(E18*U18,2)</f>
        <v>0</v>
      </c>
      <c r="W18" s="157"/>
      <c r="X18" s="157" t="s">
        <v>380</v>
      </c>
      <c r="Y18" s="157" t="s">
        <v>269</v>
      </c>
      <c r="Z18" s="146"/>
      <c r="AA18" s="146"/>
      <c r="AB18" s="146"/>
      <c r="AC18" s="146"/>
      <c r="AD18" s="146"/>
      <c r="AE18" s="146"/>
      <c r="AF18" s="146"/>
      <c r="AG18" s="146" t="s">
        <v>1222</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2">
      <c r="A19" s="153"/>
      <c r="B19" s="154"/>
      <c r="C19" s="282" t="s">
        <v>1699</v>
      </c>
      <c r="D19" s="283"/>
      <c r="E19" s="283"/>
      <c r="F19" s="283"/>
      <c r="G19" s="283"/>
      <c r="H19" s="157"/>
      <c r="I19" s="157"/>
      <c r="J19" s="157"/>
      <c r="K19" s="157"/>
      <c r="L19" s="157"/>
      <c r="M19" s="157"/>
      <c r="N19" s="156"/>
      <c r="O19" s="156"/>
      <c r="P19" s="156"/>
      <c r="Q19" s="156"/>
      <c r="R19" s="157"/>
      <c r="S19" s="157"/>
      <c r="T19" s="157"/>
      <c r="U19" s="157"/>
      <c r="V19" s="157"/>
      <c r="W19" s="157"/>
      <c r="X19" s="157"/>
      <c r="Y19" s="157"/>
      <c r="Z19" s="146"/>
      <c r="AA19" s="146"/>
      <c r="AB19" s="146"/>
      <c r="AC19" s="146"/>
      <c r="AD19" s="146"/>
      <c r="AE19" s="146"/>
      <c r="AF19" s="146"/>
      <c r="AG19" s="146" t="s">
        <v>278</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ht="33.75" outlineLevel="3">
      <c r="A20" s="153"/>
      <c r="B20" s="154"/>
      <c r="C20" s="291" t="s">
        <v>1700</v>
      </c>
      <c r="D20" s="292"/>
      <c r="E20" s="292"/>
      <c r="F20" s="292"/>
      <c r="G20" s="292"/>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278</v>
      </c>
      <c r="AH20" s="146"/>
      <c r="AI20" s="146"/>
      <c r="AJ20" s="146"/>
      <c r="AK20" s="146"/>
      <c r="AL20" s="146"/>
      <c r="AM20" s="146"/>
      <c r="AN20" s="146"/>
      <c r="AO20" s="146"/>
      <c r="AP20" s="146"/>
      <c r="AQ20" s="146"/>
      <c r="AR20" s="146"/>
      <c r="AS20" s="146"/>
      <c r="AT20" s="146"/>
      <c r="AU20" s="146"/>
      <c r="AV20" s="146"/>
      <c r="AW20" s="146"/>
      <c r="AX20" s="146"/>
      <c r="AY20" s="146"/>
      <c r="AZ20" s="146"/>
      <c r="BA20" s="187" t="str">
        <f>C20</f>
        <v>Je tvořena centrální trubkovou konstrukcí s kropítkem v horní části nasměrované pod úhlem směrem dolů. Ovládání pomocí časového ventilu v tělese sprchy, těleso sprchy může být opatřeno kohoutem ze zadní strany sloupu sloužící k oplachu brodítka. Konstrukce sprchy je kotvena na betonový základ přes kotevní konstrukci dodávanou s tělesem sprchy.</v>
      </c>
      <c r="BB20" s="146"/>
      <c r="BC20" s="146"/>
      <c r="BD20" s="146"/>
      <c r="BE20" s="146"/>
      <c r="BF20" s="146"/>
      <c r="BG20" s="146"/>
      <c r="BH20" s="146"/>
    </row>
    <row r="21" spans="1:60">
      <c r="A21" s="3"/>
      <c r="B21" s="4"/>
      <c r="C21" s="191"/>
      <c r="D21" s="6"/>
      <c r="E21" s="3"/>
      <c r="F21" s="3"/>
      <c r="G21" s="3"/>
      <c r="H21" s="3"/>
      <c r="I21" s="3"/>
      <c r="J21" s="3"/>
      <c r="K21" s="3"/>
      <c r="L21" s="3"/>
      <c r="M21" s="3"/>
      <c r="N21" s="3"/>
      <c r="O21" s="3"/>
      <c r="P21" s="3"/>
      <c r="Q21" s="3"/>
      <c r="R21" s="3"/>
      <c r="S21" s="3"/>
      <c r="T21" s="3"/>
      <c r="U21" s="3"/>
      <c r="V21" s="3"/>
      <c r="W21" s="3"/>
      <c r="X21" s="3"/>
      <c r="Y21" s="3"/>
      <c r="AE21">
        <v>12</v>
      </c>
      <c r="AF21">
        <v>21</v>
      </c>
      <c r="AG21" t="s">
        <v>247</v>
      </c>
    </row>
    <row r="22" spans="1:60">
      <c r="A22" s="149"/>
      <c r="B22" s="150" t="s">
        <v>29</v>
      </c>
      <c r="C22" s="192"/>
      <c r="D22" s="151"/>
      <c r="E22" s="152"/>
      <c r="F22" s="152"/>
      <c r="G22" s="172">
        <f>G8</f>
        <v>0</v>
      </c>
      <c r="H22" s="3"/>
      <c r="I22" s="3"/>
      <c r="J22" s="3"/>
      <c r="K22" s="3"/>
      <c r="L22" s="3"/>
      <c r="M22" s="3"/>
      <c r="N22" s="3"/>
      <c r="O22" s="3"/>
      <c r="P22" s="3"/>
      <c r="Q22" s="3"/>
      <c r="R22" s="3"/>
      <c r="S22" s="3"/>
      <c r="T22" s="3"/>
      <c r="U22" s="3"/>
      <c r="V22" s="3"/>
      <c r="W22" s="3"/>
      <c r="X22" s="3"/>
      <c r="Y22" s="3"/>
      <c r="AE22">
        <f>SUMIF(L7:L20,AE21,G7:G20)</f>
        <v>0</v>
      </c>
      <c r="AF22">
        <f>SUMIF(L7:L20,AF21,G7:G20)</f>
        <v>0</v>
      </c>
      <c r="AG22" t="s">
        <v>304</v>
      </c>
    </row>
    <row r="23" spans="1:60">
      <c r="C23" s="193"/>
      <c r="D23" s="10"/>
      <c r="AG23" t="s">
        <v>306</v>
      </c>
    </row>
    <row r="24" spans="1:60">
      <c r="D24" s="10"/>
    </row>
    <row r="25" spans="1:60">
      <c r="D25" s="10"/>
    </row>
    <row r="26" spans="1:60">
      <c r="D26" s="10"/>
    </row>
    <row r="27" spans="1:60">
      <c r="D27" s="10"/>
    </row>
    <row r="28" spans="1:60">
      <c r="D28" s="10"/>
    </row>
    <row r="29" spans="1:60">
      <c r="D29" s="10"/>
    </row>
    <row r="30" spans="1:60">
      <c r="D30" s="10"/>
    </row>
    <row r="31" spans="1:60">
      <c r="D31" s="10"/>
    </row>
    <row r="32" spans="1:60">
      <c r="D32" s="10"/>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3">
    <mergeCell ref="C11:G11"/>
    <mergeCell ref="A1:G1"/>
    <mergeCell ref="C2:G2"/>
    <mergeCell ref="C3:G3"/>
    <mergeCell ref="C4:G4"/>
    <mergeCell ref="C10:G10"/>
    <mergeCell ref="C20:G20"/>
    <mergeCell ref="C12:G12"/>
    <mergeCell ref="C14:G14"/>
    <mergeCell ref="C15:G15"/>
    <mergeCell ref="C16:G16"/>
    <mergeCell ref="C17:G17"/>
    <mergeCell ref="C19:G19"/>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140"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73</v>
      </c>
      <c r="C3" s="285" t="s">
        <v>74</v>
      </c>
      <c r="D3" s="286"/>
      <c r="E3" s="286"/>
      <c r="F3" s="286"/>
      <c r="G3" s="287"/>
      <c r="AC3" s="119" t="s">
        <v>235</v>
      </c>
      <c r="AG3" t="s">
        <v>237</v>
      </c>
    </row>
    <row r="4" spans="1:60" ht="24.95" customHeight="1">
      <c r="A4" s="139" t="s">
        <v>9</v>
      </c>
      <c r="B4" s="140" t="s">
        <v>73</v>
      </c>
      <c r="C4" s="288" t="s">
        <v>74</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137</v>
      </c>
      <c r="C8" s="188" t="s">
        <v>139</v>
      </c>
      <c r="D8" s="165"/>
      <c r="E8" s="166"/>
      <c r="F8" s="167"/>
      <c r="G8" s="167">
        <f>SUMIF(AG9:AG54,"&lt;&gt;NOR",G9:G54)</f>
        <v>0</v>
      </c>
      <c r="H8" s="167"/>
      <c r="I8" s="167">
        <f>SUM(I9:I54)</f>
        <v>0</v>
      </c>
      <c r="J8" s="167"/>
      <c r="K8" s="167">
        <f>SUM(K9:K54)</f>
        <v>0</v>
      </c>
      <c r="L8" s="167"/>
      <c r="M8" s="167">
        <f>SUM(M9:M54)</f>
        <v>0</v>
      </c>
      <c r="N8" s="166"/>
      <c r="O8" s="166">
        <f>SUM(O9:O54)</f>
        <v>0.02</v>
      </c>
      <c r="P8" s="166"/>
      <c r="Q8" s="166">
        <f>SUM(Q9:Q54)</f>
        <v>57.44</v>
      </c>
      <c r="R8" s="167"/>
      <c r="S8" s="167"/>
      <c r="T8" s="168"/>
      <c r="U8" s="162"/>
      <c r="V8" s="162">
        <f>SUM(V9:V54)</f>
        <v>488.06</v>
      </c>
      <c r="W8" s="162"/>
      <c r="X8" s="162"/>
      <c r="Y8" s="162"/>
      <c r="AG8" t="s">
        <v>262</v>
      </c>
    </row>
    <row r="9" spans="1:60" ht="22.5" outlineLevel="1">
      <c r="A9" s="173">
        <v>1</v>
      </c>
      <c r="B9" s="174" t="s">
        <v>1701</v>
      </c>
      <c r="C9" s="190" t="s">
        <v>1702</v>
      </c>
      <c r="D9" s="175" t="s">
        <v>397</v>
      </c>
      <c r="E9" s="176">
        <v>244.6</v>
      </c>
      <c r="F9" s="177"/>
      <c r="G9" s="178">
        <f>ROUND(E9*F9,2)</f>
        <v>0</v>
      </c>
      <c r="H9" s="177"/>
      <c r="I9" s="178">
        <f>ROUND(E9*H9,2)</f>
        <v>0</v>
      </c>
      <c r="J9" s="177"/>
      <c r="K9" s="178">
        <f>ROUND(E9*J9,2)</f>
        <v>0</v>
      </c>
      <c r="L9" s="178">
        <v>21</v>
      </c>
      <c r="M9" s="178">
        <f>G9*(1+L9/100)</f>
        <v>0</v>
      </c>
      <c r="N9" s="176">
        <v>0</v>
      </c>
      <c r="O9" s="176">
        <f>ROUND(E9*N9,2)</f>
        <v>0</v>
      </c>
      <c r="P9" s="176">
        <v>0.13800000000000001</v>
      </c>
      <c r="Q9" s="176">
        <f>ROUND(E9*P9,2)</f>
        <v>33.75</v>
      </c>
      <c r="R9" s="178" t="s">
        <v>750</v>
      </c>
      <c r="S9" s="178" t="s">
        <v>266</v>
      </c>
      <c r="T9" s="179" t="s">
        <v>266</v>
      </c>
      <c r="U9" s="157">
        <v>0.16</v>
      </c>
      <c r="V9" s="157">
        <f>ROUND(E9*U9,2)</f>
        <v>39.14</v>
      </c>
      <c r="W9" s="157"/>
      <c r="X9" s="157" t="s">
        <v>312</v>
      </c>
      <c r="Y9" s="157" t="s">
        <v>269</v>
      </c>
      <c r="Z9" s="146"/>
      <c r="AA9" s="146"/>
      <c r="AB9" s="146"/>
      <c r="AC9" s="146"/>
      <c r="AD9" s="146"/>
      <c r="AE9" s="146"/>
      <c r="AF9" s="146"/>
      <c r="AG9" s="146" t="s">
        <v>313</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outlineLevel="2">
      <c r="A10" s="153"/>
      <c r="B10" s="154"/>
      <c r="C10" s="293" t="s">
        <v>1703</v>
      </c>
      <c r="D10" s="294"/>
      <c r="E10" s="294"/>
      <c r="F10" s="294"/>
      <c r="G10" s="294"/>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315</v>
      </c>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row>
    <row r="11" spans="1:60" outlineLevel="2">
      <c r="A11" s="153"/>
      <c r="B11" s="154"/>
      <c r="C11" s="196" t="s">
        <v>1704</v>
      </c>
      <c r="D11" s="194"/>
      <c r="E11" s="195">
        <v>244.6</v>
      </c>
      <c r="F11" s="157"/>
      <c r="G11" s="157"/>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317</v>
      </c>
      <c r="AH11" s="146">
        <v>0</v>
      </c>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1">
      <c r="A12" s="173">
        <v>2</v>
      </c>
      <c r="B12" s="174" t="s">
        <v>1705</v>
      </c>
      <c r="C12" s="190" t="s">
        <v>1706</v>
      </c>
      <c r="D12" s="175" t="s">
        <v>392</v>
      </c>
      <c r="E12" s="176">
        <v>107.7</v>
      </c>
      <c r="F12" s="177"/>
      <c r="G12" s="178">
        <f>ROUND(E12*F12,2)</f>
        <v>0</v>
      </c>
      <c r="H12" s="177"/>
      <c r="I12" s="178">
        <f>ROUND(E12*H12,2)</f>
        <v>0</v>
      </c>
      <c r="J12" s="177"/>
      <c r="K12" s="178">
        <f>ROUND(E12*J12,2)</f>
        <v>0</v>
      </c>
      <c r="L12" s="178">
        <v>21</v>
      </c>
      <c r="M12" s="178">
        <f>G12*(1+L12/100)</f>
        <v>0</v>
      </c>
      <c r="N12" s="176">
        <v>0</v>
      </c>
      <c r="O12" s="176">
        <f>ROUND(E12*N12,2)</f>
        <v>0</v>
      </c>
      <c r="P12" s="176">
        <v>0.22</v>
      </c>
      <c r="Q12" s="176">
        <f>ROUND(E12*P12,2)</f>
        <v>23.69</v>
      </c>
      <c r="R12" s="178" t="s">
        <v>750</v>
      </c>
      <c r="S12" s="178" t="s">
        <v>266</v>
      </c>
      <c r="T12" s="179" t="s">
        <v>266</v>
      </c>
      <c r="U12" s="157">
        <v>0.14299999999999999</v>
      </c>
      <c r="V12" s="157">
        <f>ROUND(E12*U12,2)</f>
        <v>15.4</v>
      </c>
      <c r="W12" s="157"/>
      <c r="X12" s="157" t="s">
        <v>312</v>
      </c>
      <c r="Y12" s="157" t="s">
        <v>269</v>
      </c>
      <c r="Z12" s="146"/>
      <c r="AA12" s="146"/>
      <c r="AB12" s="146"/>
      <c r="AC12" s="146"/>
      <c r="AD12" s="146"/>
      <c r="AE12" s="146"/>
      <c r="AF12" s="146"/>
      <c r="AG12" s="146" t="s">
        <v>313</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2">
      <c r="A13" s="153"/>
      <c r="B13" s="154"/>
      <c r="C13" s="293" t="s">
        <v>1707</v>
      </c>
      <c r="D13" s="294"/>
      <c r="E13" s="294"/>
      <c r="F13" s="294"/>
      <c r="G13" s="294"/>
      <c r="H13" s="157"/>
      <c r="I13" s="157"/>
      <c r="J13" s="157"/>
      <c r="K13" s="157"/>
      <c r="L13" s="157"/>
      <c r="M13" s="157"/>
      <c r="N13" s="156"/>
      <c r="O13" s="156"/>
      <c r="P13" s="156"/>
      <c r="Q13" s="156"/>
      <c r="R13" s="157"/>
      <c r="S13" s="157"/>
      <c r="T13" s="157"/>
      <c r="U13" s="157"/>
      <c r="V13" s="157"/>
      <c r="W13" s="157"/>
      <c r="X13" s="157"/>
      <c r="Y13" s="157"/>
      <c r="Z13" s="146"/>
      <c r="AA13" s="146"/>
      <c r="AB13" s="146"/>
      <c r="AC13" s="146"/>
      <c r="AD13" s="146"/>
      <c r="AE13" s="146"/>
      <c r="AF13" s="146"/>
      <c r="AG13" s="146" t="s">
        <v>315</v>
      </c>
      <c r="AH13" s="146"/>
      <c r="AI13" s="146"/>
      <c r="AJ13" s="146"/>
      <c r="AK13" s="146"/>
      <c r="AL13" s="146"/>
      <c r="AM13" s="146"/>
      <c r="AN13" s="146"/>
      <c r="AO13" s="146"/>
      <c r="AP13" s="146"/>
      <c r="AQ13" s="146"/>
      <c r="AR13" s="146"/>
      <c r="AS13" s="146"/>
      <c r="AT13" s="146"/>
      <c r="AU13" s="146"/>
      <c r="AV13" s="146"/>
      <c r="AW13" s="146"/>
      <c r="AX13" s="146"/>
      <c r="AY13" s="146"/>
      <c r="AZ13" s="146"/>
      <c r="BA13" s="187" t="str">
        <f>C13</f>
        <v>s vybouráním lože, s přemístěním hmot na skládku na vzdálenost do 3 m nebo naložením na dopravní prostředek</v>
      </c>
      <c r="BB13" s="146"/>
      <c r="BC13" s="146"/>
      <c r="BD13" s="146"/>
      <c r="BE13" s="146"/>
      <c r="BF13" s="146"/>
      <c r="BG13" s="146"/>
      <c r="BH13" s="146"/>
    </row>
    <row r="14" spans="1:60" outlineLevel="2">
      <c r="A14" s="153"/>
      <c r="B14" s="154"/>
      <c r="C14" s="196" t="s">
        <v>1708</v>
      </c>
      <c r="D14" s="194"/>
      <c r="E14" s="195">
        <v>107.7</v>
      </c>
      <c r="F14" s="157"/>
      <c r="G14" s="157"/>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317</v>
      </c>
      <c r="AH14" s="146">
        <v>0</v>
      </c>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1">
      <c r="A15" s="173">
        <v>3</v>
      </c>
      <c r="B15" s="174" t="s">
        <v>1709</v>
      </c>
      <c r="C15" s="190" t="s">
        <v>1710</v>
      </c>
      <c r="D15" s="175" t="s">
        <v>310</v>
      </c>
      <c r="E15" s="176">
        <v>76</v>
      </c>
      <c r="F15" s="177"/>
      <c r="G15" s="178">
        <f>ROUND(E15*F15,2)</f>
        <v>0</v>
      </c>
      <c r="H15" s="177"/>
      <c r="I15" s="178">
        <f>ROUND(E15*H15,2)</f>
        <v>0</v>
      </c>
      <c r="J15" s="177"/>
      <c r="K15" s="178">
        <f>ROUND(E15*J15,2)</f>
        <v>0</v>
      </c>
      <c r="L15" s="178">
        <v>21</v>
      </c>
      <c r="M15" s="178">
        <f>G15*(1+L15/100)</f>
        <v>0</v>
      </c>
      <c r="N15" s="176">
        <v>0</v>
      </c>
      <c r="O15" s="176">
        <f>ROUND(E15*N15,2)</f>
        <v>0</v>
      </c>
      <c r="P15" s="176">
        <v>0</v>
      </c>
      <c r="Q15" s="176">
        <f>ROUND(E15*P15,2)</f>
        <v>0</v>
      </c>
      <c r="R15" s="178" t="s">
        <v>311</v>
      </c>
      <c r="S15" s="178" t="s">
        <v>266</v>
      </c>
      <c r="T15" s="179" t="s">
        <v>266</v>
      </c>
      <c r="U15" s="157">
        <v>3.2000000000000001E-2</v>
      </c>
      <c r="V15" s="157">
        <f>ROUND(E15*U15,2)</f>
        <v>2.4300000000000002</v>
      </c>
      <c r="W15" s="157"/>
      <c r="X15" s="157" t="s">
        <v>312</v>
      </c>
      <c r="Y15" s="157" t="s">
        <v>269</v>
      </c>
      <c r="Z15" s="146"/>
      <c r="AA15" s="146"/>
      <c r="AB15" s="146"/>
      <c r="AC15" s="146"/>
      <c r="AD15" s="146"/>
      <c r="AE15" s="146"/>
      <c r="AF15" s="146"/>
      <c r="AG15" s="146" t="s">
        <v>313</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2">
      <c r="A16" s="153"/>
      <c r="B16" s="154"/>
      <c r="C16" s="293" t="s">
        <v>1711</v>
      </c>
      <c r="D16" s="294"/>
      <c r="E16" s="294"/>
      <c r="F16" s="294"/>
      <c r="G16" s="294"/>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315</v>
      </c>
      <c r="AH16" s="146"/>
      <c r="AI16" s="146"/>
      <c r="AJ16" s="146"/>
      <c r="AK16" s="146"/>
      <c r="AL16" s="146"/>
      <c r="AM16" s="146"/>
      <c r="AN16" s="146"/>
      <c r="AO16" s="146"/>
      <c r="AP16" s="146"/>
      <c r="AQ16" s="146"/>
      <c r="AR16" s="146"/>
      <c r="AS16" s="146"/>
      <c r="AT16" s="146"/>
      <c r="AU16" s="146"/>
      <c r="AV16" s="146"/>
      <c r="AW16" s="146"/>
      <c r="AX16" s="146"/>
      <c r="AY16" s="146"/>
      <c r="AZ16" s="146"/>
      <c r="BA16" s="187" t="str">
        <f>C16</f>
        <v>nebo lesní půdy, s vodorovným přemístěním na hromady v místě upotřebení nebo na dočasné či trvalé skládky se složením</v>
      </c>
      <c r="BB16" s="146"/>
      <c r="BC16" s="146"/>
      <c r="BD16" s="146"/>
      <c r="BE16" s="146"/>
      <c r="BF16" s="146"/>
      <c r="BG16" s="146"/>
      <c r="BH16" s="146"/>
    </row>
    <row r="17" spans="1:60" outlineLevel="2">
      <c r="A17" s="153"/>
      <c r="B17" s="154"/>
      <c r="C17" s="196" t="s">
        <v>1712</v>
      </c>
      <c r="D17" s="194"/>
      <c r="E17" s="195">
        <v>76</v>
      </c>
      <c r="F17" s="157"/>
      <c r="G17" s="157"/>
      <c r="H17" s="157"/>
      <c r="I17" s="157"/>
      <c r="J17" s="157"/>
      <c r="K17" s="157"/>
      <c r="L17" s="157"/>
      <c r="M17" s="157"/>
      <c r="N17" s="156"/>
      <c r="O17" s="156"/>
      <c r="P17" s="156"/>
      <c r="Q17" s="156"/>
      <c r="R17" s="157"/>
      <c r="S17" s="157"/>
      <c r="T17" s="157"/>
      <c r="U17" s="157"/>
      <c r="V17" s="157"/>
      <c r="W17" s="157"/>
      <c r="X17" s="157"/>
      <c r="Y17" s="157"/>
      <c r="Z17" s="146"/>
      <c r="AA17" s="146"/>
      <c r="AB17" s="146"/>
      <c r="AC17" s="146"/>
      <c r="AD17" s="146"/>
      <c r="AE17" s="146"/>
      <c r="AF17" s="146"/>
      <c r="AG17" s="146" t="s">
        <v>317</v>
      </c>
      <c r="AH17" s="146">
        <v>0</v>
      </c>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1">
      <c r="A18" s="173">
        <v>4</v>
      </c>
      <c r="B18" s="174" t="s">
        <v>1713</v>
      </c>
      <c r="C18" s="190" t="s">
        <v>1714</v>
      </c>
      <c r="D18" s="175" t="s">
        <v>310</v>
      </c>
      <c r="E18" s="176">
        <v>128.75</v>
      </c>
      <c r="F18" s="177"/>
      <c r="G18" s="178">
        <f>ROUND(E18*F18,2)</f>
        <v>0</v>
      </c>
      <c r="H18" s="177"/>
      <c r="I18" s="178">
        <f>ROUND(E18*H18,2)</f>
        <v>0</v>
      </c>
      <c r="J18" s="177"/>
      <c r="K18" s="178">
        <f>ROUND(E18*J18,2)</f>
        <v>0</v>
      </c>
      <c r="L18" s="178">
        <v>21</v>
      </c>
      <c r="M18" s="178">
        <f>G18*(1+L18/100)</f>
        <v>0</v>
      </c>
      <c r="N18" s="176">
        <v>0</v>
      </c>
      <c r="O18" s="176">
        <f>ROUND(E18*N18,2)</f>
        <v>0</v>
      </c>
      <c r="P18" s="176">
        <v>0</v>
      </c>
      <c r="Q18" s="176">
        <f>ROUND(E18*P18,2)</f>
        <v>0</v>
      </c>
      <c r="R18" s="178" t="s">
        <v>311</v>
      </c>
      <c r="S18" s="178" t="s">
        <v>266</v>
      </c>
      <c r="T18" s="179" t="s">
        <v>266</v>
      </c>
      <c r="U18" s="157">
        <v>0.36799999999999999</v>
      </c>
      <c r="V18" s="157">
        <f>ROUND(E18*U18,2)</f>
        <v>47.38</v>
      </c>
      <c r="W18" s="157"/>
      <c r="X18" s="157" t="s">
        <v>312</v>
      </c>
      <c r="Y18" s="157" t="s">
        <v>269</v>
      </c>
      <c r="Z18" s="146"/>
      <c r="AA18" s="146"/>
      <c r="AB18" s="146"/>
      <c r="AC18" s="146"/>
      <c r="AD18" s="146"/>
      <c r="AE18" s="146"/>
      <c r="AF18" s="146"/>
      <c r="AG18" s="146" t="s">
        <v>313</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2">
      <c r="A19" s="153"/>
      <c r="B19" s="154"/>
      <c r="C19" s="293" t="s">
        <v>1715</v>
      </c>
      <c r="D19" s="294"/>
      <c r="E19" s="294"/>
      <c r="F19" s="294"/>
      <c r="G19" s="294"/>
      <c r="H19" s="157"/>
      <c r="I19" s="157"/>
      <c r="J19" s="157"/>
      <c r="K19" s="157"/>
      <c r="L19" s="157"/>
      <c r="M19" s="157"/>
      <c r="N19" s="156"/>
      <c r="O19" s="156"/>
      <c r="P19" s="156"/>
      <c r="Q19" s="156"/>
      <c r="R19" s="157"/>
      <c r="S19" s="157"/>
      <c r="T19" s="157"/>
      <c r="U19" s="157"/>
      <c r="V19" s="157"/>
      <c r="W19" s="157"/>
      <c r="X19" s="157"/>
      <c r="Y19" s="157"/>
      <c r="Z19" s="146"/>
      <c r="AA19" s="146"/>
      <c r="AB19" s="146"/>
      <c r="AC19" s="146"/>
      <c r="AD19" s="146"/>
      <c r="AE19" s="146"/>
      <c r="AF19" s="146"/>
      <c r="AG19" s="146" t="s">
        <v>315</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2">
      <c r="A20" s="153"/>
      <c r="B20" s="154"/>
      <c r="C20" s="196" t="s">
        <v>1716</v>
      </c>
      <c r="D20" s="194"/>
      <c r="E20" s="195">
        <v>128.75</v>
      </c>
      <c r="F20" s="157"/>
      <c r="G20" s="157"/>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317</v>
      </c>
      <c r="AH20" s="146">
        <v>0</v>
      </c>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ht="22.5" outlineLevel="1">
      <c r="A21" s="173">
        <v>5</v>
      </c>
      <c r="B21" s="174" t="s">
        <v>1717</v>
      </c>
      <c r="C21" s="190" t="s">
        <v>1718</v>
      </c>
      <c r="D21" s="175" t="s">
        <v>310</v>
      </c>
      <c r="E21" s="176">
        <v>128.75</v>
      </c>
      <c r="F21" s="177"/>
      <c r="G21" s="178">
        <f>ROUND(E21*F21,2)</f>
        <v>0</v>
      </c>
      <c r="H21" s="177"/>
      <c r="I21" s="178">
        <f>ROUND(E21*H21,2)</f>
        <v>0</v>
      </c>
      <c r="J21" s="177"/>
      <c r="K21" s="178">
        <f>ROUND(E21*J21,2)</f>
        <v>0</v>
      </c>
      <c r="L21" s="178">
        <v>21</v>
      </c>
      <c r="M21" s="178">
        <f>G21*(1+L21/100)</f>
        <v>0</v>
      </c>
      <c r="N21" s="176">
        <v>0</v>
      </c>
      <c r="O21" s="176">
        <f>ROUND(E21*N21,2)</f>
        <v>0</v>
      </c>
      <c r="P21" s="176">
        <v>0</v>
      </c>
      <c r="Q21" s="176">
        <f>ROUND(E21*P21,2)</f>
        <v>0</v>
      </c>
      <c r="R21" s="178" t="s">
        <v>311</v>
      </c>
      <c r="S21" s="178" t="s">
        <v>266</v>
      </c>
      <c r="T21" s="179" t="s">
        <v>266</v>
      </c>
      <c r="U21" s="157">
        <v>5.8000000000000003E-2</v>
      </c>
      <c r="V21" s="157">
        <f>ROUND(E21*U21,2)</f>
        <v>7.47</v>
      </c>
      <c r="W21" s="157"/>
      <c r="X21" s="157" t="s">
        <v>312</v>
      </c>
      <c r="Y21" s="157" t="s">
        <v>269</v>
      </c>
      <c r="Z21" s="146"/>
      <c r="AA21" s="146"/>
      <c r="AB21" s="146"/>
      <c r="AC21" s="146"/>
      <c r="AD21" s="146"/>
      <c r="AE21" s="146"/>
      <c r="AF21" s="146"/>
      <c r="AG21" s="146" t="s">
        <v>313</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2">
      <c r="A22" s="153"/>
      <c r="B22" s="154"/>
      <c r="C22" s="293" t="s">
        <v>1715</v>
      </c>
      <c r="D22" s="294"/>
      <c r="E22" s="294"/>
      <c r="F22" s="294"/>
      <c r="G22" s="294"/>
      <c r="H22" s="157"/>
      <c r="I22" s="157"/>
      <c r="J22" s="157"/>
      <c r="K22" s="157"/>
      <c r="L22" s="157"/>
      <c r="M22" s="157"/>
      <c r="N22" s="156"/>
      <c r="O22" s="156"/>
      <c r="P22" s="156"/>
      <c r="Q22" s="156"/>
      <c r="R22" s="157"/>
      <c r="S22" s="157"/>
      <c r="T22" s="157"/>
      <c r="U22" s="157"/>
      <c r="V22" s="157"/>
      <c r="W22" s="157"/>
      <c r="X22" s="157"/>
      <c r="Y22" s="157"/>
      <c r="Z22" s="146"/>
      <c r="AA22" s="146"/>
      <c r="AB22" s="146"/>
      <c r="AC22" s="146"/>
      <c r="AD22" s="146"/>
      <c r="AE22" s="146"/>
      <c r="AF22" s="146"/>
      <c r="AG22" s="146" t="s">
        <v>315</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1">
      <c r="A23" s="173">
        <v>6</v>
      </c>
      <c r="B23" s="174" t="s">
        <v>1719</v>
      </c>
      <c r="C23" s="190" t="s">
        <v>1720</v>
      </c>
      <c r="D23" s="175" t="s">
        <v>310</v>
      </c>
      <c r="E23" s="176">
        <v>6.5871000000000004</v>
      </c>
      <c r="F23" s="177"/>
      <c r="G23" s="178">
        <f>ROUND(E23*F23,2)</f>
        <v>0</v>
      </c>
      <c r="H23" s="177"/>
      <c r="I23" s="178">
        <f>ROUND(E23*H23,2)</f>
        <v>0</v>
      </c>
      <c r="J23" s="177"/>
      <c r="K23" s="178">
        <f>ROUND(E23*J23,2)</f>
        <v>0</v>
      </c>
      <c r="L23" s="178">
        <v>21</v>
      </c>
      <c r="M23" s="178">
        <f>G23*(1+L23/100)</f>
        <v>0</v>
      </c>
      <c r="N23" s="176">
        <v>0</v>
      </c>
      <c r="O23" s="176">
        <f>ROUND(E23*N23,2)</f>
        <v>0</v>
      </c>
      <c r="P23" s="176">
        <v>0</v>
      </c>
      <c r="Q23" s="176">
        <f>ROUND(E23*P23,2)</f>
        <v>0</v>
      </c>
      <c r="R23" s="178" t="s">
        <v>311</v>
      </c>
      <c r="S23" s="178" t="s">
        <v>266</v>
      </c>
      <c r="T23" s="179" t="s">
        <v>266</v>
      </c>
      <c r="U23" s="157">
        <v>3.5329999999999999</v>
      </c>
      <c r="V23" s="157">
        <f>ROUND(E23*U23,2)</f>
        <v>23.27</v>
      </c>
      <c r="W23" s="157"/>
      <c r="X23" s="157" t="s">
        <v>312</v>
      </c>
      <c r="Y23" s="157" t="s">
        <v>269</v>
      </c>
      <c r="Z23" s="146"/>
      <c r="AA23" s="146"/>
      <c r="AB23" s="146"/>
      <c r="AC23" s="146"/>
      <c r="AD23" s="146"/>
      <c r="AE23" s="146"/>
      <c r="AF23" s="146"/>
      <c r="AG23" s="146" t="s">
        <v>313</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2">
      <c r="A24" s="153"/>
      <c r="B24" s="154"/>
      <c r="C24" s="293" t="s">
        <v>1721</v>
      </c>
      <c r="D24" s="294"/>
      <c r="E24" s="294"/>
      <c r="F24" s="294"/>
      <c r="G24" s="294"/>
      <c r="H24" s="157"/>
      <c r="I24" s="157"/>
      <c r="J24" s="157"/>
      <c r="K24" s="157"/>
      <c r="L24" s="157"/>
      <c r="M24" s="157"/>
      <c r="N24" s="156"/>
      <c r="O24" s="156"/>
      <c r="P24" s="156"/>
      <c r="Q24" s="156"/>
      <c r="R24" s="157"/>
      <c r="S24" s="157"/>
      <c r="T24" s="157"/>
      <c r="U24" s="157"/>
      <c r="V24" s="157"/>
      <c r="W24" s="157"/>
      <c r="X24" s="157"/>
      <c r="Y24" s="157"/>
      <c r="Z24" s="146"/>
      <c r="AA24" s="146"/>
      <c r="AB24" s="146"/>
      <c r="AC24" s="146"/>
      <c r="AD24" s="146"/>
      <c r="AE24" s="146"/>
      <c r="AF24" s="146"/>
      <c r="AG24" s="146" t="s">
        <v>315</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2">
      <c r="A25" s="153"/>
      <c r="B25" s="154"/>
      <c r="C25" s="196" t="s">
        <v>1722</v>
      </c>
      <c r="D25" s="194"/>
      <c r="E25" s="195">
        <v>4.1391</v>
      </c>
      <c r="F25" s="157"/>
      <c r="G25" s="157"/>
      <c r="H25" s="157"/>
      <c r="I25" s="157"/>
      <c r="J25" s="157"/>
      <c r="K25" s="157"/>
      <c r="L25" s="157"/>
      <c r="M25" s="157"/>
      <c r="N25" s="156"/>
      <c r="O25" s="156"/>
      <c r="P25" s="156"/>
      <c r="Q25" s="156"/>
      <c r="R25" s="157"/>
      <c r="S25" s="157"/>
      <c r="T25" s="157"/>
      <c r="U25" s="157"/>
      <c r="V25" s="157"/>
      <c r="W25" s="157"/>
      <c r="X25" s="157"/>
      <c r="Y25" s="157"/>
      <c r="Z25" s="146"/>
      <c r="AA25" s="146"/>
      <c r="AB25" s="146"/>
      <c r="AC25" s="146"/>
      <c r="AD25" s="146"/>
      <c r="AE25" s="146"/>
      <c r="AF25" s="146"/>
      <c r="AG25" s="146" t="s">
        <v>317</v>
      </c>
      <c r="AH25" s="146">
        <v>0</v>
      </c>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outlineLevel="3">
      <c r="A26" s="153"/>
      <c r="B26" s="154"/>
      <c r="C26" s="196" t="s">
        <v>1723</v>
      </c>
      <c r="D26" s="194"/>
      <c r="E26" s="195">
        <v>2.448</v>
      </c>
      <c r="F26" s="157"/>
      <c r="G26" s="157"/>
      <c r="H26" s="157"/>
      <c r="I26" s="157"/>
      <c r="J26" s="157"/>
      <c r="K26" s="157"/>
      <c r="L26" s="157"/>
      <c r="M26" s="157"/>
      <c r="N26" s="156"/>
      <c r="O26" s="156"/>
      <c r="P26" s="156"/>
      <c r="Q26" s="156"/>
      <c r="R26" s="157"/>
      <c r="S26" s="157"/>
      <c r="T26" s="157"/>
      <c r="U26" s="157"/>
      <c r="V26" s="157"/>
      <c r="W26" s="157"/>
      <c r="X26" s="157"/>
      <c r="Y26" s="157"/>
      <c r="Z26" s="146"/>
      <c r="AA26" s="146"/>
      <c r="AB26" s="146"/>
      <c r="AC26" s="146"/>
      <c r="AD26" s="146"/>
      <c r="AE26" s="146"/>
      <c r="AF26" s="146"/>
      <c r="AG26" s="146" t="s">
        <v>317</v>
      </c>
      <c r="AH26" s="146">
        <v>0</v>
      </c>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ht="22.5" outlineLevel="1">
      <c r="A27" s="173">
        <v>7</v>
      </c>
      <c r="B27" s="174" t="s">
        <v>336</v>
      </c>
      <c r="C27" s="190" t="s">
        <v>337</v>
      </c>
      <c r="D27" s="175" t="s">
        <v>310</v>
      </c>
      <c r="E27" s="176">
        <v>6.5871000000000004</v>
      </c>
      <c r="F27" s="177"/>
      <c r="G27" s="178">
        <f>ROUND(E27*F27,2)</f>
        <v>0</v>
      </c>
      <c r="H27" s="177"/>
      <c r="I27" s="178">
        <f>ROUND(E27*H27,2)</f>
        <v>0</v>
      </c>
      <c r="J27" s="177"/>
      <c r="K27" s="178">
        <f>ROUND(E27*J27,2)</f>
        <v>0</v>
      </c>
      <c r="L27" s="178">
        <v>21</v>
      </c>
      <c r="M27" s="178">
        <f>G27*(1+L27/100)</f>
        <v>0</v>
      </c>
      <c r="N27" s="176">
        <v>0</v>
      </c>
      <c r="O27" s="176">
        <f>ROUND(E27*N27,2)</f>
        <v>0</v>
      </c>
      <c r="P27" s="176">
        <v>0</v>
      </c>
      <c r="Q27" s="176">
        <f>ROUND(E27*P27,2)</f>
        <v>0</v>
      </c>
      <c r="R27" s="178" t="s">
        <v>311</v>
      </c>
      <c r="S27" s="178" t="s">
        <v>266</v>
      </c>
      <c r="T27" s="179" t="s">
        <v>266</v>
      </c>
      <c r="U27" s="157">
        <v>1.0999999999999999E-2</v>
      </c>
      <c r="V27" s="157">
        <f>ROUND(E27*U27,2)</f>
        <v>7.0000000000000007E-2</v>
      </c>
      <c r="W27" s="157"/>
      <c r="X27" s="157" t="s">
        <v>312</v>
      </c>
      <c r="Y27" s="157" t="s">
        <v>269</v>
      </c>
      <c r="Z27" s="146"/>
      <c r="AA27" s="146"/>
      <c r="AB27" s="146"/>
      <c r="AC27" s="146"/>
      <c r="AD27" s="146"/>
      <c r="AE27" s="146"/>
      <c r="AF27" s="146"/>
      <c r="AG27" s="146" t="s">
        <v>313</v>
      </c>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outlineLevel="2">
      <c r="A28" s="153"/>
      <c r="B28" s="154"/>
      <c r="C28" s="293" t="s">
        <v>338</v>
      </c>
      <c r="D28" s="294"/>
      <c r="E28" s="294"/>
      <c r="F28" s="294"/>
      <c r="G28" s="294"/>
      <c r="H28" s="157"/>
      <c r="I28" s="157"/>
      <c r="J28" s="157"/>
      <c r="K28" s="157"/>
      <c r="L28" s="157"/>
      <c r="M28" s="157"/>
      <c r="N28" s="156"/>
      <c r="O28" s="156"/>
      <c r="P28" s="156"/>
      <c r="Q28" s="156"/>
      <c r="R28" s="157"/>
      <c r="S28" s="157"/>
      <c r="T28" s="157"/>
      <c r="U28" s="157"/>
      <c r="V28" s="157"/>
      <c r="W28" s="157"/>
      <c r="X28" s="157"/>
      <c r="Y28" s="157"/>
      <c r="Z28" s="146"/>
      <c r="AA28" s="146"/>
      <c r="AB28" s="146"/>
      <c r="AC28" s="146"/>
      <c r="AD28" s="146"/>
      <c r="AE28" s="146"/>
      <c r="AF28" s="146"/>
      <c r="AG28" s="146" t="s">
        <v>315</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outlineLevel="2">
      <c r="A29" s="153"/>
      <c r="B29" s="154"/>
      <c r="C29" s="196" t="s">
        <v>1724</v>
      </c>
      <c r="D29" s="194"/>
      <c r="E29" s="195">
        <v>6.5871000000000004</v>
      </c>
      <c r="F29" s="157"/>
      <c r="G29" s="157"/>
      <c r="H29" s="157"/>
      <c r="I29" s="157"/>
      <c r="J29" s="157"/>
      <c r="K29" s="157"/>
      <c r="L29" s="157"/>
      <c r="M29" s="157"/>
      <c r="N29" s="156"/>
      <c r="O29" s="156"/>
      <c r="P29" s="156"/>
      <c r="Q29" s="156"/>
      <c r="R29" s="157"/>
      <c r="S29" s="157"/>
      <c r="T29" s="157"/>
      <c r="U29" s="157"/>
      <c r="V29" s="157"/>
      <c r="W29" s="157"/>
      <c r="X29" s="157"/>
      <c r="Y29" s="157"/>
      <c r="Z29" s="146"/>
      <c r="AA29" s="146"/>
      <c r="AB29" s="146"/>
      <c r="AC29" s="146"/>
      <c r="AD29" s="146"/>
      <c r="AE29" s="146"/>
      <c r="AF29" s="146"/>
      <c r="AG29" s="146" t="s">
        <v>317</v>
      </c>
      <c r="AH29" s="146">
        <v>0</v>
      </c>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ht="22.5" outlineLevel="1">
      <c r="A30" s="173">
        <v>8</v>
      </c>
      <c r="B30" s="174" t="s">
        <v>336</v>
      </c>
      <c r="C30" s="190" t="s">
        <v>337</v>
      </c>
      <c r="D30" s="175" t="s">
        <v>310</v>
      </c>
      <c r="E30" s="176">
        <v>128.75</v>
      </c>
      <c r="F30" s="177"/>
      <c r="G30" s="178">
        <f>ROUND(E30*F30,2)</f>
        <v>0</v>
      </c>
      <c r="H30" s="177"/>
      <c r="I30" s="178">
        <f>ROUND(E30*H30,2)</f>
        <v>0</v>
      </c>
      <c r="J30" s="177"/>
      <c r="K30" s="178">
        <f>ROUND(E30*J30,2)</f>
        <v>0</v>
      </c>
      <c r="L30" s="178">
        <v>21</v>
      </c>
      <c r="M30" s="178">
        <f>G30*(1+L30/100)</f>
        <v>0</v>
      </c>
      <c r="N30" s="176">
        <v>0</v>
      </c>
      <c r="O30" s="176">
        <f>ROUND(E30*N30,2)</f>
        <v>0</v>
      </c>
      <c r="P30" s="176">
        <v>0</v>
      </c>
      <c r="Q30" s="176">
        <f>ROUND(E30*P30,2)</f>
        <v>0</v>
      </c>
      <c r="R30" s="178" t="s">
        <v>311</v>
      </c>
      <c r="S30" s="178" t="s">
        <v>266</v>
      </c>
      <c r="T30" s="179" t="s">
        <v>266</v>
      </c>
      <c r="U30" s="157">
        <v>1.0999999999999999E-2</v>
      </c>
      <c r="V30" s="157">
        <f>ROUND(E30*U30,2)</f>
        <v>1.42</v>
      </c>
      <c r="W30" s="157"/>
      <c r="X30" s="157" t="s">
        <v>312</v>
      </c>
      <c r="Y30" s="157" t="s">
        <v>269</v>
      </c>
      <c r="Z30" s="146"/>
      <c r="AA30" s="146"/>
      <c r="AB30" s="146"/>
      <c r="AC30" s="146"/>
      <c r="AD30" s="146"/>
      <c r="AE30" s="146"/>
      <c r="AF30" s="146"/>
      <c r="AG30" s="146" t="s">
        <v>313</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outlineLevel="2">
      <c r="A31" s="153"/>
      <c r="B31" s="154"/>
      <c r="C31" s="293" t="s">
        <v>338</v>
      </c>
      <c r="D31" s="294"/>
      <c r="E31" s="294"/>
      <c r="F31" s="294"/>
      <c r="G31" s="294"/>
      <c r="H31" s="157"/>
      <c r="I31" s="157"/>
      <c r="J31" s="157"/>
      <c r="K31" s="157"/>
      <c r="L31" s="157"/>
      <c r="M31" s="157"/>
      <c r="N31" s="156"/>
      <c r="O31" s="156"/>
      <c r="P31" s="156"/>
      <c r="Q31" s="156"/>
      <c r="R31" s="157"/>
      <c r="S31" s="157"/>
      <c r="T31" s="157"/>
      <c r="U31" s="157"/>
      <c r="V31" s="157"/>
      <c r="W31" s="157"/>
      <c r="X31" s="157"/>
      <c r="Y31" s="157"/>
      <c r="Z31" s="146"/>
      <c r="AA31" s="146"/>
      <c r="AB31" s="146"/>
      <c r="AC31" s="146"/>
      <c r="AD31" s="146"/>
      <c r="AE31" s="146"/>
      <c r="AF31" s="146"/>
      <c r="AG31" s="146" t="s">
        <v>315</v>
      </c>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2">
      <c r="A32" s="153"/>
      <c r="B32" s="154"/>
      <c r="C32" s="196" t="s">
        <v>1725</v>
      </c>
      <c r="D32" s="194"/>
      <c r="E32" s="195">
        <v>128.75</v>
      </c>
      <c r="F32" s="157"/>
      <c r="G32" s="157"/>
      <c r="H32" s="157"/>
      <c r="I32" s="157"/>
      <c r="J32" s="157"/>
      <c r="K32" s="157"/>
      <c r="L32" s="157"/>
      <c r="M32" s="157"/>
      <c r="N32" s="156"/>
      <c r="O32" s="156"/>
      <c r="P32" s="156"/>
      <c r="Q32" s="156"/>
      <c r="R32" s="157"/>
      <c r="S32" s="157"/>
      <c r="T32" s="157"/>
      <c r="U32" s="157"/>
      <c r="V32" s="157"/>
      <c r="W32" s="157"/>
      <c r="X32" s="157"/>
      <c r="Y32" s="157"/>
      <c r="Z32" s="146"/>
      <c r="AA32" s="146"/>
      <c r="AB32" s="146"/>
      <c r="AC32" s="146"/>
      <c r="AD32" s="146"/>
      <c r="AE32" s="146"/>
      <c r="AF32" s="146"/>
      <c r="AG32" s="146" t="s">
        <v>317</v>
      </c>
      <c r="AH32" s="146">
        <v>0</v>
      </c>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ht="22.5" outlineLevel="1">
      <c r="A33" s="173">
        <v>9</v>
      </c>
      <c r="B33" s="174" t="s">
        <v>1726</v>
      </c>
      <c r="C33" s="190" t="s">
        <v>1727</v>
      </c>
      <c r="D33" s="175" t="s">
        <v>310</v>
      </c>
      <c r="E33" s="176">
        <v>6.5871000000000004</v>
      </c>
      <c r="F33" s="177"/>
      <c r="G33" s="178">
        <f>ROUND(E33*F33,2)</f>
        <v>0</v>
      </c>
      <c r="H33" s="177"/>
      <c r="I33" s="178">
        <f>ROUND(E33*H33,2)</f>
        <v>0</v>
      </c>
      <c r="J33" s="177"/>
      <c r="K33" s="178">
        <f>ROUND(E33*J33,2)</f>
        <v>0</v>
      </c>
      <c r="L33" s="178">
        <v>21</v>
      </c>
      <c r="M33" s="178">
        <f>G33*(1+L33/100)</f>
        <v>0</v>
      </c>
      <c r="N33" s="176">
        <v>0</v>
      </c>
      <c r="O33" s="176">
        <f>ROUND(E33*N33,2)</f>
        <v>0</v>
      </c>
      <c r="P33" s="176">
        <v>0</v>
      </c>
      <c r="Q33" s="176">
        <f>ROUND(E33*P33,2)</f>
        <v>0</v>
      </c>
      <c r="R33" s="178" t="s">
        <v>311</v>
      </c>
      <c r="S33" s="178" t="s">
        <v>266</v>
      </c>
      <c r="T33" s="179" t="s">
        <v>266</v>
      </c>
      <c r="U33" s="157">
        <v>0.66800000000000004</v>
      </c>
      <c r="V33" s="157">
        <f>ROUND(E33*U33,2)</f>
        <v>4.4000000000000004</v>
      </c>
      <c r="W33" s="157"/>
      <c r="X33" s="157" t="s">
        <v>312</v>
      </c>
      <c r="Y33" s="157" t="s">
        <v>269</v>
      </c>
      <c r="Z33" s="146"/>
      <c r="AA33" s="146"/>
      <c r="AB33" s="146"/>
      <c r="AC33" s="146"/>
      <c r="AD33" s="146"/>
      <c r="AE33" s="146"/>
      <c r="AF33" s="146"/>
      <c r="AG33" s="146" t="s">
        <v>313</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2">
      <c r="A34" s="153"/>
      <c r="B34" s="154"/>
      <c r="C34" s="293" t="s">
        <v>1728</v>
      </c>
      <c r="D34" s="294"/>
      <c r="E34" s="294"/>
      <c r="F34" s="294"/>
      <c r="G34" s="294"/>
      <c r="H34" s="157"/>
      <c r="I34" s="157"/>
      <c r="J34" s="157"/>
      <c r="K34" s="157"/>
      <c r="L34" s="157"/>
      <c r="M34" s="157"/>
      <c r="N34" s="156"/>
      <c r="O34" s="156"/>
      <c r="P34" s="156"/>
      <c r="Q34" s="156"/>
      <c r="R34" s="157"/>
      <c r="S34" s="157"/>
      <c r="T34" s="157"/>
      <c r="U34" s="157"/>
      <c r="V34" s="157"/>
      <c r="W34" s="157"/>
      <c r="X34" s="157"/>
      <c r="Y34" s="157"/>
      <c r="Z34" s="146"/>
      <c r="AA34" s="146"/>
      <c r="AB34" s="146"/>
      <c r="AC34" s="146"/>
      <c r="AD34" s="146"/>
      <c r="AE34" s="146"/>
      <c r="AF34" s="146"/>
      <c r="AG34" s="146" t="s">
        <v>315</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ht="22.5" outlineLevel="1">
      <c r="A35" s="173">
        <v>10</v>
      </c>
      <c r="B35" s="174" t="s">
        <v>342</v>
      </c>
      <c r="C35" s="190" t="s">
        <v>343</v>
      </c>
      <c r="D35" s="175" t="s">
        <v>310</v>
      </c>
      <c r="E35" s="176">
        <v>128.75</v>
      </c>
      <c r="F35" s="177"/>
      <c r="G35" s="178">
        <f>ROUND(E35*F35,2)</f>
        <v>0</v>
      </c>
      <c r="H35" s="177"/>
      <c r="I35" s="178">
        <f>ROUND(E35*H35,2)</f>
        <v>0</v>
      </c>
      <c r="J35" s="177"/>
      <c r="K35" s="178">
        <f>ROUND(E35*J35,2)</f>
        <v>0</v>
      </c>
      <c r="L35" s="178">
        <v>21</v>
      </c>
      <c r="M35" s="178">
        <f>G35*(1+L35/100)</f>
        <v>0</v>
      </c>
      <c r="N35" s="176">
        <v>0</v>
      </c>
      <c r="O35" s="176">
        <f>ROUND(E35*N35,2)</f>
        <v>0</v>
      </c>
      <c r="P35" s="176">
        <v>0</v>
      </c>
      <c r="Q35" s="176">
        <f>ROUND(E35*P35,2)</f>
        <v>0</v>
      </c>
      <c r="R35" s="178" t="s">
        <v>311</v>
      </c>
      <c r="S35" s="178" t="s">
        <v>266</v>
      </c>
      <c r="T35" s="179" t="s">
        <v>266</v>
      </c>
      <c r="U35" s="157">
        <v>5.2999999999999999E-2</v>
      </c>
      <c r="V35" s="157">
        <f>ROUND(E35*U35,2)</f>
        <v>6.82</v>
      </c>
      <c r="W35" s="157"/>
      <c r="X35" s="157" t="s">
        <v>312</v>
      </c>
      <c r="Y35" s="157" t="s">
        <v>269</v>
      </c>
      <c r="Z35" s="146"/>
      <c r="AA35" s="146"/>
      <c r="AB35" s="146"/>
      <c r="AC35" s="146"/>
      <c r="AD35" s="146"/>
      <c r="AE35" s="146"/>
      <c r="AF35" s="146"/>
      <c r="AG35" s="146" t="s">
        <v>313</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2">
      <c r="A36" s="153"/>
      <c r="B36" s="154"/>
      <c r="C36" s="196" t="s">
        <v>1725</v>
      </c>
      <c r="D36" s="194"/>
      <c r="E36" s="195">
        <v>128.75</v>
      </c>
      <c r="F36" s="157"/>
      <c r="G36" s="157"/>
      <c r="H36" s="157"/>
      <c r="I36" s="157"/>
      <c r="J36" s="157"/>
      <c r="K36" s="157"/>
      <c r="L36" s="157"/>
      <c r="M36" s="157"/>
      <c r="N36" s="156"/>
      <c r="O36" s="156"/>
      <c r="P36" s="156"/>
      <c r="Q36" s="156"/>
      <c r="R36" s="157"/>
      <c r="S36" s="157"/>
      <c r="T36" s="157"/>
      <c r="U36" s="157"/>
      <c r="V36" s="157"/>
      <c r="W36" s="157"/>
      <c r="X36" s="157"/>
      <c r="Y36" s="157"/>
      <c r="Z36" s="146"/>
      <c r="AA36" s="146"/>
      <c r="AB36" s="146"/>
      <c r="AC36" s="146"/>
      <c r="AD36" s="146"/>
      <c r="AE36" s="146"/>
      <c r="AF36" s="146"/>
      <c r="AG36" s="146" t="s">
        <v>317</v>
      </c>
      <c r="AH36" s="146">
        <v>0</v>
      </c>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ht="22.5" outlineLevel="1">
      <c r="A37" s="180">
        <v>11</v>
      </c>
      <c r="B37" s="181" t="s">
        <v>1729</v>
      </c>
      <c r="C37" s="189" t="s">
        <v>1730</v>
      </c>
      <c r="D37" s="182" t="s">
        <v>310</v>
      </c>
      <c r="E37" s="183">
        <v>6.5871000000000004</v>
      </c>
      <c r="F37" s="184"/>
      <c r="G37" s="185">
        <f>ROUND(E37*F37,2)</f>
        <v>0</v>
      </c>
      <c r="H37" s="184"/>
      <c r="I37" s="185">
        <f>ROUND(E37*H37,2)</f>
        <v>0</v>
      </c>
      <c r="J37" s="184"/>
      <c r="K37" s="185">
        <f>ROUND(E37*J37,2)</f>
        <v>0</v>
      </c>
      <c r="L37" s="185">
        <v>21</v>
      </c>
      <c r="M37" s="185">
        <f>G37*(1+L37/100)</f>
        <v>0</v>
      </c>
      <c r="N37" s="183">
        <v>0</v>
      </c>
      <c r="O37" s="183">
        <f>ROUND(E37*N37,2)</f>
        <v>0</v>
      </c>
      <c r="P37" s="183">
        <v>0</v>
      </c>
      <c r="Q37" s="183">
        <f>ROUND(E37*P37,2)</f>
        <v>0</v>
      </c>
      <c r="R37" s="185" t="s">
        <v>311</v>
      </c>
      <c r="S37" s="185" t="s">
        <v>266</v>
      </c>
      <c r="T37" s="186" t="s">
        <v>266</v>
      </c>
      <c r="U37" s="157">
        <v>1.9379999999999999</v>
      </c>
      <c r="V37" s="157">
        <f>ROUND(E37*U37,2)</f>
        <v>12.77</v>
      </c>
      <c r="W37" s="157"/>
      <c r="X37" s="157" t="s">
        <v>312</v>
      </c>
      <c r="Y37" s="157" t="s">
        <v>269</v>
      </c>
      <c r="Z37" s="146"/>
      <c r="AA37" s="146"/>
      <c r="AB37" s="146"/>
      <c r="AC37" s="146"/>
      <c r="AD37" s="146"/>
      <c r="AE37" s="146"/>
      <c r="AF37" s="146"/>
      <c r="AG37" s="146" t="s">
        <v>313</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1">
      <c r="A38" s="173">
        <v>12</v>
      </c>
      <c r="B38" s="174" t="s">
        <v>1731</v>
      </c>
      <c r="C38" s="190" t="s">
        <v>1732</v>
      </c>
      <c r="D38" s="175" t="s">
        <v>310</v>
      </c>
      <c r="E38" s="176">
        <v>629</v>
      </c>
      <c r="F38" s="177"/>
      <c r="G38" s="178">
        <f>ROUND(E38*F38,2)</f>
        <v>0</v>
      </c>
      <c r="H38" s="177"/>
      <c r="I38" s="178">
        <f>ROUND(E38*H38,2)</f>
        <v>0</v>
      </c>
      <c r="J38" s="177"/>
      <c r="K38" s="178">
        <f>ROUND(E38*J38,2)</f>
        <v>0</v>
      </c>
      <c r="L38" s="178">
        <v>21</v>
      </c>
      <c r="M38" s="178">
        <f>G38*(1+L38/100)</f>
        <v>0</v>
      </c>
      <c r="N38" s="176">
        <v>0</v>
      </c>
      <c r="O38" s="176">
        <f>ROUND(E38*N38,2)</f>
        <v>0</v>
      </c>
      <c r="P38" s="176">
        <v>0</v>
      </c>
      <c r="Q38" s="176">
        <f>ROUND(E38*P38,2)</f>
        <v>0</v>
      </c>
      <c r="R38" s="178" t="s">
        <v>1733</v>
      </c>
      <c r="S38" s="178" t="s">
        <v>266</v>
      </c>
      <c r="T38" s="179" t="s">
        <v>266</v>
      </c>
      <c r="U38" s="157">
        <v>1.6E-2</v>
      </c>
      <c r="V38" s="157">
        <f>ROUND(E38*U38,2)</f>
        <v>10.06</v>
      </c>
      <c r="W38" s="157"/>
      <c r="X38" s="157" t="s">
        <v>312</v>
      </c>
      <c r="Y38" s="157" t="s">
        <v>269</v>
      </c>
      <c r="Z38" s="146"/>
      <c r="AA38" s="146"/>
      <c r="AB38" s="146"/>
      <c r="AC38" s="146"/>
      <c r="AD38" s="146"/>
      <c r="AE38" s="146"/>
      <c r="AF38" s="146"/>
      <c r="AG38" s="146" t="s">
        <v>313</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2">
      <c r="A39" s="153"/>
      <c r="B39" s="154"/>
      <c r="C39" s="293" t="s">
        <v>1734</v>
      </c>
      <c r="D39" s="294"/>
      <c r="E39" s="294"/>
      <c r="F39" s="294"/>
      <c r="G39" s="294"/>
      <c r="H39" s="157"/>
      <c r="I39" s="157"/>
      <c r="J39" s="157"/>
      <c r="K39" s="157"/>
      <c r="L39" s="157"/>
      <c r="M39" s="157"/>
      <c r="N39" s="156"/>
      <c r="O39" s="156"/>
      <c r="P39" s="156"/>
      <c r="Q39" s="156"/>
      <c r="R39" s="157"/>
      <c r="S39" s="157"/>
      <c r="T39" s="157"/>
      <c r="U39" s="157"/>
      <c r="V39" s="157"/>
      <c r="W39" s="157"/>
      <c r="X39" s="157"/>
      <c r="Y39" s="157"/>
      <c r="Z39" s="146"/>
      <c r="AA39" s="146"/>
      <c r="AB39" s="146"/>
      <c r="AC39" s="146"/>
      <c r="AD39" s="146"/>
      <c r="AE39" s="146"/>
      <c r="AF39" s="146"/>
      <c r="AG39" s="146" t="s">
        <v>315</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2">
      <c r="A40" s="153"/>
      <c r="B40" s="154"/>
      <c r="C40" s="291" t="s">
        <v>1735</v>
      </c>
      <c r="D40" s="292"/>
      <c r="E40" s="292"/>
      <c r="F40" s="292"/>
      <c r="G40" s="292"/>
      <c r="H40" s="157"/>
      <c r="I40" s="157"/>
      <c r="J40" s="157"/>
      <c r="K40" s="157"/>
      <c r="L40" s="157"/>
      <c r="M40" s="157"/>
      <c r="N40" s="156"/>
      <c r="O40" s="156"/>
      <c r="P40" s="156"/>
      <c r="Q40" s="156"/>
      <c r="R40" s="157"/>
      <c r="S40" s="157"/>
      <c r="T40" s="157"/>
      <c r="U40" s="157"/>
      <c r="V40" s="157"/>
      <c r="W40" s="157"/>
      <c r="X40" s="157"/>
      <c r="Y40" s="157"/>
      <c r="Z40" s="146"/>
      <c r="AA40" s="146"/>
      <c r="AB40" s="146"/>
      <c r="AC40" s="146"/>
      <c r="AD40" s="146"/>
      <c r="AE40" s="146"/>
      <c r="AF40" s="146"/>
      <c r="AG40" s="146" t="s">
        <v>278</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2">
      <c r="A41" s="153"/>
      <c r="B41" s="154"/>
      <c r="C41" s="196" t="s">
        <v>1736</v>
      </c>
      <c r="D41" s="194"/>
      <c r="E41" s="195">
        <v>629</v>
      </c>
      <c r="F41" s="157"/>
      <c r="G41" s="157"/>
      <c r="H41" s="157"/>
      <c r="I41" s="157"/>
      <c r="J41" s="157"/>
      <c r="K41" s="157"/>
      <c r="L41" s="157"/>
      <c r="M41" s="157"/>
      <c r="N41" s="156"/>
      <c r="O41" s="156"/>
      <c r="P41" s="156"/>
      <c r="Q41" s="156"/>
      <c r="R41" s="157"/>
      <c r="S41" s="157"/>
      <c r="T41" s="157"/>
      <c r="U41" s="157"/>
      <c r="V41" s="157"/>
      <c r="W41" s="157"/>
      <c r="X41" s="157"/>
      <c r="Y41" s="157"/>
      <c r="Z41" s="146"/>
      <c r="AA41" s="146"/>
      <c r="AB41" s="146"/>
      <c r="AC41" s="146"/>
      <c r="AD41" s="146"/>
      <c r="AE41" s="146"/>
      <c r="AF41" s="146"/>
      <c r="AG41" s="146" t="s">
        <v>317</v>
      </c>
      <c r="AH41" s="146">
        <v>0</v>
      </c>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ht="22.5" outlineLevel="1">
      <c r="A42" s="173">
        <v>13</v>
      </c>
      <c r="B42" s="174" t="s">
        <v>1737</v>
      </c>
      <c r="C42" s="190" t="s">
        <v>1738</v>
      </c>
      <c r="D42" s="175" t="s">
        <v>397</v>
      </c>
      <c r="E42" s="176">
        <v>629</v>
      </c>
      <c r="F42" s="177"/>
      <c r="G42" s="178">
        <f>ROUND(E42*F42,2)</f>
        <v>0</v>
      </c>
      <c r="H42" s="177"/>
      <c r="I42" s="178">
        <f>ROUND(E42*H42,2)</f>
        <v>0</v>
      </c>
      <c r="J42" s="177"/>
      <c r="K42" s="178">
        <f>ROUND(E42*J42,2)</f>
        <v>0</v>
      </c>
      <c r="L42" s="178">
        <v>21</v>
      </c>
      <c r="M42" s="178">
        <f>G42*(1+L42/100)</f>
        <v>0</v>
      </c>
      <c r="N42" s="176">
        <v>0</v>
      </c>
      <c r="O42" s="176">
        <f>ROUND(E42*N42,2)</f>
        <v>0</v>
      </c>
      <c r="P42" s="176">
        <v>0</v>
      </c>
      <c r="Q42" s="176">
        <f>ROUND(E42*P42,2)</f>
        <v>0</v>
      </c>
      <c r="R42" s="178" t="s">
        <v>1733</v>
      </c>
      <c r="S42" s="178" t="s">
        <v>266</v>
      </c>
      <c r="T42" s="179" t="s">
        <v>266</v>
      </c>
      <c r="U42" s="157">
        <v>0.17100000000000001</v>
      </c>
      <c r="V42" s="157">
        <f>ROUND(E42*U42,2)</f>
        <v>107.56</v>
      </c>
      <c r="W42" s="157"/>
      <c r="X42" s="157" t="s">
        <v>312</v>
      </c>
      <c r="Y42" s="157" t="s">
        <v>269</v>
      </c>
      <c r="Z42" s="146"/>
      <c r="AA42" s="146"/>
      <c r="AB42" s="146"/>
      <c r="AC42" s="146"/>
      <c r="AD42" s="146"/>
      <c r="AE42" s="146"/>
      <c r="AF42" s="146"/>
      <c r="AG42" s="146" t="s">
        <v>313</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2">
      <c r="A43" s="153"/>
      <c r="B43" s="154"/>
      <c r="C43" s="293" t="s">
        <v>1739</v>
      </c>
      <c r="D43" s="294"/>
      <c r="E43" s="294"/>
      <c r="F43" s="294"/>
      <c r="G43" s="294"/>
      <c r="H43" s="157"/>
      <c r="I43" s="157"/>
      <c r="J43" s="157"/>
      <c r="K43" s="157"/>
      <c r="L43" s="157"/>
      <c r="M43" s="157"/>
      <c r="N43" s="156"/>
      <c r="O43" s="156"/>
      <c r="P43" s="156"/>
      <c r="Q43" s="156"/>
      <c r="R43" s="157"/>
      <c r="S43" s="157"/>
      <c r="T43" s="157"/>
      <c r="U43" s="157"/>
      <c r="V43" s="157"/>
      <c r="W43" s="157"/>
      <c r="X43" s="157"/>
      <c r="Y43" s="157"/>
      <c r="Z43" s="146"/>
      <c r="AA43" s="146"/>
      <c r="AB43" s="146"/>
      <c r="AC43" s="146"/>
      <c r="AD43" s="146"/>
      <c r="AE43" s="146"/>
      <c r="AF43" s="146"/>
      <c r="AG43" s="146" t="s">
        <v>315</v>
      </c>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outlineLevel="2">
      <c r="A44" s="153"/>
      <c r="B44" s="154"/>
      <c r="C44" s="196" t="s">
        <v>1736</v>
      </c>
      <c r="D44" s="194"/>
      <c r="E44" s="195">
        <v>629</v>
      </c>
      <c r="F44" s="157"/>
      <c r="G44" s="157"/>
      <c r="H44" s="157"/>
      <c r="I44" s="157"/>
      <c r="J44" s="157"/>
      <c r="K44" s="157"/>
      <c r="L44" s="157"/>
      <c r="M44" s="157"/>
      <c r="N44" s="156"/>
      <c r="O44" s="156"/>
      <c r="P44" s="156"/>
      <c r="Q44" s="156"/>
      <c r="R44" s="157"/>
      <c r="S44" s="157"/>
      <c r="T44" s="157"/>
      <c r="U44" s="157"/>
      <c r="V44" s="157"/>
      <c r="W44" s="157"/>
      <c r="X44" s="157"/>
      <c r="Y44" s="157"/>
      <c r="Z44" s="146"/>
      <c r="AA44" s="146"/>
      <c r="AB44" s="146"/>
      <c r="AC44" s="146"/>
      <c r="AD44" s="146"/>
      <c r="AE44" s="146"/>
      <c r="AF44" s="146"/>
      <c r="AG44" s="146" t="s">
        <v>317</v>
      </c>
      <c r="AH44" s="146">
        <v>0</v>
      </c>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1">
      <c r="A45" s="173">
        <v>14</v>
      </c>
      <c r="B45" s="174" t="s">
        <v>373</v>
      </c>
      <c r="C45" s="190" t="s">
        <v>374</v>
      </c>
      <c r="D45" s="175" t="s">
        <v>375</v>
      </c>
      <c r="E45" s="176">
        <v>223.2945</v>
      </c>
      <c r="F45" s="177"/>
      <c r="G45" s="178">
        <f>ROUND(E45*F45,2)</f>
        <v>0</v>
      </c>
      <c r="H45" s="177"/>
      <c r="I45" s="178">
        <f>ROUND(E45*H45,2)</f>
        <v>0</v>
      </c>
      <c r="J45" s="177"/>
      <c r="K45" s="178">
        <f>ROUND(E45*J45,2)</f>
        <v>0</v>
      </c>
      <c r="L45" s="178">
        <v>21</v>
      </c>
      <c r="M45" s="178">
        <f>G45*(1+L45/100)</f>
        <v>0</v>
      </c>
      <c r="N45" s="176">
        <v>0</v>
      </c>
      <c r="O45" s="176">
        <f>ROUND(E45*N45,2)</f>
        <v>0</v>
      </c>
      <c r="P45" s="176">
        <v>0</v>
      </c>
      <c r="Q45" s="176">
        <f>ROUND(E45*P45,2)</f>
        <v>0</v>
      </c>
      <c r="R45" s="178" t="s">
        <v>311</v>
      </c>
      <c r="S45" s="178" t="s">
        <v>266</v>
      </c>
      <c r="T45" s="179" t="s">
        <v>266</v>
      </c>
      <c r="U45" s="157">
        <v>0</v>
      </c>
      <c r="V45" s="157">
        <f>ROUND(E45*U45,2)</f>
        <v>0</v>
      </c>
      <c r="W45" s="157"/>
      <c r="X45" s="157" t="s">
        <v>312</v>
      </c>
      <c r="Y45" s="157" t="s">
        <v>269</v>
      </c>
      <c r="Z45" s="146"/>
      <c r="AA45" s="146"/>
      <c r="AB45" s="146"/>
      <c r="AC45" s="146"/>
      <c r="AD45" s="146"/>
      <c r="AE45" s="146"/>
      <c r="AF45" s="146"/>
      <c r="AG45" s="146" t="s">
        <v>313</v>
      </c>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2">
      <c r="A46" s="153"/>
      <c r="B46" s="154"/>
      <c r="C46" s="196" t="s">
        <v>1740</v>
      </c>
      <c r="D46" s="194"/>
      <c r="E46" s="195">
        <v>223.2945</v>
      </c>
      <c r="F46" s="157"/>
      <c r="G46" s="157"/>
      <c r="H46" s="157"/>
      <c r="I46" s="157"/>
      <c r="J46" s="157"/>
      <c r="K46" s="157"/>
      <c r="L46" s="157"/>
      <c r="M46" s="157"/>
      <c r="N46" s="156"/>
      <c r="O46" s="156"/>
      <c r="P46" s="156"/>
      <c r="Q46" s="156"/>
      <c r="R46" s="157"/>
      <c r="S46" s="157"/>
      <c r="T46" s="157"/>
      <c r="U46" s="157"/>
      <c r="V46" s="157"/>
      <c r="W46" s="157"/>
      <c r="X46" s="157"/>
      <c r="Y46" s="157"/>
      <c r="Z46" s="146"/>
      <c r="AA46" s="146"/>
      <c r="AB46" s="146"/>
      <c r="AC46" s="146"/>
      <c r="AD46" s="146"/>
      <c r="AE46" s="146"/>
      <c r="AF46" s="146"/>
      <c r="AG46" s="146" t="s">
        <v>317</v>
      </c>
      <c r="AH46" s="146">
        <v>0</v>
      </c>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ht="22.5" outlineLevel="1">
      <c r="A47" s="173">
        <v>15</v>
      </c>
      <c r="B47" s="174" t="s">
        <v>1741</v>
      </c>
      <c r="C47" s="190" t="s">
        <v>1742</v>
      </c>
      <c r="D47" s="175" t="s">
        <v>397</v>
      </c>
      <c r="E47" s="176">
        <v>380</v>
      </c>
      <c r="F47" s="177"/>
      <c r="G47" s="178">
        <f>ROUND(E47*F47,2)</f>
        <v>0</v>
      </c>
      <c r="H47" s="177"/>
      <c r="I47" s="178">
        <f>ROUND(E47*H47,2)</f>
        <v>0</v>
      </c>
      <c r="J47" s="177"/>
      <c r="K47" s="178">
        <f>ROUND(E47*J47,2)</f>
        <v>0</v>
      </c>
      <c r="L47" s="178">
        <v>21</v>
      </c>
      <c r="M47" s="178">
        <f>G47*(1+L47/100)</f>
        <v>0</v>
      </c>
      <c r="N47" s="176">
        <v>3.0000000000000001E-5</v>
      </c>
      <c r="O47" s="176">
        <f>ROUND(E47*N47,2)</f>
        <v>0.01</v>
      </c>
      <c r="P47" s="176">
        <v>0</v>
      </c>
      <c r="Q47" s="176">
        <f>ROUND(E47*P47,2)</f>
        <v>0</v>
      </c>
      <c r="R47" s="178" t="s">
        <v>1001</v>
      </c>
      <c r="S47" s="178" t="s">
        <v>266</v>
      </c>
      <c r="T47" s="179" t="s">
        <v>266</v>
      </c>
      <c r="U47" s="157">
        <v>0.33367000000000002</v>
      </c>
      <c r="V47" s="157">
        <f>ROUND(E47*U47,2)</f>
        <v>126.79</v>
      </c>
      <c r="W47" s="157"/>
      <c r="X47" s="157" t="s">
        <v>984</v>
      </c>
      <c r="Y47" s="157" t="s">
        <v>269</v>
      </c>
      <c r="Z47" s="146"/>
      <c r="AA47" s="146"/>
      <c r="AB47" s="146"/>
      <c r="AC47" s="146"/>
      <c r="AD47" s="146"/>
      <c r="AE47" s="146"/>
      <c r="AF47" s="146"/>
      <c r="AG47" s="146" t="s">
        <v>985</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ht="22.5" outlineLevel="2">
      <c r="A48" s="153"/>
      <c r="B48" s="154"/>
      <c r="C48" s="293" t="s">
        <v>1743</v>
      </c>
      <c r="D48" s="294"/>
      <c r="E48" s="294"/>
      <c r="F48" s="294"/>
      <c r="G48" s="294"/>
      <c r="H48" s="157"/>
      <c r="I48" s="157"/>
      <c r="J48" s="157"/>
      <c r="K48" s="157"/>
      <c r="L48" s="157"/>
      <c r="M48" s="157"/>
      <c r="N48" s="156"/>
      <c r="O48" s="156"/>
      <c r="P48" s="156"/>
      <c r="Q48" s="156"/>
      <c r="R48" s="157"/>
      <c r="S48" s="157"/>
      <c r="T48" s="157"/>
      <c r="U48" s="157"/>
      <c r="V48" s="157"/>
      <c r="W48" s="157"/>
      <c r="X48" s="157"/>
      <c r="Y48" s="157"/>
      <c r="Z48" s="146"/>
      <c r="AA48" s="146"/>
      <c r="AB48" s="146"/>
      <c r="AC48" s="146"/>
      <c r="AD48" s="146"/>
      <c r="AE48" s="146"/>
      <c r="AF48" s="146"/>
      <c r="AG48" s="146" t="s">
        <v>315</v>
      </c>
      <c r="AH48" s="146"/>
      <c r="AI48" s="146"/>
      <c r="AJ48" s="146"/>
      <c r="AK48" s="146"/>
      <c r="AL48" s="146"/>
      <c r="AM48" s="146"/>
      <c r="AN48" s="146"/>
      <c r="AO48" s="146"/>
      <c r="AP48" s="146"/>
      <c r="AQ48" s="146"/>
      <c r="AR48" s="146"/>
      <c r="AS48" s="146"/>
      <c r="AT48" s="146"/>
      <c r="AU48" s="146"/>
      <c r="AV48" s="146"/>
      <c r="AW48" s="146"/>
      <c r="AX48" s="146"/>
      <c r="AY48" s="146"/>
      <c r="AZ48" s="146"/>
      <c r="BA48" s="187" t="str">
        <f>C48</f>
        <v>vč. urovnání ornice, naložení na skládce, vodorovným přemístěním ornice na místo rozprostření, založení trávníku osetím a dodávky travního semene.</v>
      </c>
      <c r="BB48" s="146"/>
      <c r="BC48" s="146"/>
      <c r="BD48" s="146"/>
      <c r="BE48" s="146"/>
      <c r="BF48" s="146"/>
      <c r="BG48" s="146"/>
      <c r="BH48" s="146"/>
    </row>
    <row r="49" spans="1:60" outlineLevel="2">
      <c r="A49" s="153"/>
      <c r="B49" s="154"/>
      <c r="C49" s="291" t="s">
        <v>1744</v>
      </c>
      <c r="D49" s="292"/>
      <c r="E49" s="292"/>
      <c r="F49" s="292"/>
      <c r="G49" s="292"/>
      <c r="H49" s="157"/>
      <c r="I49" s="157"/>
      <c r="J49" s="157"/>
      <c r="K49" s="157"/>
      <c r="L49" s="157"/>
      <c r="M49" s="157"/>
      <c r="N49" s="156"/>
      <c r="O49" s="156"/>
      <c r="P49" s="156"/>
      <c r="Q49" s="156"/>
      <c r="R49" s="157"/>
      <c r="S49" s="157"/>
      <c r="T49" s="157"/>
      <c r="U49" s="157"/>
      <c r="V49" s="157"/>
      <c r="W49" s="157"/>
      <c r="X49" s="157"/>
      <c r="Y49" s="157"/>
      <c r="Z49" s="146"/>
      <c r="AA49" s="146"/>
      <c r="AB49" s="146"/>
      <c r="AC49" s="146"/>
      <c r="AD49" s="146"/>
      <c r="AE49" s="146"/>
      <c r="AF49" s="146"/>
      <c r="AG49" s="146" t="s">
        <v>278</v>
      </c>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2">
      <c r="A50" s="153"/>
      <c r="B50" s="154"/>
      <c r="C50" s="196" t="s">
        <v>1745</v>
      </c>
      <c r="D50" s="194"/>
      <c r="E50" s="195">
        <v>380</v>
      </c>
      <c r="F50" s="157"/>
      <c r="G50" s="157"/>
      <c r="H50" s="157"/>
      <c r="I50" s="157"/>
      <c r="J50" s="157"/>
      <c r="K50" s="157"/>
      <c r="L50" s="157"/>
      <c r="M50" s="157"/>
      <c r="N50" s="156"/>
      <c r="O50" s="156"/>
      <c r="P50" s="156"/>
      <c r="Q50" s="156"/>
      <c r="R50" s="157"/>
      <c r="S50" s="157"/>
      <c r="T50" s="157"/>
      <c r="U50" s="157"/>
      <c r="V50" s="157"/>
      <c r="W50" s="157"/>
      <c r="X50" s="157"/>
      <c r="Y50" s="157"/>
      <c r="Z50" s="146"/>
      <c r="AA50" s="146"/>
      <c r="AB50" s="146"/>
      <c r="AC50" s="146"/>
      <c r="AD50" s="146"/>
      <c r="AE50" s="146"/>
      <c r="AF50" s="146"/>
      <c r="AG50" s="146" t="s">
        <v>317</v>
      </c>
      <c r="AH50" s="146">
        <v>0</v>
      </c>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ht="22.5" outlineLevel="1">
      <c r="A51" s="173">
        <v>16</v>
      </c>
      <c r="B51" s="174" t="s">
        <v>1746</v>
      </c>
      <c r="C51" s="190" t="s">
        <v>1747</v>
      </c>
      <c r="D51" s="175" t="s">
        <v>397</v>
      </c>
      <c r="E51" s="176">
        <v>249</v>
      </c>
      <c r="F51" s="177"/>
      <c r="G51" s="178">
        <f>ROUND(E51*F51,2)</f>
        <v>0</v>
      </c>
      <c r="H51" s="177"/>
      <c r="I51" s="178">
        <f>ROUND(E51*H51,2)</f>
        <v>0</v>
      </c>
      <c r="J51" s="177"/>
      <c r="K51" s="178">
        <f>ROUND(E51*J51,2)</f>
        <v>0</v>
      </c>
      <c r="L51" s="178">
        <v>21</v>
      </c>
      <c r="M51" s="178">
        <f>G51*(1+L51/100)</f>
        <v>0</v>
      </c>
      <c r="N51" s="176">
        <v>3.0000000000000001E-5</v>
      </c>
      <c r="O51" s="176">
        <f>ROUND(E51*N51,2)</f>
        <v>0.01</v>
      </c>
      <c r="P51" s="176">
        <v>0</v>
      </c>
      <c r="Q51" s="176">
        <f>ROUND(E51*P51,2)</f>
        <v>0</v>
      </c>
      <c r="R51" s="178" t="s">
        <v>1001</v>
      </c>
      <c r="S51" s="178" t="s">
        <v>266</v>
      </c>
      <c r="T51" s="179" t="s">
        <v>266</v>
      </c>
      <c r="U51" s="157">
        <v>0.33367000000000002</v>
      </c>
      <c r="V51" s="157">
        <f>ROUND(E51*U51,2)</f>
        <v>83.08</v>
      </c>
      <c r="W51" s="157"/>
      <c r="X51" s="157" t="s">
        <v>984</v>
      </c>
      <c r="Y51" s="157" t="s">
        <v>269</v>
      </c>
      <c r="Z51" s="146"/>
      <c r="AA51" s="146"/>
      <c r="AB51" s="146"/>
      <c r="AC51" s="146"/>
      <c r="AD51" s="146"/>
      <c r="AE51" s="146"/>
      <c r="AF51" s="146"/>
      <c r="AG51" s="146" t="s">
        <v>985</v>
      </c>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ht="22.5" outlineLevel="2">
      <c r="A52" s="153"/>
      <c r="B52" s="154"/>
      <c r="C52" s="293" t="s">
        <v>1743</v>
      </c>
      <c r="D52" s="294"/>
      <c r="E52" s="294"/>
      <c r="F52" s="294"/>
      <c r="G52" s="294"/>
      <c r="H52" s="157"/>
      <c r="I52" s="157"/>
      <c r="J52" s="157"/>
      <c r="K52" s="157"/>
      <c r="L52" s="157"/>
      <c r="M52" s="157"/>
      <c r="N52" s="156"/>
      <c r="O52" s="156"/>
      <c r="P52" s="156"/>
      <c r="Q52" s="156"/>
      <c r="R52" s="157"/>
      <c r="S52" s="157"/>
      <c r="T52" s="157"/>
      <c r="U52" s="157"/>
      <c r="V52" s="157"/>
      <c r="W52" s="157"/>
      <c r="X52" s="157"/>
      <c r="Y52" s="157"/>
      <c r="Z52" s="146"/>
      <c r="AA52" s="146"/>
      <c r="AB52" s="146"/>
      <c r="AC52" s="146"/>
      <c r="AD52" s="146"/>
      <c r="AE52" s="146"/>
      <c r="AF52" s="146"/>
      <c r="AG52" s="146" t="s">
        <v>315</v>
      </c>
      <c r="AH52" s="146"/>
      <c r="AI52" s="146"/>
      <c r="AJ52" s="146"/>
      <c r="AK52" s="146"/>
      <c r="AL52" s="146"/>
      <c r="AM52" s="146"/>
      <c r="AN52" s="146"/>
      <c r="AO52" s="146"/>
      <c r="AP52" s="146"/>
      <c r="AQ52" s="146"/>
      <c r="AR52" s="146"/>
      <c r="AS52" s="146"/>
      <c r="AT52" s="146"/>
      <c r="AU52" s="146"/>
      <c r="AV52" s="146"/>
      <c r="AW52" s="146"/>
      <c r="AX52" s="146"/>
      <c r="AY52" s="146"/>
      <c r="AZ52" s="146"/>
      <c r="BA52" s="187" t="str">
        <f>C52</f>
        <v>vč. urovnání ornice, naložení na skládce, vodorovným přemístěním ornice na místo rozprostření, založení trávníku osetím a dodávky travního semene.</v>
      </c>
      <c r="BB52" s="146"/>
      <c r="BC52" s="146"/>
      <c r="BD52" s="146"/>
      <c r="BE52" s="146"/>
      <c r="BF52" s="146"/>
      <c r="BG52" s="146"/>
      <c r="BH52" s="146"/>
    </row>
    <row r="53" spans="1:60" outlineLevel="2">
      <c r="A53" s="153"/>
      <c r="B53" s="154"/>
      <c r="C53" s="291" t="s">
        <v>1744</v>
      </c>
      <c r="D53" s="292"/>
      <c r="E53" s="292"/>
      <c r="F53" s="292"/>
      <c r="G53" s="292"/>
      <c r="H53" s="157"/>
      <c r="I53" s="157"/>
      <c r="J53" s="157"/>
      <c r="K53" s="157"/>
      <c r="L53" s="157"/>
      <c r="M53" s="157"/>
      <c r="N53" s="156"/>
      <c r="O53" s="156"/>
      <c r="P53" s="156"/>
      <c r="Q53" s="156"/>
      <c r="R53" s="157"/>
      <c r="S53" s="157"/>
      <c r="T53" s="157"/>
      <c r="U53" s="157"/>
      <c r="V53" s="157"/>
      <c r="W53" s="157"/>
      <c r="X53" s="157"/>
      <c r="Y53" s="157"/>
      <c r="Z53" s="146"/>
      <c r="AA53" s="146"/>
      <c r="AB53" s="146"/>
      <c r="AC53" s="146"/>
      <c r="AD53" s="146"/>
      <c r="AE53" s="146"/>
      <c r="AF53" s="146"/>
      <c r="AG53" s="146" t="s">
        <v>278</v>
      </c>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outlineLevel="2">
      <c r="A54" s="153"/>
      <c r="B54" s="154"/>
      <c r="C54" s="196" t="s">
        <v>1748</v>
      </c>
      <c r="D54" s="194"/>
      <c r="E54" s="195">
        <v>249</v>
      </c>
      <c r="F54" s="157"/>
      <c r="G54" s="157"/>
      <c r="H54" s="157"/>
      <c r="I54" s="157"/>
      <c r="J54" s="157"/>
      <c r="K54" s="157"/>
      <c r="L54" s="157"/>
      <c r="M54" s="157"/>
      <c r="N54" s="156"/>
      <c r="O54" s="156"/>
      <c r="P54" s="156"/>
      <c r="Q54" s="156"/>
      <c r="R54" s="157"/>
      <c r="S54" s="157"/>
      <c r="T54" s="157"/>
      <c r="U54" s="157"/>
      <c r="V54" s="157"/>
      <c r="W54" s="157"/>
      <c r="X54" s="157"/>
      <c r="Y54" s="157"/>
      <c r="Z54" s="146"/>
      <c r="AA54" s="146"/>
      <c r="AB54" s="146"/>
      <c r="AC54" s="146"/>
      <c r="AD54" s="146"/>
      <c r="AE54" s="146"/>
      <c r="AF54" s="146"/>
      <c r="AG54" s="146" t="s">
        <v>317</v>
      </c>
      <c r="AH54" s="146">
        <v>0</v>
      </c>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row>
    <row r="55" spans="1:60">
      <c r="A55" s="163" t="s">
        <v>261</v>
      </c>
      <c r="B55" s="164" t="s">
        <v>140</v>
      </c>
      <c r="C55" s="188" t="s">
        <v>142</v>
      </c>
      <c r="D55" s="165"/>
      <c r="E55" s="166"/>
      <c r="F55" s="167"/>
      <c r="G55" s="167">
        <f>SUMIF(AG56:AG65,"&lt;&gt;NOR",G56:G65)</f>
        <v>0</v>
      </c>
      <c r="H55" s="167"/>
      <c r="I55" s="167">
        <f>SUM(I56:I65)</f>
        <v>0</v>
      </c>
      <c r="J55" s="167"/>
      <c r="K55" s="167">
        <f>SUM(K56:K65)</f>
        <v>0</v>
      </c>
      <c r="L55" s="167"/>
      <c r="M55" s="167">
        <f>SUM(M56:M65)</f>
        <v>0</v>
      </c>
      <c r="N55" s="166"/>
      <c r="O55" s="166">
        <f>SUM(O56:O65)</f>
        <v>17.420000000000002</v>
      </c>
      <c r="P55" s="166"/>
      <c r="Q55" s="166">
        <f>SUM(Q56:Q65)</f>
        <v>0</v>
      </c>
      <c r="R55" s="167"/>
      <c r="S55" s="167"/>
      <c r="T55" s="168"/>
      <c r="U55" s="162"/>
      <c r="V55" s="162">
        <f>SUM(V56:V65)</f>
        <v>129.87</v>
      </c>
      <c r="W55" s="162"/>
      <c r="X55" s="162"/>
      <c r="Y55" s="162"/>
      <c r="AG55" t="s">
        <v>262</v>
      </c>
    </row>
    <row r="56" spans="1:60" ht="22.5" outlineLevel="1">
      <c r="A56" s="173">
        <v>17</v>
      </c>
      <c r="B56" s="174" t="s">
        <v>401</v>
      </c>
      <c r="C56" s="190" t="s">
        <v>402</v>
      </c>
      <c r="D56" s="175" t="s">
        <v>397</v>
      </c>
      <c r="E56" s="176">
        <v>515</v>
      </c>
      <c r="F56" s="177"/>
      <c r="G56" s="178">
        <f>ROUND(E56*F56,2)</f>
        <v>0</v>
      </c>
      <c r="H56" s="177"/>
      <c r="I56" s="178">
        <f>ROUND(E56*H56,2)</f>
        <v>0</v>
      </c>
      <c r="J56" s="177"/>
      <c r="K56" s="178">
        <f>ROUND(E56*J56,2)</f>
        <v>0</v>
      </c>
      <c r="L56" s="178">
        <v>21</v>
      </c>
      <c r="M56" s="178">
        <f>G56*(1+L56/100)</f>
        <v>0</v>
      </c>
      <c r="N56" s="176">
        <v>0</v>
      </c>
      <c r="O56" s="176">
        <f>ROUND(E56*N56,2)</f>
        <v>0</v>
      </c>
      <c r="P56" s="176">
        <v>0</v>
      </c>
      <c r="Q56" s="176">
        <f>ROUND(E56*P56,2)</f>
        <v>0</v>
      </c>
      <c r="R56" s="178" t="s">
        <v>311</v>
      </c>
      <c r="S56" s="178" t="s">
        <v>266</v>
      </c>
      <c r="T56" s="179" t="s">
        <v>266</v>
      </c>
      <c r="U56" s="157">
        <v>0.15</v>
      </c>
      <c r="V56" s="157">
        <f>ROUND(E56*U56,2)</f>
        <v>77.25</v>
      </c>
      <c r="W56" s="157"/>
      <c r="X56" s="157" t="s">
        <v>312</v>
      </c>
      <c r="Y56" s="157" t="s">
        <v>269</v>
      </c>
      <c r="Z56" s="146"/>
      <c r="AA56" s="146"/>
      <c r="AB56" s="146"/>
      <c r="AC56" s="146"/>
      <c r="AD56" s="146"/>
      <c r="AE56" s="146"/>
      <c r="AF56" s="146"/>
      <c r="AG56" s="146" t="s">
        <v>313</v>
      </c>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outlineLevel="2">
      <c r="A57" s="153"/>
      <c r="B57" s="154"/>
      <c r="C57" s="293" t="s">
        <v>403</v>
      </c>
      <c r="D57" s="294"/>
      <c r="E57" s="294"/>
      <c r="F57" s="294"/>
      <c r="G57" s="294"/>
      <c r="H57" s="157"/>
      <c r="I57" s="157"/>
      <c r="J57" s="157"/>
      <c r="K57" s="157"/>
      <c r="L57" s="157"/>
      <c r="M57" s="157"/>
      <c r="N57" s="156"/>
      <c r="O57" s="156"/>
      <c r="P57" s="156"/>
      <c r="Q57" s="156"/>
      <c r="R57" s="157"/>
      <c r="S57" s="157"/>
      <c r="T57" s="157"/>
      <c r="U57" s="157"/>
      <c r="V57" s="157"/>
      <c r="W57" s="157"/>
      <c r="X57" s="157"/>
      <c r="Y57" s="157"/>
      <c r="Z57" s="146"/>
      <c r="AA57" s="146"/>
      <c r="AB57" s="146"/>
      <c r="AC57" s="146"/>
      <c r="AD57" s="146"/>
      <c r="AE57" s="146"/>
      <c r="AF57" s="146"/>
      <c r="AG57" s="146" t="s">
        <v>315</v>
      </c>
      <c r="AH57" s="146"/>
      <c r="AI57" s="146"/>
      <c r="AJ57" s="146"/>
      <c r="AK57" s="146"/>
      <c r="AL57" s="146"/>
      <c r="AM57" s="146"/>
      <c r="AN57" s="146"/>
      <c r="AO57" s="146"/>
      <c r="AP57" s="146"/>
      <c r="AQ57" s="146"/>
      <c r="AR57" s="146"/>
      <c r="AS57" s="146"/>
      <c r="AT57" s="146"/>
      <c r="AU57" s="146"/>
      <c r="AV57" s="146"/>
      <c r="AW57" s="146"/>
      <c r="AX57" s="146"/>
      <c r="AY57" s="146"/>
      <c r="AZ57" s="146"/>
      <c r="BA57" s="187" t="str">
        <f>C57</f>
        <v>z rostlé horniny tř.1 - 4 pod násypy z hornin soudržných do 92% PS a hornin nesoudržných sypkých relativní ulehlosti I(d) do 0,8</v>
      </c>
      <c r="BB57" s="146"/>
      <c r="BC57" s="146"/>
      <c r="BD57" s="146"/>
      <c r="BE57" s="146"/>
      <c r="BF57" s="146"/>
      <c r="BG57" s="146"/>
      <c r="BH57" s="146"/>
    </row>
    <row r="58" spans="1:60" outlineLevel="2">
      <c r="A58" s="153"/>
      <c r="B58" s="154"/>
      <c r="C58" s="196" t="s">
        <v>1749</v>
      </c>
      <c r="D58" s="194"/>
      <c r="E58" s="195">
        <v>515</v>
      </c>
      <c r="F58" s="157"/>
      <c r="G58" s="157"/>
      <c r="H58" s="157"/>
      <c r="I58" s="157"/>
      <c r="J58" s="157"/>
      <c r="K58" s="157"/>
      <c r="L58" s="157"/>
      <c r="M58" s="157"/>
      <c r="N58" s="156"/>
      <c r="O58" s="156"/>
      <c r="P58" s="156"/>
      <c r="Q58" s="156"/>
      <c r="R58" s="157"/>
      <c r="S58" s="157"/>
      <c r="T58" s="157"/>
      <c r="U58" s="157"/>
      <c r="V58" s="157"/>
      <c r="W58" s="157"/>
      <c r="X58" s="157"/>
      <c r="Y58" s="157"/>
      <c r="Z58" s="146"/>
      <c r="AA58" s="146"/>
      <c r="AB58" s="146"/>
      <c r="AC58" s="146"/>
      <c r="AD58" s="146"/>
      <c r="AE58" s="146"/>
      <c r="AF58" s="146"/>
      <c r="AG58" s="146" t="s">
        <v>317</v>
      </c>
      <c r="AH58" s="146">
        <v>0</v>
      </c>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row>
    <row r="59" spans="1:60" outlineLevel="1">
      <c r="A59" s="173">
        <v>18</v>
      </c>
      <c r="B59" s="174" t="s">
        <v>1750</v>
      </c>
      <c r="C59" s="190" t="s">
        <v>1751</v>
      </c>
      <c r="D59" s="175" t="s">
        <v>310</v>
      </c>
      <c r="E59" s="176">
        <v>6.8176500000000004</v>
      </c>
      <c r="F59" s="177"/>
      <c r="G59" s="178">
        <f>ROUND(E59*F59,2)</f>
        <v>0</v>
      </c>
      <c r="H59" s="177"/>
      <c r="I59" s="178">
        <f>ROUND(E59*H59,2)</f>
        <v>0</v>
      </c>
      <c r="J59" s="177"/>
      <c r="K59" s="178">
        <f>ROUND(E59*J59,2)</f>
        <v>0</v>
      </c>
      <c r="L59" s="178">
        <v>21</v>
      </c>
      <c r="M59" s="178">
        <f>G59*(1+L59/100)</f>
        <v>0</v>
      </c>
      <c r="N59" s="176">
        <v>2.5249999999999999</v>
      </c>
      <c r="O59" s="176">
        <f>ROUND(E59*N59,2)</f>
        <v>17.21</v>
      </c>
      <c r="P59" s="176">
        <v>0</v>
      </c>
      <c r="Q59" s="176">
        <f>ROUND(E59*P59,2)</f>
        <v>0</v>
      </c>
      <c r="R59" s="178" t="s">
        <v>412</v>
      </c>
      <c r="S59" s="178" t="s">
        <v>266</v>
      </c>
      <c r="T59" s="179" t="s">
        <v>266</v>
      </c>
      <c r="U59" s="157">
        <v>0.47699999999999998</v>
      </c>
      <c r="V59" s="157">
        <f>ROUND(E59*U59,2)</f>
        <v>3.25</v>
      </c>
      <c r="W59" s="157"/>
      <c r="X59" s="157" t="s">
        <v>312</v>
      </c>
      <c r="Y59" s="157" t="s">
        <v>269</v>
      </c>
      <c r="Z59" s="146"/>
      <c r="AA59" s="146"/>
      <c r="AB59" s="146"/>
      <c r="AC59" s="146"/>
      <c r="AD59" s="146"/>
      <c r="AE59" s="146"/>
      <c r="AF59" s="146"/>
      <c r="AG59" s="146" t="s">
        <v>313</v>
      </c>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outlineLevel="2">
      <c r="A60" s="153"/>
      <c r="B60" s="154"/>
      <c r="C60" s="196" t="s">
        <v>1752</v>
      </c>
      <c r="D60" s="194"/>
      <c r="E60" s="195">
        <v>4.2839700000000001</v>
      </c>
      <c r="F60" s="157"/>
      <c r="G60" s="157"/>
      <c r="H60" s="157"/>
      <c r="I60" s="157"/>
      <c r="J60" s="157"/>
      <c r="K60" s="157"/>
      <c r="L60" s="157"/>
      <c r="M60" s="157"/>
      <c r="N60" s="156"/>
      <c r="O60" s="156"/>
      <c r="P60" s="156"/>
      <c r="Q60" s="156"/>
      <c r="R60" s="157"/>
      <c r="S60" s="157"/>
      <c r="T60" s="157"/>
      <c r="U60" s="157"/>
      <c r="V60" s="157"/>
      <c r="W60" s="157"/>
      <c r="X60" s="157"/>
      <c r="Y60" s="157"/>
      <c r="Z60" s="146"/>
      <c r="AA60" s="146"/>
      <c r="AB60" s="146"/>
      <c r="AC60" s="146"/>
      <c r="AD60" s="146"/>
      <c r="AE60" s="146"/>
      <c r="AF60" s="146"/>
      <c r="AG60" s="146" t="s">
        <v>317</v>
      </c>
      <c r="AH60" s="146">
        <v>0</v>
      </c>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row>
    <row r="61" spans="1:60" outlineLevel="3">
      <c r="A61" s="153"/>
      <c r="B61" s="154"/>
      <c r="C61" s="196" t="s">
        <v>1753</v>
      </c>
      <c r="D61" s="194"/>
      <c r="E61" s="195">
        <v>2.5336799999999999</v>
      </c>
      <c r="F61" s="157"/>
      <c r="G61" s="157"/>
      <c r="H61" s="157"/>
      <c r="I61" s="157"/>
      <c r="J61" s="157"/>
      <c r="K61" s="157"/>
      <c r="L61" s="157"/>
      <c r="M61" s="157"/>
      <c r="N61" s="156"/>
      <c r="O61" s="156"/>
      <c r="P61" s="156"/>
      <c r="Q61" s="156"/>
      <c r="R61" s="157"/>
      <c r="S61" s="157"/>
      <c r="T61" s="157"/>
      <c r="U61" s="157"/>
      <c r="V61" s="157"/>
      <c r="W61" s="157"/>
      <c r="X61" s="157"/>
      <c r="Y61" s="157"/>
      <c r="Z61" s="146"/>
      <c r="AA61" s="146"/>
      <c r="AB61" s="146"/>
      <c r="AC61" s="146"/>
      <c r="AD61" s="146"/>
      <c r="AE61" s="146"/>
      <c r="AF61" s="146"/>
      <c r="AG61" s="146" t="s">
        <v>317</v>
      </c>
      <c r="AH61" s="146">
        <v>0</v>
      </c>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row>
    <row r="62" spans="1:60" ht="22.5" outlineLevel="1">
      <c r="A62" s="173">
        <v>19</v>
      </c>
      <c r="B62" s="174" t="s">
        <v>1754</v>
      </c>
      <c r="C62" s="190" t="s">
        <v>1755</v>
      </c>
      <c r="D62" s="175" t="s">
        <v>682</v>
      </c>
      <c r="E62" s="176">
        <v>97</v>
      </c>
      <c r="F62" s="177"/>
      <c r="G62" s="178">
        <f>ROUND(E62*F62,2)</f>
        <v>0</v>
      </c>
      <c r="H62" s="177"/>
      <c r="I62" s="178">
        <f>ROUND(E62*H62,2)</f>
        <v>0</v>
      </c>
      <c r="J62" s="177"/>
      <c r="K62" s="178">
        <f>ROUND(E62*J62,2)</f>
        <v>0</v>
      </c>
      <c r="L62" s="178">
        <v>21</v>
      </c>
      <c r="M62" s="178">
        <f>G62*(1+L62/100)</f>
        <v>0</v>
      </c>
      <c r="N62" s="176">
        <v>2.1800000000000001E-3</v>
      </c>
      <c r="O62" s="176">
        <f>ROUND(E62*N62,2)</f>
        <v>0.21</v>
      </c>
      <c r="P62" s="176">
        <v>0</v>
      </c>
      <c r="Q62" s="176">
        <f>ROUND(E62*P62,2)</f>
        <v>0</v>
      </c>
      <c r="R62" s="178" t="s">
        <v>690</v>
      </c>
      <c r="S62" s="178" t="s">
        <v>266</v>
      </c>
      <c r="T62" s="179" t="s">
        <v>266</v>
      </c>
      <c r="U62" s="157">
        <v>0.50900000000000001</v>
      </c>
      <c r="V62" s="157">
        <f>ROUND(E62*U62,2)</f>
        <v>49.37</v>
      </c>
      <c r="W62" s="157"/>
      <c r="X62" s="157" t="s">
        <v>312</v>
      </c>
      <c r="Y62" s="157" t="s">
        <v>269</v>
      </c>
      <c r="Z62" s="146"/>
      <c r="AA62" s="146"/>
      <c r="AB62" s="146"/>
      <c r="AC62" s="146"/>
      <c r="AD62" s="146"/>
      <c r="AE62" s="146"/>
      <c r="AF62" s="146"/>
      <c r="AG62" s="146" t="s">
        <v>313</v>
      </c>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row>
    <row r="63" spans="1:60" outlineLevel="2">
      <c r="A63" s="153"/>
      <c r="B63" s="154"/>
      <c r="C63" s="293" t="s">
        <v>1756</v>
      </c>
      <c r="D63" s="294"/>
      <c r="E63" s="294"/>
      <c r="F63" s="294"/>
      <c r="G63" s="294"/>
      <c r="H63" s="157"/>
      <c r="I63" s="157"/>
      <c r="J63" s="157"/>
      <c r="K63" s="157"/>
      <c r="L63" s="157"/>
      <c r="M63" s="157"/>
      <c r="N63" s="156"/>
      <c r="O63" s="156"/>
      <c r="P63" s="156"/>
      <c r="Q63" s="156"/>
      <c r="R63" s="157"/>
      <c r="S63" s="157"/>
      <c r="T63" s="157"/>
      <c r="U63" s="157"/>
      <c r="V63" s="157"/>
      <c r="W63" s="157"/>
      <c r="X63" s="157"/>
      <c r="Y63" s="157"/>
      <c r="Z63" s="146"/>
      <c r="AA63" s="146"/>
      <c r="AB63" s="146"/>
      <c r="AC63" s="146"/>
      <c r="AD63" s="146"/>
      <c r="AE63" s="146"/>
      <c r="AF63" s="146"/>
      <c r="AG63" s="146" t="s">
        <v>315</v>
      </c>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row>
    <row r="64" spans="1:60" outlineLevel="2">
      <c r="A64" s="153"/>
      <c r="B64" s="154"/>
      <c r="C64" s="196" t="s">
        <v>1757</v>
      </c>
      <c r="D64" s="194"/>
      <c r="E64" s="195">
        <v>63</v>
      </c>
      <c r="F64" s="157"/>
      <c r="G64" s="157"/>
      <c r="H64" s="157"/>
      <c r="I64" s="157"/>
      <c r="J64" s="157"/>
      <c r="K64" s="157"/>
      <c r="L64" s="157"/>
      <c r="M64" s="157"/>
      <c r="N64" s="156"/>
      <c r="O64" s="156"/>
      <c r="P64" s="156"/>
      <c r="Q64" s="156"/>
      <c r="R64" s="157"/>
      <c r="S64" s="157"/>
      <c r="T64" s="157"/>
      <c r="U64" s="157"/>
      <c r="V64" s="157"/>
      <c r="W64" s="157"/>
      <c r="X64" s="157"/>
      <c r="Y64" s="157"/>
      <c r="Z64" s="146"/>
      <c r="AA64" s="146"/>
      <c r="AB64" s="146"/>
      <c r="AC64" s="146"/>
      <c r="AD64" s="146"/>
      <c r="AE64" s="146"/>
      <c r="AF64" s="146"/>
      <c r="AG64" s="146" t="s">
        <v>317</v>
      </c>
      <c r="AH64" s="146">
        <v>0</v>
      </c>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row>
    <row r="65" spans="1:60" outlineLevel="3">
      <c r="A65" s="153"/>
      <c r="B65" s="154"/>
      <c r="C65" s="196" t="s">
        <v>1758</v>
      </c>
      <c r="D65" s="194"/>
      <c r="E65" s="195">
        <v>34</v>
      </c>
      <c r="F65" s="157"/>
      <c r="G65" s="157"/>
      <c r="H65" s="157"/>
      <c r="I65" s="157"/>
      <c r="J65" s="157"/>
      <c r="K65" s="157"/>
      <c r="L65" s="157"/>
      <c r="M65" s="157"/>
      <c r="N65" s="156"/>
      <c r="O65" s="156"/>
      <c r="P65" s="156"/>
      <c r="Q65" s="156"/>
      <c r="R65" s="157"/>
      <c r="S65" s="157"/>
      <c r="T65" s="157"/>
      <c r="U65" s="157"/>
      <c r="V65" s="157"/>
      <c r="W65" s="157"/>
      <c r="X65" s="157"/>
      <c r="Y65" s="157"/>
      <c r="Z65" s="146"/>
      <c r="AA65" s="146"/>
      <c r="AB65" s="146"/>
      <c r="AC65" s="146"/>
      <c r="AD65" s="146"/>
      <c r="AE65" s="146"/>
      <c r="AF65" s="146"/>
      <c r="AG65" s="146" t="s">
        <v>317</v>
      </c>
      <c r="AH65" s="146">
        <v>0</v>
      </c>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row>
    <row r="66" spans="1:60">
      <c r="A66" s="163" t="s">
        <v>261</v>
      </c>
      <c r="B66" s="164" t="s">
        <v>145</v>
      </c>
      <c r="C66" s="188" t="s">
        <v>147</v>
      </c>
      <c r="D66" s="165"/>
      <c r="E66" s="166"/>
      <c r="F66" s="167"/>
      <c r="G66" s="167">
        <f>SUMIF(AG67:AG72,"&lt;&gt;NOR",G67:G72)</f>
        <v>0</v>
      </c>
      <c r="H66" s="167"/>
      <c r="I66" s="167">
        <f>SUM(I67:I72)</f>
        <v>0</v>
      </c>
      <c r="J66" s="167"/>
      <c r="K66" s="167">
        <f>SUM(K67:K72)</f>
        <v>0</v>
      </c>
      <c r="L66" s="167"/>
      <c r="M66" s="167">
        <f>SUM(M67:M72)</f>
        <v>0</v>
      </c>
      <c r="N66" s="166"/>
      <c r="O66" s="166">
        <f>SUM(O67:O72)</f>
        <v>0.45</v>
      </c>
      <c r="P66" s="166"/>
      <c r="Q66" s="166">
        <f>SUM(Q67:Q72)</f>
        <v>0</v>
      </c>
      <c r="R66" s="167"/>
      <c r="S66" s="167"/>
      <c r="T66" s="168"/>
      <c r="U66" s="162"/>
      <c r="V66" s="162">
        <f>SUM(V67:V72)</f>
        <v>42.68</v>
      </c>
      <c r="W66" s="162"/>
      <c r="X66" s="162"/>
      <c r="Y66" s="162"/>
      <c r="AG66" t="s">
        <v>262</v>
      </c>
    </row>
    <row r="67" spans="1:60" ht="22.5" outlineLevel="1">
      <c r="A67" s="173">
        <v>20</v>
      </c>
      <c r="B67" s="174" t="s">
        <v>1759</v>
      </c>
      <c r="C67" s="190" t="s">
        <v>1760</v>
      </c>
      <c r="D67" s="175" t="s">
        <v>682</v>
      </c>
      <c r="E67" s="176">
        <v>97</v>
      </c>
      <c r="F67" s="177"/>
      <c r="G67" s="178">
        <f>ROUND(E67*F67,2)</f>
        <v>0</v>
      </c>
      <c r="H67" s="177"/>
      <c r="I67" s="178">
        <f>ROUND(E67*H67,2)</f>
        <v>0</v>
      </c>
      <c r="J67" s="177"/>
      <c r="K67" s="178">
        <f>ROUND(E67*J67,2)</f>
        <v>0</v>
      </c>
      <c r="L67" s="178">
        <v>21</v>
      </c>
      <c r="M67" s="178">
        <f>G67*(1+L67/100)</f>
        <v>0</v>
      </c>
      <c r="N67" s="176">
        <v>4.6800000000000001E-3</v>
      </c>
      <c r="O67" s="176">
        <f>ROUND(E67*N67,2)</f>
        <v>0.45</v>
      </c>
      <c r="P67" s="176">
        <v>0</v>
      </c>
      <c r="Q67" s="176">
        <f>ROUND(E67*P67,2)</f>
        <v>0</v>
      </c>
      <c r="R67" s="178" t="s">
        <v>690</v>
      </c>
      <c r="S67" s="178" t="s">
        <v>266</v>
      </c>
      <c r="T67" s="179" t="s">
        <v>266</v>
      </c>
      <c r="U67" s="157">
        <v>0.44</v>
      </c>
      <c r="V67" s="157">
        <f>ROUND(E67*U67,2)</f>
        <v>42.68</v>
      </c>
      <c r="W67" s="157"/>
      <c r="X67" s="157" t="s">
        <v>312</v>
      </c>
      <c r="Y67" s="157" t="s">
        <v>269</v>
      </c>
      <c r="Z67" s="146"/>
      <c r="AA67" s="146"/>
      <c r="AB67" s="146"/>
      <c r="AC67" s="146"/>
      <c r="AD67" s="146"/>
      <c r="AE67" s="146"/>
      <c r="AF67" s="146"/>
      <c r="AG67" s="146" t="s">
        <v>313</v>
      </c>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row>
    <row r="68" spans="1:60" outlineLevel="2">
      <c r="A68" s="153"/>
      <c r="B68" s="154"/>
      <c r="C68" s="293" t="s">
        <v>1761</v>
      </c>
      <c r="D68" s="294"/>
      <c r="E68" s="294"/>
      <c r="F68" s="294"/>
      <c r="G68" s="294"/>
      <c r="H68" s="157"/>
      <c r="I68" s="157"/>
      <c r="J68" s="157"/>
      <c r="K68" s="157"/>
      <c r="L68" s="157"/>
      <c r="M68" s="157"/>
      <c r="N68" s="156"/>
      <c r="O68" s="156"/>
      <c r="P68" s="156"/>
      <c r="Q68" s="156"/>
      <c r="R68" s="157"/>
      <c r="S68" s="157"/>
      <c r="T68" s="157"/>
      <c r="U68" s="157"/>
      <c r="V68" s="157"/>
      <c r="W68" s="157"/>
      <c r="X68" s="157"/>
      <c r="Y68" s="157"/>
      <c r="Z68" s="146"/>
      <c r="AA68" s="146"/>
      <c r="AB68" s="146"/>
      <c r="AC68" s="146"/>
      <c r="AD68" s="146"/>
      <c r="AE68" s="146"/>
      <c r="AF68" s="146"/>
      <c r="AG68" s="146" t="s">
        <v>315</v>
      </c>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row>
    <row r="69" spans="1:60" outlineLevel="2">
      <c r="A69" s="153"/>
      <c r="B69" s="154"/>
      <c r="C69" s="196" t="s">
        <v>1762</v>
      </c>
      <c r="D69" s="194"/>
      <c r="E69" s="195">
        <v>43</v>
      </c>
      <c r="F69" s="157"/>
      <c r="G69" s="157"/>
      <c r="H69" s="157"/>
      <c r="I69" s="157"/>
      <c r="J69" s="157"/>
      <c r="K69" s="157"/>
      <c r="L69" s="157"/>
      <c r="M69" s="157"/>
      <c r="N69" s="156"/>
      <c r="O69" s="156"/>
      <c r="P69" s="156"/>
      <c r="Q69" s="156"/>
      <c r="R69" s="157"/>
      <c r="S69" s="157"/>
      <c r="T69" s="157"/>
      <c r="U69" s="157"/>
      <c r="V69" s="157"/>
      <c r="W69" s="157"/>
      <c r="X69" s="157"/>
      <c r="Y69" s="157"/>
      <c r="Z69" s="146"/>
      <c r="AA69" s="146"/>
      <c r="AB69" s="146"/>
      <c r="AC69" s="146"/>
      <c r="AD69" s="146"/>
      <c r="AE69" s="146"/>
      <c r="AF69" s="146"/>
      <c r="AG69" s="146" t="s">
        <v>317</v>
      </c>
      <c r="AH69" s="146">
        <v>0</v>
      </c>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row>
    <row r="70" spans="1:60" outlineLevel="3">
      <c r="A70" s="153"/>
      <c r="B70" s="154"/>
      <c r="C70" s="196" t="s">
        <v>1763</v>
      </c>
      <c r="D70" s="194"/>
      <c r="E70" s="195">
        <v>20</v>
      </c>
      <c r="F70" s="157"/>
      <c r="G70" s="157"/>
      <c r="H70" s="157"/>
      <c r="I70" s="157"/>
      <c r="J70" s="157"/>
      <c r="K70" s="157"/>
      <c r="L70" s="157"/>
      <c r="M70" s="157"/>
      <c r="N70" s="156"/>
      <c r="O70" s="156"/>
      <c r="P70" s="156"/>
      <c r="Q70" s="156"/>
      <c r="R70" s="157"/>
      <c r="S70" s="157"/>
      <c r="T70" s="157"/>
      <c r="U70" s="157"/>
      <c r="V70" s="157"/>
      <c r="W70" s="157"/>
      <c r="X70" s="157"/>
      <c r="Y70" s="157"/>
      <c r="Z70" s="146"/>
      <c r="AA70" s="146"/>
      <c r="AB70" s="146"/>
      <c r="AC70" s="146"/>
      <c r="AD70" s="146"/>
      <c r="AE70" s="146"/>
      <c r="AF70" s="146"/>
      <c r="AG70" s="146" t="s">
        <v>317</v>
      </c>
      <c r="AH70" s="146">
        <v>0</v>
      </c>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row>
    <row r="71" spans="1:60" outlineLevel="3">
      <c r="A71" s="153"/>
      <c r="B71" s="154"/>
      <c r="C71" s="196" t="s">
        <v>1764</v>
      </c>
      <c r="D71" s="194"/>
      <c r="E71" s="195">
        <v>26</v>
      </c>
      <c r="F71" s="157"/>
      <c r="G71" s="157"/>
      <c r="H71" s="157"/>
      <c r="I71" s="157"/>
      <c r="J71" s="157"/>
      <c r="K71" s="157"/>
      <c r="L71" s="157"/>
      <c r="M71" s="157"/>
      <c r="N71" s="156"/>
      <c r="O71" s="156"/>
      <c r="P71" s="156"/>
      <c r="Q71" s="156"/>
      <c r="R71" s="157"/>
      <c r="S71" s="157"/>
      <c r="T71" s="157"/>
      <c r="U71" s="157"/>
      <c r="V71" s="157"/>
      <c r="W71" s="157"/>
      <c r="X71" s="157"/>
      <c r="Y71" s="157"/>
      <c r="Z71" s="146"/>
      <c r="AA71" s="146"/>
      <c r="AB71" s="146"/>
      <c r="AC71" s="146"/>
      <c r="AD71" s="146"/>
      <c r="AE71" s="146"/>
      <c r="AF71" s="146"/>
      <c r="AG71" s="146" t="s">
        <v>317</v>
      </c>
      <c r="AH71" s="146">
        <v>0</v>
      </c>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row>
    <row r="72" spans="1:60" outlineLevel="3">
      <c r="A72" s="153"/>
      <c r="B72" s="154"/>
      <c r="C72" s="196" t="s">
        <v>1765</v>
      </c>
      <c r="D72" s="194"/>
      <c r="E72" s="195">
        <v>8</v>
      </c>
      <c r="F72" s="157"/>
      <c r="G72" s="157"/>
      <c r="H72" s="157"/>
      <c r="I72" s="157"/>
      <c r="J72" s="157"/>
      <c r="K72" s="157"/>
      <c r="L72" s="157"/>
      <c r="M72" s="157"/>
      <c r="N72" s="156"/>
      <c r="O72" s="156"/>
      <c r="P72" s="156"/>
      <c r="Q72" s="156"/>
      <c r="R72" s="157"/>
      <c r="S72" s="157"/>
      <c r="T72" s="157"/>
      <c r="U72" s="157"/>
      <c r="V72" s="157"/>
      <c r="W72" s="157"/>
      <c r="X72" s="157"/>
      <c r="Y72" s="157"/>
      <c r="Z72" s="146"/>
      <c r="AA72" s="146"/>
      <c r="AB72" s="146"/>
      <c r="AC72" s="146"/>
      <c r="AD72" s="146"/>
      <c r="AE72" s="146"/>
      <c r="AF72" s="146"/>
      <c r="AG72" s="146" t="s">
        <v>317</v>
      </c>
      <c r="AH72" s="146">
        <v>0</v>
      </c>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row>
    <row r="73" spans="1:60">
      <c r="A73" s="163" t="s">
        <v>261</v>
      </c>
      <c r="B73" s="164" t="s">
        <v>155</v>
      </c>
      <c r="C73" s="188" t="s">
        <v>157</v>
      </c>
      <c r="D73" s="165"/>
      <c r="E73" s="166"/>
      <c r="F73" s="167"/>
      <c r="G73" s="167">
        <f>SUMIF(AG74:AG82,"&lt;&gt;NOR",G74:G82)</f>
        <v>0</v>
      </c>
      <c r="H73" s="167"/>
      <c r="I73" s="167">
        <f>SUM(I74:I82)</f>
        <v>0</v>
      </c>
      <c r="J73" s="167"/>
      <c r="K73" s="167">
        <f>SUM(K74:K82)</f>
        <v>0</v>
      </c>
      <c r="L73" s="167"/>
      <c r="M73" s="167">
        <f>SUM(M74:M82)</f>
        <v>0</v>
      </c>
      <c r="N73" s="166"/>
      <c r="O73" s="166">
        <f>SUM(O74:O82)</f>
        <v>300.51</v>
      </c>
      <c r="P73" s="166"/>
      <c r="Q73" s="166">
        <f>SUM(Q74:Q82)</f>
        <v>0</v>
      </c>
      <c r="R73" s="167"/>
      <c r="S73" s="167"/>
      <c r="T73" s="168"/>
      <c r="U73" s="162"/>
      <c r="V73" s="162">
        <f>SUM(V74:V82)</f>
        <v>270.77000000000004</v>
      </c>
      <c r="W73" s="162"/>
      <c r="X73" s="162"/>
      <c r="Y73" s="162"/>
      <c r="AG73" t="s">
        <v>262</v>
      </c>
    </row>
    <row r="74" spans="1:60" ht="22.5" outlineLevel="1">
      <c r="A74" s="173">
        <v>21</v>
      </c>
      <c r="B74" s="174" t="s">
        <v>1766</v>
      </c>
      <c r="C74" s="190" t="s">
        <v>1767</v>
      </c>
      <c r="D74" s="175" t="s">
        <v>397</v>
      </c>
      <c r="E74" s="176">
        <v>515</v>
      </c>
      <c r="F74" s="177"/>
      <c r="G74" s="178">
        <f>ROUND(E74*F74,2)</f>
        <v>0</v>
      </c>
      <c r="H74" s="177"/>
      <c r="I74" s="178">
        <f>ROUND(E74*H74,2)</f>
        <v>0</v>
      </c>
      <c r="J74" s="177"/>
      <c r="K74" s="178">
        <f>ROUND(E74*J74,2)</f>
        <v>0</v>
      </c>
      <c r="L74" s="178">
        <v>21</v>
      </c>
      <c r="M74" s="178">
        <f>G74*(1+L74/100)</f>
        <v>0</v>
      </c>
      <c r="N74" s="176">
        <v>0.378</v>
      </c>
      <c r="O74" s="176">
        <f>ROUND(E74*N74,2)</f>
        <v>194.67</v>
      </c>
      <c r="P74" s="176">
        <v>0</v>
      </c>
      <c r="Q74" s="176">
        <f>ROUND(E74*P74,2)</f>
        <v>0</v>
      </c>
      <c r="R74" s="178" t="s">
        <v>750</v>
      </c>
      <c r="S74" s="178" t="s">
        <v>266</v>
      </c>
      <c r="T74" s="179" t="s">
        <v>266</v>
      </c>
      <c r="U74" s="157">
        <v>2.5999999999999999E-2</v>
      </c>
      <c r="V74" s="157">
        <f>ROUND(E74*U74,2)</f>
        <v>13.39</v>
      </c>
      <c r="W74" s="157"/>
      <c r="X74" s="157" t="s">
        <v>312</v>
      </c>
      <c r="Y74" s="157" t="s">
        <v>269</v>
      </c>
      <c r="Z74" s="146"/>
      <c r="AA74" s="146"/>
      <c r="AB74" s="146"/>
      <c r="AC74" s="146"/>
      <c r="AD74" s="146"/>
      <c r="AE74" s="146"/>
      <c r="AF74" s="146"/>
      <c r="AG74" s="146" t="s">
        <v>313</v>
      </c>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row>
    <row r="75" spans="1:60" outlineLevel="2">
      <c r="A75" s="153"/>
      <c r="B75" s="154"/>
      <c r="C75" s="196" t="s">
        <v>1749</v>
      </c>
      <c r="D75" s="194"/>
      <c r="E75" s="195">
        <v>515</v>
      </c>
      <c r="F75" s="157"/>
      <c r="G75" s="157"/>
      <c r="H75" s="157"/>
      <c r="I75" s="157"/>
      <c r="J75" s="157"/>
      <c r="K75" s="157"/>
      <c r="L75" s="157"/>
      <c r="M75" s="157"/>
      <c r="N75" s="156"/>
      <c r="O75" s="156"/>
      <c r="P75" s="156"/>
      <c r="Q75" s="156"/>
      <c r="R75" s="157"/>
      <c r="S75" s="157"/>
      <c r="T75" s="157"/>
      <c r="U75" s="157"/>
      <c r="V75" s="157"/>
      <c r="W75" s="157"/>
      <c r="X75" s="157"/>
      <c r="Y75" s="157"/>
      <c r="Z75" s="146"/>
      <c r="AA75" s="146"/>
      <c r="AB75" s="146"/>
      <c r="AC75" s="146"/>
      <c r="AD75" s="146"/>
      <c r="AE75" s="146"/>
      <c r="AF75" s="146"/>
      <c r="AG75" s="146" t="s">
        <v>317</v>
      </c>
      <c r="AH75" s="146">
        <v>0</v>
      </c>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row>
    <row r="76" spans="1:60" outlineLevel="1">
      <c r="A76" s="173">
        <v>22</v>
      </c>
      <c r="B76" s="174" t="s">
        <v>748</v>
      </c>
      <c r="C76" s="190" t="s">
        <v>749</v>
      </c>
      <c r="D76" s="175" t="s">
        <v>397</v>
      </c>
      <c r="E76" s="176">
        <v>515</v>
      </c>
      <c r="F76" s="177"/>
      <c r="G76" s="178">
        <f>ROUND(E76*F76,2)</f>
        <v>0</v>
      </c>
      <c r="H76" s="177"/>
      <c r="I76" s="178">
        <f>ROUND(E76*H76,2)</f>
        <v>0</v>
      </c>
      <c r="J76" s="177"/>
      <c r="K76" s="178">
        <f>ROUND(E76*J76,2)</f>
        <v>0</v>
      </c>
      <c r="L76" s="178">
        <v>21</v>
      </c>
      <c r="M76" s="178">
        <f>G76*(1+L76/100)</f>
        <v>0</v>
      </c>
      <c r="N76" s="176">
        <v>7.3899999999999993E-2</v>
      </c>
      <c r="O76" s="176">
        <f>ROUND(E76*N76,2)</f>
        <v>38.06</v>
      </c>
      <c r="P76" s="176">
        <v>0</v>
      </c>
      <c r="Q76" s="176">
        <f>ROUND(E76*P76,2)</f>
        <v>0</v>
      </c>
      <c r="R76" s="178" t="s">
        <v>750</v>
      </c>
      <c r="S76" s="178" t="s">
        <v>266</v>
      </c>
      <c r="T76" s="179" t="s">
        <v>266</v>
      </c>
      <c r="U76" s="157">
        <v>0.45200000000000001</v>
      </c>
      <c r="V76" s="157">
        <f>ROUND(E76*U76,2)</f>
        <v>232.78</v>
      </c>
      <c r="W76" s="157"/>
      <c r="X76" s="157" t="s">
        <v>312</v>
      </c>
      <c r="Y76" s="157" t="s">
        <v>269</v>
      </c>
      <c r="Z76" s="146"/>
      <c r="AA76" s="146"/>
      <c r="AB76" s="146"/>
      <c r="AC76" s="146"/>
      <c r="AD76" s="146"/>
      <c r="AE76" s="146"/>
      <c r="AF76" s="146"/>
      <c r="AG76" s="146" t="s">
        <v>313</v>
      </c>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row>
    <row r="77" spans="1:60" ht="22.5" outlineLevel="2">
      <c r="A77" s="153"/>
      <c r="B77" s="154"/>
      <c r="C77" s="293" t="s">
        <v>751</v>
      </c>
      <c r="D77" s="294"/>
      <c r="E77" s="294"/>
      <c r="F77" s="294"/>
      <c r="G77" s="294"/>
      <c r="H77" s="157"/>
      <c r="I77" s="157"/>
      <c r="J77" s="157"/>
      <c r="K77" s="157"/>
      <c r="L77" s="157"/>
      <c r="M77" s="157"/>
      <c r="N77" s="156"/>
      <c r="O77" s="156"/>
      <c r="P77" s="156"/>
      <c r="Q77" s="156"/>
      <c r="R77" s="157"/>
      <c r="S77" s="157"/>
      <c r="T77" s="157"/>
      <c r="U77" s="157"/>
      <c r="V77" s="157"/>
      <c r="W77" s="157"/>
      <c r="X77" s="157"/>
      <c r="Y77" s="157"/>
      <c r="Z77" s="146"/>
      <c r="AA77" s="146"/>
      <c r="AB77" s="146"/>
      <c r="AC77" s="146"/>
      <c r="AD77" s="146"/>
      <c r="AE77" s="146"/>
      <c r="AF77" s="146"/>
      <c r="AG77" s="146" t="s">
        <v>315</v>
      </c>
      <c r="AH77" s="146"/>
      <c r="AI77" s="146"/>
      <c r="AJ77" s="146"/>
      <c r="AK77" s="146"/>
      <c r="AL77" s="146"/>
      <c r="AM77" s="146"/>
      <c r="AN77" s="146"/>
      <c r="AO77" s="146"/>
      <c r="AP77" s="146"/>
      <c r="AQ77" s="146"/>
      <c r="AR77" s="146"/>
      <c r="AS77" s="146"/>
      <c r="AT77" s="146"/>
      <c r="AU77" s="146"/>
      <c r="AV77" s="146"/>
      <c r="AW77" s="146"/>
      <c r="AX77" s="146"/>
      <c r="AY77" s="146"/>
      <c r="AZ77" s="146"/>
      <c r="BA77" s="187" t="str">
        <f>C77</f>
        <v>s provedením lože z kameniva drceného, s vyplněním spár, s dvojitým hutněním a se smetením přebytečného materiálu na krajnici. S dodáním hmot pro lože a výplň spár.</v>
      </c>
      <c r="BB77" s="146"/>
      <c r="BC77" s="146"/>
      <c r="BD77" s="146"/>
      <c r="BE77" s="146"/>
      <c r="BF77" s="146"/>
      <c r="BG77" s="146"/>
      <c r="BH77" s="146"/>
    </row>
    <row r="78" spans="1:60" outlineLevel="2">
      <c r="A78" s="153"/>
      <c r="B78" s="154"/>
      <c r="C78" s="196" t="s">
        <v>1749</v>
      </c>
      <c r="D78" s="194"/>
      <c r="E78" s="195">
        <v>515</v>
      </c>
      <c r="F78" s="157"/>
      <c r="G78" s="157"/>
      <c r="H78" s="157"/>
      <c r="I78" s="157"/>
      <c r="J78" s="157"/>
      <c r="K78" s="157"/>
      <c r="L78" s="157"/>
      <c r="M78" s="157"/>
      <c r="N78" s="156"/>
      <c r="O78" s="156"/>
      <c r="P78" s="156"/>
      <c r="Q78" s="156"/>
      <c r="R78" s="157"/>
      <c r="S78" s="157"/>
      <c r="T78" s="157"/>
      <c r="U78" s="157"/>
      <c r="V78" s="157"/>
      <c r="W78" s="157"/>
      <c r="X78" s="157"/>
      <c r="Y78" s="157"/>
      <c r="Z78" s="146"/>
      <c r="AA78" s="146"/>
      <c r="AB78" s="146"/>
      <c r="AC78" s="146"/>
      <c r="AD78" s="146"/>
      <c r="AE78" s="146"/>
      <c r="AF78" s="146"/>
      <c r="AG78" s="146" t="s">
        <v>317</v>
      </c>
      <c r="AH78" s="146">
        <v>0</v>
      </c>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row>
    <row r="79" spans="1:60" outlineLevel="1">
      <c r="A79" s="173">
        <v>23</v>
      </c>
      <c r="B79" s="174" t="s">
        <v>753</v>
      </c>
      <c r="C79" s="190" t="s">
        <v>754</v>
      </c>
      <c r="D79" s="175" t="s">
        <v>392</v>
      </c>
      <c r="E79" s="176">
        <v>60</v>
      </c>
      <c r="F79" s="177"/>
      <c r="G79" s="178">
        <f>ROUND(E79*F79,2)</f>
        <v>0</v>
      </c>
      <c r="H79" s="177"/>
      <c r="I79" s="178">
        <f>ROUND(E79*H79,2)</f>
        <v>0</v>
      </c>
      <c r="J79" s="177"/>
      <c r="K79" s="178">
        <f>ROUND(E79*J79,2)</f>
        <v>0</v>
      </c>
      <c r="L79" s="178">
        <v>21</v>
      </c>
      <c r="M79" s="178">
        <f>G79*(1+L79/100)</f>
        <v>0</v>
      </c>
      <c r="N79" s="176">
        <v>3.3E-4</v>
      </c>
      <c r="O79" s="176">
        <f>ROUND(E79*N79,2)</f>
        <v>0.02</v>
      </c>
      <c r="P79" s="176">
        <v>0</v>
      </c>
      <c r="Q79" s="176">
        <f>ROUND(E79*P79,2)</f>
        <v>0</v>
      </c>
      <c r="R79" s="178" t="s">
        <v>750</v>
      </c>
      <c r="S79" s="178" t="s">
        <v>266</v>
      </c>
      <c r="T79" s="179" t="s">
        <v>266</v>
      </c>
      <c r="U79" s="157">
        <v>0.41</v>
      </c>
      <c r="V79" s="157">
        <f>ROUND(E79*U79,2)</f>
        <v>24.6</v>
      </c>
      <c r="W79" s="157"/>
      <c r="X79" s="157" t="s">
        <v>312</v>
      </c>
      <c r="Y79" s="157" t="s">
        <v>269</v>
      </c>
      <c r="Z79" s="146"/>
      <c r="AA79" s="146"/>
      <c r="AB79" s="146"/>
      <c r="AC79" s="146"/>
      <c r="AD79" s="146"/>
      <c r="AE79" s="146"/>
      <c r="AF79" s="146"/>
      <c r="AG79" s="146" t="s">
        <v>313</v>
      </c>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row>
    <row r="80" spans="1:60" outlineLevel="2">
      <c r="A80" s="153"/>
      <c r="B80" s="154"/>
      <c r="C80" s="196" t="s">
        <v>1768</v>
      </c>
      <c r="D80" s="194"/>
      <c r="E80" s="195">
        <v>60</v>
      </c>
      <c r="F80" s="157"/>
      <c r="G80" s="157"/>
      <c r="H80" s="157"/>
      <c r="I80" s="157"/>
      <c r="J80" s="157"/>
      <c r="K80" s="157"/>
      <c r="L80" s="157"/>
      <c r="M80" s="157"/>
      <c r="N80" s="156"/>
      <c r="O80" s="156"/>
      <c r="P80" s="156"/>
      <c r="Q80" s="156"/>
      <c r="R80" s="157"/>
      <c r="S80" s="157"/>
      <c r="T80" s="157"/>
      <c r="U80" s="157"/>
      <c r="V80" s="157"/>
      <c r="W80" s="157"/>
      <c r="X80" s="157"/>
      <c r="Y80" s="157"/>
      <c r="Z80" s="146"/>
      <c r="AA80" s="146"/>
      <c r="AB80" s="146"/>
      <c r="AC80" s="146"/>
      <c r="AD80" s="146"/>
      <c r="AE80" s="146"/>
      <c r="AF80" s="146"/>
      <c r="AG80" s="146" t="s">
        <v>317</v>
      </c>
      <c r="AH80" s="146">
        <v>0</v>
      </c>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row>
    <row r="81" spans="1:60" ht="22.5" outlineLevel="1">
      <c r="A81" s="173">
        <v>24</v>
      </c>
      <c r="B81" s="174" t="s">
        <v>756</v>
      </c>
      <c r="C81" s="190" t="s">
        <v>757</v>
      </c>
      <c r="D81" s="175" t="s">
        <v>397</v>
      </c>
      <c r="E81" s="176">
        <v>525.29999999999995</v>
      </c>
      <c r="F81" s="177"/>
      <c r="G81" s="178">
        <f>ROUND(E81*F81,2)</f>
        <v>0</v>
      </c>
      <c r="H81" s="177"/>
      <c r="I81" s="178">
        <f>ROUND(E81*H81,2)</f>
        <v>0</v>
      </c>
      <c r="J81" s="177"/>
      <c r="K81" s="178">
        <f>ROUND(E81*J81,2)</f>
        <v>0</v>
      </c>
      <c r="L81" s="178">
        <v>21</v>
      </c>
      <c r="M81" s="178">
        <f>G81*(1+L81/100)</f>
        <v>0</v>
      </c>
      <c r="N81" s="176">
        <v>0.129</v>
      </c>
      <c r="O81" s="176">
        <f>ROUND(E81*N81,2)</f>
        <v>67.760000000000005</v>
      </c>
      <c r="P81" s="176">
        <v>0</v>
      </c>
      <c r="Q81" s="176">
        <f>ROUND(E81*P81,2)</f>
        <v>0</v>
      </c>
      <c r="R81" s="178" t="s">
        <v>379</v>
      </c>
      <c r="S81" s="178" t="s">
        <v>266</v>
      </c>
      <c r="T81" s="179" t="s">
        <v>266</v>
      </c>
      <c r="U81" s="157">
        <v>0</v>
      </c>
      <c r="V81" s="157">
        <f>ROUND(E81*U81,2)</f>
        <v>0</v>
      </c>
      <c r="W81" s="157"/>
      <c r="X81" s="157" t="s">
        <v>380</v>
      </c>
      <c r="Y81" s="157" t="s">
        <v>269</v>
      </c>
      <c r="Z81" s="146"/>
      <c r="AA81" s="146"/>
      <c r="AB81" s="146"/>
      <c r="AC81" s="146"/>
      <c r="AD81" s="146"/>
      <c r="AE81" s="146"/>
      <c r="AF81" s="146"/>
      <c r="AG81" s="146" t="s">
        <v>381</v>
      </c>
      <c r="AH81" s="146"/>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row>
    <row r="82" spans="1:60" outlineLevel="2">
      <c r="A82" s="153"/>
      <c r="B82" s="154"/>
      <c r="C82" s="196" t="s">
        <v>1769</v>
      </c>
      <c r="D82" s="194"/>
      <c r="E82" s="195">
        <v>525.29999999999995</v>
      </c>
      <c r="F82" s="157"/>
      <c r="G82" s="157"/>
      <c r="H82" s="157"/>
      <c r="I82" s="157"/>
      <c r="J82" s="157"/>
      <c r="K82" s="157"/>
      <c r="L82" s="157"/>
      <c r="M82" s="157"/>
      <c r="N82" s="156"/>
      <c r="O82" s="156"/>
      <c r="P82" s="156"/>
      <c r="Q82" s="156"/>
      <c r="R82" s="157"/>
      <c r="S82" s="157"/>
      <c r="T82" s="157"/>
      <c r="U82" s="157"/>
      <c r="V82" s="157"/>
      <c r="W82" s="157"/>
      <c r="X82" s="157"/>
      <c r="Y82" s="157"/>
      <c r="Z82" s="146"/>
      <c r="AA82" s="146"/>
      <c r="AB82" s="146"/>
      <c r="AC82" s="146"/>
      <c r="AD82" s="146"/>
      <c r="AE82" s="146"/>
      <c r="AF82" s="146"/>
      <c r="AG82" s="146" t="s">
        <v>317</v>
      </c>
      <c r="AH82" s="146">
        <v>0</v>
      </c>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row>
    <row r="83" spans="1:60">
      <c r="A83" s="163" t="s">
        <v>261</v>
      </c>
      <c r="B83" s="164" t="s">
        <v>158</v>
      </c>
      <c r="C83" s="188" t="s">
        <v>159</v>
      </c>
      <c r="D83" s="165"/>
      <c r="E83" s="166"/>
      <c r="F83" s="167"/>
      <c r="G83" s="167">
        <f>SUMIF(AG84:AG87,"&lt;&gt;NOR",G84:G87)</f>
        <v>0</v>
      </c>
      <c r="H83" s="167"/>
      <c r="I83" s="167">
        <f>SUM(I84:I87)</f>
        <v>0</v>
      </c>
      <c r="J83" s="167"/>
      <c r="K83" s="167">
        <f>SUM(K84:K87)</f>
        <v>0</v>
      </c>
      <c r="L83" s="167"/>
      <c r="M83" s="167">
        <f>SUM(M84:M87)</f>
        <v>0</v>
      </c>
      <c r="N83" s="166"/>
      <c r="O83" s="166">
        <f>SUM(O84:O87)</f>
        <v>0.02</v>
      </c>
      <c r="P83" s="166"/>
      <c r="Q83" s="166">
        <f>SUM(Q84:Q87)</f>
        <v>0</v>
      </c>
      <c r="R83" s="167"/>
      <c r="S83" s="167"/>
      <c r="T83" s="168"/>
      <c r="U83" s="162"/>
      <c r="V83" s="162">
        <f>SUM(V84:V87)</f>
        <v>95.15</v>
      </c>
      <c r="W83" s="162"/>
      <c r="X83" s="162"/>
      <c r="Y83" s="162"/>
      <c r="AG83" t="s">
        <v>262</v>
      </c>
    </row>
    <row r="84" spans="1:60" outlineLevel="1">
      <c r="A84" s="173">
        <v>25</v>
      </c>
      <c r="B84" s="174" t="s">
        <v>1770</v>
      </c>
      <c r="C84" s="190" t="s">
        <v>1771</v>
      </c>
      <c r="D84" s="175" t="s">
        <v>397</v>
      </c>
      <c r="E84" s="176">
        <v>864.99</v>
      </c>
      <c r="F84" s="177"/>
      <c r="G84" s="178">
        <f>ROUND(E84*F84,2)</f>
        <v>0</v>
      </c>
      <c r="H84" s="177"/>
      <c r="I84" s="178">
        <f>ROUND(E84*H84,2)</f>
        <v>0</v>
      </c>
      <c r="J84" s="177"/>
      <c r="K84" s="178">
        <f>ROUND(E84*J84,2)</f>
        <v>0</v>
      </c>
      <c r="L84" s="178">
        <v>21</v>
      </c>
      <c r="M84" s="178">
        <f>G84*(1+L84/100)</f>
        <v>0</v>
      </c>
      <c r="N84" s="176">
        <v>2.0000000000000002E-5</v>
      </c>
      <c r="O84" s="176">
        <f>ROUND(E84*N84,2)</f>
        <v>0.02</v>
      </c>
      <c r="P84" s="176">
        <v>0</v>
      </c>
      <c r="Q84" s="176">
        <f>ROUND(E84*P84,2)</f>
        <v>0</v>
      </c>
      <c r="R84" s="178" t="s">
        <v>412</v>
      </c>
      <c r="S84" s="178" t="s">
        <v>266</v>
      </c>
      <c r="T84" s="179" t="s">
        <v>266</v>
      </c>
      <c r="U84" s="157">
        <v>0.11</v>
      </c>
      <c r="V84" s="157">
        <f>ROUND(E84*U84,2)</f>
        <v>95.15</v>
      </c>
      <c r="W84" s="157"/>
      <c r="X84" s="157" t="s">
        <v>312</v>
      </c>
      <c r="Y84" s="157" t="s">
        <v>269</v>
      </c>
      <c r="Z84" s="146"/>
      <c r="AA84" s="146"/>
      <c r="AB84" s="146"/>
      <c r="AC84" s="146"/>
      <c r="AD84" s="146"/>
      <c r="AE84" s="146"/>
      <c r="AF84" s="146"/>
      <c r="AG84" s="146" t="s">
        <v>313</v>
      </c>
      <c r="AH84" s="146"/>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row>
    <row r="85" spans="1:60" outlineLevel="2">
      <c r="A85" s="153"/>
      <c r="B85" s="154"/>
      <c r="C85" s="196" t="s">
        <v>1772</v>
      </c>
      <c r="D85" s="194"/>
      <c r="E85" s="195"/>
      <c r="F85" s="157"/>
      <c r="G85" s="157"/>
      <c r="H85" s="157"/>
      <c r="I85" s="157"/>
      <c r="J85" s="157"/>
      <c r="K85" s="157"/>
      <c r="L85" s="157"/>
      <c r="M85" s="157"/>
      <c r="N85" s="156"/>
      <c r="O85" s="156"/>
      <c r="P85" s="156"/>
      <c r="Q85" s="156"/>
      <c r="R85" s="157"/>
      <c r="S85" s="157"/>
      <c r="T85" s="157"/>
      <c r="U85" s="157"/>
      <c r="V85" s="157"/>
      <c r="W85" s="157"/>
      <c r="X85" s="157"/>
      <c r="Y85" s="157"/>
      <c r="Z85" s="146"/>
      <c r="AA85" s="146"/>
      <c r="AB85" s="146"/>
      <c r="AC85" s="146"/>
      <c r="AD85" s="146"/>
      <c r="AE85" s="146"/>
      <c r="AF85" s="146"/>
      <c r="AG85" s="146" t="s">
        <v>317</v>
      </c>
      <c r="AH85" s="146">
        <v>0</v>
      </c>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row>
    <row r="86" spans="1:60" outlineLevel="3">
      <c r="A86" s="153"/>
      <c r="B86" s="154"/>
      <c r="C86" s="196" t="s">
        <v>1773</v>
      </c>
      <c r="D86" s="194"/>
      <c r="E86" s="195">
        <v>624.75</v>
      </c>
      <c r="F86" s="157"/>
      <c r="G86" s="157"/>
      <c r="H86" s="157"/>
      <c r="I86" s="157"/>
      <c r="J86" s="157"/>
      <c r="K86" s="157"/>
      <c r="L86" s="157"/>
      <c r="M86" s="157"/>
      <c r="N86" s="156"/>
      <c r="O86" s="156"/>
      <c r="P86" s="156"/>
      <c r="Q86" s="156"/>
      <c r="R86" s="157"/>
      <c r="S86" s="157"/>
      <c r="T86" s="157"/>
      <c r="U86" s="157"/>
      <c r="V86" s="157"/>
      <c r="W86" s="157"/>
      <c r="X86" s="157"/>
      <c r="Y86" s="157"/>
      <c r="Z86" s="146"/>
      <c r="AA86" s="146"/>
      <c r="AB86" s="146"/>
      <c r="AC86" s="146"/>
      <c r="AD86" s="146"/>
      <c r="AE86" s="146"/>
      <c r="AF86" s="146"/>
      <c r="AG86" s="146" t="s">
        <v>317</v>
      </c>
      <c r="AH86" s="146">
        <v>0</v>
      </c>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row>
    <row r="87" spans="1:60" outlineLevel="3">
      <c r="A87" s="153"/>
      <c r="B87" s="154"/>
      <c r="C87" s="196" t="s">
        <v>1774</v>
      </c>
      <c r="D87" s="194"/>
      <c r="E87" s="195">
        <v>240.24</v>
      </c>
      <c r="F87" s="157"/>
      <c r="G87" s="157"/>
      <c r="H87" s="157"/>
      <c r="I87" s="157"/>
      <c r="J87" s="157"/>
      <c r="K87" s="157"/>
      <c r="L87" s="157"/>
      <c r="M87" s="157"/>
      <c r="N87" s="156"/>
      <c r="O87" s="156"/>
      <c r="P87" s="156"/>
      <c r="Q87" s="156"/>
      <c r="R87" s="157"/>
      <c r="S87" s="157"/>
      <c r="T87" s="157"/>
      <c r="U87" s="157"/>
      <c r="V87" s="157"/>
      <c r="W87" s="157"/>
      <c r="X87" s="157"/>
      <c r="Y87" s="157"/>
      <c r="Z87" s="146"/>
      <c r="AA87" s="146"/>
      <c r="AB87" s="146"/>
      <c r="AC87" s="146"/>
      <c r="AD87" s="146"/>
      <c r="AE87" s="146"/>
      <c r="AF87" s="146"/>
      <c r="AG87" s="146" t="s">
        <v>317</v>
      </c>
      <c r="AH87" s="146">
        <v>0</v>
      </c>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row>
    <row r="88" spans="1:60">
      <c r="A88" s="163" t="s">
        <v>261</v>
      </c>
      <c r="B88" s="164" t="s">
        <v>164</v>
      </c>
      <c r="C88" s="188" t="s">
        <v>165</v>
      </c>
      <c r="D88" s="165"/>
      <c r="E88" s="166"/>
      <c r="F88" s="167"/>
      <c r="G88" s="167">
        <f>SUMIF(AG89:AG96,"&lt;&gt;NOR",G89:G96)</f>
        <v>0</v>
      </c>
      <c r="H88" s="167"/>
      <c r="I88" s="167">
        <f>SUM(I89:I96)</f>
        <v>0</v>
      </c>
      <c r="J88" s="167"/>
      <c r="K88" s="167">
        <f>SUM(K89:K96)</f>
        <v>0</v>
      </c>
      <c r="L88" s="167"/>
      <c r="M88" s="167">
        <f>SUM(M89:M96)</f>
        <v>0</v>
      </c>
      <c r="N88" s="166"/>
      <c r="O88" s="166">
        <f>SUM(O89:O96)</f>
        <v>45.83</v>
      </c>
      <c r="P88" s="166"/>
      <c r="Q88" s="166">
        <f>SUM(Q89:Q96)</f>
        <v>0</v>
      </c>
      <c r="R88" s="167"/>
      <c r="S88" s="167"/>
      <c r="T88" s="168"/>
      <c r="U88" s="162"/>
      <c r="V88" s="162">
        <f>SUM(V89:V96)</f>
        <v>40.869999999999997</v>
      </c>
      <c r="W88" s="162"/>
      <c r="X88" s="162"/>
      <c r="Y88" s="162"/>
      <c r="AG88" t="s">
        <v>262</v>
      </c>
    </row>
    <row r="89" spans="1:60" ht="22.5" outlineLevel="1">
      <c r="A89" s="173">
        <v>26</v>
      </c>
      <c r="B89" s="174" t="s">
        <v>1775</v>
      </c>
      <c r="C89" s="190" t="s">
        <v>1776</v>
      </c>
      <c r="D89" s="175" t="s">
        <v>392</v>
      </c>
      <c r="E89" s="176">
        <v>223</v>
      </c>
      <c r="F89" s="177"/>
      <c r="G89" s="178">
        <f>ROUND(E89*F89,2)</f>
        <v>0</v>
      </c>
      <c r="H89" s="177"/>
      <c r="I89" s="178">
        <f>ROUND(E89*H89,2)</f>
        <v>0</v>
      </c>
      <c r="J89" s="177"/>
      <c r="K89" s="178">
        <f>ROUND(E89*J89,2)</f>
        <v>0</v>
      </c>
      <c r="L89" s="178">
        <v>21</v>
      </c>
      <c r="M89" s="178">
        <f>G89*(1+L89/100)</f>
        <v>0</v>
      </c>
      <c r="N89" s="176">
        <v>0.10249999999999999</v>
      </c>
      <c r="O89" s="176">
        <f>ROUND(E89*N89,2)</f>
        <v>22.86</v>
      </c>
      <c r="P89" s="176">
        <v>0</v>
      </c>
      <c r="Q89" s="176">
        <f>ROUND(E89*P89,2)</f>
        <v>0</v>
      </c>
      <c r="R89" s="178" t="s">
        <v>750</v>
      </c>
      <c r="S89" s="178" t="s">
        <v>266</v>
      </c>
      <c r="T89" s="179" t="s">
        <v>266</v>
      </c>
      <c r="U89" s="157">
        <v>0.14000000000000001</v>
      </c>
      <c r="V89" s="157">
        <f>ROUND(E89*U89,2)</f>
        <v>31.22</v>
      </c>
      <c r="W89" s="157"/>
      <c r="X89" s="157" t="s">
        <v>312</v>
      </c>
      <c r="Y89" s="157" t="s">
        <v>269</v>
      </c>
      <c r="Z89" s="146"/>
      <c r="AA89" s="146"/>
      <c r="AB89" s="146"/>
      <c r="AC89" s="146"/>
      <c r="AD89" s="146"/>
      <c r="AE89" s="146"/>
      <c r="AF89" s="146"/>
      <c r="AG89" s="146" t="s">
        <v>313</v>
      </c>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row>
    <row r="90" spans="1:60" outlineLevel="2">
      <c r="A90" s="153"/>
      <c r="B90" s="154"/>
      <c r="C90" s="293" t="s">
        <v>1777</v>
      </c>
      <c r="D90" s="294"/>
      <c r="E90" s="294"/>
      <c r="F90" s="294"/>
      <c r="G90" s="294"/>
      <c r="H90" s="157"/>
      <c r="I90" s="157"/>
      <c r="J90" s="157"/>
      <c r="K90" s="157"/>
      <c r="L90" s="157"/>
      <c r="M90" s="157"/>
      <c r="N90" s="156"/>
      <c r="O90" s="156"/>
      <c r="P90" s="156"/>
      <c r="Q90" s="156"/>
      <c r="R90" s="157"/>
      <c r="S90" s="157"/>
      <c r="T90" s="157"/>
      <c r="U90" s="157"/>
      <c r="V90" s="157"/>
      <c r="W90" s="157"/>
      <c r="X90" s="157"/>
      <c r="Y90" s="157"/>
      <c r="Z90" s="146"/>
      <c r="AA90" s="146"/>
      <c r="AB90" s="146"/>
      <c r="AC90" s="146"/>
      <c r="AD90" s="146"/>
      <c r="AE90" s="146"/>
      <c r="AF90" s="146"/>
      <c r="AG90" s="146" t="s">
        <v>315</v>
      </c>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60" outlineLevel="2">
      <c r="A91" s="153"/>
      <c r="B91" s="154"/>
      <c r="C91" s="196" t="s">
        <v>1778</v>
      </c>
      <c r="D91" s="194"/>
      <c r="E91" s="195">
        <v>223</v>
      </c>
      <c r="F91" s="157"/>
      <c r="G91" s="157"/>
      <c r="H91" s="157"/>
      <c r="I91" s="157"/>
      <c r="J91" s="157"/>
      <c r="K91" s="157"/>
      <c r="L91" s="157"/>
      <c r="M91" s="157"/>
      <c r="N91" s="156"/>
      <c r="O91" s="156"/>
      <c r="P91" s="156"/>
      <c r="Q91" s="156"/>
      <c r="R91" s="157"/>
      <c r="S91" s="157"/>
      <c r="T91" s="157"/>
      <c r="U91" s="157"/>
      <c r="V91" s="157"/>
      <c r="W91" s="157"/>
      <c r="X91" s="157"/>
      <c r="Y91" s="157"/>
      <c r="Z91" s="146"/>
      <c r="AA91" s="146"/>
      <c r="AB91" s="146"/>
      <c r="AC91" s="146"/>
      <c r="AD91" s="146"/>
      <c r="AE91" s="146"/>
      <c r="AF91" s="146"/>
      <c r="AG91" s="146" t="s">
        <v>317</v>
      </c>
      <c r="AH91" s="146">
        <v>0</v>
      </c>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row>
    <row r="92" spans="1:60" outlineLevel="1">
      <c r="A92" s="173">
        <v>27</v>
      </c>
      <c r="B92" s="174" t="s">
        <v>1779</v>
      </c>
      <c r="C92" s="190" t="s">
        <v>1780</v>
      </c>
      <c r="D92" s="175" t="s">
        <v>310</v>
      </c>
      <c r="E92" s="176">
        <v>6.69</v>
      </c>
      <c r="F92" s="177"/>
      <c r="G92" s="178">
        <f>ROUND(E92*F92,2)</f>
        <v>0</v>
      </c>
      <c r="H92" s="177"/>
      <c r="I92" s="178">
        <f>ROUND(E92*H92,2)</f>
        <v>0</v>
      </c>
      <c r="J92" s="177"/>
      <c r="K92" s="178">
        <f>ROUND(E92*J92,2)</f>
        <v>0</v>
      </c>
      <c r="L92" s="178">
        <v>21</v>
      </c>
      <c r="M92" s="178">
        <f>G92*(1+L92/100)</f>
        <v>0</v>
      </c>
      <c r="N92" s="176">
        <v>2.5249999999999999</v>
      </c>
      <c r="O92" s="176">
        <f>ROUND(E92*N92,2)</f>
        <v>16.89</v>
      </c>
      <c r="P92" s="176">
        <v>0</v>
      </c>
      <c r="Q92" s="176">
        <f>ROUND(E92*P92,2)</f>
        <v>0</v>
      </c>
      <c r="R92" s="178" t="s">
        <v>750</v>
      </c>
      <c r="S92" s="178" t="s">
        <v>266</v>
      </c>
      <c r="T92" s="179" t="s">
        <v>266</v>
      </c>
      <c r="U92" s="157">
        <v>1.4419999999999999</v>
      </c>
      <c r="V92" s="157">
        <f>ROUND(E92*U92,2)</f>
        <v>9.65</v>
      </c>
      <c r="W92" s="157"/>
      <c r="X92" s="157" t="s">
        <v>312</v>
      </c>
      <c r="Y92" s="157" t="s">
        <v>269</v>
      </c>
      <c r="Z92" s="146"/>
      <c r="AA92" s="146"/>
      <c r="AB92" s="146"/>
      <c r="AC92" s="146"/>
      <c r="AD92" s="146"/>
      <c r="AE92" s="146"/>
      <c r="AF92" s="146"/>
      <c r="AG92" s="146" t="s">
        <v>313</v>
      </c>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60" outlineLevel="2">
      <c r="A93" s="153"/>
      <c r="B93" s="154"/>
      <c r="C93" s="293" t="s">
        <v>1781</v>
      </c>
      <c r="D93" s="294"/>
      <c r="E93" s="294"/>
      <c r="F93" s="294"/>
      <c r="G93" s="294"/>
      <c r="H93" s="157"/>
      <c r="I93" s="157"/>
      <c r="J93" s="157"/>
      <c r="K93" s="157"/>
      <c r="L93" s="157"/>
      <c r="M93" s="157"/>
      <c r="N93" s="156"/>
      <c r="O93" s="156"/>
      <c r="P93" s="156"/>
      <c r="Q93" s="156"/>
      <c r="R93" s="157"/>
      <c r="S93" s="157"/>
      <c r="T93" s="157"/>
      <c r="U93" s="157"/>
      <c r="V93" s="157"/>
      <c r="W93" s="157"/>
      <c r="X93" s="157"/>
      <c r="Y93" s="157"/>
      <c r="Z93" s="146"/>
      <c r="AA93" s="146"/>
      <c r="AB93" s="146"/>
      <c r="AC93" s="146"/>
      <c r="AD93" s="146"/>
      <c r="AE93" s="146"/>
      <c r="AF93" s="146"/>
      <c r="AG93" s="146" t="s">
        <v>315</v>
      </c>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row>
    <row r="94" spans="1:60" outlineLevel="2">
      <c r="A94" s="153"/>
      <c r="B94" s="154"/>
      <c r="C94" s="196" t="s">
        <v>1782</v>
      </c>
      <c r="D94" s="194"/>
      <c r="E94" s="195">
        <v>6.69</v>
      </c>
      <c r="F94" s="157"/>
      <c r="G94" s="157"/>
      <c r="H94" s="157"/>
      <c r="I94" s="157"/>
      <c r="J94" s="157"/>
      <c r="K94" s="157"/>
      <c r="L94" s="157"/>
      <c r="M94" s="157"/>
      <c r="N94" s="156"/>
      <c r="O94" s="156"/>
      <c r="P94" s="156"/>
      <c r="Q94" s="156"/>
      <c r="R94" s="157"/>
      <c r="S94" s="157"/>
      <c r="T94" s="157"/>
      <c r="U94" s="157"/>
      <c r="V94" s="157"/>
      <c r="W94" s="157"/>
      <c r="X94" s="157"/>
      <c r="Y94" s="157"/>
      <c r="Z94" s="146"/>
      <c r="AA94" s="146"/>
      <c r="AB94" s="146"/>
      <c r="AC94" s="146"/>
      <c r="AD94" s="146"/>
      <c r="AE94" s="146"/>
      <c r="AF94" s="146"/>
      <c r="AG94" s="146" t="s">
        <v>317</v>
      </c>
      <c r="AH94" s="146">
        <v>0</v>
      </c>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row>
    <row r="95" spans="1:60" outlineLevel="1">
      <c r="A95" s="173">
        <v>28</v>
      </c>
      <c r="B95" s="174" t="s">
        <v>1783</v>
      </c>
      <c r="C95" s="190" t="s">
        <v>1784</v>
      </c>
      <c r="D95" s="175" t="s">
        <v>682</v>
      </c>
      <c r="E95" s="176">
        <v>225.23</v>
      </c>
      <c r="F95" s="177"/>
      <c r="G95" s="178">
        <f>ROUND(E95*F95,2)</f>
        <v>0</v>
      </c>
      <c r="H95" s="177"/>
      <c r="I95" s="178">
        <f>ROUND(E95*H95,2)</f>
        <v>0</v>
      </c>
      <c r="J95" s="177"/>
      <c r="K95" s="178">
        <f>ROUND(E95*J95,2)</f>
        <v>0</v>
      </c>
      <c r="L95" s="178">
        <v>21</v>
      </c>
      <c r="M95" s="178">
        <f>G95*(1+L95/100)</f>
        <v>0</v>
      </c>
      <c r="N95" s="176">
        <v>2.7E-2</v>
      </c>
      <c r="O95" s="176">
        <f>ROUND(E95*N95,2)</f>
        <v>6.08</v>
      </c>
      <c r="P95" s="176">
        <v>0</v>
      </c>
      <c r="Q95" s="176">
        <f>ROUND(E95*P95,2)</f>
        <v>0</v>
      </c>
      <c r="R95" s="178" t="s">
        <v>379</v>
      </c>
      <c r="S95" s="178" t="s">
        <v>266</v>
      </c>
      <c r="T95" s="179" t="s">
        <v>266</v>
      </c>
      <c r="U95" s="157">
        <v>0</v>
      </c>
      <c r="V95" s="157">
        <f>ROUND(E95*U95,2)</f>
        <v>0</v>
      </c>
      <c r="W95" s="157"/>
      <c r="X95" s="157" t="s">
        <v>380</v>
      </c>
      <c r="Y95" s="157" t="s">
        <v>269</v>
      </c>
      <c r="Z95" s="146"/>
      <c r="AA95" s="146"/>
      <c r="AB95" s="146"/>
      <c r="AC95" s="146"/>
      <c r="AD95" s="146"/>
      <c r="AE95" s="146"/>
      <c r="AF95" s="146"/>
      <c r="AG95" s="146" t="s">
        <v>381</v>
      </c>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row>
    <row r="96" spans="1:60" outlineLevel="2">
      <c r="A96" s="153"/>
      <c r="B96" s="154"/>
      <c r="C96" s="196" t="s">
        <v>1785</v>
      </c>
      <c r="D96" s="194"/>
      <c r="E96" s="195">
        <v>225.23</v>
      </c>
      <c r="F96" s="157"/>
      <c r="G96" s="157"/>
      <c r="H96" s="157"/>
      <c r="I96" s="157"/>
      <c r="J96" s="157"/>
      <c r="K96" s="157"/>
      <c r="L96" s="157"/>
      <c r="M96" s="157"/>
      <c r="N96" s="156"/>
      <c r="O96" s="156"/>
      <c r="P96" s="156"/>
      <c r="Q96" s="156"/>
      <c r="R96" s="157"/>
      <c r="S96" s="157"/>
      <c r="T96" s="157"/>
      <c r="U96" s="157"/>
      <c r="V96" s="157"/>
      <c r="W96" s="157"/>
      <c r="X96" s="157"/>
      <c r="Y96" s="157"/>
      <c r="Z96" s="146"/>
      <c r="AA96" s="146"/>
      <c r="AB96" s="146"/>
      <c r="AC96" s="146"/>
      <c r="AD96" s="146"/>
      <c r="AE96" s="146"/>
      <c r="AF96" s="146"/>
      <c r="AG96" s="146" t="s">
        <v>317</v>
      </c>
      <c r="AH96" s="146">
        <v>0</v>
      </c>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row>
    <row r="97" spans="1:60">
      <c r="A97" s="163" t="s">
        <v>261</v>
      </c>
      <c r="B97" s="164" t="s">
        <v>168</v>
      </c>
      <c r="C97" s="188" t="s">
        <v>169</v>
      </c>
      <c r="D97" s="165"/>
      <c r="E97" s="166"/>
      <c r="F97" s="167"/>
      <c r="G97" s="167">
        <f>SUMIF(AG98:AG99,"&lt;&gt;NOR",G98:G99)</f>
        <v>0</v>
      </c>
      <c r="H97" s="167"/>
      <c r="I97" s="167">
        <f>SUM(I98:I99)</f>
        <v>0</v>
      </c>
      <c r="J97" s="167"/>
      <c r="K97" s="167">
        <f>SUM(K98:K99)</f>
        <v>0</v>
      </c>
      <c r="L97" s="167"/>
      <c r="M97" s="167">
        <f>SUM(M98:M99)</f>
        <v>0</v>
      </c>
      <c r="N97" s="166"/>
      <c r="O97" s="166">
        <f>SUM(O98:O99)</f>
        <v>0</v>
      </c>
      <c r="P97" s="166"/>
      <c r="Q97" s="166">
        <f>SUM(Q98:Q99)</f>
        <v>0</v>
      </c>
      <c r="R97" s="167"/>
      <c r="S97" s="167"/>
      <c r="T97" s="168"/>
      <c r="U97" s="162"/>
      <c r="V97" s="162">
        <f>SUM(V98:V99)</f>
        <v>86.84</v>
      </c>
      <c r="W97" s="162"/>
      <c r="X97" s="162"/>
      <c r="Y97" s="162"/>
      <c r="AG97" t="s">
        <v>262</v>
      </c>
    </row>
    <row r="98" spans="1:60" ht="33.75" outlineLevel="1">
      <c r="A98" s="173">
        <v>29</v>
      </c>
      <c r="B98" s="174" t="s">
        <v>805</v>
      </c>
      <c r="C98" s="190" t="s">
        <v>806</v>
      </c>
      <c r="D98" s="175" t="s">
        <v>397</v>
      </c>
      <c r="E98" s="176">
        <v>624.75</v>
      </c>
      <c r="F98" s="177"/>
      <c r="G98" s="178">
        <f>ROUND(E98*F98,2)</f>
        <v>0</v>
      </c>
      <c r="H98" s="177"/>
      <c r="I98" s="178">
        <f>ROUND(E98*H98,2)</f>
        <v>0</v>
      </c>
      <c r="J98" s="177"/>
      <c r="K98" s="178">
        <f>ROUND(E98*J98,2)</f>
        <v>0</v>
      </c>
      <c r="L98" s="178">
        <v>21</v>
      </c>
      <c r="M98" s="178">
        <f>G98*(1+L98/100)</f>
        <v>0</v>
      </c>
      <c r="N98" s="176">
        <v>0</v>
      </c>
      <c r="O98" s="176">
        <f>ROUND(E98*N98,2)</f>
        <v>0</v>
      </c>
      <c r="P98" s="176">
        <v>0</v>
      </c>
      <c r="Q98" s="176">
        <f>ROUND(E98*P98,2)</f>
        <v>0</v>
      </c>
      <c r="R98" s="178" t="s">
        <v>412</v>
      </c>
      <c r="S98" s="178" t="s">
        <v>266</v>
      </c>
      <c r="T98" s="179" t="s">
        <v>266</v>
      </c>
      <c r="U98" s="157">
        <v>0.13900000000000001</v>
      </c>
      <c r="V98" s="157">
        <f>ROUND(E98*U98,2)</f>
        <v>86.84</v>
      </c>
      <c r="W98" s="157"/>
      <c r="X98" s="157" t="s">
        <v>312</v>
      </c>
      <c r="Y98" s="157" t="s">
        <v>269</v>
      </c>
      <c r="Z98" s="146"/>
      <c r="AA98" s="146"/>
      <c r="AB98" s="146"/>
      <c r="AC98" s="146"/>
      <c r="AD98" s="146"/>
      <c r="AE98" s="146"/>
      <c r="AF98" s="146"/>
      <c r="AG98" s="146" t="s">
        <v>313</v>
      </c>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row>
    <row r="99" spans="1:60" outlineLevel="2">
      <c r="A99" s="153"/>
      <c r="B99" s="154"/>
      <c r="C99" s="196" t="s">
        <v>1786</v>
      </c>
      <c r="D99" s="194"/>
      <c r="E99" s="195">
        <v>624.75</v>
      </c>
      <c r="F99" s="157"/>
      <c r="G99" s="157"/>
      <c r="H99" s="157"/>
      <c r="I99" s="157"/>
      <c r="J99" s="157"/>
      <c r="K99" s="157"/>
      <c r="L99" s="157"/>
      <c r="M99" s="157"/>
      <c r="N99" s="156"/>
      <c r="O99" s="156"/>
      <c r="P99" s="156"/>
      <c r="Q99" s="156"/>
      <c r="R99" s="157"/>
      <c r="S99" s="157"/>
      <c r="T99" s="157"/>
      <c r="U99" s="157"/>
      <c r="V99" s="157"/>
      <c r="W99" s="157"/>
      <c r="X99" s="157"/>
      <c r="Y99" s="157"/>
      <c r="Z99" s="146"/>
      <c r="AA99" s="146"/>
      <c r="AB99" s="146"/>
      <c r="AC99" s="146"/>
      <c r="AD99" s="146"/>
      <c r="AE99" s="146"/>
      <c r="AF99" s="146"/>
      <c r="AG99" s="146" t="s">
        <v>317</v>
      </c>
      <c r="AH99" s="146">
        <v>0</v>
      </c>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row>
    <row r="100" spans="1:60">
      <c r="A100" s="163" t="s">
        <v>261</v>
      </c>
      <c r="B100" s="164" t="s">
        <v>170</v>
      </c>
      <c r="C100" s="188" t="s">
        <v>171</v>
      </c>
      <c r="D100" s="165"/>
      <c r="E100" s="166"/>
      <c r="F100" s="167"/>
      <c r="G100" s="167">
        <f>SUMIF(AG101:AG113,"&lt;&gt;NOR",G101:G113)</f>
        <v>0</v>
      </c>
      <c r="H100" s="167"/>
      <c r="I100" s="167">
        <f>SUM(I101:I113)</f>
        <v>0</v>
      </c>
      <c r="J100" s="167"/>
      <c r="K100" s="167">
        <f>SUM(K101:K113)</f>
        <v>0</v>
      </c>
      <c r="L100" s="167"/>
      <c r="M100" s="167">
        <f>SUM(M101:M113)</f>
        <v>0</v>
      </c>
      <c r="N100" s="166"/>
      <c r="O100" s="166">
        <f>SUM(O101:O113)</f>
        <v>0.01</v>
      </c>
      <c r="P100" s="166"/>
      <c r="Q100" s="166">
        <f>SUM(Q101:Q113)</f>
        <v>54.41</v>
      </c>
      <c r="R100" s="167"/>
      <c r="S100" s="167"/>
      <c r="T100" s="168"/>
      <c r="U100" s="162"/>
      <c r="V100" s="162">
        <f>SUM(V101:V113)</f>
        <v>231.42999999999998</v>
      </c>
      <c r="W100" s="162"/>
      <c r="X100" s="162"/>
      <c r="Y100" s="162"/>
      <c r="AG100" t="s">
        <v>262</v>
      </c>
    </row>
    <row r="101" spans="1:60" outlineLevel="1">
      <c r="A101" s="173">
        <v>30</v>
      </c>
      <c r="B101" s="174" t="s">
        <v>1787</v>
      </c>
      <c r="C101" s="190" t="s">
        <v>1788</v>
      </c>
      <c r="D101" s="175" t="s">
        <v>310</v>
      </c>
      <c r="E101" s="176">
        <v>1.8720000000000001</v>
      </c>
      <c r="F101" s="177"/>
      <c r="G101" s="178">
        <f>ROUND(E101*F101,2)</f>
        <v>0</v>
      </c>
      <c r="H101" s="177"/>
      <c r="I101" s="178">
        <f>ROUND(E101*H101,2)</f>
        <v>0</v>
      </c>
      <c r="J101" s="177"/>
      <c r="K101" s="178">
        <f>ROUND(E101*J101,2)</f>
        <v>0</v>
      </c>
      <c r="L101" s="178">
        <v>21</v>
      </c>
      <c r="M101" s="178">
        <f>G101*(1+L101/100)</f>
        <v>0</v>
      </c>
      <c r="N101" s="176">
        <v>0</v>
      </c>
      <c r="O101" s="176">
        <f>ROUND(E101*N101,2)</f>
        <v>0</v>
      </c>
      <c r="P101" s="176">
        <v>2</v>
      </c>
      <c r="Q101" s="176">
        <f>ROUND(E101*P101,2)</f>
        <v>3.74</v>
      </c>
      <c r="R101" s="178" t="s">
        <v>534</v>
      </c>
      <c r="S101" s="178" t="s">
        <v>266</v>
      </c>
      <c r="T101" s="179" t="s">
        <v>266</v>
      </c>
      <c r="U101" s="157">
        <v>6.4359999999999999</v>
      </c>
      <c r="V101" s="157">
        <f>ROUND(E101*U101,2)</f>
        <v>12.05</v>
      </c>
      <c r="W101" s="157"/>
      <c r="X101" s="157" t="s">
        <v>312</v>
      </c>
      <c r="Y101" s="157" t="s">
        <v>269</v>
      </c>
      <c r="Z101" s="146"/>
      <c r="AA101" s="146"/>
      <c r="AB101" s="146"/>
      <c r="AC101" s="146"/>
      <c r="AD101" s="146"/>
      <c r="AE101" s="146"/>
      <c r="AF101" s="146"/>
      <c r="AG101" s="146" t="s">
        <v>313</v>
      </c>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row>
    <row r="102" spans="1:60" outlineLevel="2">
      <c r="A102" s="153"/>
      <c r="B102" s="154"/>
      <c r="C102" s="293" t="s">
        <v>1789</v>
      </c>
      <c r="D102" s="294"/>
      <c r="E102" s="294"/>
      <c r="F102" s="294"/>
      <c r="G102" s="294"/>
      <c r="H102" s="157"/>
      <c r="I102" s="157"/>
      <c r="J102" s="157"/>
      <c r="K102" s="157"/>
      <c r="L102" s="157"/>
      <c r="M102" s="157"/>
      <c r="N102" s="156"/>
      <c r="O102" s="156"/>
      <c r="P102" s="156"/>
      <c r="Q102" s="156"/>
      <c r="R102" s="157"/>
      <c r="S102" s="157"/>
      <c r="T102" s="157"/>
      <c r="U102" s="157"/>
      <c r="V102" s="157"/>
      <c r="W102" s="157"/>
      <c r="X102" s="157"/>
      <c r="Y102" s="157"/>
      <c r="Z102" s="146"/>
      <c r="AA102" s="146"/>
      <c r="AB102" s="146"/>
      <c r="AC102" s="146"/>
      <c r="AD102" s="146"/>
      <c r="AE102" s="146"/>
      <c r="AF102" s="146"/>
      <c r="AG102" s="146" t="s">
        <v>315</v>
      </c>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row>
    <row r="103" spans="1:60" outlineLevel="2">
      <c r="A103" s="153"/>
      <c r="B103" s="154"/>
      <c r="C103" s="196" t="s">
        <v>1790</v>
      </c>
      <c r="D103" s="194"/>
      <c r="E103" s="195">
        <v>1.8720000000000001</v>
      </c>
      <c r="F103" s="157"/>
      <c r="G103" s="157"/>
      <c r="H103" s="157"/>
      <c r="I103" s="157"/>
      <c r="J103" s="157"/>
      <c r="K103" s="157"/>
      <c r="L103" s="157"/>
      <c r="M103" s="157"/>
      <c r="N103" s="156"/>
      <c r="O103" s="156"/>
      <c r="P103" s="156"/>
      <c r="Q103" s="156"/>
      <c r="R103" s="157"/>
      <c r="S103" s="157"/>
      <c r="T103" s="157"/>
      <c r="U103" s="157"/>
      <c r="V103" s="157"/>
      <c r="W103" s="157"/>
      <c r="X103" s="157"/>
      <c r="Y103" s="157"/>
      <c r="Z103" s="146"/>
      <c r="AA103" s="146"/>
      <c r="AB103" s="146"/>
      <c r="AC103" s="146"/>
      <c r="AD103" s="146"/>
      <c r="AE103" s="146"/>
      <c r="AF103" s="146"/>
      <c r="AG103" s="146" t="s">
        <v>317</v>
      </c>
      <c r="AH103" s="146">
        <v>0</v>
      </c>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row>
    <row r="104" spans="1:60" outlineLevel="1">
      <c r="A104" s="173">
        <v>31</v>
      </c>
      <c r="B104" s="174" t="s">
        <v>532</v>
      </c>
      <c r="C104" s="190" t="s">
        <v>533</v>
      </c>
      <c r="D104" s="175" t="s">
        <v>310</v>
      </c>
      <c r="E104" s="176">
        <v>3.7296</v>
      </c>
      <c r="F104" s="177"/>
      <c r="G104" s="178">
        <f>ROUND(E104*F104,2)</f>
        <v>0</v>
      </c>
      <c r="H104" s="177"/>
      <c r="I104" s="178">
        <f>ROUND(E104*H104,2)</f>
        <v>0</v>
      </c>
      <c r="J104" s="177"/>
      <c r="K104" s="178">
        <f>ROUND(E104*J104,2)</f>
        <v>0</v>
      </c>
      <c r="L104" s="178">
        <v>21</v>
      </c>
      <c r="M104" s="178">
        <f>G104*(1+L104/100)</f>
        <v>0</v>
      </c>
      <c r="N104" s="176">
        <v>1.47E-3</v>
      </c>
      <c r="O104" s="176">
        <f>ROUND(E104*N104,2)</f>
        <v>0.01</v>
      </c>
      <c r="P104" s="176">
        <v>2.4</v>
      </c>
      <c r="Q104" s="176">
        <f>ROUND(E104*P104,2)</f>
        <v>8.9499999999999993</v>
      </c>
      <c r="R104" s="178" t="s">
        <v>534</v>
      </c>
      <c r="S104" s="178" t="s">
        <v>266</v>
      </c>
      <c r="T104" s="179" t="s">
        <v>266</v>
      </c>
      <c r="U104" s="157">
        <v>8.5</v>
      </c>
      <c r="V104" s="157">
        <f>ROUND(E104*U104,2)</f>
        <v>31.7</v>
      </c>
      <c r="W104" s="157"/>
      <c r="X104" s="157" t="s">
        <v>312</v>
      </c>
      <c r="Y104" s="157" t="s">
        <v>269</v>
      </c>
      <c r="Z104" s="146"/>
      <c r="AA104" s="146"/>
      <c r="AB104" s="146"/>
      <c r="AC104" s="146"/>
      <c r="AD104" s="146"/>
      <c r="AE104" s="146"/>
      <c r="AF104" s="146"/>
      <c r="AG104" s="146" t="s">
        <v>313</v>
      </c>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row>
    <row r="105" spans="1:60" ht="22.5" outlineLevel="2">
      <c r="A105" s="153"/>
      <c r="B105" s="154"/>
      <c r="C105" s="293" t="s">
        <v>535</v>
      </c>
      <c r="D105" s="294"/>
      <c r="E105" s="294"/>
      <c r="F105" s="294"/>
      <c r="G105" s="294"/>
      <c r="H105" s="157"/>
      <c r="I105" s="157"/>
      <c r="J105" s="157"/>
      <c r="K105" s="157"/>
      <c r="L105" s="157"/>
      <c r="M105" s="157"/>
      <c r="N105" s="156"/>
      <c r="O105" s="156"/>
      <c r="P105" s="156"/>
      <c r="Q105" s="156"/>
      <c r="R105" s="157"/>
      <c r="S105" s="157"/>
      <c r="T105" s="157"/>
      <c r="U105" s="157"/>
      <c r="V105" s="157"/>
      <c r="W105" s="157"/>
      <c r="X105" s="157"/>
      <c r="Y105" s="157"/>
      <c r="Z105" s="146"/>
      <c r="AA105" s="146"/>
      <c r="AB105" s="146"/>
      <c r="AC105" s="146"/>
      <c r="AD105" s="146"/>
      <c r="AE105" s="146"/>
      <c r="AF105" s="146"/>
      <c r="AG105" s="146" t="s">
        <v>315</v>
      </c>
      <c r="AH105" s="146"/>
      <c r="AI105" s="146"/>
      <c r="AJ105" s="146"/>
      <c r="AK105" s="146"/>
      <c r="AL105" s="146"/>
      <c r="AM105" s="146"/>
      <c r="AN105" s="146"/>
      <c r="AO105" s="146"/>
      <c r="AP105" s="146"/>
      <c r="AQ105" s="146"/>
      <c r="AR105" s="146"/>
      <c r="AS105" s="146"/>
      <c r="AT105" s="146"/>
      <c r="AU105" s="146"/>
      <c r="AV105" s="146"/>
      <c r="AW105" s="146"/>
      <c r="AX105" s="146"/>
      <c r="AY105" s="146"/>
      <c r="AZ105" s="146"/>
      <c r="BA105" s="187" t="str">
        <f>C105</f>
        <v>nebo vybourání otvorů průřezové plochy přes 4 m2 ve zdivu železobetonovém, včetně pomocného lešení o výšce podlahy do 1900 mm a pro zatížení do 1,5 kPa  (150 kg/m2),</v>
      </c>
      <c r="BB105" s="146"/>
      <c r="BC105" s="146"/>
      <c r="BD105" s="146"/>
      <c r="BE105" s="146"/>
      <c r="BF105" s="146"/>
      <c r="BG105" s="146"/>
      <c r="BH105" s="146"/>
    </row>
    <row r="106" spans="1:60" outlineLevel="2">
      <c r="A106" s="153"/>
      <c r="B106" s="154"/>
      <c r="C106" s="196" t="s">
        <v>1791</v>
      </c>
      <c r="D106" s="194"/>
      <c r="E106" s="195">
        <v>3.7296</v>
      </c>
      <c r="F106" s="157"/>
      <c r="G106" s="157"/>
      <c r="H106" s="157"/>
      <c r="I106" s="157"/>
      <c r="J106" s="157"/>
      <c r="K106" s="157"/>
      <c r="L106" s="157"/>
      <c r="M106" s="157"/>
      <c r="N106" s="156"/>
      <c r="O106" s="156"/>
      <c r="P106" s="156"/>
      <c r="Q106" s="156"/>
      <c r="R106" s="157"/>
      <c r="S106" s="157"/>
      <c r="T106" s="157"/>
      <c r="U106" s="157"/>
      <c r="V106" s="157"/>
      <c r="W106" s="157"/>
      <c r="X106" s="157"/>
      <c r="Y106" s="157"/>
      <c r="Z106" s="146"/>
      <c r="AA106" s="146"/>
      <c r="AB106" s="146"/>
      <c r="AC106" s="146"/>
      <c r="AD106" s="146"/>
      <c r="AE106" s="146"/>
      <c r="AF106" s="146"/>
      <c r="AG106" s="146" t="s">
        <v>317</v>
      </c>
      <c r="AH106" s="146">
        <v>0</v>
      </c>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row>
    <row r="107" spans="1:60" ht="22.5" outlineLevel="1">
      <c r="A107" s="173">
        <v>32</v>
      </c>
      <c r="B107" s="174" t="s">
        <v>1792</v>
      </c>
      <c r="C107" s="190" t="s">
        <v>1793</v>
      </c>
      <c r="D107" s="175" t="s">
        <v>310</v>
      </c>
      <c r="E107" s="176">
        <v>18.965810000000001</v>
      </c>
      <c r="F107" s="177"/>
      <c r="G107" s="178">
        <f>ROUND(E107*F107,2)</f>
        <v>0</v>
      </c>
      <c r="H107" s="177"/>
      <c r="I107" s="178">
        <f>ROUND(E107*H107,2)</f>
        <v>0</v>
      </c>
      <c r="J107" s="177"/>
      <c r="K107" s="178">
        <f>ROUND(E107*J107,2)</f>
        <v>0</v>
      </c>
      <c r="L107" s="178">
        <v>21</v>
      </c>
      <c r="M107" s="178">
        <f>G107*(1+L107/100)</f>
        <v>0</v>
      </c>
      <c r="N107" s="176">
        <v>0</v>
      </c>
      <c r="O107" s="176">
        <f>ROUND(E107*N107,2)</f>
        <v>0</v>
      </c>
      <c r="P107" s="176">
        <v>2.2000000000000002</v>
      </c>
      <c r="Q107" s="176">
        <f>ROUND(E107*P107,2)</f>
        <v>41.72</v>
      </c>
      <c r="R107" s="178" t="s">
        <v>534</v>
      </c>
      <c r="S107" s="178" t="s">
        <v>266</v>
      </c>
      <c r="T107" s="179" t="s">
        <v>266</v>
      </c>
      <c r="U107" s="157">
        <v>5.867</v>
      </c>
      <c r="V107" s="157">
        <f>ROUND(E107*U107,2)</f>
        <v>111.27</v>
      </c>
      <c r="W107" s="157"/>
      <c r="X107" s="157" t="s">
        <v>312</v>
      </c>
      <c r="Y107" s="157" t="s">
        <v>269</v>
      </c>
      <c r="Z107" s="146"/>
      <c r="AA107" s="146"/>
      <c r="AB107" s="146"/>
      <c r="AC107" s="146"/>
      <c r="AD107" s="146"/>
      <c r="AE107" s="146"/>
      <c r="AF107" s="146"/>
      <c r="AG107" s="146" t="s">
        <v>313</v>
      </c>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row>
    <row r="108" spans="1:60" outlineLevel="2">
      <c r="A108" s="153"/>
      <c r="B108" s="154"/>
      <c r="C108" s="196" t="s">
        <v>1794</v>
      </c>
      <c r="D108" s="194"/>
      <c r="E108" s="195">
        <v>3.68</v>
      </c>
      <c r="F108" s="157"/>
      <c r="G108" s="157"/>
      <c r="H108" s="157"/>
      <c r="I108" s="157"/>
      <c r="J108" s="157"/>
      <c r="K108" s="157"/>
      <c r="L108" s="157"/>
      <c r="M108" s="157"/>
      <c r="N108" s="156"/>
      <c r="O108" s="156"/>
      <c r="P108" s="156"/>
      <c r="Q108" s="156"/>
      <c r="R108" s="157"/>
      <c r="S108" s="157"/>
      <c r="T108" s="157"/>
      <c r="U108" s="157"/>
      <c r="V108" s="157"/>
      <c r="W108" s="157"/>
      <c r="X108" s="157"/>
      <c r="Y108" s="157"/>
      <c r="Z108" s="146"/>
      <c r="AA108" s="146"/>
      <c r="AB108" s="146"/>
      <c r="AC108" s="146"/>
      <c r="AD108" s="146"/>
      <c r="AE108" s="146"/>
      <c r="AF108" s="146"/>
      <c r="AG108" s="146" t="s">
        <v>317</v>
      </c>
      <c r="AH108" s="146">
        <v>0</v>
      </c>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row>
    <row r="109" spans="1:60" outlineLevel="3">
      <c r="A109" s="153"/>
      <c r="B109" s="154"/>
      <c r="C109" s="196" t="s">
        <v>1795</v>
      </c>
      <c r="D109" s="194"/>
      <c r="E109" s="195">
        <v>0.73580999999999996</v>
      </c>
      <c r="F109" s="157"/>
      <c r="G109" s="157"/>
      <c r="H109" s="157"/>
      <c r="I109" s="157"/>
      <c r="J109" s="157"/>
      <c r="K109" s="157"/>
      <c r="L109" s="157"/>
      <c r="M109" s="157"/>
      <c r="N109" s="156"/>
      <c r="O109" s="156"/>
      <c r="P109" s="156"/>
      <c r="Q109" s="156"/>
      <c r="R109" s="157"/>
      <c r="S109" s="157"/>
      <c r="T109" s="157"/>
      <c r="U109" s="157"/>
      <c r="V109" s="157"/>
      <c r="W109" s="157"/>
      <c r="X109" s="157"/>
      <c r="Y109" s="157"/>
      <c r="Z109" s="146"/>
      <c r="AA109" s="146"/>
      <c r="AB109" s="146"/>
      <c r="AC109" s="146"/>
      <c r="AD109" s="146"/>
      <c r="AE109" s="146"/>
      <c r="AF109" s="146"/>
      <c r="AG109" s="146" t="s">
        <v>317</v>
      </c>
      <c r="AH109" s="146">
        <v>0</v>
      </c>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row>
    <row r="110" spans="1:60" outlineLevel="3">
      <c r="A110" s="153"/>
      <c r="B110" s="154"/>
      <c r="C110" s="196" t="s">
        <v>1796</v>
      </c>
      <c r="D110" s="194"/>
      <c r="E110" s="195">
        <v>2.4</v>
      </c>
      <c r="F110" s="157"/>
      <c r="G110" s="157"/>
      <c r="H110" s="157"/>
      <c r="I110" s="157"/>
      <c r="J110" s="157"/>
      <c r="K110" s="157"/>
      <c r="L110" s="157"/>
      <c r="M110" s="157"/>
      <c r="N110" s="156"/>
      <c r="O110" s="156"/>
      <c r="P110" s="156"/>
      <c r="Q110" s="156"/>
      <c r="R110" s="157"/>
      <c r="S110" s="157"/>
      <c r="T110" s="157"/>
      <c r="U110" s="157"/>
      <c r="V110" s="157"/>
      <c r="W110" s="157"/>
      <c r="X110" s="157"/>
      <c r="Y110" s="157"/>
      <c r="Z110" s="146"/>
      <c r="AA110" s="146"/>
      <c r="AB110" s="146"/>
      <c r="AC110" s="146"/>
      <c r="AD110" s="146"/>
      <c r="AE110" s="146"/>
      <c r="AF110" s="146"/>
      <c r="AG110" s="146" t="s">
        <v>317</v>
      </c>
      <c r="AH110" s="146">
        <v>0</v>
      </c>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row>
    <row r="111" spans="1:60" outlineLevel="3">
      <c r="A111" s="153"/>
      <c r="B111" s="154"/>
      <c r="C111" s="196" t="s">
        <v>1797</v>
      </c>
      <c r="D111" s="194"/>
      <c r="E111" s="195">
        <v>9.75</v>
      </c>
      <c r="F111" s="157"/>
      <c r="G111" s="157"/>
      <c r="H111" s="157"/>
      <c r="I111" s="157"/>
      <c r="J111" s="157"/>
      <c r="K111" s="157"/>
      <c r="L111" s="157"/>
      <c r="M111" s="157"/>
      <c r="N111" s="156"/>
      <c r="O111" s="156"/>
      <c r="P111" s="156"/>
      <c r="Q111" s="156"/>
      <c r="R111" s="157"/>
      <c r="S111" s="157"/>
      <c r="T111" s="157"/>
      <c r="U111" s="157"/>
      <c r="V111" s="157"/>
      <c r="W111" s="157"/>
      <c r="X111" s="157"/>
      <c r="Y111" s="157"/>
      <c r="Z111" s="146"/>
      <c r="AA111" s="146"/>
      <c r="AB111" s="146"/>
      <c r="AC111" s="146"/>
      <c r="AD111" s="146"/>
      <c r="AE111" s="146"/>
      <c r="AF111" s="146"/>
      <c r="AG111" s="146" t="s">
        <v>317</v>
      </c>
      <c r="AH111" s="146">
        <v>0</v>
      </c>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row>
    <row r="112" spans="1:60" outlineLevel="3">
      <c r="A112" s="153"/>
      <c r="B112" s="154"/>
      <c r="C112" s="196" t="s">
        <v>1798</v>
      </c>
      <c r="D112" s="194"/>
      <c r="E112" s="195">
        <v>2.4</v>
      </c>
      <c r="F112" s="157"/>
      <c r="G112" s="157"/>
      <c r="H112" s="157"/>
      <c r="I112" s="157"/>
      <c r="J112" s="157"/>
      <c r="K112" s="157"/>
      <c r="L112" s="157"/>
      <c r="M112" s="157"/>
      <c r="N112" s="156"/>
      <c r="O112" s="156"/>
      <c r="P112" s="156"/>
      <c r="Q112" s="156"/>
      <c r="R112" s="157"/>
      <c r="S112" s="157"/>
      <c r="T112" s="157"/>
      <c r="U112" s="157"/>
      <c r="V112" s="157"/>
      <c r="W112" s="157"/>
      <c r="X112" s="157"/>
      <c r="Y112" s="157"/>
      <c r="Z112" s="146"/>
      <c r="AA112" s="146"/>
      <c r="AB112" s="146"/>
      <c r="AC112" s="146"/>
      <c r="AD112" s="146"/>
      <c r="AE112" s="146"/>
      <c r="AF112" s="146"/>
      <c r="AG112" s="146" t="s">
        <v>317</v>
      </c>
      <c r="AH112" s="146">
        <v>0</v>
      </c>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row>
    <row r="113" spans="1:60" ht="22.5" outlineLevel="1">
      <c r="A113" s="180">
        <v>33</v>
      </c>
      <c r="B113" s="181" t="s">
        <v>1799</v>
      </c>
      <c r="C113" s="189" t="s">
        <v>1800</v>
      </c>
      <c r="D113" s="182" t="s">
        <v>310</v>
      </c>
      <c r="E113" s="183">
        <v>18.965810000000001</v>
      </c>
      <c r="F113" s="184"/>
      <c r="G113" s="185">
        <f>ROUND(E113*F113,2)</f>
        <v>0</v>
      </c>
      <c r="H113" s="184"/>
      <c r="I113" s="185">
        <f>ROUND(E113*H113,2)</f>
        <v>0</v>
      </c>
      <c r="J113" s="184"/>
      <c r="K113" s="185">
        <f>ROUND(E113*J113,2)</f>
        <v>0</v>
      </c>
      <c r="L113" s="185">
        <v>21</v>
      </c>
      <c r="M113" s="185">
        <f>G113*(1+L113/100)</f>
        <v>0</v>
      </c>
      <c r="N113" s="183">
        <v>0</v>
      </c>
      <c r="O113" s="183">
        <f>ROUND(E113*N113,2)</f>
        <v>0</v>
      </c>
      <c r="P113" s="183">
        <v>0</v>
      </c>
      <c r="Q113" s="183">
        <f>ROUND(E113*P113,2)</f>
        <v>0</v>
      </c>
      <c r="R113" s="185" t="s">
        <v>534</v>
      </c>
      <c r="S113" s="185" t="s">
        <v>266</v>
      </c>
      <c r="T113" s="186" t="s">
        <v>266</v>
      </c>
      <c r="U113" s="157">
        <v>4.0289999999999999</v>
      </c>
      <c r="V113" s="157">
        <f>ROUND(E113*U113,2)</f>
        <v>76.41</v>
      </c>
      <c r="W113" s="157"/>
      <c r="X113" s="157" t="s">
        <v>312</v>
      </c>
      <c r="Y113" s="157" t="s">
        <v>269</v>
      </c>
      <c r="Z113" s="146"/>
      <c r="AA113" s="146"/>
      <c r="AB113" s="146"/>
      <c r="AC113" s="146"/>
      <c r="AD113" s="146"/>
      <c r="AE113" s="146"/>
      <c r="AF113" s="146"/>
      <c r="AG113" s="146" t="s">
        <v>313</v>
      </c>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row>
    <row r="114" spans="1:60">
      <c r="A114" s="163" t="s">
        <v>261</v>
      </c>
      <c r="B114" s="164" t="s">
        <v>172</v>
      </c>
      <c r="C114" s="188" t="s">
        <v>173</v>
      </c>
      <c r="D114" s="165"/>
      <c r="E114" s="166"/>
      <c r="F114" s="167"/>
      <c r="G114" s="167">
        <f>SUMIF(AG115:AG116,"&lt;&gt;NOR",G115:G116)</f>
        <v>0</v>
      </c>
      <c r="H114" s="167"/>
      <c r="I114" s="167">
        <f>SUM(I115:I116)</f>
        <v>0</v>
      </c>
      <c r="J114" s="167"/>
      <c r="K114" s="167">
        <f>SUM(K115:K116)</f>
        <v>0</v>
      </c>
      <c r="L114" s="167"/>
      <c r="M114" s="167">
        <f>SUM(M115:M116)</f>
        <v>0</v>
      </c>
      <c r="N114" s="166"/>
      <c r="O114" s="166">
        <f>SUM(O115:O116)</f>
        <v>0</v>
      </c>
      <c r="P114" s="166"/>
      <c r="Q114" s="166">
        <f>SUM(Q115:Q116)</f>
        <v>0</v>
      </c>
      <c r="R114" s="167"/>
      <c r="S114" s="167"/>
      <c r="T114" s="168"/>
      <c r="U114" s="162"/>
      <c r="V114" s="162">
        <f>SUM(V115:V116)</f>
        <v>142.06</v>
      </c>
      <c r="W114" s="162"/>
      <c r="X114" s="162"/>
      <c r="Y114" s="162"/>
      <c r="AG114" t="s">
        <v>262</v>
      </c>
    </row>
    <row r="115" spans="1:60" outlineLevel="1">
      <c r="A115" s="173">
        <v>34</v>
      </c>
      <c r="B115" s="174" t="s">
        <v>1801</v>
      </c>
      <c r="C115" s="190" t="s">
        <v>1802</v>
      </c>
      <c r="D115" s="175" t="s">
        <v>375</v>
      </c>
      <c r="E115" s="176">
        <v>364.24572999999998</v>
      </c>
      <c r="F115" s="177"/>
      <c r="G115" s="178">
        <f>ROUND(E115*F115,2)</f>
        <v>0</v>
      </c>
      <c r="H115" s="177"/>
      <c r="I115" s="178">
        <f>ROUND(E115*H115,2)</f>
        <v>0</v>
      </c>
      <c r="J115" s="177"/>
      <c r="K115" s="178">
        <f>ROUND(E115*J115,2)</f>
        <v>0</v>
      </c>
      <c r="L115" s="178">
        <v>21</v>
      </c>
      <c r="M115" s="178">
        <f>G115*(1+L115/100)</f>
        <v>0</v>
      </c>
      <c r="N115" s="176">
        <v>0</v>
      </c>
      <c r="O115" s="176">
        <f>ROUND(E115*N115,2)</f>
        <v>0</v>
      </c>
      <c r="P115" s="176">
        <v>0</v>
      </c>
      <c r="Q115" s="176">
        <f>ROUND(E115*P115,2)</f>
        <v>0</v>
      </c>
      <c r="R115" s="178" t="s">
        <v>750</v>
      </c>
      <c r="S115" s="178" t="s">
        <v>266</v>
      </c>
      <c r="T115" s="179" t="s">
        <v>266</v>
      </c>
      <c r="U115" s="157">
        <v>0.39</v>
      </c>
      <c r="V115" s="157">
        <f>ROUND(E115*U115,2)</f>
        <v>142.06</v>
      </c>
      <c r="W115" s="157"/>
      <c r="X115" s="157" t="s">
        <v>555</v>
      </c>
      <c r="Y115" s="157" t="s">
        <v>269</v>
      </c>
      <c r="Z115" s="146"/>
      <c r="AA115" s="146"/>
      <c r="AB115" s="146"/>
      <c r="AC115" s="146"/>
      <c r="AD115" s="146"/>
      <c r="AE115" s="146"/>
      <c r="AF115" s="146"/>
      <c r="AG115" s="146" t="s">
        <v>556</v>
      </c>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row>
    <row r="116" spans="1:60" outlineLevel="2">
      <c r="A116" s="153"/>
      <c r="B116" s="154"/>
      <c r="C116" s="293" t="s">
        <v>1803</v>
      </c>
      <c r="D116" s="294"/>
      <c r="E116" s="294"/>
      <c r="F116" s="294"/>
      <c r="G116" s="294"/>
      <c r="H116" s="157"/>
      <c r="I116" s="157"/>
      <c r="J116" s="157"/>
      <c r="K116" s="157"/>
      <c r="L116" s="157"/>
      <c r="M116" s="157"/>
      <c r="N116" s="156"/>
      <c r="O116" s="156"/>
      <c r="P116" s="156"/>
      <c r="Q116" s="156"/>
      <c r="R116" s="157"/>
      <c r="S116" s="157"/>
      <c r="T116" s="157"/>
      <c r="U116" s="157"/>
      <c r="V116" s="157"/>
      <c r="W116" s="157"/>
      <c r="X116" s="157"/>
      <c r="Y116" s="157"/>
      <c r="Z116" s="146"/>
      <c r="AA116" s="146"/>
      <c r="AB116" s="146"/>
      <c r="AC116" s="146"/>
      <c r="AD116" s="146"/>
      <c r="AE116" s="146"/>
      <c r="AF116" s="146"/>
      <c r="AG116" s="146" t="s">
        <v>315</v>
      </c>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row>
    <row r="117" spans="1:60">
      <c r="A117" s="163" t="s">
        <v>261</v>
      </c>
      <c r="B117" s="164" t="s">
        <v>196</v>
      </c>
      <c r="C117" s="188" t="s">
        <v>197</v>
      </c>
      <c r="D117" s="165"/>
      <c r="E117" s="166"/>
      <c r="F117" s="167"/>
      <c r="G117" s="167">
        <f>SUMIF(AG118:AG119,"&lt;&gt;NOR",G118:G119)</f>
        <v>0</v>
      </c>
      <c r="H117" s="167"/>
      <c r="I117" s="167">
        <f>SUM(I118:I119)</f>
        <v>0</v>
      </c>
      <c r="J117" s="167"/>
      <c r="K117" s="167">
        <f>SUM(K118:K119)</f>
        <v>0</v>
      </c>
      <c r="L117" s="167"/>
      <c r="M117" s="167">
        <f>SUM(M118:M119)</f>
        <v>0</v>
      </c>
      <c r="N117" s="166"/>
      <c r="O117" s="166">
        <f>SUM(O118:O119)</f>
        <v>0</v>
      </c>
      <c r="P117" s="166"/>
      <c r="Q117" s="166">
        <f>SUM(Q118:Q119)</f>
        <v>0</v>
      </c>
      <c r="R117" s="167"/>
      <c r="S117" s="167"/>
      <c r="T117" s="168"/>
      <c r="U117" s="162"/>
      <c r="V117" s="162">
        <f>SUM(V118:V119)</f>
        <v>0</v>
      </c>
      <c r="W117" s="162"/>
      <c r="X117" s="162"/>
      <c r="Y117" s="162"/>
      <c r="AG117" t="s">
        <v>262</v>
      </c>
    </row>
    <row r="118" spans="1:60" outlineLevel="1">
      <c r="A118" s="173">
        <v>35</v>
      </c>
      <c r="B118" s="174" t="s">
        <v>1804</v>
      </c>
      <c r="C118" s="190" t="s">
        <v>1805</v>
      </c>
      <c r="D118" s="175" t="s">
        <v>646</v>
      </c>
      <c r="E118" s="176">
        <v>13</v>
      </c>
      <c r="F118" s="177"/>
      <c r="G118" s="178">
        <f>ROUND(E118*F118,2)</f>
        <v>0</v>
      </c>
      <c r="H118" s="177"/>
      <c r="I118" s="178">
        <f>ROUND(E118*H118,2)</f>
        <v>0</v>
      </c>
      <c r="J118" s="177"/>
      <c r="K118" s="178">
        <f>ROUND(E118*J118,2)</f>
        <v>0</v>
      </c>
      <c r="L118" s="178">
        <v>21</v>
      </c>
      <c r="M118" s="178">
        <f>G118*(1+L118/100)</f>
        <v>0</v>
      </c>
      <c r="N118" s="176">
        <v>0</v>
      </c>
      <c r="O118" s="176">
        <f>ROUND(E118*N118,2)</f>
        <v>0</v>
      </c>
      <c r="P118" s="176">
        <v>0</v>
      </c>
      <c r="Q118" s="176">
        <f>ROUND(E118*P118,2)</f>
        <v>0</v>
      </c>
      <c r="R118" s="178"/>
      <c r="S118" s="178" t="s">
        <v>481</v>
      </c>
      <c r="T118" s="179" t="s">
        <v>267</v>
      </c>
      <c r="U118" s="157">
        <v>0</v>
      </c>
      <c r="V118" s="157">
        <f>ROUND(E118*U118,2)</f>
        <v>0</v>
      </c>
      <c r="W118" s="157"/>
      <c r="X118" s="157" t="s">
        <v>312</v>
      </c>
      <c r="Y118" s="157" t="s">
        <v>269</v>
      </c>
      <c r="Z118" s="146"/>
      <c r="AA118" s="146"/>
      <c r="AB118" s="146"/>
      <c r="AC118" s="146"/>
      <c r="AD118" s="146"/>
      <c r="AE118" s="146"/>
      <c r="AF118" s="146"/>
      <c r="AG118" s="146" t="s">
        <v>313</v>
      </c>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row>
    <row r="119" spans="1:60" outlineLevel="2">
      <c r="A119" s="153"/>
      <c r="B119" s="154"/>
      <c r="C119" s="196" t="s">
        <v>1806</v>
      </c>
      <c r="D119" s="194"/>
      <c r="E119" s="195">
        <v>13</v>
      </c>
      <c r="F119" s="157"/>
      <c r="G119" s="157"/>
      <c r="H119" s="157"/>
      <c r="I119" s="157"/>
      <c r="J119" s="157"/>
      <c r="K119" s="157"/>
      <c r="L119" s="157"/>
      <c r="M119" s="157"/>
      <c r="N119" s="156"/>
      <c r="O119" s="156"/>
      <c r="P119" s="156"/>
      <c r="Q119" s="156"/>
      <c r="R119" s="157"/>
      <c r="S119" s="157"/>
      <c r="T119" s="157"/>
      <c r="U119" s="157"/>
      <c r="V119" s="157"/>
      <c r="W119" s="157"/>
      <c r="X119" s="157"/>
      <c r="Y119" s="157"/>
      <c r="Z119" s="146"/>
      <c r="AA119" s="146"/>
      <c r="AB119" s="146"/>
      <c r="AC119" s="146"/>
      <c r="AD119" s="146"/>
      <c r="AE119" s="146"/>
      <c r="AF119" s="146"/>
      <c r="AG119" s="146" t="s">
        <v>317</v>
      </c>
      <c r="AH119" s="146">
        <v>0</v>
      </c>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row>
    <row r="120" spans="1:60">
      <c r="A120" s="163" t="s">
        <v>261</v>
      </c>
      <c r="B120" s="164" t="s">
        <v>198</v>
      </c>
      <c r="C120" s="188" t="s">
        <v>199</v>
      </c>
      <c r="D120" s="165"/>
      <c r="E120" s="166"/>
      <c r="F120" s="167"/>
      <c r="G120" s="167">
        <f>SUMIF(AG121:AG160,"&lt;&gt;NOR",G121:G160)</f>
        <v>0</v>
      </c>
      <c r="H120" s="167"/>
      <c r="I120" s="167">
        <f>SUM(I121:I160)</f>
        <v>0</v>
      </c>
      <c r="J120" s="167"/>
      <c r="K120" s="167">
        <f>SUM(K121:K160)</f>
        <v>0</v>
      </c>
      <c r="L120" s="167"/>
      <c r="M120" s="167">
        <f>SUM(M121:M160)</f>
        <v>0</v>
      </c>
      <c r="N120" s="166"/>
      <c r="O120" s="166">
        <f>SUM(O121:O160)</f>
        <v>0.5</v>
      </c>
      <c r="P120" s="166"/>
      <c r="Q120" s="166">
        <f>SUM(Q121:Q160)</f>
        <v>1.49</v>
      </c>
      <c r="R120" s="167"/>
      <c r="S120" s="167"/>
      <c r="T120" s="168"/>
      <c r="U120" s="162"/>
      <c r="V120" s="162">
        <f>SUM(V121:V160)</f>
        <v>101.68</v>
      </c>
      <c r="W120" s="162"/>
      <c r="X120" s="162"/>
      <c r="Y120" s="162"/>
      <c r="AG120" t="s">
        <v>262</v>
      </c>
    </row>
    <row r="121" spans="1:60" outlineLevel="1">
      <c r="A121" s="173">
        <v>36</v>
      </c>
      <c r="B121" s="174" t="s">
        <v>1807</v>
      </c>
      <c r="C121" s="190" t="s">
        <v>1808</v>
      </c>
      <c r="D121" s="175" t="s">
        <v>392</v>
      </c>
      <c r="E121" s="176">
        <v>126</v>
      </c>
      <c r="F121" s="177"/>
      <c r="G121" s="178">
        <f>ROUND(E121*F121,2)</f>
        <v>0</v>
      </c>
      <c r="H121" s="177"/>
      <c r="I121" s="178">
        <f>ROUND(E121*H121,2)</f>
        <v>0</v>
      </c>
      <c r="J121" s="177"/>
      <c r="K121" s="178">
        <f>ROUND(E121*J121,2)</f>
        <v>0</v>
      </c>
      <c r="L121" s="178">
        <v>21</v>
      </c>
      <c r="M121" s="178">
        <f>G121*(1+L121/100)</f>
        <v>0</v>
      </c>
      <c r="N121" s="176">
        <v>0</v>
      </c>
      <c r="O121" s="176">
        <f>ROUND(E121*N121,2)</f>
        <v>0</v>
      </c>
      <c r="P121" s="176">
        <v>0</v>
      </c>
      <c r="Q121" s="176">
        <f>ROUND(E121*P121,2)</f>
        <v>0</v>
      </c>
      <c r="R121" s="178" t="s">
        <v>916</v>
      </c>
      <c r="S121" s="178" t="s">
        <v>266</v>
      </c>
      <c r="T121" s="179" t="s">
        <v>266</v>
      </c>
      <c r="U121" s="157">
        <v>0.28000000000000003</v>
      </c>
      <c r="V121" s="157">
        <f>ROUND(E121*U121,2)</f>
        <v>35.28</v>
      </c>
      <c r="W121" s="157"/>
      <c r="X121" s="157" t="s">
        <v>312</v>
      </c>
      <c r="Y121" s="157" t="s">
        <v>269</v>
      </c>
      <c r="Z121" s="146"/>
      <c r="AA121" s="146"/>
      <c r="AB121" s="146"/>
      <c r="AC121" s="146"/>
      <c r="AD121" s="146"/>
      <c r="AE121" s="146"/>
      <c r="AF121" s="146"/>
      <c r="AG121" s="146" t="s">
        <v>313</v>
      </c>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row>
    <row r="122" spans="1:60" outlineLevel="2">
      <c r="A122" s="153"/>
      <c r="B122" s="154"/>
      <c r="C122" s="196" t="s">
        <v>1809</v>
      </c>
      <c r="D122" s="194"/>
      <c r="E122" s="195">
        <v>126</v>
      </c>
      <c r="F122" s="157"/>
      <c r="G122" s="157"/>
      <c r="H122" s="157"/>
      <c r="I122" s="157"/>
      <c r="J122" s="157"/>
      <c r="K122" s="157"/>
      <c r="L122" s="157"/>
      <c r="M122" s="157"/>
      <c r="N122" s="156"/>
      <c r="O122" s="156"/>
      <c r="P122" s="156"/>
      <c r="Q122" s="156"/>
      <c r="R122" s="157"/>
      <c r="S122" s="157"/>
      <c r="T122" s="157"/>
      <c r="U122" s="157"/>
      <c r="V122" s="157"/>
      <c r="W122" s="157"/>
      <c r="X122" s="157"/>
      <c r="Y122" s="157"/>
      <c r="Z122" s="146"/>
      <c r="AA122" s="146"/>
      <c r="AB122" s="146"/>
      <c r="AC122" s="146"/>
      <c r="AD122" s="146"/>
      <c r="AE122" s="146"/>
      <c r="AF122" s="146"/>
      <c r="AG122" s="146" t="s">
        <v>317</v>
      </c>
      <c r="AH122" s="146">
        <v>0</v>
      </c>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row>
    <row r="123" spans="1:60" ht="22.5" outlineLevel="1">
      <c r="A123" s="173">
        <v>37</v>
      </c>
      <c r="B123" s="174" t="s">
        <v>914</v>
      </c>
      <c r="C123" s="190" t="s">
        <v>915</v>
      </c>
      <c r="D123" s="175" t="s">
        <v>392</v>
      </c>
      <c r="E123" s="176">
        <v>62.9</v>
      </c>
      <c r="F123" s="177"/>
      <c r="G123" s="178">
        <f>ROUND(E123*F123,2)</f>
        <v>0</v>
      </c>
      <c r="H123" s="177"/>
      <c r="I123" s="178">
        <f>ROUND(E123*H123,2)</f>
        <v>0</v>
      </c>
      <c r="J123" s="177"/>
      <c r="K123" s="178">
        <f>ROUND(E123*J123,2)</f>
        <v>0</v>
      </c>
      <c r="L123" s="178">
        <v>21</v>
      </c>
      <c r="M123" s="178">
        <f>G123*(1+L123/100)</f>
        <v>0</v>
      </c>
      <c r="N123" s="176">
        <v>1.48E-3</v>
      </c>
      <c r="O123" s="176">
        <f>ROUND(E123*N123,2)</f>
        <v>0.09</v>
      </c>
      <c r="P123" s="176">
        <v>0</v>
      </c>
      <c r="Q123" s="176">
        <f>ROUND(E123*P123,2)</f>
        <v>0</v>
      </c>
      <c r="R123" s="178" t="s">
        <v>916</v>
      </c>
      <c r="S123" s="178" t="s">
        <v>266</v>
      </c>
      <c r="T123" s="179" t="s">
        <v>266</v>
      </c>
      <c r="U123" s="157">
        <v>0.3</v>
      </c>
      <c r="V123" s="157">
        <f>ROUND(E123*U123,2)</f>
        <v>18.87</v>
      </c>
      <c r="W123" s="157"/>
      <c r="X123" s="157" t="s">
        <v>312</v>
      </c>
      <c r="Y123" s="157" t="s">
        <v>269</v>
      </c>
      <c r="Z123" s="146"/>
      <c r="AA123" s="146"/>
      <c r="AB123" s="146"/>
      <c r="AC123" s="146"/>
      <c r="AD123" s="146"/>
      <c r="AE123" s="146"/>
      <c r="AF123" s="146"/>
      <c r="AG123" s="146" t="s">
        <v>313</v>
      </c>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row>
    <row r="124" spans="1:60" outlineLevel="2">
      <c r="A124" s="153"/>
      <c r="B124" s="154"/>
      <c r="C124" s="196" t="s">
        <v>1810</v>
      </c>
      <c r="D124" s="194"/>
      <c r="E124" s="195">
        <v>62.9</v>
      </c>
      <c r="F124" s="157"/>
      <c r="G124" s="157"/>
      <c r="H124" s="157"/>
      <c r="I124" s="157"/>
      <c r="J124" s="157"/>
      <c r="K124" s="157"/>
      <c r="L124" s="157"/>
      <c r="M124" s="157"/>
      <c r="N124" s="156"/>
      <c r="O124" s="156"/>
      <c r="P124" s="156"/>
      <c r="Q124" s="156"/>
      <c r="R124" s="157"/>
      <c r="S124" s="157"/>
      <c r="T124" s="157"/>
      <c r="U124" s="157"/>
      <c r="V124" s="157"/>
      <c r="W124" s="157"/>
      <c r="X124" s="157"/>
      <c r="Y124" s="157"/>
      <c r="Z124" s="146"/>
      <c r="AA124" s="146"/>
      <c r="AB124" s="146"/>
      <c r="AC124" s="146"/>
      <c r="AD124" s="146"/>
      <c r="AE124" s="146"/>
      <c r="AF124" s="146"/>
      <c r="AG124" s="146" t="s">
        <v>317</v>
      </c>
      <c r="AH124" s="146">
        <v>0</v>
      </c>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row>
    <row r="125" spans="1:60" outlineLevel="1">
      <c r="A125" s="173">
        <v>38</v>
      </c>
      <c r="B125" s="174" t="s">
        <v>1811</v>
      </c>
      <c r="C125" s="190" t="s">
        <v>1812</v>
      </c>
      <c r="D125" s="175" t="s">
        <v>392</v>
      </c>
      <c r="E125" s="176">
        <v>62.6</v>
      </c>
      <c r="F125" s="177"/>
      <c r="G125" s="178">
        <f>ROUND(E125*F125,2)</f>
        <v>0</v>
      </c>
      <c r="H125" s="177"/>
      <c r="I125" s="178">
        <f>ROUND(E125*H125,2)</f>
        <v>0</v>
      </c>
      <c r="J125" s="177"/>
      <c r="K125" s="178">
        <f>ROUND(E125*J125,2)</f>
        <v>0</v>
      </c>
      <c r="L125" s="178">
        <v>21</v>
      </c>
      <c r="M125" s="178">
        <f>G125*(1+L125/100)</f>
        <v>0</v>
      </c>
      <c r="N125" s="176">
        <v>0</v>
      </c>
      <c r="O125" s="176">
        <f>ROUND(E125*N125,2)</f>
        <v>0</v>
      </c>
      <c r="P125" s="176">
        <v>2.48E-3</v>
      </c>
      <c r="Q125" s="176">
        <f>ROUND(E125*P125,2)</f>
        <v>0.16</v>
      </c>
      <c r="R125" s="178" t="s">
        <v>916</v>
      </c>
      <c r="S125" s="178" t="s">
        <v>266</v>
      </c>
      <c r="T125" s="179" t="s">
        <v>266</v>
      </c>
      <c r="U125" s="157">
        <v>0.20599999999999999</v>
      </c>
      <c r="V125" s="157">
        <f>ROUND(E125*U125,2)</f>
        <v>12.9</v>
      </c>
      <c r="W125" s="157"/>
      <c r="X125" s="157" t="s">
        <v>312</v>
      </c>
      <c r="Y125" s="157" t="s">
        <v>269</v>
      </c>
      <c r="Z125" s="146"/>
      <c r="AA125" s="146"/>
      <c r="AB125" s="146"/>
      <c r="AC125" s="146"/>
      <c r="AD125" s="146"/>
      <c r="AE125" s="146"/>
      <c r="AF125" s="146"/>
      <c r="AG125" s="146" t="s">
        <v>313</v>
      </c>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row>
    <row r="126" spans="1:60" outlineLevel="2">
      <c r="A126" s="153"/>
      <c r="B126" s="154"/>
      <c r="C126" s="196" t="s">
        <v>1813</v>
      </c>
      <c r="D126" s="194"/>
      <c r="E126" s="195">
        <v>62.6</v>
      </c>
      <c r="F126" s="157"/>
      <c r="G126" s="157"/>
      <c r="H126" s="157"/>
      <c r="I126" s="157"/>
      <c r="J126" s="157"/>
      <c r="K126" s="157"/>
      <c r="L126" s="157"/>
      <c r="M126" s="157"/>
      <c r="N126" s="156"/>
      <c r="O126" s="156"/>
      <c r="P126" s="156"/>
      <c r="Q126" s="156"/>
      <c r="R126" s="157"/>
      <c r="S126" s="157"/>
      <c r="T126" s="157"/>
      <c r="U126" s="157"/>
      <c r="V126" s="157"/>
      <c r="W126" s="157"/>
      <c r="X126" s="157"/>
      <c r="Y126" s="157"/>
      <c r="Z126" s="146"/>
      <c r="AA126" s="146"/>
      <c r="AB126" s="146"/>
      <c r="AC126" s="146"/>
      <c r="AD126" s="146"/>
      <c r="AE126" s="146"/>
      <c r="AF126" s="146"/>
      <c r="AG126" s="146" t="s">
        <v>317</v>
      </c>
      <c r="AH126" s="146">
        <v>0</v>
      </c>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row>
    <row r="127" spans="1:60" outlineLevel="1">
      <c r="A127" s="173">
        <v>39</v>
      </c>
      <c r="B127" s="174" t="s">
        <v>1814</v>
      </c>
      <c r="C127" s="190" t="s">
        <v>1815</v>
      </c>
      <c r="D127" s="175" t="s">
        <v>1207</v>
      </c>
      <c r="E127" s="176">
        <v>1332</v>
      </c>
      <c r="F127" s="177"/>
      <c r="G127" s="178">
        <f>ROUND(E127*F127,2)</f>
        <v>0</v>
      </c>
      <c r="H127" s="177"/>
      <c r="I127" s="178">
        <f>ROUND(E127*H127,2)</f>
        <v>0</v>
      </c>
      <c r="J127" s="177"/>
      <c r="K127" s="178">
        <f>ROUND(E127*J127,2)</f>
        <v>0</v>
      </c>
      <c r="L127" s="178">
        <v>21</v>
      </c>
      <c r="M127" s="178">
        <f>G127*(1+L127/100)</f>
        <v>0</v>
      </c>
      <c r="N127" s="176">
        <v>5.0000000000000002E-5</v>
      </c>
      <c r="O127" s="176">
        <f>ROUND(E127*N127,2)</f>
        <v>7.0000000000000007E-2</v>
      </c>
      <c r="P127" s="176">
        <v>1E-3</v>
      </c>
      <c r="Q127" s="176">
        <f>ROUND(E127*P127,2)</f>
        <v>1.33</v>
      </c>
      <c r="R127" s="178" t="s">
        <v>916</v>
      </c>
      <c r="S127" s="178" t="s">
        <v>266</v>
      </c>
      <c r="T127" s="179" t="s">
        <v>266</v>
      </c>
      <c r="U127" s="157">
        <v>2.5999999999999999E-2</v>
      </c>
      <c r="V127" s="157">
        <f>ROUND(E127*U127,2)</f>
        <v>34.630000000000003</v>
      </c>
      <c r="W127" s="157"/>
      <c r="X127" s="157" t="s">
        <v>312</v>
      </c>
      <c r="Y127" s="157" t="s">
        <v>269</v>
      </c>
      <c r="Z127" s="146"/>
      <c r="AA127" s="146"/>
      <c r="AB127" s="146"/>
      <c r="AC127" s="146"/>
      <c r="AD127" s="146"/>
      <c r="AE127" s="146"/>
      <c r="AF127" s="146"/>
      <c r="AG127" s="146" t="s">
        <v>313</v>
      </c>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row>
    <row r="128" spans="1:60" outlineLevel="2">
      <c r="A128" s="153"/>
      <c r="B128" s="154"/>
      <c r="C128" s="196" t="s">
        <v>1816</v>
      </c>
      <c r="D128" s="194"/>
      <c r="E128" s="195">
        <v>1332</v>
      </c>
      <c r="F128" s="157"/>
      <c r="G128" s="157"/>
      <c r="H128" s="157"/>
      <c r="I128" s="157"/>
      <c r="J128" s="157"/>
      <c r="K128" s="157"/>
      <c r="L128" s="157"/>
      <c r="M128" s="157"/>
      <c r="N128" s="156"/>
      <c r="O128" s="156"/>
      <c r="P128" s="156"/>
      <c r="Q128" s="156"/>
      <c r="R128" s="157"/>
      <c r="S128" s="157"/>
      <c r="T128" s="157"/>
      <c r="U128" s="157"/>
      <c r="V128" s="157"/>
      <c r="W128" s="157"/>
      <c r="X128" s="157"/>
      <c r="Y128" s="157"/>
      <c r="Z128" s="146"/>
      <c r="AA128" s="146"/>
      <c r="AB128" s="146"/>
      <c r="AC128" s="146"/>
      <c r="AD128" s="146"/>
      <c r="AE128" s="146"/>
      <c r="AF128" s="146"/>
      <c r="AG128" s="146" t="s">
        <v>317</v>
      </c>
      <c r="AH128" s="146">
        <v>0</v>
      </c>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0" outlineLevel="1">
      <c r="A129" s="173">
        <v>40</v>
      </c>
      <c r="B129" s="174" t="s">
        <v>1817</v>
      </c>
      <c r="C129" s="190" t="s">
        <v>1818</v>
      </c>
      <c r="D129" s="175" t="s">
        <v>646</v>
      </c>
      <c r="E129" s="176">
        <v>1</v>
      </c>
      <c r="F129" s="177"/>
      <c r="G129" s="178">
        <f>ROUND(E129*F129,2)</f>
        <v>0</v>
      </c>
      <c r="H129" s="177"/>
      <c r="I129" s="178">
        <f>ROUND(E129*H129,2)</f>
        <v>0</v>
      </c>
      <c r="J129" s="177"/>
      <c r="K129" s="178">
        <f>ROUND(E129*J129,2)</f>
        <v>0</v>
      </c>
      <c r="L129" s="178">
        <v>21</v>
      </c>
      <c r="M129" s="178">
        <f>G129*(1+L129/100)</f>
        <v>0</v>
      </c>
      <c r="N129" s="176">
        <v>0</v>
      </c>
      <c r="O129" s="176">
        <f>ROUND(E129*N129,2)</f>
        <v>0</v>
      </c>
      <c r="P129" s="176">
        <v>0</v>
      </c>
      <c r="Q129" s="176">
        <f>ROUND(E129*P129,2)</f>
        <v>0</v>
      </c>
      <c r="R129" s="178"/>
      <c r="S129" s="178" t="s">
        <v>481</v>
      </c>
      <c r="T129" s="179" t="s">
        <v>267</v>
      </c>
      <c r="U129" s="157">
        <v>0</v>
      </c>
      <c r="V129" s="157">
        <f>ROUND(E129*U129,2)</f>
        <v>0</v>
      </c>
      <c r="W129" s="157"/>
      <c r="X129" s="157" t="s">
        <v>312</v>
      </c>
      <c r="Y129" s="157" t="s">
        <v>269</v>
      </c>
      <c r="Z129" s="146"/>
      <c r="AA129" s="146"/>
      <c r="AB129" s="146"/>
      <c r="AC129" s="146"/>
      <c r="AD129" s="146"/>
      <c r="AE129" s="146"/>
      <c r="AF129" s="146"/>
      <c r="AG129" s="146" t="s">
        <v>313</v>
      </c>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0" outlineLevel="2">
      <c r="A130" s="153"/>
      <c r="B130" s="154"/>
      <c r="C130" s="196" t="s">
        <v>1819</v>
      </c>
      <c r="D130" s="194"/>
      <c r="E130" s="195">
        <v>1</v>
      </c>
      <c r="F130" s="157"/>
      <c r="G130" s="157"/>
      <c r="H130" s="157"/>
      <c r="I130" s="157"/>
      <c r="J130" s="157"/>
      <c r="K130" s="157"/>
      <c r="L130" s="157"/>
      <c r="M130" s="157"/>
      <c r="N130" s="156"/>
      <c r="O130" s="156"/>
      <c r="P130" s="156"/>
      <c r="Q130" s="156"/>
      <c r="R130" s="157"/>
      <c r="S130" s="157"/>
      <c r="T130" s="157"/>
      <c r="U130" s="157"/>
      <c r="V130" s="157"/>
      <c r="W130" s="157"/>
      <c r="X130" s="157"/>
      <c r="Y130" s="157"/>
      <c r="Z130" s="146"/>
      <c r="AA130" s="146"/>
      <c r="AB130" s="146"/>
      <c r="AC130" s="146"/>
      <c r="AD130" s="146"/>
      <c r="AE130" s="146"/>
      <c r="AF130" s="146"/>
      <c r="AG130" s="146" t="s">
        <v>317</v>
      </c>
      <c r="AH130" s="146">
        <v>0</v>
      </c>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0" outlineLevel="1">
      <c r="A131" s="173">
        <v>41</v>
      </c>
      <c r="B131" s="174" t="s">
        <v>1820</v>
      </c>
      <c r="C131" s="190" t="s">
        <v>1821</v>
      </c>
      <c r="D131" s="175" t="s">
        <v>646</v>
      </c>
      <c r="E131" s="176">
        <v>2</v>
      </c>
      <c r="F131" s="177"/>
      <c r="G131" s="178">
        <f>ROUND(E131*F131,2)</f>
        <v>0</v>
      </c>
      <c r="H131" s="177"/>
      <c r="I131" s="178">
        <f>ROUND(E131*H131,2)</f>
        <v>0</v>
      </c>
      <c r="J131" s="177"/>
      <c r="K131" s="178">
        <f>ROUND(E131*J131,2)</f>
        <v>0</v>
      </c>
      <c r="L131" s="178">
        <v>21</v>
      </c>
      <c r="M131" s="178">
        <f>G131*(1+L131/100)</f>
        <v>0</v>
      </c>
      <c r="N131" s="176">
        <v>0</v>
      </c>
      <c r="O131" s="176">
        <f>ROUND(E131*N131,2)</f>
        <v>0</v>
      </c>
      <c r="P131" s="176">
        <v>0</v>
      </c>
      <c r="Q131" s="176">
        <f>ROUND(E131*P131,2)</f>
        <v>0</v>
      </c>
      <c r="R131" s="178"/>
      <c r="S131" s="178" t="s">
        <v>481</v>
      </c>
      <c r="T131" s="179" t="s">
        <v>267</v>
      </c>
      <c r="U131" s="157">
        <v>0</v>
      </c>
      <c r="V131" s="157">
        <f>ROUND(E131*U131,2)</f>
        <v>0</v>
      </c>
      <c r="W131" s="157"/>
      <c r="X131" s="157" t="s">
        <v>312</v>
      </c>
      <c r="Y131" s="157" t="s">
        <v>269</v>
      </c>
      <c r="Z131" s="146"/>
      <c r="AA131" s="146"/>
      <c r="AB131" s="146"/>
      <c r="AC131" s="146"/>
      <c r="AD131" s="146"/>
      <c r="AE131" s="146"/>
      <c r="AF131" s="146"/>
      <c r="AG131" s="146" t="s">
        <v>313</v>
      </c>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0" outlineLevel="2">
      <c r="A132" s="153"/>
      <c r="B132" s="154"/>
      <c r="C132" s="196" t="s">
        <v>1822</v>
      </c>
      <c r="D132" s="194"/>
      <c r="E132" s="195">
        <v>2</v>
      </c>
      <c r="F132" s="157"/>
      <c r="G132" s="157"/>
      <c r="H132" s="157"/>
      <c r="I132" s="157"/>
      <c r="J132" s="157"/>
      <c r="K132" s="157"/>
      <c r="L132" s="157"/>
      <c r="M132" s="157"/>
      <c r="N132" s="156"/>
      <c r="O132" s="156"/>
      <c r="P132" s="156"/>
      <c r="Q132" s="156"/>
      <c r="R132" s="157"/>
      <c r="S132" s="157"/>
      <c r="T132" s="157"/>
      <c r="U132" s="157"/>
      <c r="V132" s="157"/>
      <c r="W132" s="157"/>
      <c r="X132" s="157"/>
      <c r="Y132" s="157"/>
      <c r="Z132" s="146"/>
      <c r="AA132" s="146"/>
      <c r="AB132" s="146"/>
      <c r="AC132" s="146"/>
      <c r="AD132" s="146"/>
      <c r="AE132" s="146"/>
      <c r="AF132" s="146"/>
      <c r="AG132" s="146" t="s">
        <v>317</v>
      </c>
      <c r="AH132" s="146">
        <v>0</v>
      </c>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0" outlineLevel="1">
      <c r="A133" s="173">
        <v>42</v>
      </c>
      <c r="B133" s="174" t="s">
        <v>1823</v>
      </c>
      <c r="C133" s="190" t="s">
        <v>1824</v>
      </c>
      <c r="D133" s="175" t="s">
        <v>646</v>
      </c>
      <c r="E133" s="176">
        <v>1</v>
      </c>
      <c r="F133" s="177"/>
      <c r="G133" s="178">
        <f>ROUND(E133*F133,2)</f>
        <v>0</v>
      </c>
      <c r="H133" s="177"/>
      <c r="I133" s="178">
        <f>ROUND(E133*H133,2)</f>
        <v>0</v>
      </c>
      <c r="J133" s="177"/>
      <c r="K133" s="178">
        <f>ROUND(E133*J133,2)</f>
        <v>0</v>
      </c>
      <c r="L133" s="178">
        <v>21</v>
      </c>
      <c r="M133" s="178">
        <f>G133*(1+L133/100)</f>
        <v>0</v>
      </c>
      <c r="N133" s="176">
        <v>0</v>
      </c>
      <c r="O133" s="176">
        <f>ROUND(E133*N133,2)</f>
        <v>0</v>
      </c>
      <c r="P133" s="176">
        <v>0</v>
      </c>
      <c r="Q133" s="176">
        <f>ROUND(E133*P133,2)</f>
        <v>0</v>
      </c>
      <c r="R133" s="178"/>
      <c r="S133" s="178" t="s">
        <v>481</v>
      </c>
      <c r="T133" s="179" t="s">
        <v>267</v>
      </c>
      <c r="U133" s="157">
        <v>0</v>
      </c>
      <c r="V133" s="157">
        <f>ROUND(E133*U133,2)</f>
        <v>0</v>
      </c>
      <c r="W133" s="157"/>
      <c r="X133" s="157" t="s">
        <v>312</v>
      </c>
      <c r="Y133" s="157" t="s">
        <v>269</v>
      </c>
      <c r="Z133" s="146"/>
      <c r="AA133" s="146"/>
      <c r="AB133" s="146"/>
      <c r="AC133" s="146"/>
      <c r="AD133" s="146"/>
      <c r="AE133" s="146"/>
      <c r="AF133" s="146"/>
      <c r="AG133" s="146" t="s">
        <v>313</v>
      </c>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row>
    <row r="134" spans="1:60" outlineLevel="2">
      <c r="A134" s="153"/>
      <c r="B134" s="154"/>
      <c r="C134" s="196" t="s">
        <v>1819</v>
      </c>
      <c r="D134" s="194"/>
      <c r="E134" s="195">
        <v>1</v>
      </c>
      <c r="F134" s="157"/>
      <c r="G134" s="157"/>
      <c r="H134" s="157"/>
      <c r="I134" s="157"/>
      <c r="J134" s="157"/>
      <c r="K134" s="157"/>
      <c r="L134" s="157"/>
      <c r="M134" s="157"/>
      <c r="N134" s="156"/>
      <c r="O134" s="156"/>
      <c r="P134" s="156"/>
      <c r="Q134" s="156"/>
      <c r="R134" s="157"/>
      <c r="S134" s="157"/>
      <c r="T134" s="157"/>
      <c r="U134" s="157"/>
      <c r="V134" s="157"/>
      <c r="W134" s="157"/>
      <c r="X134" s="157"/>
      <c r="Y134" s="157"/>
      <c r="Z134" s="146"/>
      <c r="AA134" s="146"/>
      <c r="AB134" s="146"/>
      <c r="AC134" s="146"/>
      <c r="AD134" s="146"/>
      <c r="AE134" s="146"/>
      <c r="AF134" s="146"/>
      <c r="AG134" s="146" t="s">
        <v>317</v>
      </c>
      <c r="AH134" s="146">
        <v>0</v>
      </c>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row>
    <row r="135" spans="1:60" outlineLevel="1">
      <c r="A135" s="180">
        <v>43</v>
      </c>
      <c r="B135" s="181" t="s">
        <v>1825</v>
      </c>
      <c r="C135" s="189" t="s">
        <v>1826</v>
      </c>
      <c r="D135" s="182" t="s">
        <v>646</v>
      </c>
      <c r="E135" s="183">
        <v>26</v>
      </c>
      <c r="F135" s="184"/>
      <c r="G135" s="185">
        <f>ROUND(E135*F135,2)</f>
        <v>0</v>
      </c>
      <c r="H135" s="184"/>
      <c r="I135" s="185">
        <f>ROUND(E135*H135,2)</f>
        <v>0</v>
      </c>
      <c r="J135" s="184"/>
      <c r="K135" s="185">
        <f>ROUND(E135*J135,2)</f>
        <v>0</v>
      </c>
      <c r="L135" s="185">
        <v>21</v>
      </c>
      <c r="M135" s="185">
        <f>G135*(1+L135/100)</f>
        <v>0</v>
      </c>
      <c r="N135" s="183">
        <v>0</v>
      </c>
      <c r="O135" s="183">
        <f>ROUND(E135*N135,2)</f>
        <v>0</v>
      </c>
      <c r="P135" s="183">
        <v>0</v>
      </c>
      <c r="Q135" s="183">
        <f>ROUND(E135*P135,2)</f>
        <v>0</v>
      </c>
      <c r="R135" s="185"/>
      <c r="S135" s="185" t="s">
        <v>481</v>
      </c>
      <c r="T135" s="186" t="s">
        <v>267</v>
      </c>
      <c r="U135" s="157">
        <v>0</v>
      </c>
      <c r="V135" s="157">
        <f>ROUND(E135*U135,2)</f>
        <v>0</v>
      </c>
      <c r="W135" s="157"/>
      <c r="X135" s="157" t="s">
        <v>312</v>
      </c>
      <c r="Y135" s="157" t="s">
        <v>269</v>
      </c>
      <c r="Z135" s="146"/>
      <c r="AA135" s="146"/>
      <c r="AB135" s="146"/>
      <c r="AC135" s="146"/>
      <c r="AD135" s="146"/>
      <c r="AE135" s="146"/>
      <c r="AF135" s="146"/>
      <c r="AG135" s="146" t="s">
        <v>313</v>
      </c>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row>
    <row r="136" spans="1:60" outlineLevel="1">
      <c r="A136" s="173">
        <v>44</v>
      </c>
      <c r="B136" s="174" t="s">
        <v>1827</v>
      </c>
      <c r="C136" s="190" t="s">
        <v>1828</v>
      </c>
      <c r="D136" s="175" t="s">
        <v>646</v>
      </c>
      <c r="E136" s="176">
        <v>1</v>
      </c>
      <c r="F136" s="177"/>
      <c r="G136" s="178">
        <f>ROUND(E136*F136,2)</f>
        <v>0</v>
      </c>
      <c r="H136" s="177"/>
      <c r="I136" s="178">
        <f>ROUND(E136*H136,2)</f>
        <v>0</v>
      </c>
      <c r="J136" s="177"/>
      <c r="K136" s="178">
        <f>ROUND(E136*J136,2)</f>
        <v>0</v>
      </c>
      <c r="L136" s="178">
        <v>21</v>
      </c>
      <c r="M136" s="178">
        <f>G136*(1+L136/100)</f>
        <v>0</v>
      </c>
      <c r="N136" s="176">
        <v>0</v>
      </c>
      <c r="O136" s="176">
        <f>ROUND(E136*N136,2)</f>
        <v>0</v>
      </c>
      <c r="P136" s="176">
        <v>0</v>
      </c>
      <c r="Q136" s="176">
        <f>ROUND(E136*P136,2)</f>
        <v>0</v>
      </c>
      <c r="R136" s="178"/>
      <c r="S136" s="178" t="s">
        <v>481</v>
      </c>
      <c r="T136" s="179" t="s">
        <v>267</v>
      </c>
      <c r="U136" s="157">
        <v>0</v>
      </c>
      <c r="V136" s="157">
        <f>ROUND(E136*U136,2)</f>
        <v>0</v>
      </c>
      <c r="W136" s="157"/>
      <c r="X136" s="157" t="s">
        <v>312</v>
      </c>
      <c r="Y136" s="157" t="s">
        <v>269</v>
      </c>
      <c r="Z136" s="146"/>
      <c r="AA136" s="146"/>
      <c r="AB136" s="146"/>
      <c r="AC136" s="146"/>
      <c r="AD136" s="146"/>
      <c r="AE136" s="146"/>
      <c r="AF136" s="146"/>
      <c r="AG136" s="146" t="s">
        <v>313</v>
      </c>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row>
    <row r="137" spans="1:60" outlineLevel="2">
      <c r="A137" s="153"/>
      <c r="B137" s="154"/>
      <c r="C137" s="196" t="s">
        <v>920</v>
      </c>
      <c r="D137" s="194"/>
      <c r="E137" s="195"/>
      <c r="F137" s="157"/>
      <c r="G137" s="157"/>
      <c r="H137" s="157"/>
      <c r="I137" s="157"/>
      <c r="J137" s="157"/>
      <c r="K137" s="157"/>
      <c r="L137" s="157"/>
      <c r="M137" s="157"/>
      <c r="N137" s="156"/>
      <c r="O137" s="156"/>
      <c r="P137" s="156"/>
      <c r="Q137" s="156"/>
      <c r="R137" s="157"/>
      <c r="S137" s="157"/>
      <c r="T137" s="157"/>
      <c r="U137" s="157"/>
      <c r="V137" s="157"/>
      <c r="W137" s="157"/>
      <c r="X137" s="157"/>
      <c r="Y137" s="157"/>
      <c r="Z137" s="146"/>
      <c r="AA137" s="146"/>
      <c r="AB137" s="146"/>
      <c r="AC137" s="146"/>
      <c r="AD137" s="146"/>
      <c r="AE137" s="146"/>
      <c r="AF137" s="146"/>
      <c r="AG137" s="146" t="s">
        <v>317</v>
      </c>
      <c r="AH137" s="146">
        <v>0</v>
      </c>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row>
    <row r="138" spans="1:60" outlineLevel="3">
      <c r="A138" s="153"/>
      <c r="B138" s="154"/>
      <c r="C138" s="196" t="s">
        <v>1829</v>
      </c>
      <c r="D138" s="194"/>
      <c r="E138" s="195">
        <v>1</v>
      </c>
      <c r="F138" s="157"/>
      <c r="G138" s="157"/>
      <c r="H138" s="157"/>
      <c r="I138" s="157"/>
      <c r="J138" s="157"/>
      <c r="K138" s="157"/>
      <c r="L138" s="157"/>
      <c r="M138" s="157"/>
      <c r="N138" s="156"/>
      <c r="O138" s="156"/>
      <c r="P138" s="156"/>
      <c r="Q138" s="156"/>
      <c r="R138" s="157"/>
      <c r="S138" s="157"/>
      <c r="T138" s="157"/>
      <c r="U138" s="157"/>
      <c r="V138" s="157"/>
      <c r="W138" s="157"/>
      <c r="X138" s="157"/>
      <c r="Y138" s="157"/>
      <c r="Z138" s="146"/>
      <c r="AA138" s="146"/>
      <c r="AB138" s="146"/>
      <c r="AC138" s="146"/>
      <c r="AD138" s="146"/>
      <c r="AE138" s="146"/>
      <c r="AF138" s="146"/>
      <c r="AG138" s="146" t="s">
        <v>317</v>
      </c>
      <c r="AH138" s="146">
        <v>0</v>
      </c>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row>
    <row r="139" spans="1:60" outlineLevel="1">
      <c r="A139" s="173">
        <v>45</v>
      </c>
      <c r="B139" s="174" t="s">
        <v>1830</v>
      </c>
      <c r="C139" s="190" t="s">
        <v>1831</v>
      </c>
      <c r="D139" s="175" t="s">
        <v>646</v>
      </c>
      <c r="E139" s="176">
        <v>1</v>
      </c>
      <c r="F139" s="177"/>
      <c r="G139" s="178">
        <f>ROUND(E139*F139,2)</f>
        <v>0</v>
      </c>
      <c r="H139" s="177"/>
      <c r="I139" s="178">
        <f>ROUND(E139*H139,2)</f>
        <v>0</v>
      </c>
      <c r="J139" s="177"/>
      <c r="K139" s="178">
        <f>ROUND(E139*J139,2)</f>
        <v>0</v>
      </c>
      <c r="L139" s="178">
        <v>21</v>
      </c>
      <c r="M139" s="178">
        <f>G139*(1+L139/100)</f>
        <v>0</v>
      </c>
      <c r="N139" s="176">
        <v>0</v>
      </c>
      <c r="O139" s="176">
        <f>ROUND(E139*N139,2)</f>
        <v>0</v>
      </c>
      <c r="P139" s="176">
        <v>0</v>
      </c>
      <c r="Q139" s="176">
        <f>ROUND(E139*P139,2)</f>
        <v>0</v>
      </c>
      <c r="R139" s="178"/>
      <c r="S139" s="178" t="s">
        <v>481</v>
      </c>
      <c r="T139" s="179" t="s">
        <v>267</v>
      </c>
      <c r="U139" s="157">
        <v>0</v>
      </c>
      <c r="V139" s="157">
        <f>ROUND(E139*U139,2)</f>
        <v>0</v>
      </c>
      <c r="W139" s="157"/>
      <c r="X139" s="157" t="s">
        <v>312</v>
      </c>
      <c r="Y139" s="157" t="s">
        <v>269</v>
      </c>
      <c r="Z139" s="146"/>
      <c r="AA139" s="146"/>
      <c r="AB139" s="146"/>
      <c r="AC139" s="146"/>
      <c r="AD139" s="146"/>
      <c r="AE139" s="146"/>
      <c r="AF139" s="146"/>
      <c r="AG139" s="146" t="s">
        <v>313</v>
      </c>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row>
    <row r="140" spans="1:60" outlineLevel="2">
      <c r="A140" s="153"/>
      <c r="B140" s="154"/>
      <c r="C140" s="196" t="s">
        <v>920</v>
      </c>
      <c r="D140" s="194"/>
      <c r="E140" s="195"/>
      <c r="F140" s="157"/>
      <c r="G140" s="157"/>
      <c r="H140" s="157"/>
      <c r="I140" s="157"/>
      <c r="J140" s="157"/>
      <c r="K140" s="157"/>
      <c r="L140" s="157"/>
      <c r="M140" s="157"/>
      <c r="N140" s="156"/>
      <c r="O140" s="156"/>
      <c r="P140" s="156"/>
      <c r="Q140" s="156"/>
      <c r="R140" s="157"/>
      <c r="S140" s="157"/>
      <c r="T140" s="157"/>
      <c r="U140" s="157"/>
      <c r="V140" s="157"/>
      <c r="W140" s="157"/>
      <c r="X140" s="157"/>
      <c r="Y140" s="157"/>
      <c r="Z140" s="146"/>
      <c r="AA140" s="146"/>
      <c r="AB140" s="146"/>
      <c r="AC140" s="146"/>
      <c r="AD140" s="146"/>
      <c r="AE140" s="146"/>
      <c r="AF140" s="146"/>
      <c r="AG140" s="146" t="s">
        <v>317</v>
      </c>
      <c r="AH140" s="146">
        <v>0</v>
      </c>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row>
    <row r="141" spans="1:60" outlineLevel="3">
      <c r="A141" s="153"/>
      <c r="B141" s="154"/>
      <c r="C141" s="196" t="s">
        <v>1832</v>
      </c>
      <c r="D141" s="194"/>
      <c r="E141" s="195">
        <v>1</v>
      </c>
      <c r="F141" s="157"/>
      <c r="G141" s="157"/>
      <c r="H141" s="157"/>
      <c r="I141" s="157"/>
      <c r="J141" s="157"/>
      <c r="K141" s="157"/>
      <c r="L141" s="157"/>
      <c r="M141" s="157"/>
      <c r="N141" s="156"/>
      <c r="O141" s="156"/>
      <c r="P141" s="156"/>
      <c r="Q141" s="156"/>
      <c r="R141" s="157"/>
      <c r="S141" s="157"/>
      <c r="T141" s="157"/>
      <c r="U141" s="157"/>
      <c r="V141" s="157"/>
      <c r="W141" s="157"/>
      <c r="X141" s="157"/>
      <c r="Y141" s="157"/>
      <c r="Z141" s="146"/>
      <c r="AA141" s="146"/>
      <c r="AB141" s="146"/>
      <c r="AC141" s="146"/>
      <c r="AD141" s="146"/>
      <c r="AE141" s="146"/>
      <c r="AF141" s="146"/>
      <c r="AG141" s="146" t="s">
        <v>317</v>
      </c>
      <c r="AH141" s="146">
        <v>0</v>
      </c>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row>
    <row r="142" spans="1:60" outlineLevel="1">
      <c r="A142" s="173">
        <v>46</v>
      </c>
      <c r="B142" s="174" t="s">
        <v>1833</v>
      </c>
      <c r="C142" s="190" t="s">
        <v>1834</v>
      </c>
      <c r="D142" s="175" t="s">
        <v>392</v>
      </c>
      <c r="E142" s="176">
        <v>252</v>
      </c>
      <c r="F142" s="177"/>
      <c r="G142" s="178">
        <f>ROUND(E142*F142,2)</f>
        <v>0</v>
      </c>
      <c r="H142" s="177"/>
      <c r="I142" s="178">
        <f>ROUND(E142*H142,2)</f>
        <v>0</v>
      </c>
      <c r="J142" s="177"/>
      <c r="K142" s="178">
        <f>ROUND(E142*J142,2)</f>
        <v>0</v>
      </c>
      <c r="L142" s="178">
        <v>21</v>
      </c>
      <c r="M142" s="178">
        <f>G142*(1+L142/100)</f>
        <v>0</v>
      </c>
      <c r="N142" s="176">
        <v>0</v>
      </c>
      <c r="O142" s="176">
        <f>ROUND(E142*N142,2)</f>
        <v>0</v>
      </c>
      <c r="P142" s="176">
        <v>0</v>
      </c>
      <c r="Q142" s="176">
        <f>ROUND(E142*P142,2)</f>
        <v>0</v>
      </c>
      <c r="R142" s="178"/>
      <c r="S142" s="178" t="s">
        <v>481</v>
      </c>
      <c r="T142" s="179" t="s">
        <v>267</v>
      </c>
      <c r="U142" s="157">
        <v>0</v>
      </c>
      <c r="V142" s="157">
        <f>ROUND(E142*U142,2)</f>
        <v>0</v>
      </c>
      <c r="W142" s="157"/>
      <c r="X142" s="157" t="s">
        <v>312</v>
      </c>
      <c r="Y142" s="157" t="s">
        <v>269</v>
      </c>
      <c r="Z142" s="146"/>
      <c r="AA142" s="146"/>
      <c r="AB142" s="146"/>
      <c r="AC142" s="146"/>
      <c r="AD142" s="146"/>
      <c r="AE142" s="146"/>
      <c r="AF142" s="146"/>
      <c r="AG142" s="146" t="s">
        <v>313</v>
      </c>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row>
    <row r="143" spans="1:60" outlineLevel="2">
      <c r="A143" s="153"/>
      <c r="B143" s="154"/>
      <c r="C143" s="196" t="s">
        <v>1835</v>
      </c>
      <c r="D143" s="194"/>
      <c r="E143" s="195"/>
      <c r="F143" s="157"/>
      <c r="G143" s="157"/>
      <c r="H143" s="157"/>
      <c r="I143" s="157"/>
      <c r="J143" s="157"/>
      <c r="K143" s="157"/>
      <c r="L143" s="157"/>
      <c r="M143" s="157"/>
      <c r="N143" s="156"/>
      <c r="O143" s="156"/>
      <c r="P143" s="156"/>
      <c r="Q143" s="156"/>
      <c r="R143" s="157"/>
      <c r="S143" s="157"/>
      <c r="T143" s="157"/>
      <c r="U143" s="157"/>
      <c r="V143" s="157"/>
      <c r="W143" s="157"/>
      <c r="X143" s="157"/>
      <c r="Y143" s="157"/>
      <c r="Z143" s="146"/>
      <c r="AA143" s="146"/>
      <c r="AB143" s="146"/>
      <c r="AC143" s="146"/>
      <c r="AD143" s="146"/>
      <c r="AE143" s="146"/>
      <c r="AF143" s="146"/>
      <c r="AG143" s="146" t="s">
        <v>317</v>
      </c>
      <c r="AH143" s="146">
        <v>0</v>
      </c>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row>
    <row r="144" spans="1:60" outlineLevel="3">
      <c r="A144" s="153"/>
      <c r="B144" s="154"/>
      <c r="C144" s="196" t="s">
        <v>1836</v>
      </c>
      <c r="D144" s="194"/>
      <c r="E144" s="195">
        <v>252</v>
      </c>
      <c r="F144" s="157"/>
      <c r="G144" s="157"/>
      <c r="H144" s="157"/>
      <c r="I144" s="157"/>
      <c r="J144" s="157"/>
      <c r="K144" s="157"/>
      <c r="L144" s="157"/>
      <c r="M144" s="157"/>
      <c r="N144" s="156"/>
      <c r="O144" s="156"/>
      <c r="P144" s="156"/>
      <c r="Q144" s="156"/>
      <c r="R144" s="157"/>
      <c r="S144" s="157"/>
      <c r="T144" s="157"/>
      <c r="U144" s="157"/>
      <c r="V144" s="157"/>
      <c r="W144" s="157"/>
      <c r="X144" s="157"/>
      <c r="Y144" s="157"/>
      <c r="Z144" s="146"/>
      <c r="AA144" s="146"/>
      <c r="AB144" s="146"/>
      <c r="AC144" s="146"/>
      <c r="AD144" s="146"/>
      <c r="AE144" s="146"/>
      <c r="AF144" s="146"/>
      <c r="AG144" s="146" t="s">
        <v>317</v>
      </c>
      <c r="AH144" s="146">
        <v>0</v>
      </c>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row>
    <row r="145" spans="1:60" outlineLevel="1">
      <c r="A145" s="180">
        <v>47</v>
      </c>
      <c r="B145" s="181" t="s">
        <v>1837</v>
      </c>
      <c r="C145" s="189" t="s">
        <v>1838</v>
      </c>
      <c r="D145" s="182" t="s">
        <v>646</v>
      </c>
      <c r="E145" s="183">
        <v>6</v>
      </c>
      <c r="F145" s="184"/>
      <c r="G145" s="185">
        <f>ROUND(E145*F145,2)</f>
        <v>0</v>
      </c>
      <c r="H145" s="184"/>
      <c r="I145" s="185">
        <f>ROUND(E145*H145,2)</f>
        <v>0</v>
      </c>
      <c r="J145" s="184"/>
      <c r="K145" s="185">
        <f>ROUND(E145*J145,2)</f>
        <v>0</v>
      </c>
      <c r="L145" s="185">
        <v>21</v>
      </c>
      <c r="M145" s="185">
        <f>G145*(1+L145/100)</f>
        <v>0</v>
      </c>
      <c r="N145" s="183">
        <v>0</v>
      </c>
      <c r="O145" s="183">
        <f>ROUND(E145*N145,2)</f>
        <v>0</v>
      </c>
      <c r="P145" s="183">
        <v>0</v>
      </c>
      <c r="Q145" s="183">
        <f>ROUND(E145*P145,2)</f>
        <v>0</v>
      </c>
      <c r="R145" s="185"/>
      <c r="S145" s="185" t="s">
        <v>481</v>
      </c>
      <c r="T145" s="186" t="s">
        <v>267</v>
      </c>
      <c r="U145" s="157">
        <v>0</v>
      </c>
      <c r="V145" s="157">
        <f>ROUND(E145*U145,2)</f>
        <v>0</v>
      </c>
      <c r="W145" s="157"/>
      <c r="X145" s="157" t="s">
        <v>312</v>
      </c>
      <c r="Y145" s="157" t="s">
        <v>269</v>
      </c>
      <c r="Z145" s="146"/>
      <c r="AA145" s="146"/>
      <c r="AB145" s="146"/>
      <c r="AC145" s="146"/>
      <c r="AD145" s="146"/>
      <c r="AE145" s="146"/>
      <c r="AF145" s="146"/>
      <c r="AG145" s="146" t="s">
        <v>313</v>
      </c>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row>
    <row r="146" spans="1:60" ht="22.5" outlineLevel="1">
      <c r="A146" s="173">
        <v>48</v>
      </c>
      <c r="B146" s="174" t="s">
        <v>1839</v>
      </c>
      <c r="C146" s="190" t="s">
        <v>1840</v>
      </c>
      <c r="D146" s="175" t="s">
        <v>392</v>
      </c>
      <c r="E146" s="176">
        <v>132.30000000000001</v>
      </c>
      <c r="F146" s="177"/>
      <c r="G146" s="178">
        <f>ROUND(E146*F146,2)</f>
        <v>0</v>
      </c>
      <c r="H146" s="177"/>
      <c r="I146" s="178">
        <f>ROUND(E146*H146,2)</f>
        <v>0</v>
      </c>
      <c r="J146" s="177"/>
      <c r="K146" s="178">
        <f>ROUND(E146*J146,2)</f>
        <v>0</v>
      </c>
      <c r="L146" s="178">
        <v>21</v>
      </c>
      <c r="M146" s="178">
        <f>G146*(1+L146/100)</f>
        <v>0</v>
      </c>
      <c r="N146" s="176">
        <v>8.0000000000000004E-4</v>
      </c>
      <c r="O146" s="176">
        <f>ROUND(E146*N146,2)</f>
        <v>0.11</v>
      </c>
      <c r="P146" s="176">
        <v>0</v>
      </c>
      <c r="Q146" s="176">
        <f>ROUND(E146*P146,2)</f>
        <v>0</v>
      </c>
      <c r="R146" s="178" t="s">
        <v>379</v>
      </c>
      <c r="S146" s="178" t="s">
        <v>266</v>
      </c>
      <c r="T146" s="179" t="s">
        <v>266</v>
      </c>
      <c r="U146" s="157">
        <v>0</v>
      </c>
      <c r="V146" s="157">
        <f>ROUND(E146*U146,2)</f>
        <v>0</v>
      </c>
      <c r="W146" s="157"/>
      <c r="X146" s="157" t="s">
        <v>380</v>
      </c>
      <c r="Y146" s="157" t="s">
        <v>269</v>
      </c>
      <c r="Z146" s="146"/>
      <c r="AA146" s="146"/>
      <c r="AB146" s="146"/>
      <c r="AC146" s="146"/>
      <c r="AD146" s="146"/>
      <c r="AE146" s="146"/>
      <c r="AF146" s="146"/>
      <c r="AG146" s="146" t="s">
        <v>381</v>
      </c>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row>
    <row r="147" spans="1:60" outlineLevel="2">
      <c r="A147" s="153"/>
      <c r="B147" s="154"/>
      <c r="C147" s="196" t="s">
        <v>1841</v>
      </c>
      <c r="D147" s="194"/>
      <c r="E147" s="195">
        <v>132.30000000000001</v>
      </c>
      <c r="F147" s="157"/>
      <c r="G147" s="157"/>
      <c r="H147" s="157"/>
      <c r="I147" s="157"/>
      <c r="J147" s="157"/>
      <c r="K147" s="157"/>
      <c r="L147" s="157"/>
      <c r="M147" s="157"/>
      <c r="N147" s="156"/>
      <c r="O147" s="156"/>
      <c r="P147" s="156"/>
      <c r="Q147" s="156"/>
      <c r="R147" s="157"/>
      <c r="S147" s="157"/>
      <c r="T147" s="157"/>
      <c r="U147" s="157"/>
      <c r="V147" s="157"/>
      <c r="W147" s="157"/>
      <c r="X147" s="157"/>
      <c r="Y147" s="157"/>
      <c r="Z147" s="146"/>
      <c r="AA147" s="146"/>
      <c r="AB147" s="146"/>
      <c r="AC147" s="146"/>
      <c r="AD147" s="146"/>
      <c r="AE147" s="146"/>
      <c r="AF147" s="146"/>
      <c r="AG147" s="146" t="s">
        <v>317</v>
      </c>
      <c r="AH147" s="146">
        <v>0</v>
      </c>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row>
    <row r="148" spans="1:60" outlineLevel="1">
      <c r="A148" s="173">
        <v>49</v>
      </c>
      <c r="B148" s="174" t="s">
        <v>1842</v>
      </c>
      <c r="C148" s="190" t="s">
        <v>1843</v>
      </c>
      <c r="D148" s="175" t="s">
        <v>392</v>
      </c>
      <c r="E148" s="176">
        <v>264.60000000000002</v>
      </c>
      <c r="F148" s="177"/>
      <c r="G148" s="178">
        <f>ROUND(E148*F148,2)</f>
        <v>0</v>
      </c>
      <c r="H148" s="177"/>
      <c r="I148" s="178">
        <f>ROUND(E148*H148,2)</f>
        <v>0</v>
      </c>
      <c r="J148" s="177"/>
      <c r="K148" s="178">
        <f>ROUND(E148*J148,2)</f>
        <v>0</v>
      </c>
      <c r="L148" s="178">
        <v>21</v>
      </c>
      <c r="M148" s="178">
        <f>G148*(1+L148/100)</f>
        <v>0</v>
      </c>
      <c r="N148" s="176">
        <v>0</v>
      </c>
      <c r="O148" s="176">
        <f>ROUND(E148*N148,2)</f>
        <v>0</v>
      </c>
      <c r="P148" s="176">
        <v>0</v>
      </c>
      <c r="Q148" s="176">
        <f>ROUND(E148*P148,2)</f>
        <v>0</v>
      </c>
      <c r="R148" s="178" t="s">
        <v>379</v>
      </c>
      <c r="S148" s="178" t="s">
        <v>266</v>
      </c>
      <c r="T148" s="179" t="s">
        <v>266</v>
      </c>
      <c r="U148" s="157">
        <v>0</v>
      </c>
      <c r="V148" s="157">
        <f>ROUND(E148*U148,2)</f>
        <v>0</v>
      </c>
      <c r="W148" s="157"/>
      <c r="X148" s="157" t="s">
        <v>380</v>
      </c>
      <c r="Y148" s="157" t="s">
        <v>269</v>
      </c>
      <c r="Z148" s="146"/>
      <c r="AA148" s="146"/>
      <c r="AB148" s="146"/>
      <c r="AC148" s="146"/>
      <c r="AD148" s="146"/>
      <c r="AE148" s="146"/>
      <c r="AF148" s="146"/>
      <c r="AG148" s="146" t="s">
        <v>381</v>
      </c>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row>
    <row r="149" spans="1:60" outlineLevel="2">
      <c r="A149" s="153"/>
      <c r="B149" s="154"/>
      <c r="C149" s="196" t="s">
        <v>1844</v>
      </c>
      <c r="D149" s="194"/>
      <c r="E149" s="195">
        <v>264.60000000000002</v>
      </c>
      <c r="F149" s="157"/>
      <c r="G149" s="157"/>
      <c r="H149" s="157"/>
      <c r="I149" s="157"/>
      <c r="J149" s="157"/>
      <c r="K149" s="157"/>
      <c r="L149" s="157"/>
      <c r="M149" s="157"/>
      <c r="N149" s="156"/>
      <c r="O149" s="156"/>
      <c r="P149" s="156"/>
      <c r="Q149" s="156"/>
      <c r="R149" s="157"/>
      <c r="S149" s="157"/>
      <c r="T149" s="157"/>
      <c r="U149" s="157"/>
      <c r="V149" s="157"/>
      <c r="W149" s="157"/>
      <c r="X149" s="157"/>
      <c r="Y149" s="157"/>
      <c r="Z149" s="146"/>
      <c r="AA149" s="146"/>
      <c r="AB149" s="146"/>
      <c r="AC149" s="146"/>
      <c r="AD149" s="146"/>
      <c r="AE149" s="146"/>
      <c r="AF149" s="146"/>
      <c r="AG149" s="146" t="s">
        <v>317</v>
      </c>
      <c r="AH149" s="146">
        <v>0</v>
      </c>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row>
    <row r="150" spans="1:60" ht="22.5" outlineLevel="1">
      <c r="A150" s="173">
        <v>50</v>
      </c>
      <c r="B150" s="174" t="s">
        <v>1845</v>
      </c>
      <c r="C150" s="190" t="s">
        <v>1846</v>
      </c>
      <c r="D150" s="175" t="s">
        <v>682</v>
      </c>
      <c r="E150" s="176">
        <v>20</v>
      </c>
      <c r="F150" s="177"/>
      <c r="G150" s="178">
        <f>ROUND(E150*F150,2)</f>
        <v>0</v>
      </c>
      <c r="H150" s="177"/>
      <c r="I150" s="178">
        <f>ROUND(E150*H150,2)</f>
        <v>0</v>
      </c>
      <c r="J150" s="177"/>
      <c r="K150" s="178">
        <f>ROUND(E150*J150,2)</f>
        <v>0</v>
      </c>
      <c r="L150" s="178">
        <v>21</v>
      </c>
      <c r="M150" s="178">
        <f>G150*(1+L150/100)</f>
        <v>0</v>
      </c>
      <c r="N150" s="176">
        <v>0</v>
      </c>
      <c r="O150" s="176">
        <f>ROUND(E150*N150,2)</f>
        <v>0</v>
      </c>
      <c r="P150" s="176">
        <v>0</v>
      </c>
      <c r="Q150" s="176">
        <f>ROUND(E150*P150,2)</f>
        <v>0</v>
      </c>
      <c r="R150" s="178" t="s">
        <v>379</v>
      </c>
      <c r="S150" s="178" t="s">
        <v>266</v>
      </c>
      <c r="T150" s="179" t="s">
        <v>266</v>
      </c>
      <c r="U150" s="157">
        <v>0</v>
      </c>
      <c r="V150" s="157">
        <f>ROUND(E150*U150,2)</f>
        <v>0</v>
      </c>
      <c r="W150" s="157"/>
      <c r="X150" s="157" t="s">
        <v>380</v>
      </c>
      <c r="Y150" s="157" t="s">
        <v>269</v>
      </c>
      <c r="Z150" s="146"/>
      <c r="AA150" s="146"/>
      <c r="AB150" s="146"/>
      <c r="AC150" s="146"/>
      <c r="AD150" s="146"/>
      <c r="AE150" s="146"/>
      <c r="AF150" s="146"/>
      <c r="AG150" s="146" t="s">
        <v>381</v>
      </c>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row>
    <row r="151" spans="1:60" outlineLevel="2">
      <c r="A151" s="153"/>
      <c r="B151" s="154"/>
      <c r="C151" s="196" t="s">
        <v>1847</v>
      </c>
      <c r="D151" s="194"/>
      <c r="E151" s="195">
        <v>20</v>
      </c>
      <c r="F151" s="157"/>
      <c r="G151" s="157"/>
      <c r="H151" s="157"/>
      <c r="I151" s="157"/>
      <c r="J151" s="157"/>
      <c r="K151" s="157"/>
      <c r="L151" s="157"/>
      <c r="M151" s="157"/>
      <c r="N151" s="156"/>
      <c r="O151" s="156"/>
      <c r="P151" s="156"/>
      <c r="Q151" s="156"/>
      <c r="R151" s="157"/>
      <c r="S151" s="157"/>
      <c r="T151" s="157"/>
      <c r="U151" s="157"/>
      <c r="V151" s="157"/>
      <c r="W151" s="157"/>
      <c r="X151" s="157"/>
      <c r="Y151" s="157"/>
      <c r="Z151" s="146"/>
      <c r="AA151" s="146"/>
      <c r="AB151" s="146"/>
      <c r="AC151" s="146"/>
      <c r="AD151" s="146"/>
      <c r="AE151" s="146"/>
      <c r="AF151" s="146"/>
      <c r="AG151" s="146" t="s">
        <v>317</v>
      </c>
      <c r="AH151" s="146">
        <v>0</v>
      </c>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row>
    <row r="152" spans="1:60" ht="22.5" outlineLevel="1">
      <c r="A152" s="173">
        <v>51</v>
      </c>
      <c r="B152" s="174" t="s">
        <v>1848</v>
      </c>
      <c r="C152" s="190" t="s">
        <v>1849</v>
      </c>
      <c r="D152" s="175" t="s">
        <v>682</v>
      </c>
      <c r="E152" s="176">
        <v>43</v>
      </c>
      <c r="F152" s="177"/>
      <c r="G152" s="178">
        <f>ROUND(E152*F152,2)</f>
        <v>0</v>
      </c>
      <c r="H152" s="177"/>
      <c r="I152" s="178">
        <f>ROUND(E152*H152,2)</f>
        <v>0</v>
      </c>
      <c r="J152" s="177"/>
      <c r="K152" s="178">
        <f>ROUND(E152*J152,2)</f>
        <v>0</v>
      </c>
      <c r="L152" s="178">
        <v>21</v>
      </c>
      <c r="M152" s="178">
        <f>G152*(1+L152/100)</f>
        <v>0</v>
      </c>
      <c r="N152" s="176">
        <v>2E-3</v>
      </c>
      <c r="O152" s="176">
        <f>ROUND(E152*N152,2)</f>
        <v>0.09</v>
      </c>
      <c r="P152" s="176">
        <v>0</v>
      </c>
      <c r="Q152" s="176">
        <f>ROUND(E152*P152,2)</f>
        <v>0</v>
      </c>
      <c r="R152" s="178" t="s">
        <v>379</v>
      </c>
      <c r="S152" s="178" t="s">
        <v>1850</v>
      </c>
      <c r="T152" s="179" t="s">
        <v>1850</v>
      </c>
      <c r="U152" s="157">
        <v>0</v>
      </c>
      <c r="V152" s="157">
        <f>ROUND(E152*U152,2)</f>
        <v>0</v>
      </c>
      <c r="W152" s="157"/>
      <c r="X152" s="157" t="s">
        <v>380</v>
      </c>
      <c r="Y152" s="157" t="s">
        <v>269</v>
      </c>
      <c r="Z152" s="146"/>
      <c r="AA152" s="146"/>
      <c r="AB152" s="146"/>
      <c r="AC152" s="146"/>
      <c r="AD152" s="146"/>
      <c r="AE152" s="146"/>
      <c r="AF152" s="146"/>
      <c r="AG152" s="146" t="s">
        <v>381</v>
      </c>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row>
    <row r="153" spans="1:60" outlineLevel="2">
      <c r="A153" s="153"/>
      <c r="B153" s="154"/>
      <c r="C153" s="196" t="s">
        <v>1851</v>
      </c>
      <c r="D153" s="194"/>
      <c r="E153" s="195">
        <v>43</v>
      </c>
      <c r="F153" s="157"/>
      <c r="G153" s="157"/>
      <c r="H153" s="157"/>
      <c r="I153" s="157"/>
      <c r="J153" s="157"/>
      <c r="K153" s="157"/>
      <c r="L153" s="157"/>
      <c r="M153" s="157"/>
      <c r="N153" s="156"/>
      <c r="O153" s="156"/>
      <c r="P153" s="156"/>
      <c r="Q153" s="156"/>
      <c r="R153" s="157"/>
      <c r="S153" s="157"/>
      <c r="T153" s="157"/>
      <c r="U153" s="157"/>
      <c r="V153" s="157"/>
      <c r="W153" s="157"/>
      <c r="X153" s="157"/>
      <c r="Y153" s="157"/>
      <c r="Z153" s="146"/>
      <c r="AA153" s="146"/>
      <c r="AB153" s="146"/>
      <c r="AC153" s="146"/>
      <c r="AD153" s="146"/>
      <c r="AE153" s="146"/>
      <c r="AF153" s="146"/>
      <c r="AG153" s="146" t="s">
        <v>317</v>
      </c>
      <c r="AH153" s="146">
        <v>0</v>
      </c>
      <c r="AI153" s="146"/>
      <c r="AJ153" s="146"/>
      <c r="AK153" s="146"/>
      <c r="AL153" s="146"/>
      <c r="AM153" s="146"/>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row>
    <row r="154" spans="1:60" ht="22.5" outlineLevel="1">
      <c r="A154" s="180">
        <v>52</v>
      </c>
      <c r="B154" s="181" t="s">
        <v>1852</v>
      </c>
      <c r="C154" s="189" t="s">
        <v>1853</v>
      </c>
      <c r="D154" s="182" t="s">
        <v>682</v>
      </c>
      <c r="E154" s="183">
        <v>26</v>
      </c>
      <c r="F154" s="184"/>
      <c r="G154" s="185">
        <f>ROUND(E154*F154,2)</f>
        <v>0</v>
      </c>
      <c r="H154" s="184"/>
      <c r="I154" s="185">
        <f>ROUND(E154*H154,2)</f>
        <v>0</v>
      </c>
      <c r="J154" s="184"/>
      <c r="K154" s="185">
        <f>ROUND(E154*J154,2)</f>
        <v>0</v>
      </c>
      <c r="L154" s="185">
        <v>21</v>
      </c>
      <c r="M154" s="185">
        <f>G154*(1+L154/100)</f>
        <v>0</v>
      </c>
      <c r="N154" s="183">
        <v>2.8999999999999998E-3</v>
      </c>
      <c r="O154" s="183">
        <f>ROUND(E154*N154,2)</f>
        <v>0.08</v>
      </c>
      <c r="P154" s="183">
        <v>0</v>
      </c>
      <c r="Q154" s="183">
        <f>ROUND(E154*P154,2)</f>
        <v>0</v>
      </c>
      <c r="R154" s="185" t="s">
        <v>379</v>
      </c>
      <c r="S154" s="185" t="s">
        <v>266</v>
      </c>
      <c r="T154" s="186" t="s">
        <v>266</v>
      </c>
      <c r="U154" s="157">
        <v>0</v>
      </c>
      <c r="V154" s="157">
        <f>ROUND(E154*U154,2)</f>
        <v>0</v>
      </c>
      <c r="W154" s="157"/>
      <c r="X154" s="157" t="s">
        <v>380</v>
      </c>
      <c r="Y154" s="157" t="s">
        <v>269</v>
      </c>
      <c r="Z154" s="146"/>
      <c r="AA154" s="146"/>
      <c r="AB154" s="146"/>
      <c r="AC154" s="146"/>
      <c r="AD154" s="146"/>
      <c r="AE154" s="146"/>
      <c r="AF154" s="146"/>
      <c r="AG154" s="146" t="s">
        <v>381</v>
      </c>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row>
    <row r="155" spans="1:60" ht="22.5" outlineLevel="1">
      <c r="A155" s="173">
        <v>53</v>
      </c>
      <c r="B155" s="174" t="s">
        <v>953</v>
      </c>
      <c r="C155" s="190" t="s">
        <v>954</v>
      </c>
      <c r="D155" s="175" t="s">
        <v>682</v>
      </c>
      <c r="E155" s="176">
        <v>20</v>
      </c>
      <c r="F155" s="177"/>
      <c r="G155" s="178">
        <f>ROUND(E155*F155,2)</f>
        <v>0</v>
      </c>
      <c r="H155" s="177"/>
      <c r="I155" s="178">
        <f>ROUND(E155*H155,2)</f>
        <v>0</v>
      </c>
      <c r="J155" s="177"/>
      <c r="K155" s="178">
        <f>ROUND(E155*J155,2)</f>
        <v>0</v>
      </c>
      <c r="L155" s="178">
        <v>21</v>
      </c>
      <c r="M155" s="178">
        <f>G155*(1+L155/100)</f>
        <v>0</v>
      </c>
      <c r="N155" s="176">
        <v>2E-3</v>
      </c>
      <c r="O155" s="176">
        <f>ROUND(E155*N155,2)</f>
        <v>0.04</v>
      </c>
      <c r="P155" s="176">
        <v>0</v>
      </c>
      <c r="Q155" s="176">
        <f>ROUND(E155*P155,2)</f>
        <v>0</v>
      </c>
      <c r="R155" s="178" t="s">
        <v>379</v>
      </c>
      <c r="S155" s="178" t="s">
        <v>266</v>
      </c>
      <c r="T155" s="179" t="s">
        <v>266</v>
      </c>
      <c r="U155" s="157">
        <v>0</v>
      </c>
      <c r="V155" s="157">
        <f>ROUND(E155*U155,2)</f>
        <v>0</v>
      </c>
      <c r="W155" s="157"/>
      <c r="X155" s="157" t="s">
        <v>380</v>
      </c>
      <c r="Y155" s="157" t="s">
        <v>269</v>
      </c>
      <c r="Z155" s="146"/>
      <c r="AA155" s="146"/>
      <c r="AB155" s="146"/>
      <c r="AC155" s="146"/>
      <c r="AD155" s="146"/>
      <c r="AE155" s="146"/>
      <c r="AF155" s="146"/>
      <c r="AG155" s="146" t="s">
        <v>381</v>
      </c>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row>
    <row r="156" spans="1:60" outlineLevel="2">
      <c r="A156" s="153"/>
      <c r="B156" s="154"/>
      <c r="C156" s="196" t="s">
        <v>1847</v>
      </c>
      <c r="D156" s="194"/>
      <c r="E156" s="195">
        <v>20</v>
      </c>
      <c r="F156" s="157"/>
      <c r="G156" s="157"/>
      <c r="H156" s="157"/>
      <c r="I156" s="157"/>
      <c r="J156" s="157"/>
      <c r="K156" s="157"/>
      <c r="L156" s="157"/>
      <c r="M156" s="157"/>
      <c r="N156" s="156"/>
      <c r="O156" s="156"/>
      <c r="P156" s="156"/>
      <c r="Q156" s="156"/>
      <c r="R156" s="157"/>
      <c r="S156" s="157"/>
      <c r="T156" s="157"/>
      <c r="U156" s="157"/>
      <c r="V156" s="157"/>
      <c r="W156" s="157"/>
      <c r="X156" s="157"/>
      <c r="Y156" s="157"/>
      <c r="Z156" s="146"/>
      <c r="AA156" s="146"/>
      <c r="AB156" s="146"/>
      <c r="AC156" s="146"/>
      <c r="AD156" s="146"/>
      <c r="AE156" s="146"/>
      <c r="AF156" s="146"/>
      <c r="AG156" s="146" t="s">
        <v>317</v>
      </c>
      <c r="AH156" s="146">
        <v>0</v>
      </c>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row>
    <row r="157" spans="1:60" ht="22.5" outlineLevel="1">
      <c r="A157" s="173">
        <v>54</v>
      </c>
      <c r="B157" s="174" t="s">
        <v>1854</v>
      </c>
      <c r="C157" s="190" t="s">
        <v>1855</v>
      </c>
      <c r="D157" s="175" t="s">
        <v>682</v>
      </c>
      <c r="E157" s="176">
        <v>8</v>
      </c>
      <c r="F157" s="177"/>
      <c r="G157" s="178">
        <f>ROUND(E157*F157,2)</f>
        <v>0</v>
      </c>
      <c r="H157" s="177"/>
      <c r="I157" s="178">
        <f>ROUND(E157*H157,2)</f>
        <v>0</v>
      </c>
      <c r="J157" s="177"/>
      <c r="K157" s="178">
        <f>ROUND(E157*J157,2)</f>
        <v>0</v>
      </c>
      <c r="L157" s="178">
        <v>21</v>
      </c>
      <c r="M157" s="178">
        <f>G157*(1+L157/100)</f>
        <v>0</v>
      </c>
      <c r="N157" s="176">
        <v>2.7000000000000001E-3</v>
      </c>
      <c r="O157" s="176">
        <f>ROUND(E157*N157,2)</f>
        <v>0.02</v>
      </c>
      <c r="P157" s="176">
        <v>0</v>
      </c>
      <c r="Q157" s="176">
        <f>ROUND(E157*P157,2)</f>
        <v>0</v>
      </c>
      <c r="R157" s="178" t="s">
        <v>379</v>
      </c>
      <c r="S157" s="178" t="s">
        <v>266</v>
      </c>
      <c r="T157" s="179" t="s">
        <v>266</v>
      </c>
      <c r="U157" s="157">
        <v>0</v>
      </c>
      <c r="V157" s="157">
        <f>ROUND(E157*U157,2)</f>
        <v>0</v>
      </c>
      <c r="W157" s="157"/>
      <c r="X157" s="157" t="s">
        <v>380</v>
      </c>
      <c r="Y157" s="157" t="s">
        <v>269</v>
      </c>
      <c r="Z157" s="146"/>
      <c r="AA157" s="146"/>
      <c r="AB157" s="146"/>
      <c r="AC157" s="146"/>
      <c r="AD157" s="146"/>
      <c r="AE157" s="146"/>
      <c r="AF157" s="146"/>
      <c r="AG157" s="146" t="s">
        <v>381</v>
      </c>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row>
    <row r="158" spans="1:60" outlineLevel="2">
      <c r="A158" s="153"/>
      <c r="B158" s="154"/>
      <c r="C158" s="196" t="s">
        <v>1856</v>
      </c>
      <c r="D158" s="194"/>
      <c r="E158" s="195">
        <v>8</v>
      </c>
      <c r="F158" s="157"/>
      <c r="G158" s="157"/>
      <c r="H158" s="157"/>
      <c r="I158" s="157"/>
      <c r="J158" s="157"/>
      <c r="K158" s="157"/>
      <c r="L158" s="157"/>
      <c r="M158" s="157"/>
      <c r="N158" s="156"/>
      <c r="O158" s="156"/>
      <c r="P158" s="156"/>
      <c r="Q158" s="156"/>
      <c r="R158" s="157"/>
      <c r="S158" s="157"/>
      <c r="T158" s="157"/>
      <c r="U158" s="157"/>
      <c r="V158" s="157"/>
      <c r="W158" s="157"/>
      <c r="X158" s="157"/>
      <c r="Y158" s="157"/>
      <c r="Z158" s="146"/>
      <c r="AA158" s="146"/>
      <c r="AB158" s="146"/>
      <c r="AC158" s="146"/>
      <c r="AD158" s="146"/>
      <c r="AE158" s="146"/>
      <c r="AF158" s="146"/>
      <c r="AG158" s="146" t="s">
        <v>317</v>
      </c>
      <c r="AH158" s="146">
        <v>0</v>
      </c>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row>
    <row r="159" spans="1:60" outlineLevel="1">
      <c r="A159" s="153">
        <v>55</v>
      </c>
      <c r="B159" s="154" t="s">
        <v>956</v>
      </c>
      <c r="C159" s="198" t="s">
        <v>957</v>
      </c>
      <c r="D159" s="155" t="s">
        <v>0</v>
      </c>
      <c r="E159" s="197"/>
      <c r="F159" s="158"/>
      <c r="G159" s="157">
        <f>ROUND(E159*F159,2)</f>
        <v>0</v>
      </c>
      <c r="H159" s="158"/>
      <c r="I159" s="157">
        <f>ROUND(E159*H159,2)</f>
        <v>0</v>
      </c>
      <c r="J159" s="158"/>
      <c r="K159" s="157">
        <f>ROUND(E159*J159,2)</f>
        <v>0</v>
      </c>
      <c r="L159" s="157">
        <v>21</v>
      </c>
      <c r="M159" s="157">
        <f>G159*(1+L159/100)</f>
        <v>0</v>
      </c>
      <c r="N159" s="156">
        <v>0</v>
      </c>
      <c r="O159" s="156">
        <f>ROUND(E159*N159,2)</f>
        <v>0</v>
      </c>
      <c r="P159" s="156">
        <v>0</v>
      </c>
      <c r="Q159" s="156">
        <f>ROUND(E159*P159,2)</f>
        <v>0</v>
      </c>
      <c r="R159" s="157" t="s">
        <v>916</v>
      </c>
      <c r="S159" s="157" t="s">
        <v>266</v>
      </c>
      <c r="T159" s="157" t="s">
        <v>266</v>
      </c>
      <c r="U159" s="157">
        <v>0</v>
      </c>
      <c r="V159" s="157">
        <f>ROUND(E159*U159,2)</f>
        <v>0</v>
      </c>
      <c r="W159" s="157"/>
      <c r="X159" s="157" t="s">
        <v>555</v>
      </c>
      <c r="Y159" s="157" t="s">
        <v>269</v>
      </c>
      <c r="Z159" s="146"/>
      <c r="AA159" s="146"/>
      <c r="AB159" s="146"/>
      <c r="AC159" s="146"/>
      <c r="AD159" s="146"/>
      <c r="AE159" s="146"/>
      <c r="AF159" s="146"/>
      <c r="AG159" s="146" t="s">
        <v>556</v>
      </c>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row>
    <row r="160" spans="1:60" outlineLevel="2">
      <c r="A160" s="153"/>
      <c r="B160" s="154"/>
      <c r="C160" s="295" t="s">
        <v>849</v>
      </c>
      <c r="D160" s="296"/>
      <c r="E160" s="296"/>
      <c r="F160" s="296"/>
      <c r="G160" s="296"/>
      <c r="H160" s="157"/>
      <c r="I160" s="157"/>
      <c r="J160" s="157"/>
      <c r="K160" s="157"/>
      <c r="L160" s="157"/>
      <c r="M160" s="157"/>
      <c r="N160" s="156"/>
      <c r="O160" s="156"/>
      <c r="P160" s="156"/>
      <c r="Q160" s="156"/>
      <c r="R160" s="157"/>
      <c r="S160" s="157"/>
      <c r="T160" s="157"/>
      <c r="U160" s="157"/>
      <c r="V160" s="157"/>
      <c r="W160" s="157"/>
      <c r="X160" s="157"/>
      <c r="Y160" s="157"/>
      <c r="Z160" s="146"/>
      <c r="AA160" s="146"/>
      <c r="AB160" s="146"/>
      <c r="AC160" s="146"/>
      <c r="AD160" s="146"/>
      <c r="AE160" s="146"/>
      <c r="AF160" s="146"/>
      <c r="AG160" s="146" t="s">
        <v>315</v>
      </c>
      <c r="AH160" s="146"/>
      <c r="AI160" s="146"/>
      <c r="AJ160" s="146"/>
      <c r="AK160" s="146"/>
      <c r="AL160" s="146"/>
      <c r="AM160" s="146"/>
      <c r="AN160" s="146"/>
      <c r="AO160" s="146"/>
      <c r="AP160" s="146"/>
      <c r="AQ160" s="146"/>
      <c r="AR160" s="146"/>
      <c r="AS160" s="146"/>
      <c r="AT160" s="146"/>
      <c r="AU160" s="146"/>
      <c r="AV160" s="146"/>
      <c r="AW160" s="146"/>
      <c r="AX160" s="146"/>
      <c r="AY160" s="146"/>
      <c r="AZ160" s="146"/>
      <c r="BA160" s="146"/>
      <c r="BB160" s="146"/>
      <c r="BC160" s="146"/>
      <c r="BD160" s="146"/>
      <c r="BE160" s="146"/>
      <c r="BF160" s="146"/>
      <c r="BG160" s="146"/>
      <c r="BH160" s="146"/>
    </row>
    <row r="161" spans="1:60">
      <c r="A161" s="163" t="s">
        <v>261</v>
      </c>
      <c r="B161" s="164" t="s">
        <v>228</v>
      </c>
      <c r="C161" s="188" t="s">
        <v>229</v>
      </c>
      <c r="D161" s="165"/>
      <c r="E161" s="166"/>
      <c r="F161" s="167"/>
      <c r="G161" s="167">
        <f>SUMIF(AG162:AG166,"&lt;&gt;NOR",G162:G166)</f>
        <v>0</v>
      </c>
      <c r="H161" s="167"/>
      <c r="I161" s="167">
        <f>SUM(I162:I166)</f>
        <v>0</v>
      </c>
      <c r="J161" s="167"/>
      <c r="K161" s="167">
        <f>SUM(K162:K166)</f>
        <v>0</v>
      </c>
      <c r="L161" s="167"/>
      <c r="M161" s="167">
        <f>SUM(M162:M166)</f>
        <v>0</v>
      </c>
      <c r="N161" s="166"/>
      <c r="O161" s="166">
        <f>SUM(O162:O166)</f>
        <v>0</v>
      </c>
      <c r="P161" s="166"/>
      <c r="Q161" s="166">
        <f>SUM(Q162:Q166)</f>
        <v>0</v>
      </c>
      <c r="R161" s="167"/>
      <c r="S161" s="167"/>
      <c r="T161" s="168"/>
      <c r="U161" s="162"/>
      <c r="V161" s="162">
        <f>SUM(V162:V166)</f>
        <v>162.32</v>
      </c>
      <c r="W161" s="162"/>
      <c r="X161" s="162"/>
      <c r="Y161" s="162"/>
      <c r="AG161" t="s">
        <v>262</v>
      </c>
    </row>
    <row r="162" spans="1:60" outlineLevel="1">
      <c r="A162" s="173">
        <v>56</v>
      </c>
      <c r="B162" s="174" t="s">
        <v>573</v>
      </c>
      <c r="C162" s="190" t="s">
        <v>574</v>
      </c>
      <c r="D162" s="175" t="s">
        <v>375</v>
      </c>
      <c r="E162" s="176">
        <v>113.35587</v>
      </c>
      <c r="F162" s="177"/>
      <c r="G162" s="178">
        <f>ROUND(E162*F162,2)</f>
        <v>0</v>
      </c>
      <c r="H162" s="177"/>
      <c r="I162" s="178">
        <f>ROUND(E162*H162,2)</f>
        <v>0</v>
      </c>
      <c r="J162" s="177"/>
      <c r="K162" s="178">
        <f>ROUND(E162*J162,2)</f>
        <v>0</v>
      </c>
      <c r="L162" s="178">
        <v>21</v>
      </c>
      <c r="M162" s="178">
        <f>G162*(1+L162/100)</f>
        <v>0</v>
      </c>
      <c r="N162" s="176">
        <v>0</v>
      </c>
      <c r="O162" s="176">
        <f>ROUND(E162*N162,2)</f>
        <v>0</v>
      </c>
      <c r="P162" s="176">
        <v>0</v>
      </c>
      <c r="Q162" s="176">
        <f>ROUND(E162*P162,2)</f>
        <v>0</v>
      </c>
      <c r="R162" s="178" t="s">
        <v>534</v>
      </c>
      <c r="S162" s="178" t="s">
        <v>266</v>
      </c>
      <c r="T162" s="179" t="s">
        <v>266</v>
      </c>
      <c r="U162" s="157">
        <v>0.49</v>
      </c>
      <c r="V162" s="157">
        <f>ROUND(E162*U162,2)</f>
        <v>55.54</v>
      </c>
      <c r="W162" s="157"/>
      <c r="X162" s="157" t="s">
        <v>575</v>
      </c>
      <c r="Y162" s="157" t="s">
        <v>269</v>
      </c>
      <c r="Z162" s="146"/>
      <c r="AA162" s="146"/>
      <c r="AB162" s="146"/>
      <c r="AC162" s="146"/>
      <c r="AD162" s="146"/>
      <c r="AE162" s="146"/>
      <c r="AF162" s="146"/>
      <c r="AG162" s="146" t="s">
        <v>576</v>
      </c>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row>
    <row r="163" spans="1:60" outlineLevel="2">
      <c r="A163" s="153"/>
      <c r="B163" s="154"/>
      <c r="C163" s="282" t="s">
        <v>577</v>
      </c>
      <c r="D163" s="283"/>
      <c r="E163" s="283"/>
      <c r="F163" s="283"/>
      <c r="G163" s="283"/>
      <c r="H163" s="157"/>
      <c r="I163" s="157"/>
      <c r="J163" s="157"/>
      <c r="K163" s="157"/>
      <c r="L163" s="157"/>
      <c r="M163" s="157"/>
      <c r="N163" s="156"/>
      <c r="O163" s="156"/>
      <c r="P163" s="156"/>
      <c r="Q163" s="156"/>
      <c r="R163" s="157"/>
      <c r="S163" s="157"/>
      <c r="T163" s="157"/>
      <c r="U163" s="157"/>
      <c r="V163" s="157"/>
      <c r="W163" s="157"/>
      <c r="X163" s="157"/>
      <c r="Y163" s="157"/>
      <c r="Z163" s="146"/>
      <c r="AA163" s="146"/>
      <c r="AB163" s="146"/>
      <c r="AC163" s="146"/>
      <c r="AD163" s="146"/>
      <c r="AE163" s="146"/>
      <c r="AF163" s="146"/>
      <c r="AG163" s="146" t="s">
        <v>278</v>
      </c>
      <c r="AH163" s="146"/>
      <c r="AI163" s="146"/>
      <c r="AJ163" s="146"/>
      <c r="AK163" s="146"/>
      <c r="AL163" s="146"/>
      <c r="AM163" s="146"/>
      <c r="AN163" s="146"/>
      <c r="AO163" s="146"/>
      <c r="AP163" s="146"/>
      <c r="AQ163" s="146"/>
      <c r="AR163" s="146"/>
      <c r="AS163" s="146"/>
      <c r="AT163" s="146"/>
      <c r="AU163" s="146"/>
      <c r="AV163" s="146"/>
      <c r="AW163" s="146"/>
      <c r="AX163" s="146"/>
      <c r="AY163" s="146"/>
      <c r="AZ163" s="146"/>
      <c r="BA163" s="146"/>
      <c r="BB163" s="146"/>
      <c r="BC163" s="146"/>
      <c r="BD163" s="146"/>
      <c r="BE163" s="146"/>
      <c r="BF163" s="146"/>
      <c r="BG163" s="146"/>
      <c r="BH163" s="146"/>
    </row>
    <row r="164" spans="1:60" outlineLevel="1">
      <c r="A164" s="180">
        <v>57</v>
      </c>
      <c r="B164" s="181" t="s">
        <v>578</v>
      </c>
      <c r="C164" s="189" t="s">
        <v>579</v>
      </c>
      <c r="D164" s="182" t="s">
        <v>375</v>
      </c>
      <c r="E164" s="183">
        <v>453.42347999999998</v>
      </c>
      <c r="F164" s="184"/>
      <c r="G164" s="185">
        <f>ROUND(E164*F164,2)</f>
        <v>0</v>
      </c>
      <c r="H164" s="184"/>
      <c r="I164" s="185">
        <f>ROUND(E164*H164,2)</f>
        <v>0</v>
      </c>
      <c r="J164" s="184"/>
      <c r="K164" s="185">
        <f>ROUND(E164*J164,2)</f>
        <v>0</v>
      </c>
      <c r="L164" s="185">
        <v>21</v>
      </c>
      <c r="M164" s="185">
        <f>G164*(1+L164/100)</f>
        <v>0</v>
      </c>
      <c r="N164" s="183">
        <v>0</v>
      </c>
      <c r="O164" s="183">
        <f>ROUND(E164*N164,2)</f>
        <v>0</v>
      </c>
      <c r="P164" s="183">
        <v>0</v>
      </c>
      <c r="Q164" s="183">
        <f>ROUND(E164*P164,2)</f>
        <v>0</v>
      </c>
      <c r="R164" s="185" t="s">
        <v>534</v>
      </c>
      <c r="S164" s="185" t="s">
        <v>266</v>
      </c>
      <c r="T164" s="186" t="s">
        <v>266</v>
      </c>
      <c r="U164" s="157">
        <v>0</v>
      </c>
      <c r="V164" s="157">
        <f>ROUND(E164*U164,2)</f>
        <v>0</v>
      </c>
      <c r="W164" s="157"/>
      <c r="X164" s="157" t="s">
        <v>575</v>
      </c>
      <c r="Y164" s="157" t="s">
        <v>269</v>
      </c>
      <c r="Z164" s="146"/>
      <c r="AA164" s="146"/>
      <c r="AB164" s="146"/>
      <c r="AC164" s="146"/>
      <c r="AD164" s="146"/>
      <c r="AE164" s="146"/>
      <c r="AF164" s="146"/>
      <c r="AG164" s="146" t="s">
        <v>576</v>
      </c>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146"/>
      <c r="BC164" s="146"/>
      <c r="BD164" s="146"/>
      <c r="BE164" s="146"/>
      <c r="BF164" s="146"/>
      <c r="BG164" s="146"/>
      <c r="BH164" s="146"/>
    </row>
    <row r="165" spans="1:60" outlineLevel="1">
      <c r="A165" s="180">
        <v>58</v>
      </c>
      <c r="B165" s="181" t="s">
        <v>580</v>
      </c>
      <c r="C165" s="189" t="s">
        <v>581</v>
      </c>
      <c r="D165" s="182" t="s">
        <v>375</v>
      </c>
      <c r="E165" s="183">
        <v>113.35587</v>
      </c>
      <c r="F165" s="184"/>
      <c r="G165" s="185">
        <f>ROUND(E165*F165,2)</f>
        <v>0</v>
      </c>
      <c r="H165" s="184"/>
      <c r="I165" s="185">
        <f>ROUND(E165*H165,2)</f>
        <v>0</v>
      </c>
      <c r="J165" s="184"/>
      <c r="K165" s="185">
        <f>ROUND(E165*J165,2)</f>
        <v>0</v>
      </c>
      <c r="L165" s="185">
        <v>21</v>
      </c>
      <c r="M165" s="185">
        <f>G165*(1+L165/100)</f>
        <v>0</v>
      </c>
      <c r="N165" s="183">
        <v>0</v>
      </c>
      <c r="O165" s="183">
        <f>ROUND(E165*N165,2)</f>
        <v>0</v>
      </c>
      <c r="P165" s="183">
        <v>0</v>
      </c>
      <c r="Q165" s="183">
        <f>ROUND(E165*P165,2)</f>
        <v>0</v>
      </c>
      <c r="R165" s="185" t="s">
        <v>534</v>
      </c>
      <c r="S165" s="185" t="s">
        <v>266</v>
      </c>
      <c r="T165" s="186" t="s">
        <v>266</v>
      </c>
      <c r="U165" s="157">
        <v>0.94199999999999995</v>
      </c>
      <c r="V165" s="157">
        <f>ROUND(E165*U165,2)</f>
        <v>106.78</v>
      </c>
      <c r="W165" s="157"/>
      <c r="X165" s="157" t="s">
        <v>575</v>
      </c>
      <c r="Y165" s="157" t="s">
        <v>269</v>
      </c>
      <c r="Z165" s="146"/>
      <c r="AA165" s="146"/>
      <c r="AB165" s="146"/>
      <c r="AC165" s="146"/>
      <c r="AD165" s="146"/>
      <c r="AE165" s="146"/>
      <c r="AF165" s="146"/>
      <c r="AG165" s="146" t="s">
        <v>576</v>
      </c>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row>
    <row r="166" spans="1:60" outlineLevel="1">
      <c r="A166" s="173">
        <v>59</v>
      </c>
      <c r="B166" s="174" t="s">
        <v>582</v>
      </c>
      <c r="C166" s="190" t="s">
        <v>583</v>
      </c>
      <c r="D166" s="175" t="s">
        <v>375</v>
      </c>
      <c r="E166" s="176">
        <v>113.35587</v>
      </c>
      <c r="F166" s="177"/>
      <c r="G166" s="178">
        <f>ROUND(E166*F166,2)</f>
        <v>0</v>
      </c>
      <c r="H166" s="177"/>
      <c r="I166" s="178">
        <f>ROUND(E166*H166,2)</f>
        <v>0</v>
      </c>
      <c r="J166" s="177"/>
      <c r="K166" s="178">
        <f>ROUND(E166*J166,2)</f>
        <v>0</v>
      </c>
      <c r="L166" s="178">
        <v>21</v>
      </c>
      <c r="M166" s="178">
        <f>G166*(1+L166/100)</f>
        <v>0</v>
      </c>
      <c r="N166" s="176">
        <v>0</v>
      </c>
      <c r="O166" s="176">
        <f>ROUND(E166*N166,2)</f>
        <v>0</v>
      </c>
      <c r="P166" s="176">
        <v>0</v>
      </c>
      <c r="Q166" s="176">
        <f>ROUND(E166*P166,2)</f>
        <v>0</v>
      </c>
      <c r="R166" s="178" t="s">
        <v>534</v>
      </c>
      <c r="S166" s="178" t="s">
        <v>266</v>
      </c>
      <c r="T166" s="179" t="s">
        <v>266</v>
      </c>
      <c r="U166" s="157">
        <v>0</v>
      </c>
      <c r="V166" s="157">
        <f>ROUND(E166*U166,2)</f>
        <v>0</v>
      </c>
      <c r="W166" s="157"/>
      <c r="X166" s="157" t="s">
        <v>575</v>
      </c>
      <c r="Y166" s="157" t="s">
        <v>269</v>
      </c>
      <c r="Z166" s="146"/>
      <c r="AA166" s="146"/>
      <c r="AB166" s="146"/>
      <c r="AC166" s="146"/>
      <c r="AD166" s="146"/>
      <c r="AE166" s="146"/>
      <c r="AF166" s="146"/>
      <c r="AG166" s="146" t="s">
        <v>576</v>
      </c>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146"/>
      <c r="BC166" s="146"/>
      <c r="BD166" s="146"/>
      <c r="BE166" s="146"/>
      <c r="BF166" s="146"/>
      <c r="BG166" s="146"/>
      <c r="BH166" s="146"/>
    </row>
    <row r="167" spans="1:60">
      <c r="A167" s="3"/>
      <c r="B167" s="4"/>
      <c r="C167" s="191"/>
      <c r="D167" s="6"/>
      <c r="E167" s="3"/>
      <c r="F167" s="3"/>
      <c r="G167" s="3"/>
      <c r="H167" s="3"/>
      <c r="I167" s="3"/>
      <c r="J167" s="3"/>
      <c r="K167" s="3"/>
      <c r="L167" s="3"/>
      <c r="M167" s="3"/>
      <c r="N167" s="3"/>
      <c r="O167" s="3"/>
      <c r="P167" s="3"/>
      <c r="Q167" s="3"/>
      <c r="R167" s="3"/>
      <c r="S167" s="3"/>
      <c r="T167" s="3"/>
      <c r="U167" s="3"/>
      <c r="V167" s="3"/>
      <c r="W167" s="3"/>
      <c r="X167" s="3"/>
      <c r="Y167" s="3"/>
      <c r="AE167">
        <v>15</v>
      </c>
      <c r="AF167">
        <v>21</v>
      </c>
      <c r="AG167" t="s">
        <v>247</v>
      </c>
    </row>
    <row r="168" spans="1:60">
      <c r="A168" s="149"/>
      <c r="B168" s="150" t="s">
        <v>29</v>
      </c>
      <c r="C168" s="192"/>
      <c r="D168" s="151"/>
      <c r="E168" s="152"/>
      <c r="F168" s="152"/>
      <c r="G168" s="172">
        <f>G8+G55+G66+G73+G83+G88+G97+G100+G114+G117+G120+G161</f>
        <v>0</v>
      </c>
      <c r="H168" s="3"/>
      <c r="I168" s="3"/>
      <c r="J168" s="3"/>
      <c r="K168" s="3"/>
      <c r="L168" s="3"/>
      <c r="M168" s="3"/>
      <c r="N168" s="3"/>
      <c r="O168" s="3"/>
      <c r="P168" s="3"/>
      <c r="Q168" s="3"/>
      <c r="R168" s="3"/>
      <c r="S168" s="3"/>
      <c r="T168" s="3"/>
      <c r="U168" s="3"/>
      <c r="V168" s="3"/>
      <c r="W168" s="3"/>
      <c r="X168" s="3"/>
      <c r="Y168" s="3"/>
      <c r="AE168">
        <f>SUMIF(L7:L166,AE167,G7:G166)</f>
        <v>0</v>
      </c>
      <c r="AF168">
        <f>SUMIF(L7:L166,AF167,G7:G166)</f>
        <v>0</v>
      </c>
      <c r="AG168" t="s">
        <v>304</v>
      </c>
    </row>
    <row r="169" spans="1:60">
      <c r="C169" s="193"/>
      <c r="D169" s="10"/>
      <c r="AG169" t="s">
        <v>306</v>
      </c>
    </row>
    <row r="170" spans="1:60">
      <c r="D170" s="10"/>
    </row>
    <row r="171" spans="1:60">
      <c r="D171" s="10"/>
    </row>
    <row r="172" spans="1:60">
      <c r="D172" s="10"/>
    </row>
    <row r="173" spans="1:60">
      <c r="D173" s="10"/>
    </row>
    <row r="174" spans="1:60">
      <c r="D174" s="10"/>
    </row>
    <row r="175" spans="1:60">
      <c r="D175" s="10"/>
    </row>
    <row r="176" spans="1:60">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31">
    <mergeCell ref="C31:G31"/>
    <mergeCell ref="A1:G1"/>
    <mergeCell ref="C2:G2"/>
    <mergeCell ref="C3:G3"/>
    <mergeCell ref="C4:G4"/>
    <mergeCell ref="C10:G10"/>
    <mergeCell ref="C13:G13"/>
    <mergeCell ref="C16:G16"/>
    <mergeCell ref="C19:G19"/>
    <mergeCell ref="C22:G22"/>
    <mergeCell ref="C24:G24"/>
    <mergeCell ref="C28:G28"/>
    <mergeCell ref="C77:G77"/>
    <mergeCell ref="C34:G34"/>
    <mergeCell ref="C39:G39"/>
    <mergeCell ref="C40:G40"/>
    <mergeCell ref="C43:G43"/>
    <mergeCell ref="C48:G48"/>
    <mergeCell ref="C49:G49"/>
    <mergeCell ref="C52:G52"/>
    <mergeCell ref="C53:G53"/>
    <mergeCell ref="C57:G57"/>
    <mergeCell ref="C63:G63"/>
    <mergeCell ref="C68:G68"/>
    <mergeCell ref="C163:G163"/>
    <mergeCell ref="C90:G90"/>
    <mergeCell ref="C93:G93"/>
    <mergeCell ref="C102:G102"/>
    <mergeCell ref="C105:G105"/>
    <mergeCell ref="C116:G116"/>
    <mergeCell ref="C160:G160"/>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8" activePane="bottomLeft" state="frozen"/>
      <selection pane="bottomLeft" activeCell="AB46" sqref="AB46"/>
    </sheetView>
  </sheetViews>
  <sheetFormatPr defaultRowHeight="12.75" outlineLevelRow="2"/>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0.140625"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75</v>
      </c>
      <c r="C3" s="285" t="s">
        <v>76</v>
      </c>
      <c r="D3" s="286"/>
      <c r="E3" s="286"/>
      <c r="F3" s="286"/>
      <c r="G3" s="287"/>
      <c r="AC3" s="119" t="s">
        <v>235</v>
      </c>
      <c r="AG3" t="s">
        <v>237</v>
      </c>
    </row>
    <row r="4" spans="1:60" ht="24.95" customHeight="1">
      <c r="A4" s="139" t="s">
        <v>9</v>
      </c>
      <c r="B4" s="140" t="s">
        <v>77</v>
      </c>
      <c r="C4" s="288" t="s">
        <v>2259</v>
      </c>
      <c r="D4" s="289"/>
      <c r="E4" s="289"/>
      <c r="F4" s="289"/>
      <c r="G4" s="290"/>
      <c r="AG4" t="s">
        <v>238</v>
      </c>
    </row>
    <row r="5" spans="1:60">
      <c r="D5" s="10"/>
    </row>
    <row r="6" spans="1:60" ht="63.7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222</v>
      </c>
      <c r="C8" s="188" t="s">
        <v>223</v>
      </c>
      <c r="D8" s="165"/>
      <c r="E8" s="166"/>
      <c r="F8" s="167"/>
      <c r="G8" s="167">
        <f>SUMIF(AG9:AG28,"&lt;&gt;NOR",G9:G28)</f>
        <v>0</v>
      </c>
      <c r="H8" s="167"/>
      <c r="I8" s="167">
        <f>SUM(I9:I28)</f>
        <v>0</v>
      </c>
      <c r="J8" s="167"/>
      <c r="K8" s="167">
        <f>SUM(K9:K28)</f>
        <v>0</v>
      </c>
      <c r="L8" s="167"/>
      <c r="M8" s="167">
        <f>SUM(M9:M28)</f>
        <v>0</v>
      </c>
      <c r="N8" s="166"/>
      <c r="O8" s="166">
        <f>SUM(O9:O28)</f>
        <v>0.28000000000000003</v>
      </c>
      <c r="P8" s="166"/>
      <c r="Q8" s="166">
        <f>SUM(Q9:Q28)</f>
        <v>0</v>
      </c>
      <c r="R8" s="167"/>
      <c r="S8" s="167"/>
      <c r="T8" s="168"/>
      <c r="U8" s="162"/>
      <c r="V8" s="162">
        <f>SUM(V9:V28)</f>
        <v>56.83</v>
      </c>
      <c r="W8" s="162"/>
      <c r="X8" s="162"/>
      <c r="Y8" s="162"/>
      <c r="AG8" t="s">
        <v>262</v>
      </c>
    </row>
    <row r="9" spans="1:60" ht="22.5" outlineLevel="1">
      <c r="A9" s="180">
        <v>1</v>
      </c>
      <c r="B9" s="181" t="s">
        <v>1857</v>
      </c>
      <c r="C9" s="189" t="s">
        <v>1858</v>
      </c>
      <c r="D9" s="182" t="s">
        <v>682</v>
      </c>
      <c r="E9" s="183">
        <v>20</v>
      </c>
      <c r="F9" s="184"/>
      <c r="G9" s="185">
        <f>ROUND(E9*F9,2)</f>
        <v>0</v>
      </c>
      <c r="H9" s="184"/>
      <c r="I9" s="185">
        <f>ROUND(E9*H9,2)</f>
        <v>0</v>
      </c>
      <c r="J9" s="184"/>
      <c r="K9" s="185">
        <f>ROUND(E9*J9,2)</f>
        <v>0</v>
      </c>
      <c r="L9" s="185">
        <v>21</v>
      </c>
      <c r="M9" s="185">
        <f>G9*(1+L9/100)</f>
        <v>0</v>
      </c>
      <c r="N9" s="183">
        <v>0</v>
      </c>
      <c r="O9" s="183">
        <f>ROUND(E9*N9,2)</f>
        <v>0</v>
      </c>
      <c r="P9" s="183">
        <v>0</v>
      </c>
      <c r="Q9" s="183">
        <f>ROUND(E9*P9,2)</f>
        <v>0</v>
      </c>
      <c r="R9" s="185" t="s">
        <v>222</v>
      </c>
      <c r="S9" s="185" t="s">
        <v>266</v>
      </c>
      <c r="T9" s="186" t="s">
        <v>266</v>
      </c>
      <c r="U9" s="157">
        <v>8.2170000000000007E-2</v>
      </c>
      <c r="V9" s="157">
        <f>ROUND(E9*U9,2)</f>
        <v>1.64</v>
      </c>
      <c r="W9" s="157"/>
      <c r="X9" s="157" t="s">
        <v>312</v>
      </c>
      <c r="Y9" s="157" t="s">
        <v>269</v>
      </c>
      <c r="Z9" s="146"/>
      <c r="AA9" s="146"/>
      <c r="AB9" s="146"/>
      <c r="AC9" s="146"/>
      <c r="AD9" s="146"/>
      <c r="AE9" s="146"/>
      <c r="AF9" s="146"/>
      <c r="AG9" s="146" t="s">
        <v>313</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outlineLevel="1">
      <c r="A10" s="173">
        <v>2</v>
      </c>
      <c r="B10" s="174" t="s">
        <v>1468</v>
      </c>
      <c r="C10" s="190" t="s">
        <v>1469</v>
      </c>
      <c r="D10" s="175" t="s">
        <v>682</v>
      </c>
      <c r="E10" s="176">
        <v>1</v>
      </c>
      <c r="F10" s="177"/>
      <c r="G10" s="178">
        <f>ROUND(E10*F10,2)</f>
        <v>0</v>
      </c>
      <c r="H10" s="177"/>
      <c r="I10" s="178">
        <f>ROUND(E10*H10,2)</f>
        <v>0</v>
      </c>
      <c r="J10" s="177"/>
      <c r="K10" s="178">
        <f>ROUND(E10*J10,2)</f>
        <v>0</v>
      </c>
      <c r="L10" s="178">
        <v>21</v>
      </c>
      <c r="M10" s="178">
        <f>G10*(1+L10/100)</f>
        <v>0</v>
      </c>
      <c r="N10" s="176">
        <v>0</v>
      </c>
      <c r="O10" s="176">
        <f>ROUND(E10*N10,2)</f>
        <v>0</v>
      </c>
      <c r="P10" s="176">
        <v>0</v>
      </c>
      <c r="Q10" s="176">
        <f>ROUND(E10*P10,2)</f>
        <v>0</v>
      </c>
      <c r="R10" s="178" t="s">
        <v>222</v>
      </c>
      <c r="S10" s="178" t="s">
        <v>266</v>
      </c>
      <c r="T10" s="179" t="s">
        <v>266</v>
      </c>
      <c r="U10" s="157">
        <v>0.85</v>
      </c>
      <c r="V10" s="157">
        <f>ROUND(E10*U10,2)</f>
        <v>0.85</v>
      </c>
      <c r="W10" s="157"/>
      <c r="X10" s="157" t="s">
        <v>312</v>
      </c>
      <c r="Y10" s="157" t="s">
        <v>269</v>
      </c>
      <c r="Z10" s="146"/>
      <c r="AA10" s="146"/>
      <c r="AB10" s="146"/>
      <c r="AC10" s="146"/>
      <c r="AD10" s="146"/>
      <c r="AE10" s="146"/>
      <c r="AF10" s="146"/>
      <c r="AG10" s="146" t="s">
        <v>313</v>
      </c>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row>
    <row r="11" spans="1:60" outlineLevel="2">
      <c r="A11" s="153"/>
      <c r="B11" s="154"/>
      <c r="C11" s="293" t="s">
        <v>1381</v>
      </c>
      <c r="D11" s="294"/>
      <c r="E11" s="294"/>
      <c r="F11" s="294"/>
      <c r="G11" s="294"/>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315</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ht="22.5" outlineLevel="1">
      <c r="A12" s="173">
        <v>3</v>
      </c>
      <c r="B12" s="174" t="s">
        <v>1859</v>
      </c>
      <c r="C12" s="190" t="s">
        <v>1860</v>
      </c>
      <c r="D12" s="175" t="s">
        <v>682</v>
      </c>
      <c r="E12" s="176">
        <v>1</v>
      </c>
      <c r="F12" s="177"/>
      <c r="G12" s="178">
        <f>ROUND(E12*F12,2)</f>
        <v>0</v>
      </c>
      <c r="H12" s="177"/>
      <c r="I12" s="178">
        <f>ROUND(E12*H12,2)</f>
        <v>0</v>
      </c>
      <c r="J12" s="177"/>
      <c r="K12" s="178">
        <f>ROUND(E12*J12,2)</f>
        <v>0</v>
      </c>
      <c r="L12" s="178">
        <v>21</v>
      </c>
      <c r="M12" s="178">
        <f>G12*(1+L12/100)</f>
        <v>0</v>
      </c>
      <c r="N12" s="176">
        <v>0</v>
      </c>
      <c r="O12" s="176">
        <f>ROUND(E12*N12,2)</f>
        <v>0</v>
      </c>
      <c r="P12" s="176">
        <v>0</v>
      </c>
      <c r="Q12" s="176">
        <f>ROUND(E12*P12,2)</f>
        <v>0</v>
      </c>
      <c r="R12" s="178" t="s">
        <v>222</v>
      </c>
      <c r="S12" s="178" t="s">
        <v>266</v>
      </c>
      <c r="T12" s="179" t="s">
        <v>266</v>
      </c>
      <c r="U12" s="157">
        <v>4.9580000000000002</v>
      </c>
      <c r="V12" s="157">
        <f>ROUND(E12*U12,2)</f>
        <v>4.96</v>
      </c>
      <c r="W12" s="157"/>
      <c r="X12" s="157" t="s">
        <v>312</v>
      </c>
      <c r="Y12" s="157" t="s">
        <v>269</v>
      </c>
      <c r="Z12" s="146"/>
      <c r="AA12" s="146"/>
      <c r="AB12" s="146"/>
      <c r="AC12" s="146"/>
      <c r="AD12" s="146"/>
      <c r="AE12" s="146"/>
      <c r="AF12" s="146"/>
      <c r="AG12" s="146" t="s">
        <v>313</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ht="22.5" outlineLevel="2">
      <c r="A13" s="153"/>
      <c r="B13" s="154"/>
      <c r="C13" s="293" t="s">
        <v>1465</v>
      </c>
      <c r="D13" s="294"/>
      <c r="E13" s="294"/>
      <c r="F13" s="294"/>
      <c r="G13" s="294"/>
      <c r="H13" s="157"/>
      <c r="I13" s="157"/>
      <c r="J13" s="157"/>
      <c r="K13" s="157"/>
      <c r="L13" s="157"/>
      <c r="M13" s="157"/>
      <c r="N13" s="156"/>
      <c r="O13" s="156"/>
      <c r="P13" s="156"/>
      <c r="Q13" s="156"/>
      <c r="R13" s="157"/>
      <c r="S13" s="157"/>
      <c r="T13" s="157"/>
      <c r="U13" s="157"/>
      <c r="V13" s="157"/>
      <c r="W13" s="157"/>
      <c r="X13" s="157"/>
      <c r="Y13" s="157"/>
      <c r="Z13" s="146"/>
      <c r="AA13" s="146"/>
      <c r="AB13" s="146"/>
      <c r="AC13" s="146"/>
      <c r="AD13" s="146"/>
      <c r="AE13" s="146"/>
      <c r="AF13" s="146"/>
      <c r="AG13" s="146" t="s">
        <v>315</v>
      </c>
      <c r="AH13" s="146"/>
      <c r="AI13" s="146"/>
      <c r="AJ13" s="146"/>
      <c r="AK13" s="146"/>
      <c r="AL13" s="146"/>
      <c r="AM13" s="146"/>
      <c r="AN13" s="146"/>
      <c r="AO13" s="146"/>
      <c r="AP13" s="146"/>
      <c r="AQ13" s="146"/>
      <c r="AR13" s="146"/>
      <c r="AS13" s="146"/>
      <c r="AT13" s="146"/>
      <c r="AU13" s="146"/>
      <c r="AV13" s="146"/>
      <c r="AW13" s="146"/>
      <c r="AX13" s="146"/>
      <c r="AY13" s="146"/>
      <c r="AZ13" s="146"/>
      <c r="BA13" s="187" t="str">
        <f>C13</f>
        <v>montáž rozvaděčů nn a vn včetně usazení, sestavení dílců, vyvážení, upevnění, zapojení a montáž demontovaných částí a přístrojů,  kontroly a dotažení spojů, opravy nátěrů, avšak bez zapojení, a ukončení kabelů</v>
      </c>
      <c r="BB13" s="146"/>
      <c r="BC13" s="146"/>
      <c r="BD13" s="146"/>
      <c r="BE13" s="146"/>
      <c r="BF13" s="146"/>
      <c r="BG13" s="146"/>
      <c r="BH13" s="146"/>
    </row>
    <row r="14" spans="1:60" outlineLevel="1">
      <c r="A14" s="173">
        <v>4</v>
      </c>
      <c r="B14" s="174" t="s">
        <v>1861</v>
      </c>
      <c r="C14" s="190" t="s">
        <v>1862</v>
      </c>
      <c r="D14" s="175" t="s">
        <v>682</v>
      </c>
      <c r="E14" s="176">
        <v>1</v>
      </c>
      <c r="F14" s="177"/>
      <c r="G14" s="178">
        <f>ROUND(E14*F14,2)</f>
        <v>0</v>
      </c>
      <c r="H14" s="177"/>
      <c r="I14" s="178">
        <f>ROUND(E14*H14,2)</f>
        <v>0</v>
      </c>
      <c r="J14" s="177"/>
      <c r="K14" s="178">
        <f>ROUND(E14*J14,2)</f>
        <v>0</v>
      </c>
      <c r="L14" s="178">
        <v>21</v>
      </c>
      <c r="M14" s="178">
        <f>G14*(1+L14/100)</f>
        <v>0</v>
      </c>
      <c r="N14" s="176">
        <v>0</v>
      </c>
      <c r="O14" s="176">
        <f>ROUND(E14*N14,2)</f>
        <v>0</v>
      </c>
      <c r="P14" s="176">
        <v>0</v>
      </c>
      <c r="Q14" s="176">
        <f>ROUND(E14*P14,2)</f>
        <v>0</v>
      </c>
      <c r="R14" s="178" t="s">
        <v>222</v>
      </c>
      <c r="S14" s="178" t="s">
        <v>266</v>
      </c>
      <c r="T14" s="179" t="s">
        <v>266</v>
      </c>
      <c r="U14" s="157">
        <v>0.51</v>
      </c>
      <c r="V14" s="157">
        <f>ROUND(E14*U14,2)</f>
        <v>0.51</v>
      </c>
      <c r="W14" s="157"/>
      <c r="X14" s="157" t="s">
        <v>312</v>
      </c>
      <c r="Y14" s="157" t="s">
        <v>269</v>
      </c>
      <c r="Z14" s="146"/>
      <c r="AA14" s="146"/>
      <c r="AB14" s="146"/>
      <c r="AC14" s="146"/>
      <c r="AD14" s="146"/>
      <c r="AE14" s="146"/>
      <c r="AF14" s="146"/>
      <c r="AG14" s="146" t="s">
        <v>313</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ht="22.5" outlineLevel="2">
      <c r="A15" s="153"/>
      <c r="B15" s="154"/>
      <c r="C15" s="293" t="s">
        <v>1465</v>
      </c>
      <c r="D15" s="294"/>
      <c r="E15" s="294"/>
      <c r="F15" s="294"/>
      <c r="G15" s="294"/>
      <c r="H15" s="157"/>
      <c r="I15" s="157"/>
      <c r="J15" s="157"/>
      <c r="K15" s="157"/>
      <c r="L15" s="157"/>
      <c r="M15" s="157"/>
      <c r="N15" s="156"/>
      <c r="O15" s="156"/>
      <c r="P15" s="156"/>
      <c r="Q15" s="156"/>
      <c r="R15" s="157"/>
      <c r="S15" s="157"/>
      <c r="T15" s="157"/>
      <c r="U15" s="157"/>
      <c r="V15" s="157"/>
      <c r="W15" s="157"/>
      <c r="X15" s="157"/>
      <c r="Y15" s="157"/>
      <c r="Z15" s="146"/>
      <c r="AA15" s="146"/>
      <c r="AB15" s="146"/>
      <c r="AC15" s="146"/>
      <c r="AD15" s="146"/>
      <c r="AE15" s="146"/>
      <c r="AF15" s="146"/>
      <c r="AG15" s="146" t="s">
        <v>315</v>
      </c>
      <c r="AH15" s="146"/>
      <c r="AI15" s="146"/>
      <c r="AJ15" s="146"/>
      <c r="AK15" s="146"/>
      <c r="AL15" s="146"/>
      <c r="AM15" s="146"/>
      <c r="AN15" s="146"/>
      <c r="AO15" s="146"/>
      <c r="AP15" s="146"/>
      <c r="AQ15" s="146"/>
      <c r="AR15" s="146"/>
      <c r="AS15" s="146"/>
      <c r="AT15" s="146"/>
      <c r="AU15" s="146"/>
      <c r="AV15" s="146"/>
      <c r="AW15" s="146"/>
      <c r="AX15" s="146"/>
      <c r="AY15" s="146"/>
      <c r="AZ15" s="146"/>
      <c r="BA15" s="187" t="str">
        <f>C15</f>
        <v>montáž rozvaděčů nn a vn včetně usazení, sestavení dílců, vyvážení, upevnění, zapojení a montáž demontovaných částí a přístrojů,  kontroly a dotažení spojů, opravy nátěrů, avšak bez zapojení, a ukončení kabelů</v>
      </c>
      <c r="BB15" s="146"/>
      <c r="BC15" s="146"/>
      <c r="BD15" s="146"/>
      <c r="BE15" s="146"/>
      <c r="BF15" s="146"/>
      <c r="BG15" s="146"/>
      <c r="BH15" s="146"/>
    </row>
    <row r="16" spans="1:60" outlineLevel="1">
      <c r="A16" s="180">
        <v>5</v>
      </c>
      <c r="B16" s="181" t="s">
        <v>1863</v>
      </c>
      <c r="C16" s="189" t="s">
        <v>1864</v>
      </c>
      <c r="D16" s="182" t="s">
        <v>392</v>
      </c>
      <c r="E16" s="183">
        <v>50</v>
      </c>
      <c r="F16" s="184"/>
      <c r="G16" s="185">
        <f t="shared" ref="G16:G27" si="0">ROUND(E16*F16,2)</f>
        <v>0</v>
      </c>
      <c r="H16" s="184"/>
      <c r="I16" s="185">
        <f t="shared" ref="I16:I27" si="1">ROUND(E16*H16,2)</f>
        <v>0</v>
      </c>
      <c r="J16" s="184"/>
      <c r="K16" s="185">
        <f t="shared" ref="K16:K27" si="2">ROUND(E16*J16,2)</f>
        <v>0</v>
      </c>
      <c r="L16" s="185">
        <v>21</v>
      </c>
      <c r="M16" s="185">
        <f t="shared" ref="M16:M27" si="3">G16*(1+L16/100)</f>
        <v>0</v>
      </c>
      <c r="N16" s="183">
        <v>2.0999999999999999E-3</v>
      </c>
      <c r="O16" s="183">
        <f t="shared" ref="O16:O27" si="4">ROUND(E16*N16,2)</f>
        <v>0.11</v>
      </c>
      <c r="P16" s="183">
        <v>0</v>
      </c>
      <c r="Q16" s="183">
        <f t="shared" ref="Q16:Q27" si="5">ROUND(E16*P16,2)</f>
        <v>0</v>
      </c>
      <c r="R16" s="185" t="s">
        <v>222</v>
      </c>
      <c r="S16" s="185" t="s">
        <v>266</v>
      </c>
      <c r="T16" s="186" t="s">
        <v>266</v>
      </c>
      <c r="U16" s="157">
        <v>7.4060000000000001E-2</v>
      </c>
      <c r="V16" s="157">
        <f t="shared" ref="V16:V27" si="6">ROUND(E16*U16,2)</f>
        <v>3.7</v>
      </c>
      <c r="W16" s="157"/>
      <c r="X16" s="157" t="s">
        <v>312</v>
      </c>
      <c r="Y16" s="157" t="s">
        <v>269</v>
      </c>
      <c r="Z16" s="146"/>
      <c r="AA16" s="146"/>
      <c r="AB16" s="146"/>
      <c r="AC16" s="146"/>
      <c r="AD16" s="146"/>
      <c r="AE16" s="146"/>
      <c r="AF16" s="146"/>
      <c r="AG16" s="146" t="s">
        <v>313</v>
      </c>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outlineLevel="1">
      <c r="A17" s="180">
        <v>6</v>
      </c>
      <c r="B17" s="181" t="s">
        <v>1865</v>
      </c>
      <c r="C17" s="189" t="s">
        <v>1866</v>
      </c>
      <c r="D17" s="182" t="s">
        <v>392</v>
      </c>
      <c r="E17" s="183">
        <v>20</v>
      </c>
      <c r="F17" s="184"/>
      <c r="G17" s="185">
        <f t="shared" si="0"/>
        <v>0</v>
      </c>
      <c r="H17" s="184"/>
      <c r="I17" s="185">
        <f t="shared" si="1"/>
        <v>0</v>
      </c>
      <c r="J17" s="184"/>
      <c r="K17" s="185">
        <f t="shared" si="2"/>
        <v>0</v>
      </c>
      <c r="L17" s="185">
        <v>21</v>
      </c>
      <c r="M17" s="185">
        <f t="shared" si="3"/>
        <v>0</v>
      </c>
      <c r="N17" s="183">
        <v>3.2000000000000003E-4</v>
      </c>
      <c r="O17" s="183">
        <f t="shared" si="4"/>
        <v>0.01</v>
      </c>
      <c r="P17" s="183">
        <v>0</v>
      </c>
      <c r="Q17" s="183">
        <f t="shared" si="5"/>
        <v>0</v>
      </c>
      <c r="R17" s="185" t="s">
        <v>222</v>
      </c>
      <c r="S17" s="185" t="s">
        <v>266</v>
      </c>
      <c r="T17" s="186" t="s">
        <v>266</v>
      </c>
      <c r="U17" s="157">
        <v>9.955E-2</v>
      </c>
      <c r="V17" s="157">
        <f t="shared" si="6"/>
        <v>1.99</v>
      </c>
      <c r="W17" s="157"/>
      <c r="X17" s="157" t="s">
        <v>312</v>
      </c>
      <c r="Y17" s="157" t="s">
        <v>269</v>
      </c>
      <c r="Z17" s="146"/>
      <c r="AA17" s="146"/>
      <c r="AB17" s="146"/>
      <c r="AC17" s="146"/>
      <c r="AD17" s="146"/>
      <c r="AE17" s="146"/>
      <c r="AF17" s="146"/>
      <c r="AG17" s="146" t="s">
        <v>313</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ht="22.5" outlineLevel="1">
      <c r="A18" s="180">
        <v>7</v>
      </c>
      <c r="B18" s="181" t="s">
        <v>1867</v>
      </c>
      <c r="C18" s="189" t="s">
        <v>1868</v>
      </c>
      <c r="D18" s="182" t="s">
        <v>392</v>
      </c>
      <c r="E18" s="183">
        <v>110</v>
      </c>
      <c r="F18" s="184"/>
      <c r="G18" s="185">
        <f t="shared" si="0"/>
        <v>0</v>
      </c>
      <c r="H18" s="184"/>
      <c r="I18" s="185">
        <f t="shared" si="1"/>
        <v>0</v>
      </c>
      <c r="J18" s="184"/>
      <c r="K18" s="185">
        <f t="shared" si="2"/>
        <v>0</v>
      </c>
      <c r="L18" s="185">
        <v>21</v>
      </c>
      <c r="M18" s="185">
        <f t="shared" si="3"/>
        <v>0</v>
      </c>
      <c r="N18" s="183">
        <v>8.0000000000000004E-4</v>
      </c>
      <c r="O18" s="183">
        <f t="shared" si="4"/>
        <v>0.09</v>
      </c>
      <c r="P18" s="183">
        <v>0</v>
      </c>
      <c r="Q18" s="183">
        <f t="shared" si="5"/>
        <v>0</v>
      </c>
      <c r="R18" s="185" t="s">
        <v>222</v>
      </c>
      <c r="S18" s="185" t="s">
        <v>266</v>
      </c>
      <c r="T18" s="186" t="s">
        <v>266</v>
      </c>
      <c r="U18" s="157">
        <v>0.12062</v>
      </c>
      <c r="V18" s="157">
        <f t="shared" si="6"/>
        <v>13.27</v>
      </c>
      <c r="W18" s="157"/>
      <c r="X18" s="157" t="s">
        <v>312</v>
      </c>
      <c r="Y18" s="157" t="s">
        <v>269</v>
      </c>
      <c r="Z18" s="146"/>
      <c r="AA18" s="146"/>
      <c r="AB18" s="146"/>
      <c r="AC18" s="146"/>
      <c r="AD18" s="146"/>
      <c r="AE18" s="146"/>
      <c r="AF18" s="146"/>
      <c r="AG18" s="146" t="s">
        <v>313</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1">
      <c r="A19" s="180">
        <v>8</v>
      </c>
      <c r="B19" s="181" t="s">
        <v>1869</v>
      </c>
      <c r="C19" s="189" t="s">
        <v>1870</v>
      </c>
      <c r="D19" s="182" t="s">
        <v>392</v>
      </c>
      <c r="E19" s="183">
        <v>95</v>
      </c>
      <c r="F19" s="184"/>
      <c r="G19" s="185">
        <f t="shared" si="0"/>
        <v>0</v>
      </c>
      <c r="H19" s="184"/>
      <c r="I19" s="185">
        <f t="shared" si="1"/>
        <v>0</v>
      </c>
      <c r="J19" s="184"/>
      <c r="K19" s="185">
        <f t="shared" si="2"/>
        <v>0</v>
      </c>
      <c r="L19" s="185">
        <v>21</v>
      </c>
      <c r="M19" s="185">
        <f t="shared" si="3"/>
        <v>0</v>
      </c>
      <c r="N19" s="183">
        <v>4.2999999999999999E-4</v>
      </c>
      <c r="O19" s="183">
        <f t="shared" si="4"/>
        <v>0.04</v>
      </c>
      <c r="P19" s="183">
        <v>0</v>
      </c>
      <c r="Q19" s="183">
        <f t="shared" si="5"/>
        <v>0</v>
      </c>
      <c r="R19" s="185" t="s">
        <v>222</v>
      </c>
      <c r="S19" s="185" t="s">
        <v>266</v>
      </c>
      <c r="T19" s="186" t="s">
        <v>266</v>
      </c>
      <c r="U19" s="157">
        <v>0.10431</v>
      </c>
      <c r="V19" s="157">
        <f t="shared" si="6"/>
        <v>9.91</v>
      </c>
      <c r="W19" s="157"/>
      <c r="X19" s="157" t="s">
        <v>312</v>
      </c>
      <c r="Y19" s="157" t="s">
        <v>269</v>
      </c>
      <c r="Z19" s="146"/>
      <c r="AA19" s="146"/>
      <c r="AB19" s="146"/>
      <c r="AC19" s="146"/>
      <c r="AD19" s="146"/>
      <c r="AE19" s="146"/>
      <c r="AF19" s="146"/>
      <c r="AG19" s="146" t="s">
        <v>313</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1">
      <c r="A20" s="180">
        <v>9</v>
      </c>
      <c r="B20" s="181" t="s">
        <v>1440</v>
      </c>
      <c r="C20" s="189" t="s">
        <v>1441</v>
      </c>
      <c r="D20" s="182" t="s">
        <v>1434</v>
      </c>
      <c r="E20" s="183">
        <v>20</v>
      </c>
      <c r="F20" s="184"/>
      <c r="G20" s="185">
        <f t="shared" si="0"/>
        <v>0</v>
      </c>
      <c r="H20" s="184"/>
      <c r="I20" s="185">
        <f t="shared" si="1"/>
        <v>0</v>
      </c>
      <c r="J20" s="184"/>
      <c r="K20" s="185">
        <f t="shared" si="2"/>
        <v>0</v>
      </c>
      <c r="L20" s="185">
        <v>21</v>
      </c>
      <c r="M20" s="185">
        <f t="shared" si="3"/>
        <v>0</v>
      </c>
      <c r="N20" s="183">
        <v>0</v>
      </c>
      <c r="O20" s="183">
        <f t="shared" si="4"/>
        <v>0</v>
      </c>
      <c r="P20" s="183">
        <v>0</v>
      </c>
      <c r="Q20" s="183">
        <f t="shared" si="5"/>
        <v>0</v>
      </c>
      <c r="R20" s="185"/>
      <c r="S20" s="185" t="s">
        <v>266</v>
      </c>
      <c r="T20" s="186" t="s">
        <v>266</v>
      </c>
      <c r="U20" s="157">
        <v>1</v>
      </c>
      <c r="V20" s="157">
        <f t="shared" si="6"/>
        <v>20</v>
      </c>
      <c r="W20" s="157"/>
      <c r="X20" s="157" t="s">
        <v>312</v>
      </c>
      <c r="Y20" s="157" t="s">
        <v>269</v>
      </c>
      <c r="Z20" s="146"/>
      <c r="AA20" s="146"/>
      <c r="AB20" s="146"/>
      <c r="AC20" s="146"/>
      <c r="AD20" s="146"/>
      <c r="AE20" s="146"/>
      <c r="AF20" s="146"/>
      <c r="AG20" s="146" t="s">
        <v>313</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1">
      <c r="A21" s="180">
        <v>10</v>
      </c>
      <c r="B21" s="181" t="s">
        <v>1871</v>
      </c>
      <c r="C21" s="189" t="s">
        <v>1872</v>
      </c>
      <c r="D21" s="182" t="s">
        <v>654</v>
      </c>
      <c r="E21" s="183">
        <v>5</v>
      </c>
      <c r="F21" s="184"/>
      <c r="G21" s="185">
        <f t="shared" si="0"/>
        <v>0</v>
      </c>
      <c r="H21" s="184"/>
      <c r="I21" s="185">
        <f t="shared" si="1"/>
        <v>0</v>
      </c>
      <c r="J21" s="184"/>
      <c r="K21" s="185">
        <f t="shared" si="2"/>
        <v>0</v>
      </c>
      <c r="L21" s="185">
        <v>21</v>
      </c>
      <c r="M21" s="185">
        <f t="shared" si="3"/>
        <v>0</v>
      </c>
      <c r="N21" s="183">
        <v>0</v>
      </c>
      <c r="O21" s="183">
        <f t="shared" si="4"/>
        <v>0</v>
      </c>
      <c r="P21" s="183">
        <v>0</v>
      </c>
      <c r="Q21" s="183">
        <f t="shared" si="5"/>
        <v>0</v>
      </c>
      <c r="R21" s="185"/>
      <c r="S21" s="185" t="s">
        <v>481</v>
      </c>
      <c r="T21" s="186" t="s">
        <v>267</v>
      </c>
      <c r="U21" s="157">
        <v>0</v>
      </c>
      <c r="V21" s="157">
        <f t="shared" si="6"/>
        <v>0</v>
      </c>
      <c r="W21" s="157"/>
      <c r="X21" s="157" t="s">
        <v>312</v>
      </c>
      <c r="Y21" s="157" t="s">
        <v>269</v>
      </c>
      <c r="Z21" s="146"/>
      <c r="AA21" s="146"/>
      <c r="AB21" s="146"/>
      <c r="AC21" s="146"/>
      <c r="AD21" s="146"/>
      <c r="AE21" s="146"/>
      <c r="AF21" s="146"/>
      <c r="AG21" s="146" t="s">
        <v>313</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s="207" customFormat="1" ht="45" outlineLevel="1">
      <c r="A22" s="209">
        <v>11</v>
      </c>
      <c r="B22" s="210" t="s">
        <v>1873</v>
      </c>
      <c r="C22" s="211" t="s">
        <v>1874</v>
      </c>
      <c r="D22" s="212" t="s">
        <v>682</v>
      </c>
      <c r="E22" s="213">
        <v>1</v>
      </c>
      <c r="F22" s="214"/>
      <c r="G22" s="213">
        <f t="shared" si="0"/>
        <v>0</v>
      </c>
      <c r="H22" s="214"/>
      <c r="I22" s="213">
        <f t="shared" si="1"/>
        <v>0</v>
      </c>
      <c r="J22" s="214"/>
      <c r="K22" s="213">
        <f t="shared" si="2"/>
        <v>0</v>
      </c>
      <c r="L22" s="213">
        <v>21</v>
      </c>
      <c r="M22" s="213">
        <f t="shared" si="3"/>
        <v>0</v>
      </c>
      <c r="N22" s="213">
        <v>3.0000000000000001E-3</v>
      </c>
      <c r="O22" s="213">
        <f t="shared" si="4"/>
        <v>0</v>
      </c>
      <c r="P22" s="213">
        <v>0</v>
      </c>
      <c r="Q22" s="213">
        <f t="shared" si="5"/>
        <v>0</v>
      </c>
      <c r="R22" s="213" t="s">
        <v>379</v>
      </c>
      <c r="S22" s="213" t="s">
        <v>266</v>
      </c>
      <c r="T22" s="215" t="s">
        <v>266</v>
      </c>
      <c r="U22" s="208">
        <v>0</v>
      </c>
      <c r="V22" s="208">
        <f t="shared" si="6"/>
        <v>0</v>
      </c>
      <c r="W22" s="208"/>
      <c r="X22" s="208" t="s">
        <v>380</v>
      </c>
      <c r="Y22" s="208" t="s">
        <v>269</v>
      </c>
      <c r="Z22" s="216"/>
      <c r="AA22" s="216"/>
      <c r="AB22" s="216"/>
      <c r="AC22" s="216"/>
      <c r="AD22" s="216"/>
      <c r="AE22" s="216"/>
      <c r="AF22" s="216"/>
      <c r="AG22" s="216" t="s">
        <v>381</v>
      </c>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row>
    <row r="23" spans="1:60" ht="22.5" outlineLevel="1">
      <c r="A23" s="180">
        <v>12</v>
      </c>
      <c r="B23" s="181" t="s">
        <v>1875</v>
      </c>
      <c r="C23" s="189" t="s">
        <v>1876</v>
      </c>
      <c r="D23" s="182" t="s">
        <v>682</v>
      </c>
      <c r="E23" s="183">
        <v>1</v>
      </c>
      <c r="F23" s="184"/>
      <c r="G23" s="185">
        <f t="shared" si="0"/>
        <v>0</v>
      </c>
      <c r="H23" s="184"/>
      <c r="I23" s="185">
        <f t="shared" si="1"/>
        <v>0</v>
      </c>
      <c r="J23" s="184"/>
      <c r="K23" s="185">
        <f t="shared" si="2"/>
        <v>0</v>
      </c>
      <c r="L23" s="185">
        <v>21</v>
      </c>
      <c r="M23" s="185">
        <f t="shared" si="3"/>
        <v>0</v>
      </c>
      <c r="N23" s="183">
        <v>4.4000000000000002E-4</v>
      </c>
      <c r="O23" s="183">
        <f t="shared" si="4"/>
        <v>0</v>
      </c>
      <c r="P23" s="183">
        <v>0</v>
      </c>
      <c r="Q23" s="183">
        <f t="shared" si="5"/>
        <v>0</v>
      </c>
      <c r="R23" s="185" t="s">
        <v>379</v>
      </c>
      <c r="S23" s="185" t="s">
        <v>1877</v>
      </c>
      <c r="T23" s="186" t="s">
        <v>1877</v>
      </c>
      <c r="U23" s="157">
        <v>0</v>
      </c>
      <c r="V23" s="157">
        <f t="shared" si="6"/>
        <v>0</v>
      </c>
      <c r="W23" s="157"/>
      <c r="X23" s="157" t="s">
        <v>380</v>
      </c>
      <c r="Y23" s="157" t="s">
        <v>269</v>
      </c>
      <c r="Z23" s="146"/>
      <c r="AA23" s="146"/>
      <c r="AB23" s="146"/>
      <c r="AC23" s="146"/>
      <c r="AD23" s="146"/>
      <c r="AE23" s="146"/>
      <c r="AF23" s="146"/>
      <c r="AG23" s="146" t="s">
        <v>381</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80">
        <v>13</v>
      </c>
      <c r="B24" s="181" t="s">
        <v>1878</v>
      </c>
      <c r="C24" s="189" t="s">
        <v>1879</v>
      </c>
      <c r="D24" s="182" t="s">
        <v>682</v>
      </c>
      <c r="E24" s="183">
        <v>3</v>
      </c>
      <c r="F24" s="184"/>
      <c r="G24" s="185">
        <f t="shared" si="0"/>
        <v>0</v>
      </c>
      <c r="H24" s="184"/>
      <c r="I24" s="185">
        <f t="shared" si="1"/>
        <v>0</v>
      </c>
      <c r="J24" s="184"/>
      <c r="K24" s="185">
        <f t="shared" si="2"/>
        <v>0</v>
      </c>
      <c r="L24" s="185">
        <v>21</v>
      </c>
      <c r="M24" s="185">
        <f t="shared" si="3"/>
        <v>0</v>
      </c>
      <c r="N24" s="183">
        <v>1.2999999999999999E-4</v>
      </c>
      <c r="O24" s="183">
        <f t="shared" si="4"/>
        <v>0</v>
      </c>
      <c r="P24" s="183">
        <v>0</v>
      </c>
      <c r="Q24" s="183">
        <f t="shared" si="5"/>
        <v>0</v>
      </c>
      <c r="R24" s="185" t="s">
        <v>379</v>
      </c>
      <c r="S24" s="185" t="s">
        <v>266</v>
      </c>
      <c r="T24" s="186" t="s">
        <v>266</v>
      </c>
      <c r="U24" s="157">
        <v>0</v>
      </c>
      <c r="V24" s="157">
        <f t="shared" si="6"/>
        <v>0</v>
      </c>
      <c r="W24" s="157"/>
      <c r="X24" s="157" t="s">
        <v>380</v>
      </c>
      <c r="Y24" s="157" t="s">
        <v>269</v>
      </c>
      <c r="Z24" s="146"/>
      <c r="AA24" s="146"/>
      <c r="AB24" s="146"/>
      <c r="AC24" s="146"/>
      <c r="AD24" s="146"/>
      <c r="AE24" s="146"/>
      <c r="AF24" s="146"/>
      <c r="AG24" s="146" t="s">
        <v>381</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ht="22.5" outlineLevel="1">
      <c r="A25" s="180">
        <v>14</v>
      </c>
      <c r="B25" s="181" t="s">
        <v>1880</v>
      </c>
      <c r="C25" s="189" t="s">
        <v>1881</v>
      </c>
      <c r="D25" s="182" t="s">
        <v>682</v>
      </c>
      <c r="E25" s="183">
        <v>1</v>
      </c>
      <c r="F25" s="184"/>
      <c r="G25" s="185">
        <f t="shared" si="0"/>
        <v>0</v>
      </c>
      <c r="H25" s="184"/>
      <c r="I25" s="185">
        <f t="shared" si="1"/>
        <v>0</v>
      </c>
      <c r="J25" s="184"/>
      <c r="K25" s="185">
        <f t="shared" si="2"/>
        <v>0</v>
      </c>
      <c r="L25" s="185">
        <v>21</v>
      </c>
      <c r="M25" s="185">
        <f t="shared" si="3"/>
        <v>0</v>
      </c>
      <c r="N25" s="183">
        <v>0</v>
      </c>
      <c r="O25" s="183">
        <f t="shared" si="4"/>
        <v>0</v>
      </c>
      <c r="P25" s="183">
        <v>0</v>
      </c>
      <c r="Q25" s="183">
        <f t="shared" si="5"/>
        <v>0</v>
      </c>
      <c r="R25" s="185"/>
      <c r="S25" s="185" t="s">
        <v>481</v>
      </c>
      <c r="T25" s="186" t="s">
        <v>1446</v>
      </c>
      <c r="U25" s="157">
        <v>0</v>
      </c>
      <c r="V25" s="157">
        <f t="shared" si="6"/>
        <v>0</v>
      </c>
      <c r="W25" s="157"/>
      <c r="X25" s="157" t="s">
        <v>380</v>
      </c>
      <c r="Y25" s="157" t="s">
        <v>269</v>
      </c>
      <c r="Z25" s="146"/>
      <c r="AA25" s="146"/>
      <c r="AB25" s="146"/>
      <c r="AC25" s="146"/>
      <c r="AD25" s="146"/>
      <c r="AE25" s="146"/>
      <c r="AF25" s="146"/>
      <c r="AG25" s="146" t="s">
        <v>381</v>
      </c>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ht="22.5" outlineLevel="1">
      <c r="A26" s="180">
        <v>15</v>
      </c>
      <c r="B26" s="181" t="s">
        <v>1882</v>
      </c>
      <c r="C26" s="189" t="s">
        <v>1883</v>
      </c>
      <c r="D26" s="182" t="s">
        <v>682</v>
      </c>
      <c r="E26" s="183">
        <v>3</v>
      </c>
      <c r="F26" s="184"/>
      <c r="G26" s="185">
        <f t="shared" si="0"/>
        <v>0</v>
      </c>
      <c r="H26" s="184"/>
      <c r="I26" s="185">
        <f t="shared" si="1"/>
        <v>0</v>
      </c>
      <c r="J26" s="184"/>
      <c r="K26" s="185">
        <f t="shared" si="2"/>
        <v>0</v>
      </c>
      <c r="L26" s="185">
        <v>21</v>
      </c>
      <c r="M26" s="185">
        <f t="shared" si="3"/>
        <v>0</v>
      </c>
      <c r="N26" s="183">
        <v>0</v>
      </c>
      <c r="O26" s="183">
        <f t="shared" si="4"/>
        <v>0</v>
      </c>
      <c r="P26" s="183">
        <v>0</v>
      </c>
      <c r="Q26" s="183">
        <f t="shared" si="5"/>
        <v>0</v>
      </c>
      <c r="R26" s="185"/>
      <c r="S26" s="185" t="s">
        <v>481</v>
      </c>
      <c r="T26" s="186" t="s">
        <v>1446</v>
      </c>
      <c r="U26" s="157">
        <v>0</v>
      </c>
      <c r="V26" s="157">
        <f t="shared" si="6"/>
        <v>0</v>
      </c>
      <c r="W26" s="157"/>
      <c r="X26" s="157" t="s">
        <v>380</v>
      </c>
      <c r="Y26" s="157" t="s">
        <v>269</v>
      </c>
      <c r="Z26" s="146"/>
      <c r="AA26" s="146"/>
      <c r="AB26" s="146"/>
      <c r="AC26" s="146"/>
      <c r="AD26" s="146"/>
      <c r="AE26" s="146"/>
      <c r="AF26" s="146"/>
      <c r="AG26" s="146" t="s">
        <v>381</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outlineLevel="1">
      <c r="A27" s="173">
        <v>16</v>
      </c>
      <c r="B27" s="174" t="s">
        <v>1884</v>
      </c>
      <c r="C27" s="190" t="s">
        <v>1885</v>
      </c>
      <c r="D27" s="175" t="s">
        <v>682</v>
      </c>
      <c r="E27" s="176">
        <v>1</v>
      </c>
      <c r="F27" s="177"/>
      <c r="G27" s="178">
        <f t="shared" si="0"/>
        <v>0</v>
      </c>
      <c r="H27" s="177"/>
      <c r="I27" s="178">
        <f t="shared" si="1"/>
        <v>0</v>
      </c>
      <c r="J27" s="177"/>
      <c r="K27" s="178">
        <f t="shared" si="2"/>
        <v>0</v>
      </c>
      <c r="L27" s="178">
        <v>21</v>
      </c>
      <c r="M27" s="178">
        <f t="shared" si="3"/>
        <v>0</v>
      </c>
      <c r="N27" s="176">
        <v>3.3000000000000002E-2</v>
      </c>
      <c r="O27" s="176">
        <f t="shared" si="4"/>
        <v>0.03</v>
      </c>
      <c r="P27" s="176">
        <v>0</v>
      </c>
      <c r="Q27" s="176">
        <f t="shared" si="5"/>
        <v>0</v>
      </c>
      <c r="R27" s="178"/>
      <c r="S27" s="178" t="s">
        <v>481</v>
      </c>
      <c r="T27" s="179" t="s">
        <v>267</v>
      </c>
      <c r="U27" s="157">
        <v>0</v>
      </c>
      <c r="V27" s="157">
        <f t="shared" si="6"/>
        <v>0</v>
      </c>
      <c r="W27" s="157"/>
      <c r="X27" s="157" t="s">
        <v>380</v>
      </c>
      <c r="Y27" s="157" t="s">
        <v>269</v>
      </c>
      <c r="Z27" s="146"/>
      <c r="AA27" s="146"/>
      <c r="AB27" s="146"/>
      <c r="AC27" s="146"/>
      <c r="AD27" s="146"/>
      <c r="AE27" s="146"/>
      <c r="AF27" s="146"/>
      <c r="AG27" s="146" t="s">
        <v>381</v>
      </c>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ht="33.75" outlineLevel="2">
      <c r="A28" s="153"/>
      <c r="B28" s="154"/>
      <c r="C28" s="282" t="s">
        <v>1886</v>
      </c>
      <c r="D28" s="283"/>
      <c r="E28" s="283"/>
      <c r="F28" s="283"/>
      <c r="G28" s="283"/>
      <c r="H28" s="157"/>
      <c r="I28" s="157"/>
      <c r="J28" s="157"/>
      <c r="K28" s="157"/>
      <c r="L28" s="157"/>
      <c r="M28" s="157"/>
      <c r="N28" s="156"/>
      <c r="O28" s="156"/>
      <c r="P28" s="156"/>
      <c r="Q28" s="156"/>
      <c r="R28" s="157"/>
      <c r="S28" s="157"/>
      <c r="T28" s="157"/>
      <c r="U28" s="157"/>
      <c r="V28" s="157"/>
      <c r="W28" s="157"/>
      <c r="X28" s="157"/>
      <c r="Y28" s="157"/>
      <c r="Z28" s="146"/>
      <c r="AA28" s="146"/>
      <c r="AB28" s="146"/>
      <c r="AC28" s="146"/>
      <c r="AD28" s="146"/>
      <c r="AE28" s="146"/>
      <c r="AF28" s="146"/>
      <c r="AG28" s="146" t="s">
        <v>278</v>
      </c>
      <c r="AH28" s="146"/>
      <c r="AI28" s="146"/>
      <c r="AJ28" s="146"/>
      <c r="AK28" s="146"/>
      <c r="AL28" s="146"/>
      <c r="AM28" s="146"/>
      <c r="AN28" s="146"/>
      <c r="AO28" s="146"/>
      <c r="AP28" s="146"/>
      <c r="AQ28" s="146"/>
      <c r="AR28" s="146"/>
      <c r="AS28" s="146"/>
      <c r="AT28" s="146"/>
      <c r="AU28" s="146"/>
      <c r="AV28" s="146"/>
      <c r="AW28" s="146"/>
      <c r="AX28" s="146"/>
      <c r="AY28" s="146"/>
      <c r="AZ28" s="146"/>
      <c r="BA28" s="187" t="str">
        <f>C28</f>
        <v>rozvaděč elektroměrový E(pro přímé měření); uspořádání - samostatný modul pro umístění měř.soupravy; uspořádání měř.soupravy 2-prostor pro osazení dvousazb.třífázového elektr.včetně prostoru pro osazení spín.prvku; poč.elektroměřů 1;kompaktní pilíř + dveře z plastu;</v>
      </c>
      <c r="BB28" s="146"/>
      <c r="BC28" s="146"/>
      <c r="BD28" s="146"/>
      <c r="BE28" s="146"/>
      <c r="BF28" s="146"/>
      <c r="BG28" s="146"/>
      <c r="BH28" s="146"/>
    </row>
    <row r="29" spans="1:60">
      <c r="A29" s="163" t="s">
        <v>261</v>
      </c>
      <c r="B29" s="164" t="s">
        <v>224</v>
      </c>
      <c r="C29" s="188" t="s">
        <v>225</v>
      </c>
      <c r="D29" s="165"/>
      <c r="E29" s="166"/>
      <c r="F29" s="167"/>
      <c r="G29" s="167">
        <f>SUMIF(AG30:AG41,"&lt;&gt;NOR",G30:G41)</f>
        <v>0</v>
      </c>
      <c r="H29" s="167"/>
      <c r="I29" s="167">
        <f>SUM(I30:I41)</f>
        <v>0</v>
      </c>
      <c r="J29" s="167"/>
      <c r="K29" s="167">
        <f>SUM(K30:K41)</f>
        <v>0</v>
      </c>
      <c r="L29" s="167"/>
      <c r="M29" s="167">
        <f>SUM(M30:M41)</f>
        <v>0</v>
      </c>
      <c r="N29" s="166"/>
      <c r="O29" s="166">
        <f>SUM(O30:O41)</f>
        <v>15.97</v>
      </c>
      <c r="P29" s="166"/>
      <c r="Q29" s="166">
        <f>SUM(Q30:Q41)</f>
        <v>0</v>
      </c>
      <c r="R29" s="167"/>
      <c r="S29" s="167"/>
      <c r="T29" s="168"/>
      <c r="U29" s="162"/>
      <c r="V29" s="162">
        <f>SUM(V30:V41)</f>
        <v>52</v>
      </c>
      <c r="W29" s="162"/>
      <c r="X29" s="162"/>
      <c r="Y29" s="162"/>
      <c r="AG29" t="s">
        <v>262</v>
      </c>
    </row>
    <row r="30" spans="1:60" outlineLevel="1">
      <c r="A30" s="180">
        <v>17</v>
      </c>
      <c r="B30" s="181" t="s">
        <v>1887</v>
      </c>
      <c r="C30" s="189" t="s">
        <v>1888</v>
      </c>
      <c r="D30" s="182" t="s">
        <v>392</v>
      </c>
      <c r="E30" s="183">
        <v>150</v>
      </c>
      <c r="F30" s="184"/>
      <c r="G30" s="185">
        <f t="shared" ref="G30:G41" si="7">ROUND(E30*F30,2)</f>
        <v>0</v>
      </c>
      <c r="H30" s="184"/>
      <c r="I30" s="185">
        <f t="shared" ref="I30:I41" si="8">ROUND(E30*H30,2)</f>
        <v>0</v>
      </c>
      <c r="J30" s="184"/>
      <c r="K30" s="185">
        <f t="shared" ref="K30:K41" si="9">ROUND(E30*J30,2)</f>
        <v>0</v>
      </c>
      <c r="L30" s="185">
        <v>21</v>
      </c>
      <c r="M30" s="185">
        <f t="shared" ref="M30:M41" si="10">G30*(1+L30/100)</f>
        <v>0</v>
      </c>
      <c r="N30" s="183">
        <v>0</v>
      </c>
      <c r="O30" s="183">
        <f t="shared" ref="O30:O41" si="11">ROUND(E30*N30,2)</f>
        <v>0</v>
      </c>
      <c r="P30" s="183">
        <v>0</v>
      </c>
      <c r="Q30" s="183">
        <f t="shared" ref="Q30:Q41" si="12">ROUND(E30*P30,2)</f>
        <v>0</v>
      </c>
      <c r="R30" s="185"/>
      <c r="S30" s="185" t="s">
        <v>266</v>
      </c>
      <c r="T30" s="186" t="s">
        <v>266</v>
      </c>
      <c r="U30" s="157">
        <v>0.125</v>
      </c>
      <c r="V30" s="157">
        <f t="shared" ref="V30:V41" si="13">ROUND(E30*U30,2)</f>
        <v>18.75</v>
      </c>
      <c r="W30" s="157"/>
      <c r="X30" s="157" t="s">
        <v>312</v>
      </c>
      <c r="Y30" s="157" t="s">
        <v>269</v>
      </c>
      <c r="Z30" s="146"/>
      <c r="AA30" s="146"/>
      <c r="AB30" s="146"/>
      <c r="AC30" s="146"/>
      <c r="AD30" s="146"/>
      <c r="AE30" s="146"/>
      <c r="AF30" s="146"/>
      <c r="AG30" s="146" t="s">
        <v>313</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outlineLevel="1">
      <c r="A31" s="180">
        <v>18</v>
      </c>
      <c r="B31" s="181" t="s">
        <v>1889</v>
      </c>
      <c r="C31" s="189" t="s">
        <v>1890</v>
      </c>
      <c r="D31" s="182" t="s">
        <v>1891</v>
      </c>
      <c r="E31" s="183">
        <v>0.1</v>
      </c>
      <c r="F31" s="184"/>
      <c r="G31" s="185">
        <f t="shared" si="7"/>
        <v>0</v>
      </c>
      <c r="H31" s="184"/>
      <c r="I31" s="185">
        <f t="shared" si="8"/>
        <v>0</v>
      </c>
      <c r="J31" s="184"/>
      <c r="K31" s="185">
        <f t="shared" si="9"/>
        <v>0</v>
      </c>
      <c r="L31" s="185">
        <v>21</v>
      </c>
      <c r="M31" s="185">
        <f t="shared" si="10"/>
        <v>0</v>
      </c>
      <c r="N31" s="183">
        <v>3.4209999999999997E-2</v>
      </c>
      <c r="O31" s="183">
        <f t="shared" si="11"/>
        <v>0</v>
      </c>
      <c r="P31" s="183">
        <v>0</v>
      </c>
      <c r="Q31" s="183">
        <f t="shared" si="12"/>
        <v>0</v>
      </c>
      <c r="R31" s="185"/>
      <c r="S31" s="185" t="s">
        <v>266</v>
      </c>
      <c r="T31" s="186" t="s">
        <v>266</v>
      </c>
      <c r="U31" s="157">
        <v>4.0999999999999996</v>
      </c>
      <c r="V31" s="157">
        <f t="shared" si="13"/>
        <v>0.41</v>
      </c>
      <c r="W31" s="157"/>
      <c r="X31" s="157" t="s">
        <v>312</v>
      </c>
      <c r="Y31" s="157" t="s">
        <v>269</v>
      </c>
      <c r="Z31" s="146"/>
      <c r="AA31" s="146"/>
      <c r="AB31" s="146"/>
      <c r="AC31" s="146"/>
      <c r="AD31" s="146"/>
      <c r="AE31" s="146"/>
      <c r="AF31" s="146"/>
      <c r="AG31" s="146" t="s">
        <v>313</v>
      </c>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1">
      <c r="A32" s="180">
        <v>19</v>
      </c>
      <c r="B32" s="181" t="s">
        <v>1892</v>
      </c>
      <c r="C32" s="189" t="s">
        <v>1893</v>
      </c>
      <c r="D32" s="182" t="s">
        <v>392</v>
      </c>
      <c r="E32" s="183">
        <v>80</v>
      </c>
      <c r="F32" s="184"/>
      <c r="G32" s="185">
        <f t="shared" si="7"/>
        <v>0</v>
      </c>
      <c r="H32" s="184"/>
      <c r="I32" s="185">
        <f t="shared" si="8"/>
        <v>0</v>
      </c>
      <c r="J32" s="184"/>
      <c r="K32" s="185">
        <f t="shared" si="9"/>
        <v>0</v>
      </c>
      <c r="L32" s="185">
        <v>21</v>
      </c>
      <c r="M32" s="185">
        <f t="shared" si="10"/>
        <v>0</v>
      </c>
      <c r="N32" s="183">
        <v>0</v>
      </c>
      <c r="O32" s="183">
        <f t="shared" si="11"/>
        <v>0</v>
      </c>
      <c r="P32" s="183">
        <v>0</v>
      </c>
      <c r="Q32" s="183">
        <f t="shared" si="12"/>
        <v>0</v>
      </c>
      <c r="R32" s="185"/>
      <c r="S32" s="185" t="s">
        <v>266</v>
      </c>
      <c r="T32" s="186" t="s">
        <v>266</v>
      </c>
      <c r="U32" s="157">
        <v>5.11E-2</v>
      </c>
      <c r="V32" s="157">
        <f t="shared" si="13"/>
        <v>4.09</v>
      </c>
      <c r="W32" s="157"/>
      <c r="X32" s="157" t="s">
        <v>312</v>
      </c>
      <c r="Y32" s="157" t="s">
        <v>269</v>
      </c>
      <c r="Z32" s="146"/>
      <c r="AA32" s="146"/>
      <c r="AB32" s="146"/>
      <c r="AC32" s="146"/>
      <c r="AD32" s="146"/>
      <c r="AE32" s="146"/>
      <c r="AF32" s="146"/>
      <c r="AG32" s="146" t="s">
        <v>313</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1">
      <c r="A33" s="180">
        <v>20</v>
      </c>
      <c r="B33" s="181" t="s">
        <v>1894</v>
      </c>
      <c r="C33" s="189" t="s">
        <v>1895</v>
      </c>
      <c r="D33" s="182" t="s">
        <v>392</v>
      </c>
      <c r="E33" s="183">
        <v>80</v>
      </c>
      <c r="F33" s="184"/>
      <c r="G33" s="185">
        <f t="shared" si="7"/>
        <v>0</v>
      </c>
      <c r="H33" s="184"/>
      <c r="I33" s="185">
        <f t="shared" si="8"/>
        <v>0</v>
      </c>
      <c r="J33" s="184"/>
      <c r="K33" s="185">
        <f t="shared" si="9"/>
        <v>0</v>
      </c>
      <c r="L33" s="185">
        <v>21</v>
      </c>
      <c r="M33" s="185">
        <f t="shared" si="10"/>
        <v>0</v>
      </c>
      <c r="N33" s="183">
        <v>0.19864999999999999</v>
      </c>
      <c r="O33" s="183">
        <f t="shared" si="11"/>
        <v>15.89</v>
      </c>
      <c r="P33" s="183">
        <v>0</v>
      </c>
      <c r="Q33" s="183">
        <f t="shared" si="12"/>
        <v>0</v>
      </c>
      <c r="R33" s="185"/>
      <c r="S33" s="185" t="s">
        <v>266</v>
      </c>
      <c r="T33" s="186" t="s">
        <v>266</v>
      </c>
      <c r="U33" s="157">
        <v>9.8000000000000004E-2</v>
      </c>
      <c r="V33" s="157">
        <f t="shared" si="13"/>
        <v>7.84</v>
      </c>
      <c r="W33" s="157"/>
      <c r="X33" s="157" t="s">
        <v>312</v>
      </c>
      <c r="Y33" s="157" t="s">
        <v>269</v>
      </c>
      <c r="Z33" s="146"/>
      <c r="AA33" s="146"/>
      <c r="AB33" s="146"/>
      <c r="AC33" s="146"/>
      <c r="AD33" s="146"/>
      <c r="AE33" s="146"/>
      <c r="AF33" s="146"/>
      <c r="AG33" s="146" t="s">
        <v>313</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1">
      <c r="A34" s="180">
        <v>21</v>
      </c>
      <c r="B34" s="181" t="s">
        <v>1896</v>
      </c>
      <c r="C34" s="189" t="s">
        <v>1897</v>
      </c>
      <c r="D34" s="182" t="s">
        <v>392</v>
      </c>
      <c r="E34" s="183">
        <v>80</v>
      </c>
      <c r="F34" s="184"/>
      <c r="G34" s="185">
        <f t="shared" si="7"/>
        <v>0</v>
      </c>
      <c r="H34" s="184"/>
      <c r="I34" s="185">
        <f t="shared" si="8"/>
        <v>0</v>
      </c>
      <c r="J34" s="184"/>
      <c r="K34" s="185">
        <f t="shared" si="9"/>
        <v>0</v>
      </c>
      <c r="L34" s="185">
        <v>21</v>
      </c>
      <c r="M34" s="185">
        <f t="shared" si="10"/>
        <v>0</v>
      </c>
      <c r="N34" s="183">
        <v>3.1E-4</v>
      </c>
      <c r="O34" s="183">
        <f t="shared" si="11"/>
        <v>0.02</v>
      </c>
      <c r="P34" s="183">
        <v>0</v>
      </c>
      <c r="Q34" s="183">
        <f t="shared" si="12"/>
        <v>0</v>
      </c>
      <c r="R34" s="185"/>
      <c r="S34" s="185" t="s">
        <v>266</v>
      </c>
      <c r="T34" s="186" t="s">
        <v>266</v>
      </c>
      <c r="U34" s="157">
        <v>2.5999999999999999E-2</v>
      </c>
      <c r="V34" s="157">
        <f t="shared" si="13"/>
        <v>2.08</v>
      </c>
      <c r="W34" s="157"/>
      <c r="X34" s="157" t="s">
        <v>312</v>
      </c>
      <c r="Y34" s="157" t="s">
        <v>269</v>
      </c>
      <c r="Z34" s="146"/>
      <c r="AA34" s="146"/>
      <c r="AB34" s="146"/>
      <c r="AC34" s="146"/>
      <c r="AD34" s="146"/>
      <c r="AE34" s="146"/>
      <c r="AF34" s="146"/>
      <c r="AG34" s="146" t="s">
        <v>313</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1">
      <c r="A35" s="180">
        <v>22</v>
      </c>
      <c r="B35" s="181" t="s">
        <v>1898</v>
      </c>
      <c r="C35" s="189" t="s">
        <v>1899</v>
      </c>
      <c r="D35" s="182" t="s">
        <v>392</v>
      </c>
      <c r="E35" s="183">
        <v>80</v>
      </c>
      <c r="F35" s="184"/>
      <c r="G35" s="185">
        <f t="shared" si="7"/>
        <v>0</v>
      </c>
      <c r="H35" s="184"/>
      <c r="I35" s="185">
        <f t="shared" si="8"/>
        <v>0</v>
      </c>
      <c r="J35" s="184"/>
      <c r="K35" s="185">
        <f t="shared" si="9"/>
        <v>0</v>
      </c>
      <c r="L35" s="185">
        <v>21</v>
      </c>
      <c r="M35" s="185">
        <f t="shared" si="10"/>
        <v>0</v>
      </c>
      <c r="N35" s="183">
        <v>6.0000000000000002E-5</v>
      </c>
      <c r="O35" s="183">
        <f t="shared" si="11"/>
        <v>0</v>
      </c>
      <c r="P35" s="183">
        <v>0</v>
      </c>
      <c r="Q35" s="183">
        <f t="shared" si="12"/>
        <v>0</v>
      </c>
      <c r="R35" s="185"/>
      <c r="S35" s="185" t="s">
        <v>266</v>
      </c>
      <c r="T35" s="186" t="s">
        <v>266</v>
      </c>
      <c r="U35" s="157">
        <v>2.5999999999999999E-2</v>
      </c>
      <c r="V35" s="157">
        <f t="shared" si="13"/>
        <v>2.08</v>
      </c>
      <c r="W35" s="157"/>
      <c r="X35" s="157" t="s">
        <v>312</v>
      </c>
      <c r="Y35" s="157" t="s">
        <v>269</v>
      </c>
      <c r="Z35" s="146"/>
      <c r="AA35" s="146"/>
      <c r="AB35" s="146"/>
      <c r="AC35" s="146"/>
      <c r="AD35" s="146"/>
      <c r="AE35" s="146"/>
      <c r="AF35" s="146"/>
      <c r="AG35" s="146" t="s">
        <v>313</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1">
      <c r="A36" s="180">
        <v>23</v>
      </c>
      <c r="B36" s="181" t="s">
        <v>1900</v>
      </c>
      <c r="C36" s="189" t="s">
        <v>1901</v>
      </c>
      <c r="D36" s="182" t="s">
        <v>392</v>
      </c>
      <c r="E36" s="183">
        <v>5</v>
      </c>
      <c r="F36" s="184"/>
      <c r="G36" s="185">
        <f t="shared" si="7"/>
        <v>0</v>
      </c>
      <c r="H36" s="184"/>
      <c r="I36" s="185">
        <f t="shared" si="8"/>
        <v>0</v>
      </c>
      <c r="J36" s="184"/>
      <c r="K36" s="185">
        <f t="shared" si="9"/>
        <v>0</v>
      </c>
      <c r="L36" s="185">
        <v>21</v>
      </c>
      <c r="M36" s="185">
        <f t="shared" si="10"/>
        <v>0</v>
      </c>
      <c r="N36" s="183">
        <v>4.8000000000000001E-4</v>
      </c>
      <c r="O36" s="183">
        <f t="shared" si="11"/>
        <v>0</v>
      </c>
      <c r="P36" s="183">
        <v>0</v>
      </c>
      <c r="Q36" s="183">
        <f t="shared" si="12"/>
        <v>0</v>
      </c>
      <c r="R36" s="185"/>
      <c r="S36" s="185" t="s">
        <v>266</v>
      </c>
      <c r="T36" s="186" t="s">
        <v>266</v>
      </c>
      <c r="U36" s="157">
        <v>6.4000000000000001E-2</v>
      </c>
      <c r="V36" s="157">
        <f t="shared" si="13"/>
        <v>0.32</v>
      </c>
      <c r="W36" s="157"/>
      <c r="X36" s="157" t="s">
        <v>312</v>
      </c>
      <c r="Y36" s="157" t="s">
        <v>269</v>
      </c>
      <c r="Z36" s="146"/>
      <c r="AA36" s="146"/>
      <c r="AB36" s="146"/>
      <c r="AC36" s="146"/>
      <c r="AD36" s="146"/>
      <c r="AE36" s="146"/>
      <c r="AF36" s="146"/>
      <c r="AG36" s="146" t="s">
        <v>313</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1">
      <c r="A37" s="180">
        <v>24</v>
      </c>
      <c r="B37" s="181" t="s">
        <v>1902</v>
      </c>
      <c r="C37" s="189" t="s">
        <v>1903</v>
      </c>
      <c r="D37" s="182" t="s">
        <v>392</v>
      </c>
      <c r="E37" s="183">
        <v>95</v>
      </c>
      <c r="F37" s="184"/>
      <c r="G37" s="185">
        <f t="shared" si="7"/>
        <v>0</v>
      </c>
      <c r="H37" s="184"/>
      <c r="I37" s="185">
        <f t="shared" si="8"/>
        <v>0</v>
      </c>
      <c r="J37" s="184"/>
      <c r="K37" s="185">
        <f t="shared" si="9"/>
        <v>0</v>
      </c>
      <c r="L37" s="185">
        <v>21</v>
      </c>
      <c r="M37" s="185">
        <f t="shared" si="10"/>
        <v>0</v>
      </c>
      <c r="N37" s="183">
        <v>0</v>
      </c>
      <c r="O37" s="183">
        <f t="shared" si="11"/>
        <v>0</v>
      </c>
      <c r="P37" s="183">
        <v>0</v>
      </c>
      <c r="Q37" s="183">
        <f t="shared" si="12"/>
        <v>0</v>
      </c>
      <c r="R37" s="185"/>
      <c r="S37" s="185" t="s">
        <v>266</v>
      </c>
      <c r="T37" s="186" t="s">
        <v>266</v>
      </c>
      <c r="U37" s="157">
        <v>8.4000000000000005E-2</v>
      </c>
      <c r="V37" s="157">
        <f t="shared" si="13"/>
        <v>7.98</v>
      </c>
      <c r="W37" s="157"/>
      <c r="X37" s="157" t="s">
        <v>312</v>
      </c>
      <c r="Y37" s="157" t="s">
        <v>269</v>
      </c>
      <c r="Z37" s="146"/>
      <c r="AA37" s="146"/>
      <c r="AB37" s="146"/>
      <c r="AC37" s="146"/>
      <c r="AD37" s="146"/>
      <c r="AE37" s="146"/>
      <c r="AF37" s="146"/>
      <c r="AG37" s="146" t="s">
        <v>313</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1">
      <c r="A38" s="180">
        <v>25</v>
      </c>
      <c r="B38" s="181" t="s">
        <v>1904</v>
      </c>
      <c r="C38" s="189" t="s">
        <v>1905</v>
      </c>
      <c r="D38" s="182" t="s">
        <v>397</v>
      </c>
      <c r="E38" s="183">
        <v>40</v>
      </c>
      <c r="F38" s="184"/>
      <c r="G38" s="185">
        <f t="shared" si="7"/>
        <v>0</v>
      </c>
      <c r="H38" s="184"/>
      <c r="I38" s="185">
        <f t="shared" si="8"/>
        <v>0</v>
      </c>
      <c r="J38" s="184"/>
      <c r="K38" s="185">
        <f t="shared" si="9"/>
        <v>0</v>
      </c>
      <c r="L38" s="185">
        <v>21</v>
      </c>
      <c r="M38" s="185">
        <f t="shared" si="10"/>
        <v>0</v>
      </c>
      <c r="N38" s="183">
        <v>2.0000000000000002E-5</v>
      </c>
      <c r="O38" s="183">
        <f t="shared" si="11"/>
        <v>0</v>
      </c>
      <c r="P38" s="183">
        <v>0</v>
      </c>
      <c r="Q38" s="183">
        <f t="shared" si="12"/>
        <v>0</v>
      </c>
      <c r="R38" s="185"/>
      <c r="S38" s="185" t="s">
        <v>266</v>
      </c>
      <c r="T38" s="186" t="s">
        <v>266</v>
      </c>
      <c r="U38" s="157">
        <v>0.05</v>
      </c>
      <c r="V38" s="157">
        <f t="shared" si="13"/>
        <v>2</v>
      </c>
      <c r="W38" s="157"/>
      <c r="X38" s="157" t="s">
        <v>312</v>
      </c>
      <c r="Y38" s="157" t="s">
        <v>269</v>
      </c>
      <c r="Z38" s="146"/>
      <c r="AA38" s="146"/>
      <c r="AB38" s="146"/>
      <c r="AC38" s="146"/>
      <c r="AD38" s="146"/>
      <c r="AE38" s="146"/>
      <c r="AF38" s="146"/>
      <c r="AG38" s="146" t="s">
        <v>313</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1">
      <c r="A39" s="180">
        <v>26</v>
      </c>
      <c r="B39" s="181" t="s">
        <v>1906</v>
      </c>
      <c r="C39" s="189" t="s">
        <v>1907</v>
      </c>
      <c r="D39" s="182" t="s">
        <v>397</v>
      </c>
      <c r="E39" s="183">
        <v>50</v>
      </c>
      <c r="F39" s="184"/>
      <c r="G39" s="185">
        <f t="shared" si="7"/>
        <v>0</v>
      </c>
      <c r="H39" s="184"/>
      <c r="I39" s="185">
        <f t="shared" si="8"/>
        <v>0</v>
      </c>
      <c r="J39" s="184"/>
      <c r="K39" s="185">
        <f t="shared" si="9"/>
        <v>0</v>
      </c>
      <c r="L39" s="185">
        <v>21</v>
      </c>
      <c r="M39" s="185">
        <f t="shared" si="10"/>
        <v>0</v>
      </c>
      <c r="N39" s="183">
        <v>0</v>
      </c>
      <c r="O39" s="183">
        <f t="shared" si="11"/>
        <v>0</v>
      </c>
      <c r="P39" s="183">
        <v>0</v>
      </c>
      <c r="Q39" s="183">
        <f t="shared" si="12"/>
        <v>0</v>
      </c>
      <c r="R39" s="185"/>
      <c r="S39" s="185" t="s">
        <v>266</v>
      </c>
      <c r="T39" s="186" t="s">
        <v>266</v>
      </c>
      <c r="U39" s="157">
        <v>0.129</v>
      </c>
      <c r="V39" s="157">
        <f t="shared" si="13"/>
        <v>6.45</v>
      </c>
      <c r="W39" s="157"/>
      <c r="X39" s="157" t="s">
        <v>312</v>
      </c>
      <c r="Y39" s="157" t="s">
        <v>269</v>
      </c>
      <c r="Z39" s="146"/>
      <c r="AA39" s="146"/>
      <c r="AB39" s="146"/>
      <c r="AC39" s="146"/>
      <c r="AD39" s="146"/>
      <c r="AE39" s="146"/>
      <c r="AF39" s="146"/>
      <c r="AG39" s="146" t="s">
        <v>313</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1">
      <c r="A40" s="180">
        <v>27</v>
      </c>
      <c r="B40" s="181" t="s">
        <v>1908</v>
      </c>
      <c r="C40" s="189" t="s">
        <v>1909</v>
      </c>
      <c r="D40" s="182" t="s">
        <v>654</v>
      </c>
      <c r="E40" s="183">
        <v>15</v>
      </c>
      <c r="F40" s="184"/>
      <c r="G40" s="185">
        <f t="shared" si="7"/>
        <v>0</v>
      </c>
      <c r="H40" s="184"/>
      <c r="I40" s="185">
        <f t="shared" si="8"/>
        <v>0</v>
      </c>
      <c r="J40" s="184"/>
      <c r="K40" s="185">
        <f t="shared" si="9"/>
        <v>0</v>
      </c>
      <c r="L40" s="185">
        <v>21</v>
      </c>
      <c r="M40" s="185">
        <f t="shared" si="10"/>
        <v>0</v>
      </c>
      <c r="N40" s="183">
        <v>0</v>
      </c>
      <c r="O40" s="183">
        <f t="shared" si="11"/>
        <v>0</v>
      </c>
      <c r="P40" s="183">
        <v>0</v>
      </c>
      <c r="Q40" s="183">
        <f t="shared" si="12"/>
        <v>0</v>
      </c>
      <c r="R40" s="185"/>
      <c r="S40" s="185" t="s">
        <v>481</v>
      </c>
      <c r="T40" s="186" t="s">
        <v>267</v>
      </c>
      <c r="U40" s="157">
        <v>0</v>
      </c>
      <c r="V40" s="157">
        <f t="shared" si="13"/>
        <v>0</v>
      </c>
      <c r="W40" s="157"/>
      <c r="X40" s="157" t="s">
        <v>312</v>
      </c>
      <c r="Y40" s="157" t="s">
        <v>269</v>
      </c>
      <c r="Z40" s="146"/>
      <c r="AA40" s="146"/>
      <c r="AB40" s="146"/>
      <c r="AC40" s="146"/>
      <c r="AD40" s="146"/>
      <c r="AE40" s="146"/>
      <c r="AF40" s="146"/>
      <c r="AG40" s="146" t="s">
        <v>313</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s="207" customFormat="1" ht="45" outlineLevel="1">
      <c r="A41" s="217">
        <v>28</v>
      </c>
      <c r="B41" s="218" t="s">
        <v>1910</v>
      </c>
      <c r="C41" s="219" t="s">
        <v>1911</v>
      </c>
      <c r="D41" s="220" t="s">
        <v>392</v>
      </c>
      <c r="E41" s="221">
        <v>150</v>
      </c>
      <c r="F41" s="222"/>
      <c r="G41" s="221">
        <f t="shared" si="7"/>
        <v>0</v>
      </c>
      <c r="H41" s="222"/>
      <c r="I41" s="221">
        <f t="shared" si="8"/>
        <v>0</v>
      </c>
      <c r="J41" s="222"/>
      <c r="K41" s="221">
        <f t="shared" si="9"/>
        <v>0</v>
      </c>
      <c r="L41" s="221">
        <v>21</v>
      </c>
      <c r="M41" s="221">
        <f t="shared" si="10"/>
        <v>0</v>
      </c>
      <c r="N41" s="221">
        <v>3.6999999999999999E-4</v>
      </c>
      <c r="O41" s="221">
        <f t="shared" si="11"/>
        <v>0.06</v>
      </c>
      <c r="P41" s="221">
        <v>0</v>
      </c>
      <c r="Q41" s="221">
        <f t="shared" si="12"/>
        <v>0</v>
      </c>
      <c r="R41" s="221" t="s">
        <v>379</v>
      </c>
      <c r="S41" s="221" t="s">
        <v>266</v>
      </c>
      <c r="T41" s="223" t="s">
        <v>266</v>
      </c>
      <c r="U41" s="208">
        <v>0</v>
      </c>
      <c r="V41" s="208">
        <f t="shared" si="13"/>
        <v>0</v>
      </c>
      <c r="W41" s="208"/>
      <c r="X41" s="208" t="s">
        <v>380</v>
      </c>
      <c r="Y41" s="208" t="s">
        <v>269</v>
      </c>
      <c r="Z41" s="216"/>
      <c r="AA41" s="216"/>
      <c r="AB41" s="216"/>
      <c r="AC41" s="216"/>
      <c r="AD41" s="216"/>
      <c r="AE41" s="216"/>
      <c r="AF41" s="216"/>
      <c r="AG41" s="216" t="s">
        <v>381</v>
      </c>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row>
    <row r="42" spans="1:60">
      <c r="A42" s="3"/>
      <c r="B42" s="4"/>
      <c r="C42" s="191"/>
      <c r="D42" s="6"/>
      <c r="E42" s="3"/>
      <c r="F42" s="3"/>
      <c r="G42" s="3"/>
      <c r="H42" s="3"/>
      <c r="I42" s="3"/>
      <c r="J42" s="3"/>
      <c r="K42" s="3"/>
      <c r="L42" s="3"/>
      <c r="M42" s="3"/>
      <c r="N42" s="3"/>
      <c r="O42" s="3"/>
      <c r="P42" s="3"/>
      <c r="Q42" s="3"/>
      <c r="R42" s="3"/>
      <c r="S42" s="3"/>
      <c r="T42" s="3"/>
      <c r="U42" s="3"/>
      <c r="V42" s="3"/>
      <c r="W42" s="3"/>
      <c r="X42" s="3"/>
      <c r="Y42" s="3"/>
      <c r="AE42">
        <v>15</v>
      </c>
      <c r="AF42">
        <v>21</v>
      </c>
      <c r="AG42" t="s">
        <v>247</v>
      </c>
    </row>
    <row r="43" spans="1:60">
      <c r="A43" s="149"/>
      <c r="B43" s="150" t="s">
        <v>29</v>
      </c>
      <c r="C43" s="192"/>
      <c r="D43" s="151"/>
      <c r="E43" s="152"/>
      <c r="F43" s="152"/>
      <c r="G43" s="172">
        <f>G8+G29</f>
        <v>0</v>
      </c>
      <c r="H43" s="3"/>
      <c r="I43" s="3"/>
      <c r="J43" s="3"/>
      <c r="K43" s="3"/>
      <c r="L43" s="3"/>
      <c r="M43" s="3"/>
      <c r="N43" s="3"/>
      <c r="O43" s="3"/>
      <c r="P43" s="3"/>
      <c r="Q43" s="3"/>
      <c r="R43" s="3"/>
      <c r="S43" s="3"/>
      <c r="T43" s="3"/>
      <c r="U43" s="3"/>
      <c r="V43" s="3"/>
      <c r="W43" s="3"/>
      <c r="X43" s="3"/>
      <c r="Y43" s="3"/>
      <c r="AE43">
        <f>SUMIF(L7:L41,AE42,G7:G41)</f>
        <v>0</v>
      </c>
      <c r="AF43">
        <f>SUMIF(L7:L41,AF42,G7:G41)</f>
        <v>0</v>
      </c>
      <c r="AG43" t="s">
        <v>304</v>
      </c>
    </row>
    <row r="44" spans="1:60">
      <c r="C44" s="193"/>
      <c r="D44" s="10"/>
      <c r="AG44" t="s">
        <v>306</v>
      </c>
    </row>
    <row r="45" spans="1:60">
      <c r="D45" s="10"/>
    </row>
    <row r="46" spans="1:60">
      <c r="D46" s="10"/>
    </row>
    <row r="47" spans="1:60">
      <c r="D47" s="10"/>
    </row>
    <row r="48" spans="1:60">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8">
    <mergeCell ref="C15:G15"/>
    <mergeCell ref="C28:G28"/>
    <mergeCell ref="A1:G1"/>
    <mergeCell ref="C2:G2"/>
    <mergeCell ref="C3:G3"/>
    <mergeCell ref="C4:G4"/>
    <mergeCell ref="C11:G11"/>
    <mergeCell ref="C13:G13"/>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38" activePane="bottomLeft" state="frozen"/>
      <selection pane="bottomLeft" sqref="A1:G1"/>
    </sheetView>
  </sheetViews>
  <sheetFormatPr defaultRowHeight="12.75" outlineLevelRow="2"/>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7" max="17" width="9"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75</v>
      </c>
      <c r="C3" s="285" t="s">
        <v>76</v>
      </c>
      <c r="D3" s="286"/>
      <c r="E3" s="286"/>
      <c r="F3" s="286"/>
      <c r="G3" s="287"/>
      <c r="AC3" s="119" t="s">
        <v>235</v>
      </c>
      <c r="AG3" t="s">
        <v>237</v>
      </c>
    </row>
    <row r="4" spans="1:60" ht="24.95" customHeight="1">
      <c r="A4" s="139" t="s">
        <v>9</v>
      </c>
      <c r="B4" s="140" t="s">
        <v>78</v>
      </c>
      <c r="C4" s="288" t="s">
        <v>79</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129</v>
      </c>
      <c r="C8" s="188" t="s">
        <v>130</v>
      </c>
      <c r="D8" s="165"/>
      <c r="E8" s="166"/>
      <c r="F8" s="167"/>
      <c r="G8" s="167">
        <f>SUMIF(AG9:AG25,"&lt;&gt;NOR",G9:G25)</f>
        <v>0</v>
      </c>
      <c r="H8" s="167"/>
      <c r="I8" s="167">
        <f>SUM(I9:I25)</f>
        <v>0</v>
      </c>
      <c r="J8" s="167"/>
      <c r="K8" s="167">
        <f>SUM(K9:K25)</f>
        <v>0</v>
      </c>
      <c r="L8" s="167"/>
      <c r="M8" s="167">
        <f>SUM(M9:M25)</f>
        <v>0</v>
      </c>
      <c r="N8" s="166"/>
      <c r="O8" s="166">
        <f>SUM(O9:O25)</f>
        <v>90.12</v>
      </c>
      <c r="P8" s="166"/>
      <c r="Q8" s="166">
        <f>SUM(Q9:Q25)</f>
        <v>0</v>
      </c>
      <c r="R8" s="167"/>
      <c r="S8" s="167"/>
      <c r="T8" s="168"/>
      <c r="U8" s="162"/>
      <c r="V8" s="162">
        <f>SUM(V9:V25)</f>
        <v>241.20999999999998</v>
      </c>
      <c r="W8" s="162"/>
      <c r="X8" s="162"/>
      <c r="Y8" s="162"/>
      <c r="AG8" t="s">
        <v>262</v>
      </c>
    </row>
    <row r="9" spans="1:60" outlineLevel="1">
      <c r="A9" s="173">
        <v>1</v>
      </c>
      <c r="B9" s="174" t="s">
        <v>1912</v>
      </c>
      <c r="C9" s="190" t="s">
        <v>1913</v>
      </c>
      <c r="D9" s="175" t="s">
        <v>310</v>
      </c>
      <c r="E9" s="176">
        <v>189.6</v>
      </c>
      <c r="F9" s="177"/>
      <c r="G9" s="178">
        <f>ROUND(E9*F9,2)</f>
        <v>0</v>
      </c>
      <c r="H9" s="177"/>
      <c r="I9" s="178">
        <f>ROUND(E9*H9,2)</f>
        <v>0</v>
      </c>
      <c r="J9" s="177"/>
      <c r="K9" s="178">
        <f>ROUND(E9*J9,2)</f>
        <v>0</v>
      </c>
      <c r="L9" s="178">
        <v>21</v>
      </c>
      <c r="M9" s="178">
        <f>G9*(1+L9/100)</f>
        <v>0</v>
      </c>
      <c r="N9" s="176">
        <v>0</v>
      </c>
      <c r="O9" s="176">
        <f>ROUND(E9*N9,2)</f>
        <v>0</v>
      </c>
      <c r="P9" s="176">
        <v>0</v>
      </c>
      <c r="Q9" s="176">
        <f>ROUND(E9*P9,2)</f>
        <v>0</v>
      </c>
      <c r="R9" s="178" t="s">
        <v>311</v>
      </c>
      <c r="S9" s="178" t="s">
        <v>266</v>
      </c>
      <c r="T9" s="179" t="s">
        <v>266</v>
      </c>
      <c r="U9" s="157">
        <v>0.29099999999999998</v>
      </c>
      <c r="V9" s="157">
        <f>ROUND(E9*U9,2)</f>
        <v>55.17</v>
      </c>
      <c r="W9" s="157"/>
      <c r="X9" s="157" t="s">
        <v>312</v>
      </c>
      <c r="Y9" s="157" t="s">
        <v>269</v>
      </c>
      <c r="Z9" s="146"/>
      <c r="AA9" s="146"/>
      <c r="AB9" s="146"/>
      <c r="AC9" s="146"/>
      <c r="AD9" s="146"/>
      <c r="AE9" s="146"/>
      <c r="AF9" s="146"/>
      <c r="AG9" s="146" t="s">
        <v>1231</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ht="33.75" outlineLevel="2">
      <c r="A10" s="153"/>
      <c r="B10" s="154"/>
      <c r="C10" s="293" t="s">
        <v>323</v>
      </c>
      <c r="D10" s="294"/>
      <c r="E10" s="294"/>
      <c r="F10" s="294"/>
      <c r="G10" s="294"/>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315</v>
      </c>
      <c r="AH10" s="146"/>
      <c r="AI10" s="146"/>
      <c r="AJ10" s="146"/>
      <c r="AK10" s="146"/>
      <c r="AL10" s="146"/>
      <c r="AM10" s="146"/>
      <c r="AN10" s="146"/>
      <c r="AO10" s="146"/>
      <c r="AP10" s="146"/>
      <c r="AQ10" s="146"/>
      <c r="AR10" s="146"/>
      <c r="AS10" s="146"/>
      <c r="AT10" s="146"/>
      <c r="AU10" s="146"/>
      <c r="AV10" s="146"/>
      <c r="AW10" s="146"/>
      <c r="AX10" s="146"/>
      <c r="AY10" s="146"/>
      <c r="AZ10" s="146"/>
      <c r="BA10" s="187"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6"/>
      <c r="BC10" s="146"/>
      <c r="BD10" s="146"/>
      <c r="BE10" s="146"/>
      <c r="BF10" s="146"/>
      <c r="BG10" s="146"/>
      <c r="BH10" s="146"/>
    </row>
    <row r="11" spans="1:60" ht="22.5" outlineLevel="1">
      <c r="A11" s="173">
        <v>2</v>
      </c>
      <c r="B11" s="174" t="s">
        <v>1914</v>
      </c>
      <c r="C11" s="190" t="s">
        <v>1915</v>
      </c>
      <c r="D11" s="175" t="s">
        <v>397</v>
      </c>
      <c r="E11" s="176">
        <v>256</v>
      </c>
      <c r="F11" s="177"/>
      <c r="G11" s="178">
        <f>ROUND(E11*F11,2)</f>
        <v>0</v>
      </c>
      <c r="H11" s="177"/>
      <c r="I11" s="178">
        <f>ROUND(E11*H11,2)</f>
        <v>0</v>
      </c>
      <c r="J11" s="177"/>
      <c r="K11" s="178">
        <f>ROUND(E11*J11,2)</f>
        <v>0</v>
      </c>
      <c r="L11" s="178">
        <v>21</v>
      </c>
      <c r="M11" s="178">
        <f>G11*(1+L11/100)</f>
        <v>0</v>
      </c>
      <c r="N11" s="176">
        <v>8.4000000000000003E-4</v>
      </c>
      <c r="O11" s="176">
        <f>ROUND(E11*N11,2)</f>
        <v>0.22</v>
      </c>
      <c r="P11" s="176">
        <v>0</v>
      </c>
      <c r="Q11" s="176">
        <f>ROUND(E11*P11,2)</f>
        <v>0</v>
      </c>
      <c r="R11" s="178" t="s">
        <v>311</v>
      </c>
      <c r="S11" s="178" t="s">
        <v>266</v>
      </c>
      <c r="T11" s="179" t="s">
        <v>266</v>
      </c>
      <c r="U11" s="157">
        <v>0.23599999999999999</v>
      </c>
      <c r="V11" s="157">
        <f>ROUND(E11*U11,2)</f>
        <v>60.42</v>
      </c>
      <c r="W11" s="157"/>
      <c r="X11" s="157" t="s">
        <v>312</v>
      </c>
      <c r="Y11" s="157" t="s">
        <v>269</v>
      </c>
      <c r="Z11" s="146"/>
      <c r="AA11" s="146"/>
      <c r="AB11" s="146"/>
      <c r="AC11" s="146"/>
      <c r="AD11" s="146"/>
      <c r="AE11" s="146"/>
      <c r="AF11" s="146"/>
      <c r="AG11" s="146" t="s">
        <v>1231</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2">
      <c r="A12" s="153"/>
      <c r="B12" s="154"/>
      <c r="C12" s="293" t="s">
        <v>1916</v>
      </c>
      <c r="D12" s="294"/>
      <c r="E12" s="294"/>
      <c r="F12" s="294"/>
      <c r="G12" s="294"/>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315</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1">
      <c r="A13" s="173">
        <v>3</v>
      </c>
      <c r="B13" s="174" t="s">
        <v>1917</v>
      </c>
      <c r="C13" s="190" t="s">
        <v>1918</v>
      </c>
      <c r="D13" s="175" t="s">
        <v>397</v>
      </c>
      <c r="E13" s="176">
        <v>256</v>
      </c>
      <c r="F13" s="177"/>
      <c r="G13" s="178">
        <f>ROUND(E13*F13,2)</f>
        <v>0</v>
      </c>
      <c r="H13" s="177"/>
      <c r="I13" s="178">
        <f>ROUND(E13*H13,2)</f>
        <v>0</v>
      </c>
      <c r="J13" s="177"/>
      <c r="K13" s="178">
        <f>ROUND(E13*J13,2)</f>
        <v>0</v>
      </c>
      <c r="L13" s="178">
        <v>21</v>
      </c>
      <c r="M13" s="178">
        <f>G13*(1+L13/100)</f>
        <v>0</v>
      </c>
      <c r="N13" s="176">
        <v>0</v>
      </c>
      <c r="O13" s="176">
        <f>ROUND(E13*N13,2)</f>
        <v>0</v>
      </c>
      <c r="P13" s="176">
        <v>0</v>
      </c>
      <c r="Q13" s="176">
        <f>ROUND(E13*P13,2)</f>
        <v>0</v>
      </c>
      <c r="R13" s="178" t="s">
        <v>311</v>
      </c>
      <c r="S13" s="178" t="s">
        <v>266</v>
      </c>
      <c r="T13" s="179" t="s">
        <v>266</v>
      </c>
      <c r="U13" s="157">
        <v>7.0000000000000007E-2</v>
      </c>
      <c r="V13" s="157">
        <f>ROUND(E13*U13,2)</f>
        <v>17.920000000000002</v>
      </c>
      <c r="W13" s="157"/>
      <c r="X13" s="157" t="s">
        <v>312</v>
      </c>
      <c r="Y13" s="157" t="s">
        <v>269</v>
      </c>
      <c r="Z13" s="146"/>
      <c r="AA13" s="146"/>
      <c r="AB13" s="146"/>
      <c r="AC13" s="146"/>
      <c r="AD13" s="146"/>
      <c r="AE13" s="146"/>
      <c r="AF13" s="146"/>
      <c r="AG13" s="146" t="s">
        <v>1231</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2">
      <c r="A14" s="153"/>
      <c r="B14" s="154"/>
      <c r="C14" s="293" t="s">
        <v>1919</v>
      </c>
      <c r="D14" s="294"/>
      <c r="E14" s="294"/>
      <c r="F14" s="294"/>
      <c r="G14" s="294"/>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315</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1">
      <c r="A15" s="173">
        <v>4</v>
      </c>
      <c r="B15" s="174" t="s">
        <v>332</v>
      </c>
      <c r="C15" s="190" t="s">
        <v>333</v>
      </c>
      <c r="D15" s="175" t="s">
        <v>310</v>
      </c>
      <c r="E15" s="176">
        <v>94.8</v>
      </c>
      <c r="F15" s="177"/>
      <c r="G15" s="178">
        <f>ROUND(E15*F15,2)</f>
        <v>0</v>
      </c>
      <c r="H15" s="177"/>
      <c r="I15" s="178">
        <f>ROUND(E15*H15,2)</f>
        <v>0</v>
      </c>
      <c r="J15" s="177"/>
      <c r="K15" s="178">
        <f>ROUND(E15*J15,2)</f>
        <v>0</v>
      </c>
      <c r="L15" s="178">
        <v>21</v>
      </c>
      <c r="M15" s="178">
        <f>G15*(1+L15/100)</f>
        <v>0</v>
      </c>
      <c r="N15" s="176">
        <v>0</v>
      </c>
      <c r="O15" s="176">
        <f>ROUND(E15*N15,2)</f>
        <v>0</v>
      </c>
      <c r="P15" s="176">
        <v>0</v>
      </c>
      <c r="Q15" s="176">
        <f>ROUND(E15*P15,2)</f>
        <v>0</v>
      </c>
      <c r="R15" s="178" t="s">
        <v>311</v>
      </c>
      <c r="S15" s="178" t="s">
        <v>266</v>
      </c>
      <c r="T15" s="179" t="s">
        <v>266</v>
      </c>
      <c r="U15" s="157">
        <v>0.34499999999999997</v>
      </c>
      <c r="V15" s="157">
        <f>ROUND(E15*U15,2)</f>
        <v>32.71</v>
      </c>
      <c r="W15" s="157"/>
      <c r="X15" s="157" t="s">
        <v>312</v>
      </c>
      <c r="Y15" s="157" t="s">
        <v>269</v>
      </c>
      <c r="Z15" s="146"/>
      <c r="AA15" s="146"/>
      <c r="AB15" s="146"/>
      <c r="AC15" s="146"/>
      <c r="AD15" s="146"/>
      <c r="AE15" s="146"/>
      <c r="AF15" s="146"/>
      <c r="AG15" s="146" t="s">
        <v>1231</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2">
      <c r="A16" s="153"/>
      <c r="B16" s="154"/>
      <c r="C16" s="293" t="s">
        <v>334</v>
      </c>
      <c r="D16" s="294"/>
      <c r="E16" s="294"/>
      <c r="F16" s="294"/>
      <c r="G16" s="294"/>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315</v>
      </c>
      <c r="AH16" s="146"/>
      <c r="AI16" s="146"/>
      <c r="AJ16" s="146"/>
      <c r="AK16" s="146"/>
      <c r="AL16" s="146"/>
      <c r="AM16" s="146"/>
      <c r="AN16" s="146"/>
      <c r="AO16" s="146"/>
      <c r="AP16" s="146"/>
      <c r="AQ16" s="146"/>
      <c r="AR16" s="146"/>
      <c r="AS16" s="146"/>
      <c r="AT16" s="146"/>
      <c r="AU16" s="146"/>
      <c r="AV16" s="146"/>
      <c r="AW16" s="146"/>
      <c r="AX16" s="146"/>
      <c r="AY16" s="146"/>
      <c r="AZ16" s="146"/>
      <c r="BA16" s="187" t="str">
        <f>C16</f>
        <v>bez naložení do dopravní nádoby, ale s vyprázdněním dopravní nádoby na hromadu nebo na dopravní prostředek,</v>
      </c>
      <c r="BB16" s="146"/>
      <c r="BC16" s="146"/>
      <c r="BD16" s="146"/>
      <c r="BE16" s="146"/>
      <c r="BF16" s="146"/>
      <c r="BG16" s="146"/>
      <c r="BH16" s="146"/>
    </row>
    <row r="17" spans="1:60" ht="22.5" outlineLevel="1">
      <c r="A17" s="180">
        <v>5</v>
      </c>
      <c r="B17" s="181" t="s">
        <v>340</v>
      </c>
      <c r="C17" s="189" t="s">
        <v>1920</v>
      </c>
      <c r="D17" s="182" t="s">
        <v>310</v>
      </c>
      <c r="E17" s="183">
        <v>79.92</v>
      </c>
      <c r="F17" s="184"/>
      <c r="G17" s="185">
        <f>ROUND(E17*F17,2)</f>
        <v>0</v>
      </c>
      <c r="H17" s="184"/>
      <c r="I17" s="185">
        <f>ROUND(E17*H17,2)</f>
        <v>0</v>
      </c>
      <c r="J17" s="184"/>
      <c r="K17" s="185">
        <f>ROUND(E17*J17,2)</f>
        <v>0</v>
      </c>
      <c r="L17" s="185">
        <v>21</v>
      </c>
      <c r="M17" s="185">
        <f>G17*(1+L17/100)</f>
        <v>0</v>
      </c>
      <c r="N17" s="183">
        <v>0</v>
      </c>
      <c r="O17" s="183">
        <f>ROUND(E17*N17,2)</f>
        <v>0</v>
      </c>
      <c r="P17" s="183">
        <v>0</v>
      </c>
      <c r="Q17" s="183">
        <f>ROUND(E17*P17,2)</f>
        <v>0</v>
      </c>
      <c r="R17" s="185" t="s">
        <v>311</v>
      </c>
      <c r="S17" s="185" t="s">
        <v>266</v>
      </c>
      <c r="T17" s="186" t="s">
        <v>266</v>
      </c>
      <c r="U17" s="157">
        <v>0.65200000000000002</v>
      </c>
      <c r="V17" s="157">
        <f>ROUND(E17*U17,2)</f>
        <v>52.11</v>
      </c>
      <c r="W17" s="157"/>
      <c r="X17" s="157" t="s">
        <v>312</v>
      </c>
      <c r="Y17" s="157" t="s">
        <v>269</v>
      </c>
      <c r="Z17" s="146"/>
      <c r="AA17" s="146"/>
      <c r="AB17" s="146"/>
      <c r="AC17" s="146"/>
      <c r="AD17" s="146"/>
      <c r="AE17" s="146"/>
      <c r="AF17" s="146"/>
      <c r="AG17" s="146" t="s">
        <v>1231</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ht="22.5" outlineLevel="1">
      <c r="A18" s="180">
        <v>6</v>
      </c>
      <c r="B18" s="181" t="s">
        <v>1921</v>
      </c>
      <c r="C18" s="189" t="s">
        <v>1922</v>
      </c>
      <c r="D18" s="182" t="s">
        <v>310</v>
      </c>
      <c r="E18" s="183">
        <v>79.92</v>
      </c>
      <c r="F18" s="184"/>
      <c r="G18" s="185">
        <f>ROUND(E18*F18,2)</f>
        <v>0</v>
      </c>
      <c r="H18" s="184"/>
      <c r="I18" s="185">
        <f>ROUND(E18*H18,2)</f>
        <v>0</v>
      </c>
      <c r="J18" s="184"/>
      <c r="K18" s="185">
        <f>ROUND(E18*J18,2)</f>
        <v>0</v>
      </c>
      <c r="L18" s="185">
        <v>21</v>
      </c>
      <c r="M18" s="185">
        <f>G18*(1+L18/100)</f>
        <v>0</v>
      </c>
      <c r="N18" s="183">
        <v>0</v>
      </c>
      <c r="O18" s="183">
        <f>ROUND(E18*N18,2)</f>
        <v>0</v>
      </c>
      <c r="P18" s="183">
        <v>0</v>
      </c>
      <c r="Q18" s="183">
        <f>ROUND(E18*P18,2)</f>
        <v>0</v>
      </c>
      <c r="R18" s="185" t="s">
        <v>311</v>
      </c>
      <c r="S18" s="185" t="s">
        <v>266</v>
      </c>
      <c r="T18" s="186" t="s">
        <v>266</v>
      </c>
      <c r="U18" s="157">
        <v>8.9999999999999993E-3</v>
      </c>
      <c r="V18" s="157">
        <f>ROUND(E18*U18,2)</f>
        <v>0.72</v>
      </c>
      <c r="W18" s="157"/>
      <c r="X18" s="157" t="s">
        <v>312</v>
      </c>
      <c r="Y18" s="157" t="s">
        <v>269</v>
      </c>
      <c r="Z18" s="146"/>
      <c r="AA18" s="146"/>
      <c r="AB18" s="146"/>
      <c r="AC18" s="146"/>
      <c r="AD18" s="146"/>
      <c r="AE18" s="146"/>
      <c r="AF18" s="146"/>
      <c r="AG18" s="146" t="s">
        <v>1231</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ht="22.5" outlineLevel="1">
      <c r="A19" s="173">
        <v>7</v>
      </c>
      <c r="B19" s="174" t="s">
        <v>344</v>
      </c>
      <c r="C19" s="190" t="s">
        <v>345</v>
      </c>
      <c r="D19" s="175" t="s">
        <v>310</v>
      </c>
      <c r="E19" s="176">
        <v>109.68</v>
      </c>
      <c r="F19" s="177"/>
      <c r="G19" s="178">
        <f>ROUND(E19*F19,2)</f>
        <v>0</v>
      </c>
      <c r="H19" s="177"/>
      <c r="I19" s="178">
        <f>ROUND(E19*H19,2)</f>
        <v>0</v>
      </c>
      <c r="J19" s="177"/>
      <c r="K19" s="178">
        <f>ROUND(E19*J19,2)</f>
        <v>0</v>
      </c>
      <c r="L19" s="178">
        <v>21</v>
      </c>
      <c r="M19" s="178">
        <f>G19*(1+L19/100)</f>
        <v>0</v>
      </c>
      <c r="N19" s="176">
        <v>0</v>
      </c>
      <c r="O19" s="176">
        <f>ROUND(E19*N19,2)</f>
        <v>0</v>
      </c>
      <c r="P19" s="176">
        <v>0</v>
      </c>
      <c r="Q19" s="176">
        <f>ROUND(E19*P19,2)</f>
        <v>0</v>
      </c>
      <c r="R19" s="178" t="s">
        <v>311</v>
      </c>
      <c r="S19" s="178" t="s">
        <v>266</v>
      </c>
      <c r="T19" s="179" t="s">
        <v>266</v>
      </c>
      <c r="U19" s="157">
        <v>0.20200000000000001</v>
      </c>
      <c r="V19" s="157">
        <f>ROUND(E19*U19,2)</f>
        <v>22.16</v>
      </c>
      <c r="W19" s="157"/>
      <c r="X19" s="157" t="s">
        <v>312</v>
      </c>
      <c r="Y19" s="157" t="s">
        <v>269</v>
      </c>
      <c r="Z19" s="146"/>
      <c r="AA19" s="146"/>
      <c r="AB19" s="146"/>
      <c r="AC19" s="146"/>
      <c r="AD19" s="146"/>
      <c r="AE19" s="146"/>
      <c r="AF19" s="146"/>
      <c r="AG19" s="146" t="s">
        <v>1231</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2">
      <c r="A20" s="153"/>
      <c r="B20" s="154"/>
      <c r="C20" s="293" t="s">
        <v>346</v>
      </c>
      <c r="D20" s="294"/>
      <c r="E20" s="294"/>
      <c r="F20" s="294"/>
      <c r="G20" s="294"/>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315</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1">
      <c r="A21" s="180">
        <v>8</v>
      </c>
      <c r="B21" s="181" t="s">
        <v>1923</v>
      </c>
      <c r="C21" s="189" t="s">
        <v>1924</v>
      </c>
      <c r="D21" s="182" t="s">
        <v>310</v>
      </c>
      <c r="E21" s="183">
        <v>189.6</v>
      </c>
      <c r="F21" s="184"/>
      <c r="G21" s="185">
        <f>ROUND(E21*F21,2)</f>
        <v>0</v>
      </c>
      <c r="H21" s="184"/>
      <c r="I21" s="185">
        <f>ROUND(E21*H21,2)</f>
        <v>0</v>
      </c>
      <c r="J21" s="184"/>
      <c r="K21" s="185">
        <f>ROUND(E21*J21,2)</f>
        <v>0</v>
      </c>
      <c r="L21" s="185">
        <v>21</v>
      </c>
      <c r="M21" s="185">
        <f>G21*(1+L21/100)</f>
        <v>0</v>
      </c>
      <c r="N21" s="183">
        <v>0</v>
      </c>
      <c r="O21" s="183">
        <f>ROUND(E21*N21,2)</f>
        <v>0</v>
      </c>
      <c r="P21" s="183">
        <v>0</v>
      </c>
      <c r="Q21" s="183">
        <f>ROUND(E21*P21,2)</f>
        <v>0</v>
      </c>
      <c r="R21" s="185"/>
      <c r="S21" s="185" t="s">
        <v>481</v>
      </c>
      <c r="T21" s="186" t="s">
        <v>497</v>
      </c>
      <c r="U21" s="157">
        <v>0</v>
      </c>
      <c r="V21" s="157">
        <f>ROUND(E21*U21,2)</f>
        <v>0</v>
      </c>
      <c r="W21" s="157"/>
      <c r="X21" s="157" t="s">
        <v>312</v>
      </c>
      <c r="Y21" s="157" t="s">
        <v>269</v>
      </c>
      <c r="Z21" s="146"/>
      <c r="AA21" s="146"/>
      <c r="AB21" s="146"/>
      <c r="AC21" s="146"/>
      <c r="AD21" s="146"/>
      <c r="AE21" s="146"/>
      <c r="AF21" s="146"/>
      <c r="AG21" s="146" t="s">
        <v>1231</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1">
      <c r="A22" s="180">
        <v>9</v>
      </c>
      <c r="B22" s="181" t="s">
        <v>1925</v>
      </c>
      <c r="C22" s="189" t="s">
        <v>1926</v>
      </c>
      <c r="D22" s="182" t="s">
        <v>310</v>
      </c>
      <c r="E22" s="183">
        <v>79.92</v>
      </c>
      <c r="F22" s="184"/>
      <c r="G22" s="185">
        <f>ROUND(E22*F22,2)</f>
        <v>0</v>
      </c>
      <c r="H22" s="184"/>
      <c r="I22" s="185">
        <f>ROUND(E22*H22,2)</f>
        <v>0</v>
      </c>
      <c r="J22" s="184"/>
      <c r="K22" s="185">
        <f>ROUND(E22*J22,2)</f>
        <v>0</v>
      </c>
      <c r="L22" s="185">
        <v>21</v>
      </c>
      <c r="M22" s="185">
        <f>G22*(1+L22/100)</f>
        <v>0</v>
      </c>
      <c r="N22" s="183">
        <v>0</v>
      </c>
      <c r="O22" s="183">
        <f>ROUND(E22*N22,2)</f>
        <v>0</v>
      </c>
      <c r="P22" s="183">
        <v>0</v>
      </c>
      <c r="Q22" s="183">
        <f>ROUND(E22*P22,2)</f>
        <v>0</v>
      </c>
      <c r="R22" s="185"/>
      <c r="S22" s="185" t="s">
        <v>481</v>
      </c>
      <c r="T22" s="186" t="s">
        <v>497</v>
      </c>
      <c r="U22" s="157">
        <v>0</v>
      </c>
      <c r="V22" s="157">
        <f>ROUND(E22*U22,2)</f>
        <v>0</v>
      </c>
      <c r="W22" s="157"/>
      <c r="X22" s="157" t="s">
        <v>312</v>
      </c>
      <c r="Y22" s="157" t="s">
        <v>269</v>
      </c>
      <c r="Z22" s="146"/>
      <c r="AA22" s="146"/>
      <c r="AB22" s="146"/>
      <c r="AC22" s="146"/>
      <c r="AD22" s="146"/>
      <c r="AE22" s="146"/>
      <c r="AF22" s="146"/>
      <c r="AG22" s="146" t="s">
        <v>1231</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ht="22.5" outlineLevel="1">
      <c r="A23" s="180">
        <v>10</v>
      </c>
      <c r="B23" s="181" t="s">
        <v>1927</v>
      </c>
      <c r="C23" s="189" t="s">
        <v>1928</v>
      </c>
      <c r="D23" s="182" t="s">
        <v>310</v>
      </c>
      <c r="E23" s="183">
        <v>59.933</v>
      </c>
      <c r="F23" s="184"/>
      <c r="G23" s="185">
        <f>ROUND(E23*F23,2)</f>
        <v>0</v>
      </c>
      <c r="H23" s="184"/>
      <c r="I23" s="185">
        <f>ROUND(E23*H23,2)</f>
        <v>0</v>
      </c>
      <c r="J23" s="184"/>
      <c r="K23" s="185">
        <f>ROUND(E23*J23,2)</f>
        <v>0</v>
      </c>
      <c r="L23" s="185">
        <v>21</v>
      </c>
      <c r="M23" s="185">
        <f>G23*(1+L23/100)</f>
        <v>0</v>
      </c>
      <c r="N23" s="183">
        <v>0</v>
      </c>
      <c r="O23" s="183">
        <f>ROUND(E23*N23,2)</f>
        <v>0</v>
      </c>
      <c r="P23" s="183">
        <v>0</v>
      </c>
      <c r="Q23" s="183">
        <f>ROUND(E23*P23,2)</f>
        <v>0</v>
      </c>
      <c r="R23" s="185"/>
      <c r="S23" s="185" t="s">
        <v>481</v>
      </c>
      <c r="T23" s="186" t="s">
        <v>497</v>
      </c>
      <c r="U23" s="157">
        <v>0</v>
      </c>
      <c r="V23" s="157">
        <f>ROUND(E23*U23,2)</f>
        <v>0</v>
      </c>
      <c r="W23" s="157"/>
      <c r="X23" s="157" t="s">
        <v>312</v>
      </c>
      <c r="Y23" s="157" t="s">
        <v>269</v>
      </c>
      <c r="Z23" s="146"/>
      <c r="AA23" s="146"/>
      <c r="AB23" s="146"/>
      <c r="AC23" s="146"/>
      <c r="AD23" s="146"/>
      <c r="AE23" s="146"/>
      <c r="AF23" s="146"/>
      <c r="AG23" s="146" t="s">
        <v>1231</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80">
        <v>11</v>
      </c>
      <c r="B24" s="181" t="s">
        <v>1929</v>
      </c>
      <c r="C24" s="189" t="s">
        <v>1930</v>
      </c>
      <c r="D24" s="182" t="s">
        <v>1931</v>
      </c>
      <c r="E24" s="183">
        <v>79.92</v>
      </c>
      <c r="F24" s="184"/>
      <c r="G24" s="185">
        <f>ROUND(E24*F24,2)</f>
        <v>0</v>
      </c>
      <c r="H24" s="184"/>
      <c r="I24" s="185">
        <f>ROUND(E24*H24,2)</f>
        <v>0</v>
      </c>
      <c r="J24" s="184"/>
      <c r="K24" s="185">
        <f>ROUND(E24*J24,2)</f>
        <v>0</v>
      </c>
      <c r="L24" s="185">
        <v>21</v>
      </c>
      <c r="M24" s="185">
        <f>G24*(1+L24/100)</f>
        <v>0</v>
      </c>
      <c r="N24" s="183">
        <v>0</v>
      </c>
      <c r="O24" s="183">
        <f>ROUND(E24*N24,2)</f>
        <v>0</v>
      </c>
      <c r="P24" s="183">
        <v>0</v>
      </c>
      <c r="Q24" s="183">
        <f>ROUND(E24*P24,2)</f>
        <v>0</v>
      </c>
      <c r="R24" s="185"/>
      <c r="S24" s="185" t="s">
        <v>481</v>
      </c>
      <c r="T24" s="186" t="s">
        <v>497</v>
      </c>
      <c r="U24" s="157">
        <v>0</v>
      </c>
      <c r="V24" s="157">
        <f>ROUND(E24*U24,2)</f>
        <v>0</v>
      </c>
      <c r="W24" s="157"/>
      <c r="X24" s="157" t="s">
        <v>312</v>
      </c>
      <c r="Y24" s="157" t="s">
        <v>269</v>
      </c>
      <c r="Z24" s="146"/>
      <c r="AA24" s="146"/>
      <c r="AB24" s="146"/>
      <c r="AC24" s="146"/>
      <c r="AD24" s="146"/>
      <c r="AE24" s="146"/>
      <c r="AF24" s="146"/>
      <c r="AG24" s="146" t="s">
        <v>1231</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1">
      <c r="A25" s="180">
        <v>12</v>
      </c>
      <c r="B25" s="181" t="s">
        <v>1932</v>
      </c>
      <c r="C25" s="189" t="s">
        <v>1933</v>
      </c>
      <c r="D25" s="182" t="s">
        <v>310</v>
      </c>
      <c r="E25" s="183">
        <v>59.933</v>
      </c>
      <c r="F25" s="184"/>
      <c r="G25" s="185">
        <f>ROUND(E25*F25,2)</f>
        <v>0</v>
      </c>
      <c r="H25" s="184"/>
      <c r="I25" s="185">
        <f>ROUND(E25*H25,2)</f>
        <v>0</v>
      </c>
      <c r="J25" s="184"/>
      <c r="K25" s="185">
        <f>ROUND(E25*J25,2)</f>
        <v>0</v>
      </c>
      <c r="L25" s="185">
        <v>21</v>
      </c>
      <c r="M25" s="185">
        <f>G25*(1+L25/100)</f>
        <v>0</v>
      </c>
      <c r="N25" s="183">
        <v>1.5</v>
      </c>
      <c r="O25" s="183">
        <f>ROUND(E25*N25,2)</f>
        <v>89.9</v>
      </c>
      <c r="P25" s="183">
        <v>0</v>
      </c>
      <c r="Q25" s="183">
        <f>ROUND(E25*P25,2)</f>
        <v>0</v>
      </c>
      <c r="R25" s="185"/>
      <c r="S25" s="185" t="s">
        <v>481</v>
      </c>
      <c r="T25" s="186" t="s">
        <v>1934</v>
      </c>
      <c r="U25" s="157">
        <v>0</v>
      </c>
      <c r="V25" s="157">
        <f>ROUND(E25*U25,2)</f>
        <v>0</v>
      </c>
      <c r="W25" s="157"/>
      <c r="X25" s="157" t="s">
        <v>984</v>
      </c>
      <c r="Y25" s="157" t="s">
        <v>269</v>
      </c>
      <c r="Z25" s="146"/>
      <c r="AA25" s="146"/>
      <c r="AB25" s="146"/>
      <c r="AC25" s="146"/>
      <c r="AD25" s="146"/>
      <c r="AE25" s="146"/>
      <c r="AF25" s="146"/>
      <c r="AG25" s="146" t="s">
        <v>985</v>
      </c>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c r="A26" s="163" t="s">
        <v>261</v>
      </c>
      <c r="B26" s="164" t="s">
        <v>131</v>
      </c>
      <c r="C26" s="188" t="s">
        <v>132</v>
      </c>
      <c r="D26" s="165"/>
      <c r="E26" s="166"/>
      <c r="F26" s="167"/>
      <c r="G26" s="167">
        <f>SUMIF(AG27:AG30,"&lt;&gt;NOR",G27:G30)</f>
        <v>0</v>
      </c>
      <c r="H26" s="167"/>
      <c r="I26" s="167">
        <f>SUM(I27:I30)</f>
        <v>0</v>
      </c>
      <c r="J26" s="167"/>
      <c r="K26" s="167">
        <f>SUM(K27:K30)</f>
        <v>0</v>
      </c>
      <c r="L26" s="167"/>
      <c r="M26" s="167">
        <f>SUM(M27:M30)</f>
        <v>0</v>
      </c>
      <c r="N26" s="166"/>
      <c r="O26" s="166">
        <f>SUM(O27:O30)</f>
        <v>3.51</v>
      </c>
      <c r="P26" s="166"/>
      <c r="Q26" s="166">
        <f>SUM(Q27:Q30)</f>
        <v>0</v>
      </c>
      <c r="R26" s="167"/>
      <c r="S26" s="167"/>
      <c r="T26" s="168"/>
      <c r="U26" s="162"/>
      <c r="V26" s="162">
        <f>SUM(V27:V30)</f>
        <v>0.58000000000000007</v>
      </c>
      <c r="W26" s="162"/>
      <c r="X26" s="162"/>
      <c r="Y26" s="162"/>
      <c r="AG26" t="s">
        <v>262</v>
      </c>
    </row>
    <row r="27" spans="1:60" outlineLevel="1">
      <c r="A27" s="173">
        <v>13</v>
      </c>
      <c r="B27" s="174" t="s">
        <v>1935</v>
      </c>
      <c r="C27" s="190" t="s">
        <v>1936</v>
      </c>
      <c r="D27" s="175" t="s">
        <v>310</v>
      </c>
      <c r="E27" s="176">
        <v>0.38400000000000001</v>
      </c>
      <c r="F27" s="177"/>
      <c r="G27" s="178">
        <f>ROUND(E27*F27,2)</f>
        <v>0</v>
      </c>
      <c r="H27" s="177"/>
      <c r="I27" s="178">
        <f>ROUND(E27*H27,2)</f>
        <v>0</v>
      </c>
      <c r="J27" s="177"/>
      <c r="K27" s="178">
        <f>ROUND(E27*J27,2)</f>
        <v>0</v>
      </c>
      <c r="L27" s="178">
        <v>21</v>
      </c>
      <c r="M27" s="178">
        <f>G27*(1+L27/100)</f>
        <v>0</v>
      </c>
      <c r="N27" s="176">
        <v>2.2564299999999999</v>
      </c>
      <c r="O27" s="176">
        <f>ROUND(E27*N27,2)</f>
        <v>0.87</v>
      </c>
      <c r="P27" s="176">
        <v>0</v>
      </c>
      <c r="Q27" s="176">
        <f>ROUND(E27*P27,2)</f>
        <v>0</v>
      </c>
      <c r="R27" s="178" t="s">
        <v>412</v>
      </c>
      <c r="S27" s="178" t="s">
        <v>266</v>
      </c>
      <c r="T27" s="179" t="s">
        <v>266</v>
      </c>
      <c r="U27" s="157">
        <v>0.48</v>
      </c>
      <c r="V27" s="157">
        <f>ROUND(E27*U27,2)</f>
        <v>0.18</v>
      </c>
      <c r="W27" s="157"/>
      <c r="X27" s="157" t="s">
        <v>312</v>
      </c>
      <c r="Y27" s="157" t="s">
        <v>269</v>
      </c>
      <c r="Z27" s="146"/>
      <c r="AA27" s="146"/>
      <c r="AB27" s="146"/>
      <c r="AC27" s="146"/>
      <c r="AD27" s="146"/>
      <c r="AE27" s="146"/>
      <c r="AF27" s="146"/>
      <c r="AG27" s="146" t="s">
        <v>1231</v>
      </c>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outlineLevel="2">
      <c r="A28" s="153"/>
      <c r="B28" s="154"/>
      <c r="C28" s="293" t="s">
        <v>459</v>
      </c>
      <c r="D28" s="294"/>
      <c r="E28" s="294"/>
      <c r="F28" s="294"/>
      <c r="G28" s="294"/>
      <c r="H28" s="157"/>
      <c r="I28" s="157"/>
      <c r="J28" s="157"/>
      <c r="K28" s="157"/>
      <c r="L28" s="157"/>
      <c r="M28" s="157"/>
      <c r="N28" s="156"/>
      <c r="O28" s="156"/>
      <c r="P28" s="156"/>
      <c r="Q28" s="156"/>
      <c r="R28" s="157"/>
      <c r="S28" s="157"/>
      <c r="T28" s="157"/>
      <c r="U28" s="157"/>
      <c r="V28" s="157"/>
      <c r="W28" s="157"/>
      <c r="X28" s="157"/>
      <c r="Y28" s="157"/>
      <c r="Z28" s="146"/>
      <c r="AA28" s="146"/>
      <c r="AB28" s="146"/>
      <c r="AC28" s="146"/>
      <c r="AD28" s="146"/>
      <c r="AE28" s="146"/>
      <c r="AF28" s="146"/>
      <c r="AG28" s="146" t="s">
        <v>315</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outlineLevel="1">
      <c r="A29" s="180">
        <v>14</v>
      </c>
      <c r="B29" s="181" t="s">
        <v>1937</v>
      </c>
      <c r="C29" s="189" t="s">
        <v>1938</v>
      </c>
      <c r="D29" s="182" t="s">
        <v>310</v>
      </c>
      <c r="E29" s="183">
        <v>0.38400000000000001</v>
      </c>
      <c r="F29" s="184"/>
      <c r="G29" s="185">
        <f>ROUND(E29*F29,2)</f>
        <v>0</v>
      </c>
      <c r="H29" s="184"/>
      <c r="I29" s="185">
        <f>ROUND(E29*H29,2)</f>
        <v>0</v>
      </c>
      <c r="J29" s="184"/>
      <c r="K29" s="185">
        <f>ROUND(E29*J29,2)</f>
        <v>0</v>
      </c>
      <c r="L29" s="185">
        <v>21</v>
      </c>
      <c r="M29" s="185">
        <f>G29*(1+L29/100)</f>
        <v>0</v>
      </c>
      <c r="N29" s="183">
        <v>2.0874999999999999</v>
      </c>
      <c r="O29" s="183">
        <f>ROUND(E29*N29,2)</f>
        <v>0.8</v>
      </c>
      <c r="P29" s="183">
        <v>0</v>
      </c>
      <c r="Q29" s="183">
        <f>ROUND(E29*P29,2)</f>
        <v>0</v>
      </c>
      <c r="R29" s="185"/>
      <c r="S29" s="185" t="s">
        <v>266</v>
      </c>
      <c r="T29" s="186" t="s">
        <v>266</v>
      </c>
      <c r="U29" s="157">
        <v>1.03</v>
      </c>
      <c r="V29" s="157">
        <f>ROUND(E29*U29,2)</f>
        <v>0.4</v>
      </c>
      <c r="W29" s="157"/>
      <c r="X29" s="157" t="s">
        <v>312</v>
      </c>
      <c r="Y29" s="157" t="s">
        <v>269</v>
      </c>
      <c r="Z29" s="146"/>
      <c r="AA29" s="146"/>
      <c r="AB29" s="146"/>
      <c r="AC29" s="146"/>
      <c r="AD29" s="146"/>
      <c r="AE29" s="146"/>
      <c r="AF29" s="146"/>
      <c r="AG29" s="146" t="s">
        <v>1231</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1">
      <c r="A30" s="180">
        <v>15</v>
      </c>
      <c r="B30" s="181" t="s">
        <v>1939</v>
      </c>
      <c r="C30" s="189" t="s">
        <v>1940</v>
      </c>
      <c r="D30" s="182" t="s">
        <v>1931</v>
      </c>
      <c r="E30" s="183">
        <v>15.12</v>
      </c>
      <c r="F30" s="184"/>
      <c r="G30" s="185">
        <f>ROUND(E30*F30,2)</f>
        <v>0</v>
      </c>
      <c r="H30" s="184"/>
      <c r="I30" s="185">
        <f>ROUND(E30*H30,2)</f>
        <v>0</v>
      </c>
      <c r="J30" s="184"/>
      <c r="K30" s="185">
        <f>ROUND(E30*J30,2)</f>
        <v>0</v>
      </c>
      <c r="L30" s="185">
        <v>21</v>
      </c>
      <c r="M30" s="185">
        <f>G30*(1+L30/100)</f>
        <v>0</v>
      </c>
      <c r="N30" s="183">
        <v>0.122</v>
      </c>
      <c r="O30" s="183">
        <f>ROUND(E30*N30,2)</f>
        <v>1.84</v>
      </c>
      <c r="P30" s="183">
        <v>0</v>
      </c>
      <c r="Q30" s="183">
        <f>ROUND(E30*P30,2)</f>
        <v>0</v>
      </c>
      <c r="R30" s="185"/>
      <c r="S30" s="185" t="s">
        <v>481</v>
      </c>
      <c r="T30" s="186" t="s">
        <v>497</v>
      </c>
      <c r="U30" s="157">
        <v>0</v>
      </c>
      <c r="V30" s="157">
        <f>ROUND(E30*U30,2)</f>
        <v>0</v>
      </c>
      <c r="W30" s="157"/>
      <c r="X30" s="157" t="s">
        <v>312</v>
      </c>
      <c r="Y30" s="157" t="s">
        <v>269</v>
      </c>
      <c r="Z30" s="146"/>
      <c r="AA30" s="146"/>
      <c r="AB30" s="146"/>
      <c r="AC30" s="146"/>
      <c r="AD30" s="146"/>
      <c r="AE30" s="146"/>
      <c r="AF30" s="146"/>
      <c r="AG30" s="146" t="s">
        <v>1231</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c r="A31" s="163" t="s">
        <v>261</v>
      </c>
      <c r="B31" s="164" t="s">
        <v>133</v>
      </c>
      <c r="C31" s="188" t="s">
        <v>134</v>
      </c>
      <c r="D31" s="165"/>
      <c r="E31" s="166"/>
      <c r="F31" s="167"/>
      <c r="G31" s="167">
        <f>SUMIF(AG32:AG51,"&lt;&gt;NOR",G32:G51)</f>
        <v>0</v>
      </c>
      <c r="H31" s="167"/>
      <c r="I31" s="167">
        <f>SUM(I32:I51)</f>
        <v>0</v>
      </c>
      <c r="J31" s="167"/>
      <c r="K31" s="167">
        <f>SUM(K32:K51)</f>
        <v>0</v>
      </c>
      <c r="L31" s="167"/>
      <c r="M31" s="167">
        <f>SUM(M32:M51)</f>
        <v>0</v>
      </c>
      <c r="N31" s="166"/>
      <c r="O31" s="166">
        <f>SUM(O32:O51)</f>
        <v>0.63</v>
      </c>
      <c r="P31" s="166"/>
      <c r="Q31" s="166">
        <f>SUM(Q32:Q51)</f>
        <v>0</v>
      </c>
      <c r="R31" s="167"/>
      <c r="S31" s="167"/>
      <c r="T31" s="168"/>
      <c r="U31" s="162"/>
      <c r="V31" s="162">
        <f>SUM(V32:V51)</f>
        <v>16.09</v>
      </c>
      <c r="W31" s="162"/>
      <c r="X31" s="162"/>
      <c r="Y31" s="162"/>
      <c r="AG31" t="s">
        <v>262</v>
      </c>
    </row>
    <row r="32" spans="1:60" ht="22.5" outlineLevel="1">
      <c r="A32" s="173">
        <v>16</v>
      </c>
      <c r="B32" s="174" t="s">
        <v>1941</v>
      </c>
      <c r="C32" s="190" t="s">
        <v>1942</v>
      </c>
      <c r="D32" s="175" t="s">
        <v>392</v>
      </c>
      <c r="E32" s="176">
        <v>3</v>
      </c>
      <c r="F32" s="177"/>
      <c r="G32" s="178">
        <f>ROUND(E32*F32,2)</f>
        <v>0</v>
      </c>
      <c r="H32" s="177"/>
      <c r="I32" s="178">
        <f>ROUND(E32*H32,2)</f>
        <v>0</v>
      </c>
      <c r="J32" s="177"/>
      <c r="K32" s="178">
        <f>ROUND(E32*J32,2)</f>
        <v>0</v>
      </c>
      <c r="L32" s="178">
        <v>21</v>
      </c>
      <c r="M32" s="178">
        <f>G32*(1+L32/100)</f>
        <v>0</v>
      </c>
      <c r="N32" s="176">
        <v>0</v>
      </c>
      <c r="O32" s="176">
        <f>ROUND(E32*N32,2)</f>
        <v>0</v>
      </c>
      <c r="P32" s="176">
        <v>0</v>
      </c>
      <c r="Q32" s="176">
        <f>ROUND(E32*P32,2)</f>
        <v>0</v>
      </c>
      <c r="R32" s="178" t="s">
        <v>393</v>
      </c>
      <c r="S32" s="178" t="s">
        <v>266</v>
      </c>
      <c r="T32" s="179" t="s">
        <v>266</v>
      </c>
      <c r="U32" s="157">
        <v>3.5999999999999997E-2</v>
      </c>
      <c r="V32" s="157">
        <f>ROUND(E32*U32,2)</f>
        <v>0.11</v>
      </c>
      <c r="W32" s="157"/>
      <c r="X32" s="157" t="s">
        <v>312</v>
      </c>
      <c r="Y32" s="157" t="s">
        <v>269</v>
      </c>
      <c r="Z32" s="146"/>
      <c r="AA32" s="146"/>
      <c r="AB32" s="146"/>
      <c r="AC32" s="146"/>
      <c r="AD32" s="146"/>
      <c r="AE32" s="146"/>
      <c r="AF32" s="146"/>
      <c r="AG32" s="146" t="s">
        <v>1231</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2">
      <c r="A33" s="153"/>
      <c r="B33" s="154"/>
      <c r="C33" s="293" t="s">
        <v>517</v>
      </c>
      <c r="D33" s="294"/>
      <c r="E33" s="294"/>
      <c r="F33" s="294"/>
      <c r="G33" s="294"/>
      <c r="H33" s="157"/>
      <c r="I33" s="157"/>
      <c r="J33" s="157"/>
      <c r="K33" s="157"/>
      <c r="L33" s="157"/>
      <c r="M33" s="157"/>
      <c r="N33" s="156"/>
      <c r="O33" s="156"/>
      <c r="P33" s="156"/>
      <c r="Q33" s="156"/>
      <c r="R33" s="157"/>
      <c r="S33" s="157"/>
      <c r="T33" s="157"/>
      <c r="U33" s="157"/>
      <c r="V33" s="157"/>
      <c r="W33" s="157"/>
      <c r="X33" s="157"/>
      <c r="Y33" s="157"/>
      <c r="Z33" s="146"/>
      <c r="AA33" s="146"/>
      <c r="AB33" s="146"/>
      <c r="AC33" s="146"/>
      <c r="AD33" s="146"/>
      <c r="AE33" s="146"/>
      <c r="AF33" s="146"/>
      <c r="AG33" s="146" t="s">
        <v>315</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ht="22.5" outlineLevel="1">
      <c r="A34" s="173">
        <v>17</v>
      </c>
      <c r="B34" s="174" t="s">
        <v>1943</v>
      </c>
      <c r="C34" s="190" t="s">
        <v>1944</v>
      </c>
      <c r="D34" s="175" t="s">
        <v>392</v>
      </c>
      <c r="E34" s="176">
        <v>9</v>
      </c>
      <c r="F34" s="177"/>
      <c r="G34" s="178">
        <f>ROUND(E34*F34,2)</f>
        <v>0</v>
      </c>
      <c r="H34" s="177"/>
      <c r="I34" s="178">
        <f>ROUND(E34*H34,2)</f>
        <v>0</v>
      </c>
      <c r="J34" s="177"/>
      <c r="K34" s="178">
        <f>ROUND(E34*J34,2)</f>
        <v>0</v>
      </c>
      <c r="L34" s="178">
        <v>21</v>
      </c>
      <c r="M34" s="178">
        <f>G34*(1+L34/100)</f>
        <v>0</v>
      </c>
      <c r="N34" s="176">
        <v>0</v>
      </c>
      <c r="O34" s="176">
        <f>ROUND(E34*N34,2)</f>
        <v>0</v>
      </c>
      <c r="P34" s="176">
        <v>0</v>
      </c>
      <c r="Q34" s="176">
        <f>ROUND(E34*P34,2)</f>
        <v>0</v>
      </c>
      <c r="R34" s="178" t="s">
        <v>393</v>
      </c>
      <c r="S34" s="178" t="s">
        <v>266</v>
      </c>
      <c r="T34" s="179" t="s">
        <v>266</v>
      </c>
      <c r="U34" s="157">
        <v>3.7999999999999999E-2</v>
      </c>
      <c r="V34" s="157">
        <f>ROUND(E34*U34,2)</f>
        <v>0.34</v>
      </c>
      <c r="W34" s="157"/>
      <c r="X34" s="157" t="s">
        <v>312</v>
      </c>
      <c r="Y34" s="157" t="s">
        <v>269</v>
      </c>
      <c r="Z34" s="146"/>
      <c r="AA34" s="146"/>
      <c r="AB34" s="146"/>
      <c r="AC34" s="146"/>
      <c r="AD34" s="146"/>
      <c r="AE34" s="146"/>
      <c r="AF34" s="146"/>
      <c r="AG34" s="146" t="s">
        <v>1231</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2">
      <c r="A35" s="153"/>
      <c r="B35" s="154"/>
      <c r="C35" s="293" t="s">
        <v>517</v>
      </c>
      <c r="D35" s="294"/>
      <c r="E35" s="294"/>
      <c r="F35" s="294"/>
      <c r="G35" s="294"/>
      <c r="H35" s="157"/>
      <c r="I35" s="157"/>
      <c r="J35" s="157"/>
      <c r="K35" s="157"/>
      <c r="L35" s="157"/>
      <c r="M35" s="157"/>
      <c r="N35" s="156"/>
      <c r="O35" s="156"/>
      <c r="P35" s="156"/>
      <c r="Q35" s="156"/>
      <c r="R35" s="157"/>
      <c r="S35" s="157"/>
      <c r="T35" s="157"/>
      <c r="U35" s="157"/>
      <c r="V35" s="157"/>
      <c r="W35" s="157"/>
      <c r="X35" s="157"/>
      <c r="Y35" s="157"/>
      <c r="Z35" s="146"/>
      <c r="AA35" s="146"/>
      <c r="AB35" s="146"/>
      <c r="AC35" s="146"/>
      <c r="AD35" s="146"/>
      <c r="AE35" s="146"/>
      <c r="AF35" s="146"/>
      <c r="AG35" s="146" t="s">
        <v>315</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1">
      <c r="A36" s="173">
        <v>18</v>
      </c>
      <c r="B36" s="174" t="s">
        <v>1945</v>
      </c>
      <c r="C36" s="190" t="s">
        <v>1946</v>
      </c>
      <c r="D36" s="175" t="s">
        <v>392</v>
      </c>
      <c r="E36" s="176">
        <v>29.5</v>
      </c>
      <c r="F36" s="177"/>
      <c r="G36" s="178">
        <f>ROUND(E36*F36,2)</f>
        <v>0</v>
      </c>
      <c r="H36" s="177"/>
      <c r="I36" s="178">
        <f>ROUND(E36*H36,2)</f>
        <v>0</v>
      </c>
      <c r="J36" s="177"/>
      <c r="K36" s="178">
        <f>ROUND(E36*J36,2)</f>
        <v>0</v>
      </c>
      <c r="L36" s="178">
        <v>21</v>
      </c>
      <c r="M36" s="178">
        <f>G36*(1+L36/100)</f>
        <v>0</v>
      </c>
      <c r="N36" s="176">
        <v>0</v>
      </c>
      <c r="O36" s="176">
        <f>ROUND(E36*N36,2)</f>
        <v>0</v>
      </c>
      <c r="P36" s="176">
        <v>0</v>
      </c>
      <c r="Q36" s="176">
        <f>ROUND(E36*P36,2)</f>
        <v>0</v>
      </c>
      <c r="R36" s="178" t="s">
        <v>393</v>
      </c>
      <c r="S36" s="178" t="s">
        <v>266</v>
      </c>
      <c r="T36" s="179" t="s">
        <v>266</v>
      </c>
      <c r="U36" s="157">
        <v>6.6000000000000003E-2</v>
      </c>
      <c r="V36" s="157">
        <f>ROUND(E36*U36,2)</f>
        <v>1.95</v>
      </c>
      <c r="W36" s="157"/>
      <c r="X36" s="157" t="s">
        <v>312</v>
      </c>
      <c r="Y36" s="157" t="s">
        <v>269</v>
      </c>
      <c r="Z36" s="146"/>
      <c r="AA36" s="146"/>
      <c r="AB36" s="146"/>
      <c r="AC36" s="146"/>
      <c r="AD36" s="146"/>
      <c r="AE36" s="146"/>
      <c r="AF36" s="146"/>
      <c r="AG36" s="146" t="s">
        <v>1231</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2">
      <c r="A37" s="153"/>
      <c r="B37" s="154"/>
      <c r="C37" s="293" t="s">
        <v>1947</v>
      </c>
      <c r="D37" s="294"/>
      <c r="E37" s="294"/>
      <c r="F37" s="294"/>
      <c r="G37" s="294"/>
      <c r="H37" s="157"/>
      <c r="I37" s="157"/>
      <c r="J37" s="157"/>
      <c r="K37" s="157"/>
      <c r="L37" s="157"/>
      <c r="M37" s="157"/>
      <c r="N37" s="156"/>
      <c r="O37" s="156"/>
      <c r="P37" s="156"/>
      <c r="Q37" s="156"/>
      <c r="R37" s="157"/>
      <c r="S37" s="157"/>
      <c r="T37" s="157"/>
      <c r="U37" s="157"/>
      <c r="V37" s="157"/>
      <c r="W37" s="157"/>
      <c r="X37" s="157"/>
      <c r="Y37" s="157"/>
      <c r="Z37" s="146"/>
      <c r="AA37" s="146"/>
      <c r="AB37" s="146"/>
      <c r="AC37" s="146"/>
      <c r="AD37" s="146"/>
      <c r="AE37" s="146"/>
      <c r="AF37" s="146"/>
      <c r="AG37" s="146" t="s">
        <v>315</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1">
      <c r="A38" s="173">
        <v>19</v>
      </c>
      <c r="B38" s="174" t="s">
        <v>1948</v>
      </c>
      <c r="C38" s="190" t="s">
        <v>1949</v>
      </c>
      <c r="D38" s="175" t="s">
        <v>392</v>
      </c>
      <c r="E38" s="176">
        <v>8</v>
      </c>
      <c r="F38" s="177"/>
      <c r="G38" s="178">
        <f>ROUND(E38*F38,2)</f>
        <v>0</v>
      </c>
      <c r="H38" s="177"/>
      <c r="I38" s="178">
        <f>ROUND(E38*H38,2)</f>
        <v>0</v>
      </c>
      <c r="J38" s="177"/>
      <c r="K38" s="178">
        <f>ROUND(E38*J38,2)</f>
        <v>0</v>
      </c>
      <c r="L38" s="178">
        <v>21</v>
      </c>
      <c r="M38" s="178">
        <f>G38*(1+L38/100)</f>
        <v>0</v>
      </c>
      <c r="N38" s="176">
        <v>0</v>
      </c>
      <c r="O38" s="176">
        <f>ROUND(E38*N38,2)</f>
        <v>0</v>
      </c>
      <c r="P38" s="176">
        <v>0</v>
      </c>
      <c r="Q38" s="176">
        <f>ROUND(E38*P38,2)</f>
        <v>0</v>
      </c>
      <c r="R38" s="178" t="s">
        <v>393</v>
      </c>
      <c r="S38" s="178" t="s">
        <v>266</v>
      </c>
      <c r="T38" s="179" t="s">
        <v>266</v>
      </c>
      <c r="U38" s="157">
        <v>0.08</v>
      </c>
      <c r="V38" s="157">
        <f>ROUND(E38*U38,2)</f>
        <v>0.64</v>
      </c>
      <c r="W38" s="157"/>
      <c r="X38" s="157" t="s">
        <v>312</v>
      </c>
      <c r="Y38" s="157" t="s">
        <v>269</v>
      </c>
      <c r="Z38" s="146"/>
      <c r="AA38" s="146"/>
      <c r="AB38" s="146"/>
      <c r="AC38" s="146"/>
      <c r="AD38" s="146"/>
      <c r="AE38" s="146"/>
      <c r="AF38" s="146"/>
      <c r="AG38" s="146" t="s">
        <v>1231</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2">
      <c r="A39" s="153"/>
      <c r="B39" s="154"/>
      <c r="C39" s="293" t="s">
        <v>1947</v>
      </c>
      <c r="D39" s="294"/>
      <c r="E39" s="294"/>
      <c r="F39" s="294"/>
      <c r="G39" s="294"/>
      <c r="H39" s="157"/>
      <c r="I39" s="157"/>
      <c r="J39" s="157"/>
      <c r="K39" s="157"/>
      <c r="L39" s="157"/>
      <c r="M39" s="157"/>
      <c r="N39" s="156"/>
      <c r="O39" s="156"/>
      <c r="P39" s="156"/>
      <c r="Q39" s="156"/>
      <c r="R39" s="157"/>
      <c r="S39" s="157"/>
      <c r="T39" s="157"/>
      <c r="U39" s="157"/>
      <c r="V39" s="157"/>
      <c r="W39" s="157"/>
      <c r="X39" s="157"/>
      <c r="Y39" s="157"/>
      <c r="Z39" s="146"/>
      <c r="AA39" s="146"/>
      <c r="AB39" s="146"/>
      <c r="AC39" s="146"/>
      <c r="AD39" s="146"/>
      <c r="AE39" s="146"/>
      <c r="AF39" s="146"/>
      <c r="AG39" s="146" t="s">
        <v>315</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1">
      <c r="A40" s="173">
        <v>20</v>
      </c>
      <c r="B40" s="174" t="s">
        <v>1950</v>
      </c>
      <c r="C40" s="190" t="s">
        <v>1951</v>
      </c>
      <c r="D40" s="175" t="s">
        <v>392</v>
      </c>
      <c r="E40" s="176">
        <v>60</v>
      </c>
      <c r="F40" s="177"/>
      <c r="G40" s="178">
        <f>ROUND(E40*F40,2)</f>
        <v>0</v>
      </c>
      <c r="H40" s="177"/>
      <c r="I40" s="178">
        <f>ROUND(E40*H40,2)</f>
        <v>0</v>
      </c>
      <c r="J40" s="177"/>
      <c r="K40" s="178">
        <f>ROUND(E40*J40,2)</f>
        <v>0</v>
      </c>
      <c r="L40" s="178">
        <v>21</v>
      </c>
      <c r="M40" s="178">
        <f>G40*(1+L40/100)</f>
        <v>0</v>
      </c>
      <c r="N40" s="176">
        <v>1.0000000000000001E-5</v>
      </c>
      <c r="O40" s="176">
        <f>ROUND(E40*N40,2)</f>
        <v>0</v>
      </c>
      <c r="P40" s="176">
        <v>0</v>
      </c>
      <c r="Q40" s="176">
        <f>ROUND(E40*P40,2)</f>
        <v>0</v>
      </c>
      <c r="R40" s="178" t="s">
        <v>393</v>
      </c>
      <c r="S40" s="178" t="s">
        <v>266</v>
      </c>
      <c r="T40" s="179" t="s">
        <v>266</v>
      </c>
      <c r="U40" s="157">
        <v>9.7000000000000003E-2</v>
      </c>
      <c r="V40" s="157">
        <f>ROUND(E40*U40,2)</f>
        <v>5.82</v>
      </c>
      <c r="W40" s="157"/>
      <c r="X40" s="157" t="s">
        <v>312</v>
      </c>
      <c r="Y40" s="157" t="s">
        <v>269</v>
      </c>
      <c r="Z40" s="146"/>
      <c r="AA40" s="146"/>
      <c r="AB40" s="146"/>
      <c r="AC40" s="146"/>
      <c r="AD40" s="146"/>
      <c r="AE40" s="146"/>
      <c r="AF40" s="146"/>
      <c r="AG40" s="146" t="s">
        <v>1231</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2">
      <c r="A41" s="153"/>
      <c r="B41" s="154"/>
      <c r="C41" s="293" t="s">
        <v>1947</v>
      </c>
      <c r="D41" s="294"/>
      <c r="E41" s="294"/>
      <c r="F41" s="294"/>
      <c r="G41" s="294"/>
      <c r="H41" s="157"/>
      <c r="I41" s="157"/>
      <c r="J41" s="157"/>
      <c r="K41" s="157"/>
      <c r="L41" s="157"/>
      <c r="M41" s="157"/>
      <c r="N41" s="156"/>
      <c r="O41" s="156"/>
      <c r="P41" s="156"/>
      <c r="Q41" s="156"/>
      <c r="R41" s="157"/>
      <c r="S41" s="157"/>
      <c r="T41" s="157"/>
      <c r="U41" s="157"/>
      <c r="V41" s="157"/>
      <c r="W41" s="157"/>
      <c r="X41" s="157"/>
      <c r="Y41" s="157"/>
      <c r="Z41" s="146"/>
      <c r="AA41" s="146"/>
      <c r="AB41" s="146"/>
      <c r="AC41" s="146"/>
      <c r="AD41" s="146"/>
      <c r="AE41" s="146"/>
      <c r="AF41" s="146"/>
      <c r="AG41" s="146" t="s">
        <v>315</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1">
      <c r="A42" s="173">
        <v>21</v>
      </c>
      <c r="B42" s="174" t="s">
        <v>1952</v>
      </c>
      <c r="C42" s="190" t="s">
        <v>1953</v>
      </c>
      <c r="D42" s="175" t="s">
        <v>392</v>
      </c>
      <c r="E42" s="176">
        <v>109.5</v>
      </c>
      <c r="F42" s="177"/>
      <c r="G42" s="178">
        <f>ROUND(E42*F42,2)</f>
        <v>0</v>
      </c>
      <c r="H42" s="177"/>
      <c r="I42" s="178">
        <f>ROUND(E42*H42,2)</f>
        <v>0</v>
      </c>
      <c r="J42" s="177"/>
      <c r="K42" s="178">
        <f>ROUND(E42*J42,2)</f>
        <v>0</v>
      </c>
      <c r="L42" s="178">
        <v>21</v>
      </c>
      <c r="M42" s="178">
        <f>G42*(1+L42/100)</f>
        <v>0</v>
      </c>
      <c r="N42" s="176">
        <v>0</v>
      </c>
      <c r="O42" s="176">
        <f>ROUND(E42*N42,2)</f>
        <v>0</v>
      </c>
      <c r="P42" s="176">
        <v>0</v>
      </c>
      <c r="Q42" s="176">
        <f>ROUND(E42*P42,2)</f>
        <v>0</v>
      </c>
      <c r="R42" s="178" t="s">
        <v>393</v>
      </c>
      <c r="S42" s="178" t="s">
        <v>266</v>
      </c>
      <c r="T42" s="179" t="s">
        <v>266</v>
      </c>
      <c r="U42" s="157">
        <v>6.6000000000000003E-2</v>
      </c>
      <c r="V42" s="157">
        <f>ROUND(E42*U42,2)</f>
        <v>7.23</v>
      </c>
      <c r="W42" s="157"/>
      <c r="X42" s="157" t="s">
        <v>312</v>
      </c>
      <c r="Y42" s="157" t="s">
        <v>269</v>
      </c>
      <c r="Z42" s="146"/>
      <c r="AA42" s="146"/>
      <c r="AB42" s="146"/>
      <c r="AC42" s="146"/>
      <c r="AD42" s="146"/>
      <c r="AE42" s="146"/>
      <c r="AF42" s="146"/>
      <c r="AG42" s="146" t="s">
        <v>1231</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2">
      <c r="A43" s="153"/>
      <c r="B43" s="154"/>
      <c r="C43" s="293" t="s">
        <v>1954</v>
      </c>
      <c r="D43" s="294"/>
      <c r="E43" s="294"/>
      <c r="F43" s="294"/>
      <c r="G43" s="294"/>
      <c r="H43" s="157"/>
      <c r="I43" s="157"/>
      <c r="J43" s="157"/>
      <c r="K43" s="157"/>
      <c r="L43" s="157"/>
      <c r="M43" s="157"/>
      <c r="N43" s="156"/>
      <c r="O43" s="156"/>
      <c r="P43" s="156"/>
      <c r="Q43" s="156"/>
      <c r="R43" s="157"/>
      <c r="S43" s="157"/>
      <c r="T43" s="157"/>
      <c r="U43" s="157"/>
      <c r="V43" s="157"/>
      <c r="W43" s="157"/>
      <c r="X43" s="157"/>
      <c r="Y43" s="157"/>
      <c r="Z43" s="146"/>
      <c r="AA43" s="146"/>
      <c r="AB43" s="146"/>
      <c r="AC43" s="146"/>
      <c r="AD43" s="146"/>
      <c r="AE43" s="146"/>
      <c r="AF43" s="146"/>
      <c r="AG43" s="146" t="s">
        <v>315</v>
      </c>
      <c r="AH43" s="146"/>
      <c r="AI43" s="146"/>
      <c r="AJ43" s="146"/>
      <c r="AK43" s="146"/>
      <c r="AL43" s="146"/>
      <c r="AM43" s="146"/>
      <c r="AN43" s="146"/>
      <c r="AO43" s="146"/>
      <c r="AP43" s="146"/>
      <c r="AQ43" s="146"/>
      <c r="AR43" s="146"/>
      <c r="AS43" s="146"/>
      <c r="AT43" s="146"/>
      <c r="AU43" s="146"/>
      <c r="AV43" s="146"/>
      <c r="AW43" s="146"/>
      <c r="AX43" s="146"/>
      <c r="AY43" s="146"/>
      <c r="AZ43" s="146"/>
      <c r="BA43" s="187" t="str">
        <f>C43</f>
        <v>přísun, montáže, demontáže a odsunu zkoušecího čerpadla, napuštění tlakovou vodou a dodání vody pro tlakovou zkoušku,</v>
      </c>
      <c r="BB43" s="146"/>
      <c r="BC43" s="146"/>
      <c r="BD43" s="146"/>
      <c r="BE43" s="146"/>
      <c r="BF43" s="146"/>
      <c r="BG43" s="146"/>
      <c r="BH43" s="146"/>
    </row>
    <row r="44" spans="1:60" outlineLevel="1">
      <c r="A44" s="180">
        <v>22</v>
      </c>
      <c r="B44" s="181" t="s">
        <v>1955</v>
      </c>
      <c r="C44" s="189" t="s">
        <v>1956</v>
      </c>
      <c r="D44" s="182" t="s">
        <v>392</v>
      </c>
      <c r="E44" s="183">
        <v>1.65</v>
      </c>
      <c r="F44" s="184"/>
      <c r="G44" s="185">
        <f t="shared" ref="G44:G51" si="0">ROUND(E44*F44,2)</f>
        <v>0</v>
      </c>
      <c r="H44" s="184"/>
      <c r="I44" s="185">
        <f t="shared" ref="I44:I51" si="1">ROUND(E44*H44,2)</f>
        <v>0</v>
      </c>
      <c r="J44" s="184"/>
      <c r="K44" s="185">
        <f t="shared" ref="K44:K51" si="2">ROUND(E44*J44,2)</f>
        <v>0</v>
      </c>
      <c r="L44" s="185">
        <v>21</v>
      </c>
      <c r="M44" s="185">
        <f t="shared" ref="M44:M51" si="3">G44*(1+L44/100)</f>
        <v>0</v>
      </c>
      <c r="N44" s="183">
        <v>1.5900000000000001E-3</v>
      </c>
      <c r="O44" s="183">
        <f t="shared" ref="O44:O51" si="4">ROUND(E44*N44,2)</f>
        <v>0</v>
      </c>
      <c r="P44" s="183">
        <v>0</v>
      </c>
      <c r="Q44" s="183">
        <f t="shared" ref="Q44:Q51" si="5">ROUND(E44*P44,2)</f>
        <v>0</v>
      </c>
      <c r="R44" s="185"/>
      <c r="S44" s="185" t="s">
        <v>481</v>
      </c>
      <c r="T44" s="186" t="s">
        <v>497</v>
      </c>
      <c r="U44" s="157">
        <v>0</v>
      </c>
      <c r="V44" s="157">
        <f t="shared" ref="V44:V51" si="6">ROUND(E44*U44,2)</f>
        <v>0</v>
      </c>
      <c r="W44" s="157"/>
      <c r="X44" s="157" t="s">
        <v>312</v>
      </c>
      <c r="Y44" s="157" t="s">
        <v>269</v>
      </c>
      <c r="Z44" s="146"/>
      <c r="AA44" s="146"/>
      <c r="AB44" s="146"/>
      <c r="AC44" s="146"/>
      <c r="AD44" s="146"/>
      <c r="AE44" s="146"/>
      <c r="AF44" s="146"/>
      <c r="AG44" s="146" t="s">
        <v>1231</v>
      </c>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1">
      <c r="A45" s="180">
        <v>23</v>
      </c>
      <c r="B45" s="181" t="s">
        <v>1957</v>
      </c>
      <c r="C45" s="189" t="s">
        <v>1958</v>
      </c>
      <c r="D45" s="182" t="s">
        <v>392</v>
      </c>
      <c r="E45" s="183">
        <v>30.8</v>
      </c>
      <c r="F45" s="184"/>
      <c r="G45" s="185">
        <f t="shared" si="0"/>
        <v>0</v>
      </c>
      <c r="H45" s="184"/>
      <c r="I45" s="185">
        <f t="shared" si="1"/>
        <v>0</v>
      </c>
      <c r="J45" s="184"/>
      <c r="K45" s="185">
        <f t="shared" si="2"/>
        <v>0</v>
      </c>
      <c r="L45" s="185">
        <v>21</v>
      </c>
      <c r="M45" s="185">
        <f t="shared" si="3"/>
        <v>0</v>
      </c>
      <c r="N45" s="183">
        <v>2.0600000000000002E-3</v>
      </c>
      <c r="O45" s="183">
        <f t="shared" si="4"/>
        <v>0.06</v>
      </c>
      <c r="P45" s="183">
        <v>0</v>
      </c>
      <c r="Q45" s="183">
        <f t="shared" si="5"/>
        <v>0</v>
      </c>
      <c r="R45" s="185"/>
      <c r="S45" s="185" t="s">
        <v>481</v>
      </c>
      <c r="T45" s="186" t="s">
        <v>497</v>
      </c>
      <c r="U45" s="157">
        <v>0</v>
      </c>
      <c r="V45" s="157">
        <f t="shared" si="6"/>
        <v>0</v>
      </c>
      <c r="W45" s="157"/>
      <c r="X45" s="157" t="s">
        <v>312</v>
      </c>
      <c r="Y45" s="157" t="s">
        <v>269</v>
      </c>
      <c r="Z45" s="146"/>
      <c r="AA45" s="146"/>
      <c r="AB45" s="146"/>
      <c r="AC45" s="146"/>
      <c r="AD45" s="146"/>
      <c r="AE45" s="146"/>
      <c r="AF45" s="146"/>
      <c r="AG45" s="146" t="s">
        <v>1231</v>
      </c>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1">
      <c r="A46" s="180">
        <v>24</v>
      </c>
      <c r="B46" s="181" t="s">
        <v>1959</v>
      </c>
      <c r="C46" s="189" t="s">
        <v>1960</v>
      </c>
      <c r="D46" s="182" t="s">
        <v>392</v>
      </c>
      <c r="E46" s="183">
        <v>8.8000000000000007</v>
      </c>
      <c r="F46" s="184"/>
      <c r="G46" s="185">
        <f t="shared" si="0"/>
        <v>0</v>
      </c>
      <c r="H46" s="184"/>
      <c r="I46" s="185">
        <f t="shared" si="1"/>
        <v>0</v>
      </c>
      <c r="J46" s="184"/>
      <c r="K46" s="185">
        <f t="shared" si="2"/>
        <v>0</v>
      </c>
      <c r="L46" s="185">
        <v>21</v>
      </c>
      <c r="M46" s="185">
        <f t="shared" si="3"/>
        <v>0</v>
      </c>
      <c r="N46" s="183">
        <v>4.8199999999999996E-3</v>
      </c>
      <c r="O46" s="183">
        <f t="shared" si="4"/>
        <v>0.04</v>
      </c>
      <c r="P46" s="183">
        <v>0</v>
      </c>
      <c r="Q46" s="183">
        <f t="shared" si="5"/>
        <v>0</v>
      </c>
      <c r="R46" s="185"/>
      <c r="S46" s="185" t="s">
        <v>481</v>
      </c>
      <c r="T46" s="186" t="s">
        <v>497</v>
      </c>
      <c r="U46" s="157">
        <v>0</v>
      </c>
      <c r="V46" s="157">
        <f t="shared" si="6"/>
        <v>0</v>
      </c>
      <c r="W46" s="157"/>
      <c r="X46" s="157" t="s">
        <v>312</v>
      </c>
      <c r="Y46" s="157" t="s">
        <v>269</v>
      </c>
      <c r="Z46" s="146"/>
      <c r="AA46" s="146"/>
      <c r="AB46" s="146"/>
      <c r="AC46" s="146"/>
      <c r="AD46" s="146"/>
      <c r="AE46" s="146"/>
      <c r="AF46" s="146"/>
      <c r="AG46" s="146" t="s">
        <v>1231</v>
      </c>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outlineLevel="1">
      <c r="A47" s="180">
        <v>25</v>
      </c>
      <c r="B47" s="181" t="s">
        <v>1961</v>
      </c>
      <c r="C47" s="189" t="s">
        <v>1962</v>
      </c>
      <c r="D47" s="182" t="s">
        <v>392</v>
      </c>
      <c r="E47" s="183">
        <v>66</v>
      </c>
      <c r="F47" s="184"/>
      <c r="G47" s="185">
        <f t="shared" si="0"/>
        <v>0</v>
      </c>
      <c r="H47" s="184"/>
      <c r="I47" s="185">
        <f t="shared" si="1"/>
        <v>0</v>
      </c>
      <c r="J47" s="184"/>
      <c r="K47" s="185">
        <f t="shared" si="2"/>
        <v>0</v>
      </c>
      <c r="L47" s="185">
        <v>21</v>
      </c>
      <c r="M47" s="185">
        <f t="shared" si="3"/>
        <v>0</v>
      </c>
      <c r="N47" s="183">
        <v>7.2399999999999999E-3</v>
      </c>
      <c r="O47" s="183">
        <f t="shared" si="4"/>
        <v>0.48</v>
      </c>
      <c r="P47" s="183">
        <v>0</v>
      </c>
      <c r="Q47" s="183">
        <f t="shared" si="5"/>
        <v>0</v>
      </c>
      <c r="R47" s="185"/>
      <c r="S47" s="185" t="s">
        <v>481</v>
      </c>
      <c r="T47" s="186" t="s">
        <v>497</v>
      </c>
      <c r="U47" s="157">
        <v>0</v>
      </c>
      <c r="V47" s="157">
        <f t="shared" si="6"/>
        <v>0</v>
      </c>
      <c r="W47" s="157"/>
      <c r="X47" s="157" t="s">
        <v>312</v>
      </c>
      <c r="Y47" s="157" t="s">
        <v>269</v>
      </c>
      <c r="Z47" s="146"/>
      <c r="AA47" s="146"/>
      <c r="AB47" s="146"/>
      <c r="AC47" s="146"/>
      <c r="AD47" s="146"/>
      <c r="AE47" s="146"/>
      <c r="AF47" s="146"/>
      <c r="AG47" s="146" t="s">
        <v>1231</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outlineLevel="1">
      <c r="A48" s="180">
        <v>26</v>
      </c>
      <c r="B48" s="181" t="s">
        <v>1929</v>
      </c>
      <c r="C48" s="189" t="s">
        <v>1963</v>
      </c>
      <c r="D48" s="182" t="s">
        <v>1964</v>
      </c>
      <c r="E48" s="183">
        <v>3</v>
      </c>
      <c r="F48" s="184"/>
      <c r="G48" s="185">
        <f t="shared" si="0"/>
        <v>0</v>
      </c>
      <c r="H48" s="184"/>
      <c r="I48" s="185">
        <f t="shared" si="1"/>
        <v>0</v>
      </c>
      <c r="J48" s="184"/>
      <c r="K48" s="185">
        <f t="shared" si="2"/>
        <v>0</v>
      </c>
      <c r="L48" s="185">
        <v>21</v>
      </c>
      <c r="M48" s="185">
        <f t="shared" si="3"/>
        <v>0</v>
      </c>
      <c r="N48" s="183">
        <v>4.0000000000000001E-3</v>
      </c>
      <c r="O48" s="183">
        <f t="shared" si="4"/>
        <v>0.01</v>
      </c>
      <c r="P48" s="183">
        <v>0</v>
      </c>
      <c r="Q48" s="183">
        <f t="shared" si="5"/>
        <v>0</v>
      </c>
      <c r="R48" s="185"/>
      <c r="S48" s="185" t="s">
        <v>481</v>
      </c>
      <c r="T48" s="186" t="s">
        <v>267</v>
      </c>
      <c r="U48" s="157">
        <v>0</v>
      </c>
      <c r="V48" s="157">
        <f t="shared" si="6"/>
        <v>0</v>
      </c>
      <c r="W48" s="157"/>
      <c r="X48" s="157" t="s">
        <v>1965</v>
      </c>
      <c r="Y48" s="157" t="s">
        <v>269</v>
      </c>
      <c r="Z48" s="146"/>
      <c r="AA48" s="146"/>
      <c r="AB48" s="146"/>
      <c r="AC48" s="146"/>
      <c r="AD48" s="146"/>
      <c r="AE48" s="146"/>
      <c r="AF48" s="146"/>
      <c r="AG48" s="146" t="s">
        <v>1966</v>
      </c>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row>
    <row r="49" spans="1:60" outlineLevel="1">
      <c r="A49" s="180">
        <v>27</v>
      </c>
      <c r="B49" s="181" t="s">
        <v>1929</v>
      </c>
      <c r="C49" s="189" t="s">
        <v>1967</v>
      </c>
      <c r="D49" s="182" t="s">
        <v>1964</v>
      </c>
      <c r="E49" s="183">
        <v>9</v>
      </c>
      <c r="F49" s="184"/>
      <c r="G49" s="185">
        <f t="shared" si="0"/>
        <v>0</v>
      </c>
      <c r="H49" s="184"/>
      <c r="I49" s="185">
        <f t="shared" si="1"/>
        <v>0</v>
      </c>
      <c r="J49" s="184"/>
      <c r="K49" s="185">
        <f t="shared" si="2"/>
        <v>0</v>
      </c>
      <c r="L49" s="185">
        <v>21</v>
      </c>
      <c r="M49" s="185">
        <f t="shared" si="3"/>
        <v>0</v>
      </c>
      <c r="N49" s="183">
        <v>4.0000000000000001E-3</v>
      </c>
      <c r="O49" s="183">
        <f t="shared" si="4"/>
        <v>0.04</v>
      </c>
      <c r="P49" s="183">
        <v>0</v>
      </c>
      <c r="Q49" s="183">
        <f t="shared" si="5"/>
        <v>0</v>
      </c>
      <c r="R49" s="185"/>
      <c r="S49" s="185" t="s">
        <v>481</v>
      </c>
      <c r="T49" s="186" t="s">
        <v>267</v>
      </c>
      <c r="U49" s="157">
        <v>0</v>
      </c>
      <c r="V49" s="157">
        <f t="shared" si="6"/>
        <v>0</v>
      </c>
      <c r="W49" s="157"/>
      <c r="X49" s="157" t="s">
        <v>380</v>
      </c>
      <c r="Y49" s="157" t="s">
        <v>269</v>
      </c>
      <c r="Z49" s="146"/>
      <c r="AA49" s="146"/>
      <c r="AB49" s="146"/>
      <c r="AC49" s="146"/>
      <c r="AD49" s="146"/>
      <c r="AE49" s="146"/>
      <c r="AF49" s="146"/>
      <c r="AG49" s="146" t="s">
        <v>1968</v>
      </c>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1">
      <c r="A50" s="180">
        <v>28</v>
      </c>
      <c r="B50" s="181" t="s">
        <v>1929</v>
      </c>
      <c r="C50" s="189" t="s">
        <v>1969</v>
      </c>
      <c r="D50" s="182" t="s">
        <v>1964</v>
      </c>
      <c r="E50" s="183">
        <v>18</v>
      </c>
      <c r="F50" s="184"/>
      <c r="G50" s="185">
        <f t="shared" si="0"/>
        <v>0</v>
      </c>
      <c r="H50" s="184"/>
      <c r="I50" s="185">
        <f t="shared" si="1"/>
        <v>0</v>
      </c>
      <c r="J50" s="184"/>
      <c r="K50" s="185">
        <f t="shared" si="2"/>
        <v>0</v>
      </c>
      <c r="L50" s="185">
        <v>21</v>
      </c>
      <c r="M50" s="185">
        <f t="shared" si="3"/>
        <v>0</v>
      </c>
      <c r="N50" s="183">
        <v>0</v>
      </c>
      <c r="O50" s="183">
        <f t="shared" si="4"/>
        <v>0</v>
      </c>
      <c r="P50" s="183">
        <v>0</v>
      </c>
      <c r="Q50" s="183">
        <f t="shared" si="5"/>
        <v>0</v>
      </c>
      <c r="R50" s="185"/>
      <c r="S50" s="185" t="s">
        <v>481</v>
      </c>
      <c r="T50" s="186" t="s">
        <v>267</v>
      </c>
      <c r="U50" s="157">
        <v>0</v>
      </c>
      <c r="V50" s="157">
        <f t="shared" si="6"/>
        <v>0</v>
      </c>
      <c r="W50" s="157"/>
      <c r="X50" s="157" t="s">
        <v>1965</v>
      </c>
      <c r="Y50" s="157" t="s">
        <v>269</v>
      </c>
      <c r="Z50" s="146"/>
      <c r="AA50" s="146"/>
      <c r="AB50" s="146"/>
      <c r="AC50" s="146"/>
      <c r="AD50" s="146"/>
      <c r="AE50" s="146"/>
      <c r="AF50" s="146"/>
      <c r="AG50" s="146" t="s">
        <v>1970</v>
      </c>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outlineLevel="1">
      <c r="A51" s="180">
        <v>29</v>
      </c>
      <c r="B51" s="181" t="s">
        <v>1929</v>
      </c>
      <c r="C51" s="189" t="s">
        <v>1971</v>
      </c>
      <c r="D51" s="182" t="s">
        <v>1964</v>
      </c>
      <c r="E51" s="183">
        <v>12</v>
      </c>
      <c r="F51" s="184"/>
      <c r="G51" s="185">
        <f t="shared" si="0"/>
        <v>0</v>
      </c>
      <c r="H51" s="184"/>
      <c r="I51" s="185">
        <f t="shared" si="1"/>
        <v>0</v>
      </c>
      <c r="J51" s="184"/>
      <c r="K51" s="185">
        <f t="shared" si="2"/>
        <v>0</v>
      </c>
      <c r="L51" s="185">
        <v>21</v>
      </c>
      <c r="M51" s="185">
        <f t="shared" si="3"/>
        <v>0</v>
      </c>
      <c r="N51" s="183">
        <v>0</v>
      </c>
      <c r="O51" s="183">
        <f t="shared" si="4"/>
        <v>0</v>
      </c>
      <c r="P51" s="183">
        <v>0</v>
      </c>
      <c r="Q51" s="183">
        <f t="shared" si="5"/>
        <v>0</v>
      </c>
      <c r="R51" s="185"/>
      <c r="S51" s="185" t="s">
        <v>481</v>
      </c>
      <c r="T51" s="186" t="s">
        <v>267</v>
      </c>
      <c r="U51" s="157">
        <v>0</v>
      </c>
      <c r="V51" s="157">
        <f t="shared" si="6"/>
        <v>0</v>
      </c>
      <c r="W51" s="157"/>
      <c r="X51" s="157" t="s">
        <v>1965</v>
      </c>
      <c r="Y51" s="157" t="s">
        <v>269</v>
      </c>
      <c r="Z51" s="146"/>
      <c r="AA51" s="146"/>
      <c r="AB51" s="146"/>
      <c r="AC51" s="146"/>
      <c r="AD51" s="146"/>
      <c r="AE51" s="146"/>
      <c r="AF51" s="146"/>
      <c r="AG51" s="146" t="s">
        <v>1970</v>
      </c>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c r="A52" s="163" t="s">
        <v>261</v>
      </c>
      <c r="B52" s="164" t="s">
        <v>135</v>
      </c>
      <c r="C52" s="188" t="s">
        <v>136</v>
      </c>
      <c r="D52" s="165"/>
      <c r="E52" s="166"/>
      <c r="F52" s="167"/>
      <c r="G52" s="167">
        <f>SUMIF(AG53:AG54,"&lt;&gt;NOR",G53:G54)</f>
        <v>0</v>
      </c>
      <c r="H52" s="167"/>
      <c r="I52" s="167">
        <f>SUM(I53:I54)</f>
        <v>0</v>
      </c>
      <c r="J52" s="167"/>
      <c r="K52" s="167">
        <f>SUM(K53:K54)</f>
        <v>0</v>
      </c>
      <c r="L52" s="167"/>
      <c r="M52" s="167">
        <f>SUM(M53:M54)</f>
        <v>0</v>
      </c>
      <c r="N52" s="166"/>
      <c r="O52" s="166">
        <f>SUM(O53:O54)</f>
        <v>0</v>
      </c>
      <c r="P52" s="166"/>
      <c r="Q52" s="166">
        <f>SUM(Q53:Q54)</f>
        <v>0</v>
      </c>
      <c r="R52" s="167"/>
      <c r="S52" s="167"/>
      <c r="T52" s="168"/>
      <c r="U52" s="162"/>
      <c r="V52" s="162">
        <f>SUM(V53:V54)</f>
        <v>0</v>
      </c>
      <c r="W52" s="162"/>
      <c r="X52" s="162"/>
      <c r="Y52" s="162"/>
      <c r="AG52" t="s">
        <v>262</v>
      </c>
    </row>
    <row r="53" spans="1:60" outlineLevel="1">
      <c r="A53" s="180">
        <v>30</v>
      </c>
      <c r="B53" s="181" t="s">
        <v>1929</v>
      </c>
      <c r="C53" s="189" t="s">
        <v>1972</v>
      </c>
      <c r="D53" s="182" t="s">
        <v>682</v>
      </c>
      <c r="E53" s="183">
        <v>4</v>
      </c>
      <c r="F53" s="184"/>
      <c r="G53" s="185">
        <f>ROUND(E53*F53,2)</f>
        <v>0</v>
      </c>
      <c r="H53" s="184"/>
      <c r="I53" s="185">
        <f>ROUND(E53*H53,2)</f>
        <v>0</v>
      </c>
      <c r="J53" s="184"/>
      <c r="K53" s="185">
        <f>ROUND(E53*J53,2)</f>
        <v>0</v>
      </c>
      <c r="L53" s="185">
        <v>21</v>
      </c>
      <c r="M53" s="185">
        <f>G53*(1+L53/100)</f>
        <v>0</v>
      </c>
      <c r="N53" s="183">
        <v>0</v>
      </c>
      <c r="O53" s="183">
        <f>ROUND(E53*N53,2)</f>
        <v>0</v>
      </c>
      <c r="P53" s="183">
        <v>0</v>
      </c>
      <c r="Q53" s="183">
        <f>ROUND(E53*P53,2)</f>
        <v>0</v>
      </c>
      <c r="R53" s="185"/>
      <c r="S53" s="185" t="s">
        <v>481</v>
      </c>
      <c r="T53" s="186" t="s">
        <v>267</v>
      </c>
      <c r="U53" s="157">
        <v>0</v>
      </c>
      <c r="V53" s="157">
        <f>ROUND(E53*U53,2)</f>
        <v>0</v>
      </c>
      <c r="W53" s="157"/>
      <c r="X53" s="157" t="s">
        <v>1965</v>
      </c>
      <c r="Y53" s="157" t="s">
        <v>269</v>
      </c>
      <c r="Z53" s="146"/>
      <c r="AA53" s="146"/>
      <c r="AB53" s="146"/>
      <c r="AC53" s="146"/>
      <c r="AD53" s="146"/>
      <c r="AE53" s="146"/>
      <c r="AF53" s="146"/>
      <c r="AG53" s="146" t="s">
        <v>1970</v>
      </c>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outlineLevel="1">
      <c r="A54" s="180">
        <v>31</v>
      </c>
      <c r="B54" s="181" t="s">
        <v>1929</v>
      </c>
      <c r="C54" s="189" t="s">
        <v>1973</v>
      </c>
      <c r="D54" s="182" t="s">
        <v>682</v>
      </c>
      <c r="E54" s="183">
        <v>1</v>
      </c>
      <c r="F54" s="184"/>
      <c r="G54" s="185">
        <f>ROUND(E54*F54,2)</f>
        <v>0</v>
      </c>
      <c r="H54" s="184"/>
      <c r="I54" s="185">
        <f>ROUND(E54*H54,2)</f>
        <v>0</v>
      </c>
      <c r="J54" s="184"/>
      <c r="K54" s="185">
        <f>ROUND(E54*J54,2)</f>
        <v>0</v>
      </c>
      <c r="L54" s="185">
        <v>21</v>
      </c>
      <c r="M54" s="185">
        <f>G54*(1+L54/100)</f>
        <v>0</v>
      </c>
      <c r="N54" s="183">
        <v>0</v>
      </c>
      <c r="O54" s="183">
        <f>ROUND(E54*N54,2)</f>
        <v>0</v>
      </c>
      <c r="P54" s="183">
        <v>0</v>
      </c>
      <c r="Q54" s="183">
        <f>ROUND(E54*P54,2)</f>
        <v>0</v>
      </c>
      <c r="R54" s="185"/>
      <c r="S54" s="185" t="s">
        <v>481</v>
      </c>
      <c r="T54" s="186" t="s">
        <v>267</v>
      </c>
      <c r="U54" s="157">
        <v>0</v>
      </c>
      <c r="V54" s="157">
        <f>ROUND(E54*U54,2)</f>
        <v>0</v>
      </c>
      <c r="W54" s="157"/>
      <c r="X54" s="157" t="s">
        <v>1965</v>
      </c>
      <c r="Y54" s="157" t="s">
        <v>269</v>
      </c>
      <c r="Z54" s="146"/>
      <c r="AA54" s="146"/>
      <c r="AB54" s="146"/>
      <c r="AC54" s="146"/>
      <c r="AD54" s="146"/>
      <c r="AE54" s="146"/>
      <c r="AF54" s="146"/>
      <c r="AG54" s="146" t="s">
        <v>1970</v>
      </c>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row>
    <row r="55" spans="1:60">
      <c r="A55" s="163" t="s">
        <v>261</v>
      </c>
      <c r="B55" s="164" t="s">
        <v>166</v>
      </c>
      <c r="C55" s="188" t="s">
        <v>167</v>
      </c>
      <c r="D55" s="165"/>
      <c r="E55" s="166"/>
      <c r="F55" s="167"/>
      <c r="G55" s="167">
        <f>SUMIF(AG56:AG56,"&lt;&gt;NOR",G56:G56)</f>
        <v>0</v>
      </c>
      <c r="H55" s="167"/>
      <c r="I55" s="167">
        <f>SUM(I56:I56)</f>
        <v>0</v>
      </c>
      <c r="J55" s="167"/>
      <c r="K55" s="167">
        <f>SUM(K56:K56)</f>
        <v>0</v>
      </c>
      <c r="L55" s="167"/>
      <c r="M55" s="167">
        <f>SUM(M56:M56)</f>
        <v>0</v>
      </c>
      <c r="N55" s="166"/>
      <c r="O55" s="166">
        <f>SUM(O56:O56)</f>
        <v>0</v>
      </c>
      <c r="P55" s="166"/>
      <c r="Q55" s="166">
        <f>SUM(Q56:Q56)</f>
        <v>0</v>
      </c>
      <c r="R55" s="167"/>
      <c r="S55" s="167"/>
      <c r="T55" s="168"/>
      <c r="U55" s="162"/>
      <c r="V55" s="162">
        <f>SUM(V56:V56)</f>
        <v>0</v>
      </c>
      <c r="W55" s="162"/>
      <c r="X55" s="162"/>
      <c r="Y55" s="162"/>
      <c r="AG55" t="s">
        <v>262</v>
      </c>
    </row>
    <row r="56" spans="1:60" outlineLevel="1">
      <c r="A56" s="180">
        <v>32</v>
      </c>
      <c r="B56" s="181" t="s">
        <v>1929</v>
      </c>
      <c r="C56" s="189" t="s">
        <v>1974</v>
      </c>
      <c r="D56" s="182" t="s">
        <v>1975</v>
      </c>
      <c r="E56" s="183">
        <v>6</v>
      </c>
      <c r="F56" s="184"/>
      <c r="G56" s="185">
        <f>ROUND(E56*F56,2)</f>
        <v>0</v>
      </c>
      <c r="H56" s="184"/>
      <c r="I56" s="185">
        <f>ROUND(E56*H56,2)</f>
        <v>0</v>
      </c>
      <c r="J56" s="184"/>
      <c r="K56" s="185">
        <f>ROUND(E56*J56,2)</f>
        <v>0</v>
      </c>
      <c r="L56" s="185">
        <v>21</v>
      </c>
      <c r="M56" s="185">
        <f>G56*(1+L56/100)</f>
        <v>0</v>
      </c>
      <c r="N56" s="183">
        <v>0</v>
      </c>
      <c r="O56" s="183">
        <f>ROUND(E56*N56,2)</f>
        <v>0</v>
      </c>
      <c r="P56" s="183">
        <v>0</v>
      </c>
      <c r="Q56" s="183">
        <f>ROUND(E56*P56,2)</f>
        <v>0</v>
      </c>
      <c r="R56" s="185"/>
      <c r="S56" s="185" t="s">
        <v>481</v>
      </c>
      <c r="T56" s="186" t="s">
        <v>267</v>
      </c>
      <c r="U56" s="157">
        <v>0</v>
      </c>
      <c r="V56" s="157">
        <f>ROUND(E56*U56,2)</f>
        <v>0</v>
      </c>
      <c r="W56" s="157"/>
      <c r="X56" s="157" t="s">
        <v>1965</v>
      </c>
      <c r="Y56" s="157" t="s">
        <v>269</v>
      </c>
      <c r="Z56" s="146"/>
      <c r="AA56" s="146"/>
      <c r="AB56" s="146"/>
      <c r="AC56" s="146"/>
      <c r="AD56" s="146"/>
      <c r="AE56" s="146"/>
      <c r="AF56" s="146"/>
      <c r="AG56" s="146" t="s">
        <v>1970</v>
      </c>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c r="A57" s="163" t="s">
        <v>261</v>
      </c>
      <c r="B57" s="164" t="s">
        <v>174</v>
      </c>
      <c r="C57" s="188" t="s">
        <v>175</v>
      </c>
      <c r="D57" s="165"/>
      <c r="E57" s="166"/>
      <c r="F57" s="167"/>
      <c r="G57" s="167">
        <f>SUMIF(AG58:AG59,"&lt;&gt;NOR",G58:G59)</f>
        <v>0</v>
      </c>
      <c r="H57" s="167"/>
      <c r="I57" s="167">
        <f>SUM(I58:I59)</f>
        <v>0</v>
      </c>
      <c r="J57" s="167"/>
      <c r="K57" s="167">
        <f>SUM(K58:K59)</f>
        <v>0</v>
      </c>
      <c r="L57" s="167"/>
      <c r="M57" s="167">
        <f>SUM(M58:M59)</f>
        <v>0</v>
      </c>
      <c r="N57" s="166"/>
      <c r="O57" s="166">
        <f>SUM(O58:O59)</f>
        <v>0</v>
      </c>
      <c r="P57" s="166"/>
      <c r="Q57" s="166">
        <f>SUM(Q58:Q59)</f>
        <v>0</v>
      </c>
      <c r="R57" s="167"/>
      <c r="S57" s="167"/>
      <c r="T57" s="168"/>
      <c r="U57" s="162"/>
      <c r="V57" s="162">
        <f>SUM(V58:V59)</f>
        <v>19.940000000000001</v>
      </c>
      <c r="W57" s="162"/>
      <c r="X57" s="162"/>
      <c r="Y57" s="162"/>
      <c r="AG57" t="s">
        <v>262</v>
      </c>
    </row>
    <row r="58" spans="1:60" ht="22.5" outlineLevel="1">
      <c r="A58" s="173">
        <v>33</v>
      </c>
      <c r="B58" s="174" t="s">
        <v>1976</v>
      </c>
      <c r="C58" s="190" t="s">
        <v>1977</v>
      </c>
      <c r="D58" s="175" t="s">
        <v>375</v>
      </c>
      <c r="E58" s="176">
        <v>94.262410000000003</v>
      </c>
      <c r="F58" s="177"/>
      <c r="G58" s="178">
        <f>ROUND(E58*F58,2)</f>
        <v>0</v>
      </c>
      <c r="H58" s="177"/>
      <c r="I58" s="178">
        <f>ROUND(E58*H58,2)</f>
        <v>0</v>
      </c>
      <c r="J58" s="177"/>
      <c r="K58" s="178">
        <f>ROUND(E58*J58,2)</f>
        <v>0</v>
      </c>
      <c r="L58" s="178">
        <v>21</v>
      </c>
      <c r="M58" s="178">
        <f>G58*(1+L58/100)</f>
        <v>0</v>
      </c>
      <c r="N58" s="176">
        <v>0</v>
      </c>
      <c r="O58" s="176">
        <f>ROUND(E58*N58,2)</f>
        <v>0</v>
      </c>
      <c r="P58" s="176">
        <v>0</v>
      </c>
      <c r="Q58" s="176">
        <f>ROUND(E58*P58,2)</f>
        <v>0</v>
      </c>
      <c r="R58" s="178" t="s">
        <v>393</v>
      </c>
      <c r="S58" s="178" t="s">
        <v>266</v>
      </c>
      <c r="T58" s="179" t="s">
        <v>266</v>
      </c>
      <c r="U58" s="157">
        <v>0.21149999999999999</v>
      </c>
      <c r="V58" s="157">
        <f>ROUND(E58*U58,2)</f>
        <v>19.940000000000001</v>
      </c>
      <c r="W58" s="157"/>
      <c r="X58" s="157" t="s">
        <v>312</v>
      </c>
      <c r="Y58" s="157" t="s">
        <v>269</v>
      </c>
      <c r="Z58" s="146"/>
      <c r="AA58" s="146"/>
      <c r="AB58" s="146"/>
      <c r="AC58" s="146"/>
      <c r="AD58" s="146"/>
      <c r="AE58" s="146"/>
      <c r="AF58" s="146"/>
      <c r="AG58" s="146" t="s">
        <v>1231</v>
      </c>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row>
    <row r="59" spans="1:60" outlineLevel="2">
      <c r="A59" s="153"/>
      <c r="B59" s="154"/>
      <c r="C59" s="293" t="s">
        <v>1978</v>
      </c>
      <c r="D59" s="294"/>
      <c r="E59" s="294"/>
      <c r="F59" s="294"/>
      <c r="G59" s="294"/>
      <c r="H59" s="157"/>
      <c r="I59" s="157"/>
      <c r="J59" s="157"/>
      <c r="K59" s="157"/>
      <c r="L59" s="157"/>
      <c r="M59" s="157"/>
      <c r="N59" s="156"/>
      <c r="O59" s="156"/>
      <c r="P59" s="156"/>
      <c r="Q59" s="156"/>
      <c r="R59" s="157"/>
      <c r="S59" s="157"/>
      <c r="T59" s="157"/>
      <c r="U59" s="157"/>
      <c r="V59" s="157"/>
      <c r="W59" s="157"/>
      <c r="X59" s="157"/>
      <c r="Y59" s="157"/>
      <c r="Z59" s="146"/>
      <c r="AA59" s="146"/>
      <c r="AB59" s="146"/>
      <c r="AC59" s="146"/>
      <c r="AD59" s="146"/>
      <c r="AE59" s="146"/>
      <c r="AF59" s="146"/>
      <c r="AG59" s="146" t="s">
        <v>315</v>
      </c>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c r="A60" s="3"/>
      <c r="B60" s="4"/>
      <c r="C60" s="191"/>
      <c r="D60" s="6"/>
      <c r="E60" s="3"/>
      <c r="F60" s="3"/>
      <c r="G60" s="3"/>
      <c r="H60" s="3"/>
      <c r="I60" s="3"/>
      <c r="J60" s="3"/>
      <c r="K60" s="3"/>
      <c r="L60" s="3"/>
      <c r="M60" s="3"/>
      <c r="N60" s="3"/>
      <c r="O60" s="3"/>
      <c r="P60" s="3"/>
      <c r="Q60" s="3"/>
      <c r="R60" s="3"/>
      <c r="S60" s="3"/>
      <c r="T60" s="3"/>
      <c r="U60" s="3"/>
      <c r="V60" s="3"/>
      <c r="W60" s="3"/>
      <c r="X60" s="3"/>
      <c r="Y60" s="3"/>
      <c r="AE60">
        <v>15</v>
      </c>
      <c r="AF60">
        <v>21</v>
      </c>
      <c r="AG60" t="s">
        <v>247</v>
      </c>
    </row>
    <row r="61" spans="1:60">
      <c r="A61" s="149"/>
      <c r="B61" s="150" t="s">
        <v>29</v>
      </c>
      <c r="C61" s="192"/>
      <c r="D61" s="151"/>
      <c r="E61" s="152"/>
      <c r="F61" s="152"/>
      <c r="G61" s="172">
        <f>G8+G26+G31+G52+G55+G57</f>
        <v>0</v>
      </c>
      <c r="H61" s="3"/>
      <c r="I61" s="3"/>
      <c r="J61" s="3"/>
      <c r="K61" s="3"/>
      <c r="L61" s="3"/>
      <c r="M61" s="3"/>
      <c r="N61" s="3"/>
      <c r="O61" s="3"/>
      <c r="P61" s="3"/>
      <c r="Q61" s="3"/>
      <c r="R61" s="3"/>
      <c r="S61" s="3"/>
      <c r="T61" s="3"/>
      <c r="U61" s="3"/>
      <c r="V61" s="3"/>
      <c r="W61" s="3"/>
      <c r="X61" s="3"/>
      <c r="Y61" s="3"/>
      <c r="AE61">
        <f>SUMIF(L7:L59,AE60,G7:G59)</f>
        <v>0</v>
      </c>
      <c r="AF61">
        <f>SUMIF(L7:L59,AF60,G7:G59)</f>
        <v>0</v>
      </c>
      <c r="AG61" t="s">
        <v>304</v>
      </c>
    </row>
    <row r="62" spans="1:60">
      <c r="C62" s="193"/>
      <c r="D62" s="10"/>
      <c r="AG62" t="s">
        <v>306</v>
      </c>
    </row>
    <row r="63" spans="1:60">
      <c r="D63" s="10"/>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7">
    <mergeCell ref="C35:G35"/>
    <mergeCell ref="A1:G1"/>
    <mergeCell ref="C2:G2"/>
    <mergeCell ref="C3:G3"/>
    <mergeCell ref="C4:G4"/>
    <mergeCell ref="C10:G10"/>
    <mergeCell ref="C12:G12"/>
    <mergeCell ref="C14:G14"/>
    <mergeCell ref="C16:G16"/>
    <mergeCell ref="C20:G20"/>
    <mergeCell ref="C28:G28"/>
    <mergeCell ref="C33:G33"/>
    <mergeCell ref="C37:G37"/>
    <mergeCell ref="C39:G39"/>
    <mergeCell ref="C41:G41"/>
    <mergeCell ref="C43:G43"/>
    <mergeCell ref="C59:G59"/>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8" activePane="bottomLeft" state="frozen"/>
      <selection pane="bottomLeft" sqref="A1:G1"/>
    </sheetView>
  </sheetViews>
  <sheetFormatPr defaultRowHeight="12.75" outlineLevelRow="2"/>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75</v>
      </c>
      <c r="C3" s="285" t="s">
        <v>76</v>
      </c>
      <c r="D3" s="286"/>
      <c r="E3" s="286"/>
      <c r="F3" s="286"/>
      <c r="G3" s="287"/>
      <c r="AC3" s="119" t="s">
        <v>235</v>
      </c>
      <c r="AG3" t="s">
        <v>237</v>
      </c>
    </row>
    <row r="4" spans="1:60" ht="24.95" customHeight="1">
      <c r="A4" s="139" t="s">
        <v>9</v>
      </c>
      <c r="B4" s="140" t="s">
        <v>80</v>
      </c>
      <c r="C4" s="288" t="s">
        <v>81</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129</v>
      </c>
      <c r="C8" s="188" t="s">
        <v>130</v>
      </c>
      <c r="D8" s="165"/>
      <c r="E8" s="166"/>
      <c r="F8" s="167"/>
      <c r="G8" s="167">
        <f>SUMIF(AG9:AG25,"&lt;&gt;NOR",G9:G25)</f>
        <v>0</v>
      </c>
      <c r="H8" s="167"/>
      <c r="I8" s="167">
        <f>SUM(I9:I25)</f>
        <v>0</v>
      </c>
      <c r="J8" s="167"/>
      <c r="K8" s="167">
        <f>SUM(K9:K25)</f>
        <v>0</v>
      </c>
      <c r="L8" s="167"/>
      <c r="M8" s="167">
        <f>SUM(M9:M25)</f>
        <v>0</v>
      </c>
      <c r="N8" s="166"/>
      <c r="O8" s="166">
        <f>SUM(O9:O25)</f>
        <v>42.2</v>
      </c>
      <c r="P8" s="166"/>
      <c r="Q8" s="166">
        <f>SUM(Q9:Q25)</f>
        <v>0</v>
      </c>
      <c r="R8" s="167"/>
      <c r="S8" s="167"/>
      <c r="T8" s="168"/>
      <c r="U8" s="162"/>
      <c r="V8" s="162">
        <f>SUM(V9:V25)</f>
        <v>170.56</v>
      </c>
      <c r="W8" s="162"/>
      <c r="X8" s="162"/>
      <c r="Y8" s="162"/>
      <c r="AG8" t="s">
        <v>262</v>
      </c>
    </row>
    <row r="9" spans="1:60" outlineLevel="1">
      <c r="A9" s="173">
        <v>1</v>
      </c>
      <c r="B9" s="174" t="s">
        <v>1912</v>
      </c>
      <c r="C9" s="190" t="s">
        <v>1913</v>
      </c>
      <c r="D9" s="175" t="s">
        <v>310</v>
      </c>
      <c r="E9" s="176">
        <v>120</v>
      </c>
      <c r="F9" s="177"/>
      <c r="G9" s="178">
        <f>ROUND(E9*F9,2)</f>
        <v>0</v>
      </c>
      <c r="H9" s="177"/>
      <c r="I9" s="178">
        <f>ROUND(E9*H9,2)</f>
        <v>0</v>
      </c>
      <c r="J9" s="177"/>
      <c r="K9" s="178">
        <f>ROUND(E9*J9,2)</f>
        <v>0</v>
      </c>
      <c r="L9" s="178">
        <v>21</v>
      </c>
      <c r="M9" s="178">
        <f>G9*(1+L9/100)</f>
        <v>0</v>
      </c>
      <c r="N9" s="176">
        <v>0</v>
      </c>
      <c r="O9" s="176">
        <f>ROUND(E9*N9,2)</f>
        <v>0</v>
      </c>
      <c r="P9" s="176">
        <v>0</v>
      </c>
      <c r="Q9" s="176">
        <f>ROUND(E9*P9,2)</f>
        <v>0</v>
      </c>
      <c r="R9" s="178" t="s">
        <v>311</v>
      </c>
      <c r="S9" s="178" t="s">
        <v>266</v>
      </c>
      <c r="T9" s="179" t="s">
        <v>266</v>
      </c>
      <c r="U9" s="157">
        <v>0.29099999999999998</v>
      </c>
      <c r="V9" s="157">
        <f>ROUND(E9*U9,2)</f>
        <v>34.92</v>
      </c>
      <c r="W9" s="157"/>
      <c r="X9" s="157" t="s">
        <v>312</v>
      </c>
      <c r="Y9" s="157" t="s">
        <v>269</v>
      </c>
      <c r="Z9" s="146"/>
      <c r="AA9" s="146"/>
      <c r="AB9" s="146"/>
      <c r="AC9" s="146"/>
      <c r="AD9" s="146"/>
      <c r="AE9" s="146"/>
      <c r="AF9" s="146"/>
      <c r="AG9" s="146" t="s">
        <v>1231</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ht="33.75" outlineLevel="2">
      <c r="A10" s="153"/>
      <c r="B10" s="154"/>
      <c r="C10" s="293" t="s">
        <v>323</v>
      </c>
      <c r="D10" s="294"/>
      <c r="E10" s="294"/>
      <c r="F10" s="294"/>
      <c r="G10" s="294"/>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315</v>
      </c>
      <c r="AH10" s="146"/>
      <c r="AI10" s="146"/>
      <c r="AJ10" s="146"/>
      <c r="AK10" s="146"/>
      <c r="AL10" s="146"/>
      <c r="AM10" s="146"/>
      <c r="AN10" s="146"/>
      <c r="AO10" s="146"/>
      <c r="AP10" s="146"/>
      <c r="AQ10" s="146"/>
      <c r="AR10" s="146"/>
      <c r="AS10" s="146"/>
      <c r="AT10" s="146"/>
      <c r="AU10" s="146"/>
      <c r="AV10" s="146"/>
      <c r="AW10" s="146"/>
      <c r="AX10" s="146"/>
      <c r="AY10" s="146"/>
      <c r="AZ10" s="146"/>
      <c r="BA10" s="187"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6"/>
      <c r="BC10" s="146"/>
      <c r="BD10" s="146"/>
      <c r="BE10" s="146"/>
      <c r="BF10" s="146"/>
      <c r="BG10" s="146"/>
      <c r="BH10" s="146"/>
    </row>
    <row r="11" spans="1:60" ht="22.5" outlineLevel="1">
      <c r="A11" s="173">
        <v>2</v>
      </c>
      <c r="B11" s="174" t="s">
        <v>1914</v>
      </c>
      <c r="C11" s="190" t="s">
        <v>1915</v>
      </c>
      <c r="D11" s="175" t="s">
        <v>397</v>
      </c>
      <c r="E11" s="176">
        <v>240</v>
      </c>
      <c r="F11" s="177"/>
      <c r="G11" s="178">
        <f>ROUND(E11*F11,2)</f>
        <v>0</v>
      </c>
      <c r="H11" s="177"/>
      <c r="I11" s="178">
        <f>ROUND(E11*H11,2)</f>
        <v>0</v>
      </c>
      <c r="J11" s="177"/>
      <c r="K11" s="178">
        <f>ROUND(E11*J11,2)</f>
        <v>0</v>
      </c>
      <c r="L11" s="178">
        <v>21</v>
      </c>
      <c r="M11" s="178">
        <f>G11*(1+L11/100)</f>
        <v>0</v>
      </c>
      <c r="N11" s="176">
        <v>8.4000000000000003E-4</v>
      </c>
      <c r="O11" s="176">
        <f>ROUND(E11*N11,2)</f>
        <v>0.2</v>
      </c>
      <c r="P11" s="176">
        <v>0</v>
      </c>
      <c r="Q11" s="176">
        <f>ROUND(E11*P11,2)</f>
        <v>0</v>
      </c>
      <c r="R11" s="178" t="s">
        <v>311</v>
      </c>
      <c r="S11" s="178" t="s">
        <v>266</v>
      </c>
      <c r="T11" s="179" t="s">
        <v>266</v>
      </c>
      <c r="U11" s="157">
        <v>0.23599999999999999</v>
      </c>
      <c r="V11" s="157">
        <f>ROUND(E11*U11,2)</f>
        <v>56.64</v>
      </c>
      <c r="W11" s="157"/>
      <c r="X11" s="157" t="s">
        <v>312</v>
      </c>
      <c r="Y11" s="157" t="s">
        <v>269</v>
      </c>
      <c r="Z11" s="146"/>
      <c r="AA11" s="146"/>
      <c r="AB11" s="146"/>
      <c r="AC11" s="146"/>
      <c r="AD11" s="146"/>
      <c r="AE11" s="146"/>
      <c r="AF11" s="146"/>
      <c r="AG11" s="146" t="s">
        <v>1231</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2">
      <c r="A12" s="153"/>
      <c r="B12" s="154"/>
      <c r="C12" s="293" t="s">
        <v>1916</v>
      </c>
      <c r="D12" s="294"/>
      <c r="E12" s="294"/>
      <c r="F12" s="294"/>
      <c r="G12" s="294"/>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315</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1">
      <c r="A13" s="173">
        <v>3</v>
      </c>
      <c r="B13" s="174" t="s">
        <v>1917</v>
      </c>
      <c r="C13" s="190" t="s">
        <v>1918</v>
      </c>
      <c r="D13" s="175" t="s">
        <v>397</v>
      </c>
      <c r="E13" s="176">
        <v>240</v>
      </c>
      <c r="F13" s="177"/>
      <c r="G13" s="178">
        <f>ROUND(E13*F13,2)</f>
        <v>0</v>
      </c>
      <c r="H13" s="177"/>
      <c r="I13" s="178">
        <f>ROUND(E13*H13,2)</f>
        <v>0</v>
      </c>
      <c r="J13" s="177"/>
      <c r="K13" s="178">
        <f>ROUND(E13*J13,2)</f>
        <v>0</v>
      </c>
      <c r="L13" s="178">
        <v>21</v>
      </c>
      <c r="M13" s="178">
        <f>G13*(1+L13/100)</f>
        <v>0</v>
      </c>
      <c r="N13" s="176">
        <v>0</v>
      </c>
      <c r="O13" s="176">
        <f>ROUND(E13*N13,2)</f>
        <v>0</v>
      </c>
      <c r="P13" s="176">
        <v>0</v>
      </c>
      <c r="Q13" s="176">
        <f>ROUND(E13*P13,2)</f>
        <v>0</v>
      </c>
      <c r="R13" s="178" t="s">
        <v>311</v>
      </c>
      <c r="S13" s="178" t="s">
        <v>266</v>
      </c>
      <c r="T13" s="179" t="s">
        <v>266</v>
      </c>
      <c r="U13" s="157">
        <v>7.0000000000000007E-2</v>
      </c>
      <c r="V13" s="157">
        <f>ROUND(E13*U13,2)</f>
        <v>16.8</v>
      </c>
      <c r="W13" s="157"/>
      <c r="X13" s="157" t="s">
        <v>312</v>
      </c>
      <c r="Y13" s="157" t="s">
        <v>269</v>
      </c>
      <c r="Z13" s="146"/>
      <c r="AA13" s="146"/>
      <c r="AB13" s="146"/>
      <c r="AC13" s="146"/>
      <c r="AD13" s="146"/>
      <c r="AE13" s="146"/>
      <c r="AF13" s="146"/>
      <c r="AG13" s="146" t="s">
        <v>1231</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2">
      <c r="A14" s="153"/>
      <c r="B14" s="154"/>
      <c r="C14" s="293" t="s">
        <v>1919</v>
      </c>
      <c r="D14" s="294"/>
      <c r="E14" s="294"/>
      <c r="F14" s="294"/>
      <c r="G14" s="294"/>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315</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1">
      <c r="A15" s="173">
        <v>4</v>
      </c>
      <c r="B15" s="174" t="s">
        <v>332</v>
      </c>
      <c r="C15" s="190" t="s">
        <v>333</v>
      </c>
      <c r="D15" s="175" t="s">
        <v>310</v>
      </c>
      <c r="E15" s="176">
        <v>60</v>
      </c>
      <c r="F15" s="177"/>
      <c r="G15" s="178">
        <f>ROUND(E15*F15,2)</f>
        <v>0</v>
      </c>
      <c r="H15" s="177"/>
      <c r="I15" s="178">
        <f>ROUND(E15*H15,2)</f>
        <v>0</v>
      </c>
      <c r="J15" s="177"/>
      <c r="K15" s="178">
        <f>ROUND(E15*J15,2)</f>
        <v>0</v>
      </c>
      <c r="L15" s="178">
        <v>21</v>
      </c>
      <c r="M15" s="178">
        <f>G15*(1+L15/100)</f>
        <v>0</v>
      </c>
      <c r="N15" s="176">
        <v>0</v>
      </c>
      <c r="O15" s="176">
        <f>ROUND(E15*N15,2)</f>
        <v>0</v>
      </c>
      <c r="P15" s="176">
        <v>0</v>
      </c>
      <c r="Q15" s="176">
        <f>ROUND(E15*P15,2)</f>
        <v>0</v>
      </c>
      <c r="R15" s="178" t="s">
        <v>311</v>
      </c>
      <c r="S15" s="178" t="s">
        <v>266</v>
      </c>
      <c r="T15" s="179" t="s">
        <v>266</v>
      </c>
      <c r="U15" s="157">
        <v>0.34499999999999997</v>
      </c>
      <c r="V15" s="157">
        <f>ROUND(E15*U15,2)</f>
        <v>20.7</v>
      </c>
      <c r="W15" s="157"/>
      <c r="X15" s="157" t="s">
        <v>312</v>
      </c>
      <c r="Y15" s="157" t="s">
        <v>269</v>
      </c>
      <c r="Z15" s="146"/>
      <c r="AA15" s="146"/>
      <c r="AB15" s="146"/>
      <c r="AC15" s="146"/>
      <c r="AD15" s="146"/>
      <c r="AE15" s="146"/>
      <c r="AF15" s="146"/>
      <c r="AG15" s="146" t="s">
        <v>1231</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2">
      <c r="A16" s="153"/>
      <c r="B16" s="154"/>
      <c r="C16" s="293" t="s">
        <v>334</v>
      </c>
      <c r="D16" s="294"/>
      <c r="E16" s="294"/>
      <c r="F16" s="294"/>
      <c r="G16" s="294"/>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315</v>
      </c>
      <c r="AH16" s="146"/>
      <c r="AI16" s="146"/>
      <c r="AJ16" s="146"/>
      <c r="AK16" s="146"/>
      <c r="AL16" s="146"/>
      <c r="AM16" s="146"/>
      <c r="AN16" s="146"/>
      <c r="AO16" s="146"/>
      <c r="AP16" s="146"/>
      <c r="AQ16" s="146"/>
      <c r="AR16" s="146"/>
      <c r="AS16" s="146"/>
      <c r="AT16" s="146"/>
      <c r="AU16" s="146"/>
      <c r="AV16" s="146"/>
      <c r="AW16" s="146"/>
      <c r="AX16" s="146"/>
      <c r="AY16" s="146"/>
      <c r="AZ16" s="146"/>
      <c r="BA16" s="187" t="str">
        <f>C16</f>
        <v>bez naložení do dopravní nádoby, ale s vyprázdněním dopravní nádoby na hromadu nebo na dopravní prostředek,</v>
      </c>
      <c r="BB16" s="146"/>
      <c r="BC16" s="146"/>
      <c r="BD16" s="146"/>
      <c r="BE16" s="146"/>
      <c r="BF16" s="146"/>
      <c r="BG16" s="146"/>
      <c r="BH16" s="146"/>
    </row>
    <row r="17" spans="1:60" ht="22.5" outlineLevel="1">
      <c r="A17" s="180">
        <v>5</v>
      </c>
      <c r="B17" s="181" t="s">
        <v>340</v>
      </c>
      <c r="C17" s="189" t="s">
        <v>1920</v>
      </c>
      <c r="D17" s="182" t="s">
        <v>310</v>
      </c>
      <c r="E17" s="183">
        <v>37.6</v>
      </c>
      <c r="F17" s="184"/>
      <c r="G17" s="185">
        <f>ROUND(E17*F17,2)</f>
        <v>0</v>
      </c>
      <c r="H17" s="184"/>
      <c r="I17" s="185">
        <f>ROUND(E17*H17,2)</f>
        <v>0</v>
      </c>
      <c r="J17" s="184"/>
      <c r="K17" s="185">
        <f>ROUND(E17*J17,2)</f>
        <v>0</v>
      </c>
      <c r="L17" s="185">
        <v>21</v>
      </c>
      <c r="M17" s="185">
        <f>G17*(1+L17/100)</f>
        <v>0</v>
      </c>
      <c r="N17" s="183">
        <v>0</v>
      </c>
      <c r="O17" s="183">
        <f>ROUND(E17*N17,2)</f>
        <v>0</v>
      </c>
      <c r="P17" s="183">
        <v>0</v>
      </c>
      <c r="Q17" s="183">
        <f>ROUND(E17*P17,2)</f>
        <v>0</v>
      </c>
      <c r="R17" s="185" t="s">
        <v>311</v>
      </c>
      <c r="S17" s="185" t="s">
        <v>266</v>
      </c>
      <c r="T17" s="186" t="s">
        <v>266</v>
      </c>
      <c r="U17" s="157">
        <v>0.65200000000000002</v>
      </c>
      <c r="V17" s="157">
        <f>ROUND(E17*U17,2)</f>
        <v>24.52</v>
      </c>
      <c r="W17" s="157"/>
      <c r="X17" s="157" t="s">
        <v>312</v>
      </c>
      <c r="Y17" s="157" t="s">
        <v>269</v>
      </c>
      <c r="Z17" s="146"/>
      <c r="AA17" s="146"/>
      <c r="AB17" s="146"/>
      <c r="AC17" s="146"/>
      <c r="AD17" s="146"/>
      <c r="AE17" s="146"/>
      <c r="AF17" s="146"/>
      <c r="AG17" s="146" t="s">
        <v>1231</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ht="22.5" outlineLevel="1">
      <c r="A18" s="180">
        <v>6</v>
      </c>
      <c r="B18" s="181" t="s">
        <v>1921</v>
      </c>
      <c r="C18" s="189" t="s">
        <v>1922</v>
      </c>
      <c r="D18" s="182" t="s">
        <v>310</v>
      </c>
      <c r="E18" s="183">
        <v>37.6</v>
      </c>
      <c r="F18" s="184"/>
      <c r="G18" s="185">
        <f>ROUND(E18*F18,2)</f>
        <v>0</v>
      </c>
      <c r="H18" s="184"/>
      <c r="I18" s="185">
        <f>ROUND(E18*H18,2)</f>
        <v>0</v>
      </c>
      <c r="J18" s="184"/>
      <c r="K18" s="185">
        <f>ROUND(E18*J18,2)</f>
        <v>0</v>
      </c>
      <c r="L18" s="185">
        <v>21</v>
      </c>
      <c r="M18" s="185">
        <f>G18*(1+L18/100)</f>
        <v>0</v>
      </c>
      <c r="N18" s="183">
        <v>0</v>
      </c>
      <c r="O18" s="183">
        <f>ROUND(E18*N18,2)</f>
        <v>0</v>
      </c>
      <c r="P18" s="183">
        <v>0</v>
      </c>
      <c r="Q18" s="183">
        <f>ROUND(E18*P18,2)</f>
        <v>0</v>
      </c>
      <c r="R18" s="185" t="s">
        <v>311</v>
      </c>
      <c r="S18" s="185" t="s">
        <v>266</v>
      </c>
      <c r="T18" s="186" t="s">
        <v>266</v>
      </c>
      <c r="U18" s="157">
        <v>8.9999999999999993E-3</v>
      </c>
      <c r="V18" s="157">
        <f>ROUND(E18*U18,2)</f>
        <v>0.34</v>
      </c>
      <c r="W18" s="157"/>
      <c r="X18" s="157" t="s">
        <v>312</v>
      </c>
      <c r="Y18" s="157" t="s">
        <v>269</v>
      </c>
      <c r="Z18" s="146"/>
      <c r="AA18" s="146"/>
      <c r="AB18" s="146"/>
      <c r="AC18" s="146"/>
      <c r="AD18" s="146"/>
      <c r="AE18" s="146"/>
      <c r="AF18" s="146"/>
      <c r="AG18" s="146" t="s">
        <v>1231</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ht="22.5" outlineLevel="1">
      <c r="A19" s="173">
        <v>7</v>
      </c>
      <c r="B19" s="174" t="s">
        <v>344</v>
      </c>
      <c r="C19" s="190" t="s">
        <v>345</v>
      </c>
      <c r="D19" s="175" t="s">
        <v>310</v>
      </c>
      <c r="E19" s="176">
        <v>82.4</v>
      </c>
      <c r="F19" s="177"/>
      <c r="G19" s="178">
        <f>ROUND(E19*F19,2)</f>
        <v>0</v>
      </c>
      <c r="H19" s="177"/>
      <c r="I19" s="178">
        <f>ROUND(E19*H19,2)</f>
        <v>0</v>
      </c>
      <c r="J19" s="177"/>
      <c r="K19" s="178">
        <f>ROUND(E19*J19,2)</f>
        <v>0</v>
      </c>
      <c r="L19" s="178">
        <v>21</v>
      </c>
      <c r="M19" s="178">
        <f>G19*(1+L19/100)</f>
        <v>0</v>
      </c>
      <c r="N19" s="176">
        <v>0</v>
      </c>
      <c r="O19" s="176">
        <f>ROUND(E19*N19,2)</f>
        <v>0</v>
      </c>
      <c r="P19" s="176">
        <v>0</v>
      </c>
      <c r="Q19" s="176">
        <f>ROUND(E19*P19,2)</f>
        <v>0</v>
      </c>
      <c r="R19" s="178" t="s">
        <v>311</v>
      </c>
      <c r="S19" s="178" t="s">
        <v>266</v>
      </c>
      <c r="T19" s="179" t="s">
        <v>266</v>
      </c>
      <c r="U19" s="157">
        <v>0.20200000000000001</v>
      </c>
      <c r="V19" s="157">
        <f>ROUND(E19*U19,2)</f>
        <v>16.64</v>
      </c>
      <c r="W19" s="157"/>
      <c r="X19" s="157" t="s">
        <v>312</v>
      </c>
      <c r="Y19" s="157" t="s">
        <v>269</v>
      </c>
      <c r="Z19" s="146"/>
      <c r="AA19" s="146"/>
      <c r="AB19" s="146"/>
      <c r="AC19" s="146"/>
      <c r="AD19" s="146"/>
      <c r="AE19" s="146"/>
      <c r="AF19" s="146"/>
      <c r="AG19" s="146" t="s">
        <v>1231</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2">
      <c r="A20" s="153"/>
      <c r="B20" s="154"/>
      <c r="C20" s="293" t="s">
        <v>346</v>
      </c>
      <c r="D20" s="294"/>
      <c r="E20" s="294"/>
      <c r="F20" s="294"/>
      <c r="G20" s="294"/>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315</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1">
      <c r="A21" s="180">
        <v>8</v>
      </c>
      <c r="B21" s="181" t="s">
        <v>1923</v>
      </c>
      <c r="C21" s="189" t="s">
        <v>1924</v>
      </c>
      <c r="D21" s="182" t="s">
        <v>310</v>
      </c>
      <c r="E21" s="183">
        <v>120</v>
      </c>
      <c r="F21" s="184"/>
      <c r="G21" s="185">
        <f>ROUND(E21*F21,2)</f>
        <v>0</v>
      </c>
      <c r="H21" s="184"/>
      <c r="I21" s="185">
        <f>ROUND(E21*H21,2)</f>
        <v>0</v>
      </c>
      <c r="J21" s="184"/>
      <c r="K21" s="185">
        <f>ROUND(E21*J21,2)</f>
        <v>0</v>
      </c>
      <c r="L21" s="185">
        <v>21</v>
      </c>
      <c r="M21" s="185">
        <f>G21*(1+L21/100)</f>
        <v>0</v>
      </c>
      <c r="N21" s="183">
        <v>0</v>
      </c>
      <c r="O21" s="183">
        <f>ROUND(E21*N21,2)</f>
        <v>0</v>
      </c>
      <c r="P21" s="183">
        <v>0</v>
      </c>
      <c r="Q21" s="183">
        <f>ROUND(E21*P21,2)</f>
        <v>0</v>
      </c>
      <c r="R21" s="185"/>
      <c r="S21" s="185" t="s">
        <v>481</v>
      </c>
      <c r="T21" s="186" t="s">
        <v>497</v>
      </c>
      <c r="U21" s="157">
        <v>0</v>
      </c>
      <c r="V21" s="157">
        <f>ROUND(E21*U21,2)</f>
        <v>0</v>
      </c>
      <c r="W21" s="157"/>
      <c r="X21" s="157" t="s">
        <v>312</v>
      </c>
      <c r="Y21" s="157" t="s">
        <v>269</v>
      </c>
      <c r="Z21" s="146"/>
      <c r="AA21" s="146"/>
      <c r="AB21" s="146"/>
      <c r="AC21" s="146"/>
      <c r="AD21" s="146"/>
      <c r="AE21" s="146"/>
      <c r="AF21" s="146"/>
      <c r="AG21" s="146" t="s">
        <v>1231</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1">
      <c r="A22" s="180">
        <v>9</v>
      </c>
      <c r="B22" s="181" t="s">
        <v>1925</v>
      </c>
      <c r="C22" s="189" t="s">
        <v>1926</v>
      </c>
      <c r="D22" s="182" t="s">
        <v>310</v>
      </c>
      <c r="E22" s="183">
        <v>37.6</v>
      </c>
      <c r="F22" s="184"/>
      <c r="G22" s="185">
        <f>ROUND(E22*F22,2)</f>
        <v>0</v>
      </c>
      <c r="H22" s="184"/>
      <c r="I22" s="185">
        <f>ROUND(E22*H22,2)</f>
        <v>0</v>
      </c>
      <c r="J22" s="184"/>
      <c r="K22" s="185">
        <f>ROUND(E22*J22,2)</f>
        <v>0</v>
      </c>
      <c r="L22" s="185">
        <v>21</v>
      </c>
      <c r="M22" s="185">
        <f>G22*(1+L22/100)</f>
        <v>0</v>
      </c>
      <c r="N22" s="183">
        <v>0</v>
      </c>
      <c r="O22" s="183">
        <f>ROUND(E22*N22,2)</f>
        <v>0</v>
      </c>
      <c r="P22" s="183">
        <v>0</v>
      </c>
      <c r="Q22" s="183">
        <f>ROUND(E22*P22,2)</f>
        <v>0</v>
      </c>
      <c r="R22" s="185"/>
      <c r="S22" s="185" t="s">
        <v>481</v>
      </c>
      <c r="T22" s="186" t="s">
        <v>497</v>
      </c>
      <c r="U22" s="157">
        <v>0</v>
      </c>
      <c r="V22" s="157">
        <f>ROUND(E22*U22,2)</f>
        <v>0</v>
      </c>
      <c r="W22" s="157"/>
      <c r="X22" s="157" t="s">
        <v>312</v>
      </c>
      <c r="Y22" s="157" t="s">
        <v>269</v>
      </c>
      <c r="Z22" s="146"/>
      <c r="AA22" s="146"/>
      <c r="AB22" s="146"/>
      <c r="AC22" s="146"/>
      <c r="AD22" s="146"/>
      <c r="AE22" s="146"/>
      <c r="AF22" s="146"/>
      <c r="AG22" s="146" t="s">
        <v>1231</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ht="22.5" outlineLevel="1">
      <c r="A23" s="180">
        <v>10</v>
      </c>
      <c r="B23" s="181" t="s">
        <v>1927</v>
      </c>
      <c r="C23" s="189" t="s">
        <v>1928</v>
      </c>
      <c r="D23" s="182" t="s">
        <v>310</v>
      </c>
      <c r="E23" s="183">
        <v>28</v>
      </c>
      <c r="F23" s="184"/>
      <c r="G23" s="185">
        <f>ROUND(E23*F23,2)</f>
        <v>0</v>
      </c>
      <c r="H23" s="184"/>
      <c r="I23" s="185">
        <f>ROUND(E23*H23,2)</f>
        <v>0</v>
      </c>
      <c r="J23" s="184"/>
      <c r="K23" s="185">
        <f>ROUND(E23*J23,2)</f>
        <v>0</v>
      </c>
      <c r="L23" s="185">
        <v>21</v>
      </c>
      <c r="M23" s="185">
        <f>G23*(1+L23/100)</f>
        <v>0</v>
      </c>
      <c r="N23" s="183">
        <v>0</v>
      </c>
      <c r="O23" s="183">
        <f>ROUND(E23*N23,2)</f>
        <v>0</v>
      </c>
      <c r="P23" s="183">
        <v>0</v>
      </c>
      <c r="Q23" s="183">
        <f>ROUND(E23*P23,2)</f>
        <v>0</v>
      </c>
      <c r="R23" s="185"/>
      <c r="S23" s="185" t="s">
        <v>481</v>
      </c>
      <c r="T23" s="186" t="s">
        <v>497</v>
      </c>
      <c r="U23" s="157">
        <v>0</v>
      </c>
      <c r="V23" s="157">
        <f>ROUND(E23*U23,2)</f>
        <v>0</v>
      </c>
      <c r="W23" s="157"/>
      <c r="X23" s="157" t="s">
        <v>312</v>
      </c>
      <c r="Y23" s="157" t="s">
        <v>269</v>
      </c>
      <c r="Z23" s="146"/>
      <c r="AA23" s="146"/>
      <c r="AB23" s="146"/>
      <c r="AC23" s="146"/>
      <c r="AD23" s="146"/>
      <c r="AE23" s="146"/>
      <c r="AF23" s="146"/>
      <c r="AG23" s="146" t="s">
        <v>1231</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80">
        <v>11</v>
      </c>
      <c r="B24" s="181" t="s">
        <v>1929</v>
      </c>
      <c r="C24" s="189" t="s">
        <v>1930</v>
      </c>
      <c r="D24" s="182" t="s">
        <v>1931</v>
      </c>
      <c r="E24" s="183">
        <v>37.6</v>
      </c>
      <c r="F24" s="184"/>
      <c r="G24" s="185">
        <f>ROUND(E24*F24,2)</f>
        <v>0</v>
      </c>
      <c r="H24" s="184"/>
      <c r="I24" s="185">
        <f>ROUND(E24*H24,2)</f>
        <v>0</v>
      </c>
      <c r="J24" s="184"/>
      <c r="K24" s="185">
        <f>ROUND(E24*J24,2)</f>
        <v>0</v>
      </c>
      <c r="L24" s="185">
        <v>21</v>
      </c>
      <c r="M24" s="185">
        <f>G24*(1+L24/100)</f>
        <v>0</v>
      </c>
      <c r="N24" s="183">
        <v>0</v>
      </c>
      <c r="O24" s="183">
        <f>ROUND(E24*N24,2)</f>
        <v>0</v>
      </c>
      <c r="P24" s="183">
        <v>0</v>
      </c>
      <c r="Q24" s="183">
        <f>ROUND(E24*P24,2)</f>
        <v>0</v>
      </c>
      <c r="R24" s="185"/>
      <c r="S24" s="185" t="s">
        <v>481</v>
      </c>
      <c r="T24" s="186" t="s">
        <v>497</v>
      </c>
      <c r="U24" s="157">
        <v>0</v>
      </c>
      <c r="V24" s="157">
        <f>ROUND(E24*U24,2)</f>
        <v>0</v>
      </c>
      <c r="W24" s="157"/>
      <c r="X24" s="157" t="s">
        <v>312</v>
      </c>
      <c r="Y24" s="157" t="s">
        <v>269</v>
      </c>
      <c r="Z24" s="146"/>
      <c r="AA24" s="146"/>
      <c r="AB24" s="146"/>
      <c r="AC24" s="146"/>
      <c r="AD24" s="146"/>
      <c r="AE24" s="146"/>
      <c r="AF24" s="146"/>
      <c r="AG24" s="146" t="s">
        <v>1231</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1">
      <c r="A25" s="180">
        <v>12</v>
      </c>
      <c r="B25" s="181" t="s">
        <v>1932</v>
      </c>
      <c r="C25" s="189" t="s">
        <v>1933</v>
      </c>
      <c r="D25" s="182" t="s">
        <v>310</v>
      </c>
      <c r="E25" s="183">
        <v>28</v>
      </c>
      <c r="F25" s="184"/>
      <c r="G25" s="185">
        <f>ROUND(E25*F25,2)</f>
        <v>0</v>
      </c>
      <c r="H25" s="184"/>
      <c r="I25" s="185">
        <f>ROUND(E25*H25,2)</f>
        <v>0</v>
      </c>
      <c r="J25" s="184"/>
      <c r="K25" s="185">
        <f>ROUND(E25*J25,2)</f>
        <v>0</v>
      </c>
      <c r="L25" s="185">
        <v>21</v>
      </c>
      <c r="M25" s="185">
        <f>G25*(1+L25/100)</f>
        <v>0</v>
      </c>
      <c r="N25" s="183">
        <v>1.5</v>
      </c>
      <c r="O25" s="183">
        <f>ROUND(E25*N25,2)</f>
        <v>42</v>
      </c>
      <c r="P25" s="183">
        <v>0</v>
      </c>
      <c r="Q25" s="183">
        <f>ROUND(E25*P25,2)</f>
        <v>0</v>
      </c>
      <c r="R25" s="185"/>
      <c r="S25" s="185" t="s">
        <v>481</v>
      </c>
      <c r="T25" s="186" t="s">
        <v>1934</v>
      </c>
      <c r="U25" s="157">
        <v>0</v>
      </c>
      <c r="V25" s="157">
        <f>ROUND(E25*U25,2)</f>
        <v>0</v>
      </c>
      <c r="W25" s="157"/>
      <c r="X25" s="157" t="s">
        <v>984</v>
      </c>
      <c r="Y25" s="157" t="s">
        <v>269</v>
      </c>
      <c r="Z25" s="146"/>
      <c r="AA25" s="146"/>
      <c r="AB25" s="146"/>
      <c r="AC25" s="146"/>
      <c r="AD25" s="146"/>
      <c r="AE25" s="146"/>
      <c r="AF25" s="146"/>
      <c r="AG25" s="146" t="s">
        <v>985</v>
      </c>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c r="A26" s="163" t="s">
        <v>261</v>
      </c>
      <c r="B26" s="164" t="s">
        <v>131</v>
      </c>
      <c r="C26" s="188" t="s">
        <v>132</v>
      </c>
      <c r="D26" s="165"/>
      <c r="E26" s="166"/>
      <c r="F26" s="167"/>
      <c r="G26" s="167">
        <f>SUMIF(AG27:AG30,"&lt;&gt;NOR",G27:G30)</f>
        <v>0</v>
      </c>
      <c r="H26" s="167"/>
      <c r="I26" s="167">
        <f>SUM(I27:I30)</f>
        <v>0</v>
      </c>
      <c r="J26" s="167"/>
      <c r="K26" s="167">
        <f>SUM(K27:K30)</f>
        <v>0</v>
      </c>
      <c r="L26" s="167"/>
      <c r="M26" s="167">
        <f>SUM(M27:M30)</f>
        <v>0</v>
      </c>
      <c r="N26" s="166"/>
      <c r="O26" s="166">
        <f>SUM(O27:O30)</f>
        <v>5.1999999999999993</v>
      </c>
      <c r="P26" s="166"/>
      <c r="Q26" s="166">
        <f>SUM(Q27:Q30)</f>
        <v>0</v>
      </c>
      <c r="R26" s="167"/>
      <c r="S26" s="167"/>
      <c r="T26" s="168"/>
      <c r="U26" s="162"/>
      <c r="V26" s="162">
        <f>SUM(V27:V30)</f>
        <v>1.41</v>
      </c>
      <c r="W26" s="162"/>
      <c r="X26" s="162"/>
      <c r="Y26" s="162"/>
      <c r="AG26" t="s">
        <v>262</v>
      </c>
    </row>
    <row r="27" spans="1:60" outlineLevel="1">
      <c r="A27" s="173">
        <v>13</v>
      </c>
      <c r="B27" s="174" t="s">
        <v>1935</v>
      </c>
      <c r="C27" s="190" t="s">
        <v>1936</v>
      </c>
      <c r="D27" s="175" t="s">
        <v>310</v>
      </c>
      <c r="E27" s="176">
        <v>0.92811999999999995</v>
      </c>
      <c r="F27" s="177"/>
      <c r="G27" s="178">
        <f>ROUND(E27*F27,2)</f>
        <v>0</v>
      </c>
      <c r="H27" s="177"/>
      <c r="I27" s="178">
        <f>ROUND(E27*H27,2)</f>
        <v>0</v>
      </c>
      <c r="J27" s="177"/>
      <c r="K27" s="178">
        <f>ROUND(E27*J27,2)</f>
        <v>0</v>
      </c>
      <c r="L27" s="178">
        <v>21</v>
      </c>
      <c r="M27" s="178">
        <f>G27*(1+L27/100)</f>
        <v>0</v>
      </c>
      <c r="N27" s="176">
        <v>2.2564299999999999</v>
      </c>
      <c r="O27" s="176">
        <f>ROUND(E27*N27,2)</f>
        <v>2.09</v>
      </c>
      <c r="P27" s="176">
        <v>0</v>
      </c>
      <c r="Q27" s="176">
        <f>ROUND(E27*P27,2)</f>
        <v>0</v>
      </c>
      <c r="R27" s="178" t="s">
        <v>412</v>
      </c>
      <c r="S27" s="178" t="s">
        <v>266</v>
      </c>
      <c r="T27" s="179" t="s">
        <v>266</v>
      </c>
      <c r="U27" s="157">
        <v>0.48</v>
      </c>
      <c r="V27" s="157">
        <f>ROUND(E27*U27,2)</f>
        <v>0.45</v>
      </c>
      <c r="W27" s="157"/>
      <c r="X27" s="157" t="s">
        <v>312</v>
      </c>
      <c r="Y27" s="157" t="s">
        <v>269</v>
      </c>
      <c r="Z27" s="146"/>
      <c r="AA27" s="146"/>
      <c r="AB27" s="146"/>
      <c r="AC27" s="146"/>
      <c r="AD27" s="146"/>
      <c r="AE27" s="146"/>
      <c r="AF27" s="146"/>
      <c r="AG27" s="146" t="s">
        <v>1231</v>
      </c>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outlineLevel="2">
      <c r="A28" s="153"/>
      <c r="B28" s="154"/>
      <c r="C28" s="293" t="s">
        <v>459</v>
      </c>
      <c r="D28" s="294"/>
      <c r="E28" s="294"/>
      <c r="F28" s="294"/>
      <c r="G28" s="294"/>
      <c r="H28" s="157"/>
      <c r="I28" s="157"/>
      <c r="J28" s="157"/>
      <c r="K28" s="157"/>
      <c r="L28" s="157"/>
      <c r="M28" s="157"/>
      <c r="N28" s="156"/>
      <c r="O28" s="156"/>
      <c r="P28" s="156"/>
      <c r="Q28" s="156"/>
      <c r="R28" s="157"/>
      <c r="S28" s="157"/>
      <c r="T28" s="157"/>
      <c r="U28" s="157"/>
      <c r="V28" s="157"/>
      <c r="W28" s="157"/>
      <c r="X28" s="157"/>
      <c r="Y28" s="157"/>
      <c r="Z28" s="146"/>
      <c r="AA28" s="146"/>
      <c r="AB28" s="146"/>
      <c r="AC28" s="146"/>
      <c r="AD28" s="146"/>
      <c r="AE28" s="146"/>
      <c r="AF28" s="146"/>
      <c r="AG28" s="146" t="s">
        <v>315</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outlineLevel="1">
      <c r="A29" s="180">
        <v>14</v>
      </c>
      <c r="B29" s="181" t="s">
        <v>1937</v>
      </c>
      <c r="C29" s="189" t="s">
        <v>1938</v>
      </c>
      <c r="D29" s="182" t="s">
        <v>310</v>
      </c>
      <c r="E29" s="183">
        <v>0.92811999999999995</v>
      </c>
      <c r="F29" s="184"/>
      <c r="G29" s="185">
        <f>ROUND(E29*F29,2)</f>
        <v>0</v>
      </c>
      <c r="H29" s="184"/>
      <c r="I29" s="185">
        <f>ROUND(E29*H29,2)</f>
        <v>0</v>
      </c>
      <c r="J29" s="184"/>
      <c r="K29" s="185">
        <f>ROUND(E29*J29,2)</f>
        <v>0</v>
      </c>
      <c r="L29" s="185">
        <v>21</v>
      </c>
      <c r="M29" s="185">
        <f>G29*(1+L29/100)</f>
        <v>0</v>
      </c>
      <c r="N29" s="183">
        <v>2.0874999999999999</v>
      </c>
      <c r="O29" s="183">
        <f>ROUND(E29*N29,2)</f>
        <v>1.94</v>
      </c>
      <c r="P29" s="183">
        <v>0</v>
      </c>
      <c r="Q29" s="183">
        <f>ROUND(E29*P29,2)</f>
        <v>0</v>
      </c>
      <c r="R29" s="185"/>
      <c r="S29" s="185" t="s">
        <v>266</v>
      </c>
      <c r="T29" s="186" t="s">
        <v>266</v>
      </c>
      <c r="U29" s="157">
        <v>1.03</v>
      </c>
      <c r="V29" s="157">
        <f>ROUND(E29*U29,2)</f>
        <v>0.96</v>
      </c>
      <c r="W29" s="157"/>
      <c r="X29" s="157" t="s">
        <v>312</v>
      </c>
      <c r="Y29" s="157" t="s">
        <v>269</v>
      </c>
      <c r="Z29" s="146"/>
      <c r="AA29" s="146"/>
      <c r="AB29" s="146"/>
      <c r="AC29" s="146"/>
      <c r="AD29" s="146"/>
      <c r="AE29" s="146"/>
      <c r="AF29" s="146"/>
      <c r="AG29" s="146" t="s">
        <v>1231</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1">
      <c r="A30" s="180">
        <v>15</v>
      </c>
      <c r="B30" s="181" t="s">
        <v>1939</v>
      </c>
      <c r="C30" s="189" t="s">
        <v>1940</v>
      </c>
      <c r="D30" s="182" t="s">
        <v>1931</v>
      </c>
      <c r="E30" s="183">
        <v>9.6</v>
      </c>
      <c r="F30" s="184"/>
      <c r="G30" s="185">
        <f>ROUND(E30*F30,2)</f>
        <v>0</v>
      </c>
      <c r="H30" s="184"/>
      <c r="I30" s="185">
        <f>ROUND(E30*H30,2)</f>
        <v>0</v>
      </c>
      <c r="J30" s="184"/>
      <c r="K30" s="185">
        <f>ROUND(E30*J30,2)</f>
        <v>0</v>
      </c>
      <c r="L30" s="185">
        <v>21</v>
      </c>
      <c r="M30" s="185">
        <f>G30*(1+L30/100)</f>
        <v>0</v>
      </c>
      <c r="N30" s="183">
        <v>0.122</v>
      </c>
      <c r="O30" s="183">
        <f>ROUND(E30*N30,2)</f>
        <v>1.17</v>
      </c>
      <c r="P30" s="183">
        <v>0</v>
      </c>
      <c r="Q30" s="183">
        <f>ROUND(E30*P30,2)</f>
        <v>0</v>
      </c>
      <c r="R30" s="185"/>
      <c r="S30" s="185" t="s">
        <v>481</v>
      </c>
      <c r="T30" s="186" t="s">
        <v>497</v>
      </c>
      <c r="U30" s="157">
        <v>0</v>
      </c>
      <c r="V30" s="157">
        <f>ROUND(E30*U30,2)</f>
        <v>0</v>
      </c>
      <c r="W30" s="157"/>
      <c r="X30" s="157" t="s">
        <v>312</v>
      </c>
      <c r="Y30" s="157" t="s">
        <v>269</v>
      </c>
      <c r="Z30" s="146"/>
      <c r="AA30" s="146"/>
      <c r="AB30" s="146"/>
      <c r="AC30" s="146"/>
      <c r="AD30" s="146"/>
      <c r="AE30" s="146"/>
      <c r="AF30" s="146"/>
      <c r="AG30" s="146" t="s">
        <v>1231</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c r="A31" s="163" t="s">
        <v>261</v>
      </c>
      <c r="B31" s="164" t="s">
        <v>133</v>
      </c>
      <c r="C31" s="188" t="s">
        <v>134</v>
      </c>
      <c r="D31" s="165"/>
      <c r="E31" s="166"/>
      <c r="F31" s="167"/>
      <c r="G31" s="167">
        <f>SUMIF(AG32:AG41,"&lt;&gt;NOR",G32:G41)</f>
        <v>0</v>
      </c>
      <c r="H31" s="167"/>
      <c r="I31" s="167">
        <f>SUM(I32:I41)</f>
        <v>0</v>
      </c>
      <c r="J31" s="167"/>
      <c r="K31" s="167">
        <f>SUM(K32:K41)</f>
        <v>0</v>
      </c>
      <c r="L31" s="167"/>
      <c r="M31" s="167">
        <f>SUM(M32:M41)</f>
        <v>0</v>
      </c>
      <c r="N31" s="166"/>
      <c r="O31" s="166">
        <f>SUM(O32:O41)</f>
        <v>9.0000000000000011E-2</v>
      </c>
      <c r="P31" s="166"/>
      <c r="Q31" s="166">
        <f>SUM(Q32:Q41)</f>
        <v>0</v>
      </c>
      <c r="R31" s="167"/>
      <c r="S31" s="167"/>
      <c r="T31" s="168"/>
      <c r="U31" s="162"/>
      <c r="V31" s="162">
        <f>SUM(V32:V41)</f>
        <v>12.98</v>
      </c>
      <c r="W31" s="162"/>
      <c r="X31" s="162"/>
      <c r="Y31" s="162"/>
      <c r="AG31" t="s">
        <v>262</v>
      </c>
    </row>
    <row r="32" spans="1:60" ht="22.5" outlineLevel="1">
      <c r="A32" s="173">
        <v>16</v>
      </c>
      <c r="B32" s="174" t="s">
        <v>1979</v>
      </c>
      <c r="C32" s="190" t="s">
        <v>1980</v>
      </c>
      <c r="D32" s="175" t="s">
        <v>392</v>
      </c>
      <c r="E32" s="176">
        <v>62</v>
      </c>
      <c r="F32" s="177"/>
      <c r="G32" s="178">
        <f>ROUND(E32*F32,2)</f>
        <v>0</v>
      </c>
      <c r="H32" s="177"/>
      <c r="I32" s="178">
        <f>ROUND(E32*H32,2)</f>
        <v>0</v>
      </c>
      <c r="J32" s="177"/>
      <c r="K32" s="178">
        <f>ROUND(E32*J32,2)</f>
        <v>0</v>
      </c>
      <c r="L32" s="178">
        <v>21</v>
      </c>
      <c r="M32" s="178">
        <f>G32*(1+L32/100)</f>
        <v>0</v>
      </c>
      <c r="N32" s="176">
        <v>0</v>
      </c>
      <c r="O32" s="176">
        <f>ROUND(E32*N32,2)</f>
        <v>0</v>
      </c>
      <c r="P32" s="176">
        <v>0</v>
      </c>
      <c r="Q32" s="176">
        <f>ROUND(E32*P32,2)</f>
        <v>0</v>
      </c>
      <c r="R32" s="178" t="s">
        <v>393</v>
      </c>
      <c r="S32" s="178" t="s">
        <v>266</v>
      </c>
      <c r="T32" s="179" t="s">
        <v>266</v>
      </c>
      <c r="U32" s="157">
        <v>3.2000000000000001E-2</v>
      </c>
      <c r="V32" s="157">
        <f>ROUND(E32*U32,2)</f>
        <v>1.98</v>
      </c>
      <c r="W32" s="157"/>
      <c r="X32" s="157" t="s">
        <v>312</v>
      </c>
      <c r="Y32" s="157" t="s">
        <v>269</v>
      </c>
      <c r="Z32" s="146"/>
      <c r="AA32" s="146"/>
      <c r="AB32" s="146"/>
      <c r="AC32" s="146"/>
      <c r="AD32" s="146"/>
      <c r="AE32" s="146"/>
      <c r="AF32" s="146"/>
      <c r="AG32" s="146" t="s">
        <v>1231</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2">
      <c r="A33" s="153"/>
      <c r="B33" s="154"/>
      <c r="C33" s="293" t="s">
        <v>517</v>
      </c>
      <c r="D33" s="294"/>
      <c r="E33" s="294"/>
      <c r="F33" s="294"/>
      <c r="G33" s="294"/>
      <c r="H33" s="157"/>
      <c r="I33" s="157"/>
      <c r="J33" s="157"/>
      <c r="K33" s="157"/>
      <c r="L33" s="157"/>
      <c r="M33" s="157"/>
      <c r="N33" s="156"/>
      <c r="O33" s="156"/>
      <c r="P33" s="156"/>
      <c r="Q33" s="156"/>
      <c r="R33" s="157"/>
      <c r="S33" s="157"/>
      <c r="T33" s="157"/>
      <c r="U33" s="157"/>
      <c r="V33" s="157"/>
      <c r="W33" s="157"/>
      <c r="X33" s="157"/>
      <c r="Y33" s="157"/>
      <c r="Z33" s="146"/>
      <c r="AA33" s="146"/>
      <c r="AB33" s="146"/>
      <c r="AC33" s="146"/>
      <c r="AD33" s="146"/>
      <c r="AE33" s="146"/>
      <c r="AF33" s="146"/>
      <c r="AG33" s="146" t="s">
        <v>315</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ht="22.5" outlineLevel="1">
      <c r="A34" s="173">
        <v>17</v>
      </c>
      <c r="B34" s="174" t="s">
        <v>1943</v>
      </c>
      <c r="C34" s="190" t="s">
        <v>1944</v>
      </c>
      <c r="D34" s="175" t="s">
        <v>392</v>
      </c>
      <c r="E34" s="176">
        <v>18</v>
      </c>
      <c r="F34" s="177"/>
      <c r="G34" s="178">
        <f>ROUND(E34*F34,2)</f>
        <v>0</v>
      </c>
      <c r="H34" s="177"/>
      <c r="I34" s="178">
        <f>ROUND(E34*H34,2)</f>
        <v>0</v>
      </c>
      <c r="J34" s="177"/>
      <c r="K34" s="178">
        <f>ROUND(E34*J34,2)</f>
        <v>0</v>
      </c>
      <c r="L34" s="178">
        <v>21</v>
      </c>
      <c r="M34" s="178">
        <f>G34*(1+L34/100)</f>
        <v>0</v>
      </c>
      <c r="N34" s="176">
        <v>0</v>
      </c>
      <c r="O34" s="176">
        <f>ROUND(E34*N34,2)</f>
        <v>0</v>
      </c>
      <c r="P34" s="176">
        <v>0</v>
      </c>
      <c r="Q34" s="176">
        <f>ROUND(E34*P34,2)</f>
        <v>0</v>
      </c>
      <c r="R34" s="178" t="s">
        <v>393</v>
      </c>
      <c r="S34" s="178" t="s">
        <v>266</v>
      </c>
      <c r="T34" s="179" t="s">
        <v>266</v>
      </c>
      <c r="U34" s="157">
        <v>3.7999999999999999E-2</v>
      </c>
      <c r="V34" s="157">
        <f>ROUND(E34*U34,2)</f>
        <v>0.68</v>
      </c>
      <c r="W34" s="157"/>
      <c r="X34" s="157" t="s">
        <v>312</v>
      </c>
      <c r="Y34" s="157" t="s">
        <v>269</v>
      </c>
      <c r="Z34" s="146"/>
      <c r="AA34" s="146"/>
      <c r="AB34" s="146"/>
      <c r="AC34" s="146"/>
      <c r="AD34" s="146"/>
      <c r="AE34" s="146"/>
      <c r="AF34" s="146"/>
      <c r="AG34" s="146" t="s">
        <v>1231</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2">
      <c r="A35" s="153"/>
      <c r="B35" s="154"/>
      <c r="C35" s="293" t="s">
        <v>517</v>
      </c>
      <c r="D35" s="294"/>
      <c r="E35" s="294"/>
      <c r="F35" s="294"/>
      <c r="G35" s="294"/>
      <c r="H35" s="157"/>
      <c r="I35" s="157"/>
      <c r="J35" s="157"/>
      <c r="K35" s="157"/>
      <c r="L35" s="157"/>
      <c r="M35" s="157"/>
      <c r="N35" s="156"/>
      <c r="O35" s="156"/>
      <c r="P35" s="156"/>
      <c r="Q35" s="156"/>
      <c r="R35" s="157"/>
      <c r="S35" s="157"/>
      <c r="T35" s="157"/>
      <c r="U35" s="157"/>
      <c r="V35" s="157"/>
      <c r="W35" s="157"/>
      <c r="X35" s="157"/>
      <c r="Y35" s="157"/>
      <c r="Z35" s="146"/>
      <c r="AA35" s="146"/>
      <c r="AB35" s="146"/>
      <c r="AC35" s="146"/>
      <c r="AD35" s="146"/>
      <c r="AE35" s="146"/>
      <c r="AF35" s="146"/>
      <c r="AG35" s="146" t="s">
        <v>315</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1">
      <c r="A36" s="180">
        <v>18</v>
      </c>
      <c r="B36" s="181" t="s">
        <v>1120</v>
      </c>
      <c r="C36" s="189" t="s">
        <v>1121</v>
      </c>
      <c r="D36" s="182" t="s">
        <v>392</v>
      </c>
      <c r="E36" s="183">
        <v>80</v>
      </c>
      <c r="F36" s="184"/>
      <c r="G36" s="185">
        <f t="shared" ref="G36:G41" si="0">ROUND(E36*F36,2)</f>
        <v>0</v>
      </c>
      <c r="H36" s="184"/>
      <c r="I36" s="185">
        <f t="shared" ref="I36:I41" si="1">ROUND(E36*H36,2)</f>
        <v>0</v>
      </c>
      <c r="J36" s="184"/>
      <c r="K36" s="185">
        <f t="shared" ref="K36:K41" si="2">ROUND(E36*J36,2)</f>
        <v>0</v>
      </c>
      <c r="L36" s="185">
        <v>21</v>
      </c>
      <c r="M36" s="185">
        <f t="shared" ref="M36:M41" si="3">G36*(1+L36/100)</f>
        <v>0</v>
      </c>
      <c r="N36" s="183">
        <v>1.9000000000000001E-4</v>
      </c>
      <c r="O36" s="183">
        <f t="shared" ref="O36:O41" si="4">ROUND(E36*N36,2)</f>
        <v>0.02</v>
      </c>
      <c r="P36" s="183">
        <v>0</v>
      </c>
      <c r="Q36" s="183">
        <f t="shared" ref="Q36:Q41" si="5">ROUND(E36*P36,2)</f>
        <v>0</v>
      </c>
      <c r="R36" s="185" t="s">
        <v>560</v>
      </c>
      <c r="S36" s="185" t="s">
        <v>266</v>
      </c>
      <c r="T36" s="186" t="s">
        <v>266</v>
      </c>
      <c r="U36" s="157">
        <v>6.7000000000000004E-2</v>
      </c>
      <c r="V36" s="157">
        <f t="shared" ref="V36:V41" si="6">ROUND(E36*U36,2)</f>
        <v>5.36</v>
      </c>
      <c r="W36" s="157"/>
      <c r="X36" s="157" t="s">
        <v>312</v>
      </c>
      <c r="Y36" s="157" t="s">
        <v>269</v>
      </c>
      <c r="Z36" s="146"/>
      <c r="AA36" s="146"/>
      <c r="AB36" s="146"/>
      <c r="AC36" s="146"/>
      <c r="AD36" s="146"/>
      <c r="AE36" s="146"/>
      <c r="AF36" s="146"/>
      <c r="AG36" s="146" t="s">
        <v>1231</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1">
      <c r="A37" s="180">
        <v>19</v>
      </c>
      <c r="B37" s="181" t="s">
        <v>1123</v>
      </c>
      <c r="C37" s="189" t="s">
        <v>1124</v>
      </c>
      <c r="D37" s="182" t="s">
        <v>392</v>
      </c>
      <c r="E37" s="183">
        <v>80</v>
      </c>
      <c r="F37" s="184"/>
      <c r="G37" s="185">
        <f t="shared" si="0"/>
        <v>0</v>
      </c>
      <c r="H37" s="184"/>
      <c r="I37" s="185">
        <f t="shared" si="1"/>
        <v>0</v>
      </c>
      <c r="J37" s="184"/>
      <c r="K37" s="185">
        <f t="shared" si="2"/>
        <v>0</v>
      </c>
      <c r="L37" s="185">
        <v>21</v>
      </c>
      <c r="M37" s="185">
        <f t="shared" si="3"/>
        <v>0</v>
      </c>
      <c r="N37" s="183">
        <v>5.0000000000000002E-5</v>
      </c>
      <c r="O37" s="183">
        <f t="shared" si="4"/>
        <v>0</v>
      </c>
      <c r="P37" s="183">
        <v>0</v>
      </c>
      <c r="Q37" s="183">
        <f t="shared" si="5"/>
        <v>0</v>
      </c>
      <c r="R37" s="185" t="s">
        <v>560</v>
      </c>
      <c r="S37" s="185" t="s">
        <v>266</v>
      </c>
      <c r="T37" s="186" t="s">
        <v>266</v>
      </c>
      <c r="U37" s="157">
        <v>6.2E-2</v>
      </c>
      <c r="V37" s="157">
        <f t="shared" si="6"/>
        <v>4.96</v>
      </c>
      <c r="W37" s="157"/>
      <c r="X37" s="157" t="s">
        <v>312</v>
      </c>
      <c r="Y37" s="157" t="s">
        <v>269</v>
      </c>
      <c r="Z37" s="146"/>
      <c r="AA37" s="146"/>
      <c r="AB37" s="146"/>
      <c r="AC37" s="146"/>
      <c r="AD37" s="146"/>
      <c r="AE37" s="146"/>
      <c r="AF37" s="146"/>
      <c r="AG37" s="146" t="s">
        <v>1231</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1">
      <c r="A38" s="180">
        <v>20</v>
      </c>
      <c r="B38" s="181" t="s">
        <v>1929</v>
      </c>
      <c r="C38" s="189" t="s">
        <v>1967</v>
      </c>
      <c r="D38" s="182" t="s">
        <v>1964</v>
      </c>
      <c r="E38" s="183">
        <v>18</v>
      </c>
      <c r="F38" s="184"/>
      <c r="G38" s="185">
        <f t="shared" si="0"/>
        <v>0</v>
      </c>
      <c r="H38" s="184"/>
      <c r="I38" s="185">
        <f t="shared" si="1"/>
        <v>0</v>
      </c>
      <c r="J38" s="184"/>
      <c r="K38" s="185">
        <f t="shared" si="2"/>
        <v>0</v>
      </c>
      <c r="L38" s="185">
        <v>21</v>
      </c>
      <c r="M38" s="185">
        <f t="shared" si="3"/>
        <v>0</v>
      </c>
      <c r="N38" s="183">
        <v>4.0000000000000001E-3</v>
      </c>
      <c r="O38" s="183">
        <f t="shared" si="4"/>
        <v>7.0000000000000007E-2</v>
      </c>
      <c r="P38" s="183">
        <v>0</v>
      </c>
      <c r="Q38" s="183">
        <f t="shared" si="5"/>
        <v>0</v>
      </c>
      <c r="R38" s="185"/>
      <c r="S38" s="185" t="s">
        <v>481</v>
      </c>
      <c r="T38" s="186" t="s">
        <v>267</v>
      </c>
      <c r="U38" s="157">
        <v>0</v>
      </c>
      <c r="V38" s="157">
        <f t="shared" si="6"/>
        <v>0</v>
      </c>
      <c r="W38" s="157"/>
      <c r="X38" s="157" t="s">
        <v>1965</v>
      </c>
      <c r="Y38" s="157" t="s">
        <v>269</v>
      </c>
      <c r="Z38" s="146"/>
      <c r="AA38" s="146"/>
      <c r="AB38" s="146"/>
      <c r="AC38" s="146"/>
      <c r="AD38" s="146"/>
      <c r="AE38" s="146"/>
      <c r="AF38" s="146"/>
      <c r="AG38" s="146" t="s">
        <v>1966</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1">
      <c r="A39" s="180">
        <v>21</v>
      </c>
      <c r="B39" s="181" t="s">
        <v>1929</v>
      </c>
      <c r="C39" s="189" t="s">
        <v>1981</v>
      </c>
      <c r="D39" s="182" t="s">
        <v>1964</v>
      </c>
      <c r="E39" s="183">
        <v>62</v>
      </c>
      <c r="F39" s="184"/>
      <c r="G39" s="185">
        <f t="shared" si="0"/>
        <v>0</v>
      </c>
      <c r="H39" s="184"/>
      <c r="I39" s="185">
        <f t="shared" si="1"/>
        <v>0</v>
      </c>
      <c r="J39" s="184"/>
      <c r="K39" s="185">
        <f t="shared" si="2"/>
        <v>0</v>
      </c>
      <c r="L39" s="185">
        <v>21</v>
      </c>
      <c r="M39" s="185">
        <f t="shared" si="3"/>
        <v>0</v>
      </c>
      <c r="N39" s="183">
        <v>0</v>
      </c>
      <c r="O39" s="183">
        <f t="shared" si="4"/>
        <v>0</v>
      </c>
      <c r="P39" s="183">
        <v>0</v>
      </c>
      <c r="Q39" s="183">
        <f t="shared" si="5"/>
        <v>0</v>
      </c>
      <c r="R39" s="185"/>
      <c r="S39" s="185" t="s">
        <v>481</v>
      </c>
      <c r="T39" s="186" t="s">
        <v>267</v>
      </c>
      <c r="U39" s="157">
        <v>0</v>
      </c>
      <c r="V39" s="157">
        <f t="shared" si="6"/>
        <v>0</v>
      </c>
      <c r="W39" s="157"/>
      <c r="X39" s="157" t="s">
        <v>380</v>
      </c>
      <c r="Y39" s="157" t="s">
        <v>269</v>
      </c>
      <c r="Z39" s="146"/>
      <c r="AA39" s="146"/>
      <c r="AB39" s="146"/>
      <c r="AC39" s="146"/>
      <c r="AD39" s="146"/>
      <c r="AE39" s="146"/>
      <c r="AF39" s="146"/>
      <c r="AG39" s="146" t="s">
        <v>1968</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1">
      <c r="A40" s="180">
        <v>22</v>
      </c>
      <c r="B40" s="181" t="s">
        <v>1929</v>
      </c>
      <c r="C40" s="189" t="s">
        <v>1969</v>
      </c>
      <c r="D40" s="182" t="s">
        <v>1964</v>
      </c>
      <c r="E40" s="183">
        <v>120</v>
      </c>
      <c r="F40" s="184"/>
      <c r="G40" s="185">
        <f t="shared" si="0"/>
        <v>0</v>
      </c>
      <c r="H40" s="184"/>
      <c r="I40" s="185">
        <f t="shared" si="1"/>
        <v>0</v>
      </c>
      <c r="J40" s="184"/>
      <c r="K40" s="185">
        <f t="shared" si="2"/>
        <v>0</v>
      </c>
      <c r="L40" s="185">
        <v>21</v>
      </c>
      <c r="M40" s="185">
        <f t="shared" si="3"/>
        <v>0</v>
      </c>
      <c r="N40" s="183">
        <v>0</v>
      </c>
      <c r="O40" s="183">
        <f t="shared" si="4"/>
        <v>0</v>
      </c>
      <c r="P40" s="183">
        <v>0</v>
      </c>
      <c r="Q40" s="183">
        <f t="shared" si="5"/>
        <v>0</v>
      </c>
      <c r="R40" s="185"/>
      <c r="S40" s="185" t="s">
        <v>481</v>
      </c>
      <c r="T40" s="186" t="s">
        <v>267</v>
      </c>
      <c r="U40" s="157">
        <v>0</v>
      </c>
      <c r="V40" s="157">
        <f t="shared" si="6"/>
        <v>0</v>
      </c>
      <c r="W40" s="157"/>
      <c r="X40" s="157" t="s">
        <v>1965</v>
      </c>
      <c r="Y40" s="157" t="s">
        <v>269</v>
      </c>
      <c r="Z40" s="146"/>
      <c r="AA40" s="146"/>
      <c r="AB40" s="146"/>
      <c r="AC40" s="146"/>
      <c r="AD40" s="146"/>
      <c r="AE40" s="146"/>
      <c r="AF40" s="146"/>
      <c r="AG40" s="146" t="s">
        <v>1970</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1">
      <c r="A41" s="180">
        <v>23</v>
      </c>
      <c r="B41" s="181" t="s">
        <v>1929</v>
      </c>
      <c r="C41" s="189" t="s">
        <v>1971</v>
      </c>
      <c r="D41" s="182" t="s">
        <v>1964</v>
      </c>
      <c r="E41" s="183">
        <v>80</v>
      </c>
      <c r="F41" s="184"/>
      <c r="G41" s="185">
        <f t="shared" si="0"/>
        <v>0</v>
      </c>
      <c r="H41" s="184"/>
      <c r="I41" s="185">
        <f t="shared" si="1"/>
        <v>0</v>
      </c>
      <c r="J41" s="184"/>
      <c r="K41" s="185">
        <f t="shared" si="2"/>
        <v>0</v>
      </c>
      <c r="L41" s="185">
        <v>21</v>
      </c>
      <c r="M41" s="185">
        <f t="shared" si="3"/>
        <v>0</v>
      </c>
      <c r="N41" s="183">
        <v>0</v>
      </c>
      <c r="O41" s="183">
        <f t="shared" si="4"/>
        <v>0</v>
      </c>
      <c r="P41" s="183">
        <v>0</v>
      </c>
      <c r="Q41" s="183">
        <f t="shared" si="5"/>
        <v>0</v>
      </c>
      <c r="R41" s="185"/>
      <c r="S41" s="185" t="s">
        <v>481</v>
      </c>
      <c r="T41" s="186" t="s">
        <v>267</v>
      </c>
      <c r="U41" s="157">
        <v>0</v>
      </c>
      <c r="V41" s="157">
        <f t="shared" si="6"/>
        <v>0</v>
      </c>
      <c r="W41" s="157"/>
      <c r="X41" s="157" t="s">
        <v>1965</v>
      </c>
      <c r="Y41" s="157" t="s">
        <v>269</v>
      </c>
      <c r="Z41" s="146"/>
      <c r="AA41" s="146"/>
      <c r="AB41" s="146"/>
      <c r="AC41" s="146"/>
      <c r="AD41" s="146"/>
      <c r="AE41" s="146"/>
      <c r="AF41" s="146"/>
      <c r="AG41" s="146" t="s">
        <v>1970</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c r="A42" s="163" t="s">
        <v>261</v>
      </c>
      <c r="B42" s="164" t="s">
        <v>135</v>
      </c>
      <c r="C42" s="188" t="s">
        <v>136</v>
      </c>
      <c r="D42" s="165"/>
      <c r="E42" s="166"/>
      <c r="F42" s="167"/>
      <c r="G42" s="167">
        <f>SUMIF(AG43:AG43,"&lt;&gt;NOR",G43:G43)</f>
        <v>0</v>
      </c>
      <c r="H42" s="167"/>
      <c r="I42" s="167">
        <f>SUM(I43:I43)</f>
        <v>0</v>
      </c>
      <c r="J42" s="167"/>
      <c r="K42" s="167">
        <f>SUM(K43:K43)</f>
        <v>0</v>
      </c>
      <c r="L42" s="167"/>
      <c r="M42" s="167">
        <f>SUM(M43:M43)</f>
        <v>0</v>
      </c>
      <c r="N42" s="166"/>
      <c r="O42" s="166">
        <f>SUM(O43:O43)</f>
        <v>0</v>
      </c>
      <c r="P42" s="166"/>
      <c r="Q42" s="166">
        <f>SUM(Q43:Q43)</f>
        <v>0</v>
      </c>
      <c r="R42" s="167"/>
      <c r="S42" s="167"/>
      <c r="T42" s="168"/>
      <c r="U42" s="162"/>
      <c r="V42" s="162">
        <f>SUM(V43:V43)</f>
        <v>0</v>
      </c>
      <c r="W42" s="162"/>
      <c r="X42" s="162"/>
      <c r="Y42" s="162"/>
      <c r="AG42" t="s">
        <v>262</v>
      </c>
    </row>
    <row r="43" spans="1:60" outlineLevel="1">
      <c r="A43" s="180">
        <v>24</v>
      </c>
      <c r="B43" s="181" t="s">
        <v>135</v>
      </c>
      <c r="C43" s="189" t="s">
        <v>1982</v>
      </c>
      <c r="D43" s="182" t="s">
        <v>1983</v>
      </c>
      <c r="E43" s="183">
        <v>1</v>
      </c>
      <c r="F43" s="184"/>
      <c r="G43" s="185">
        <f>ROUND(E43*F43,2)</f>
        <v>0</v>
      </c>
      <c r="H43" s="184"/>
      <c r="I43" s="185">
        <f>ROUND(E43*H43,2)</f>
        <v>0</v>
      </c>
      <c r="J43" s="184"/>
      <c r="K43" s="185">
        <f>ROUND(E43*J43,2)</f>
        <v>0</v>
      </c>
      <c r="L43" s="185">
        <v>21</v>
      </c>
      <c r="M43" s="185">
        <f>G43*(1+L43/100)</f>
        <v>0</v>
      </c>
      <c r="N43" s="183">
        <v>0</v>
      </c>
      <c r="O43" s="183">
        <f>ROUND(E43*N43,2)</f>
        <v>0</v>
      </c>
      <c r="P43" s="183">
        <v>0</v>
      </c>
      <c r="Q43" s="183">
        <f>ROUND(E43*P43,2)</f>
        <v>0</v>
      </c>
      <c r="R43" s="185"/>
      <c r="S43" s="185" t="s">
        <v>481</v>
      </c>
      <c r="T43" s="186" t="s">
        <v>497</v>
      </c>
      <c r="U43" s="157">
        <v>0</v>
      </c>
      <c r="V43" s="157">
        <f>ROUND(E43*U43,2)</f>
        <v>0</v>
      </c>
      <c r="W43" s="157"/>
      <c r="X43" s="157" t="s">
        <v>312</v>
      </c>
      <c r="Y43" s="157" t="s">
        <v>269</v>
      </c>
      <c r="Z43" s="146"/>
      <c r="AA43" s="146"/>
      <c r="AB43" s="146"/>
      <c r="AC43" s="146"/>
      <c r="AD43" s="146"/>
      <c r="AE43" s="146"/>
      <c r="AF43" s="146"/>
      <c r="AG43" s="146" t="s">
        <v>1231</v>
      </c>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c r="A44" s="163" t="s">
        <v>261</v>
      </c>
      <c r="B44" s="164" t="s">
        <v>166</v>
      </c>
      <c r="C44" s="188" t="s">
        <v>167</v>
      </c>
      <c r="D44" s="165"/>
      <c r="E44" s="166"/>
      <c r="F44" s="167"/>
      <c r="G44" s="167">
        <f>SUMIF(AG45:AG45,"&lt;&gt;NOR",G45:G45)</f>
        <v>0</v>
      </c>
      <c r="H44" s="167"/>
      <c r="I44" s="167">
        <f>SUM(I45:I45)</f>
        <v>0</v>
      </c>
      <c r="J44" s="167"/>
      <c r="K44" s="167">
        <f>SUM(K45:K45)</f>
        <v>0</v>
      </c>
      <c r="L44" s="167"/>
      <c r="M44" s="167">
        <f>SUM(M45:M45)</f>
        <v>0</v>
      </c>
      <c r="N44" s="166"/>
      <c r="O44" s="166">
        <f>SUM(O45:O45)</f>
        <v>0</v>
      </c>
      <c r="P44" s="166"/>
      <c r="Q44" s="166">
        <f>SUM(Q45:Q45)</f>
        <v>0</v>
      </c>
      <c r="R44" s="167"/>
      <c r="S44" s="167"/>
      <c r="T44" s="168"/>
      <c r="U44" s="162"/>
      <c r="V44" s="162">
        <f>SUM(V45:V45)</f>
        <v>0</v>
      </c>
      <c r="W44" s="162"/>
      <c r="X44" s="162"/>
      <c r="Y44" s="162"/>
      <c r="AG44" t="s">
        <v>262</v>
      </c>
    </row>
    <row r="45" spans="1:60" outlineLevel="1">
      <c r="A45" s="180">
        <v>25</v>
      </c>
      <c r="B45" s="181" t="s">
        <v>1929</v>
      </c>
      <c r="C45" s="189" t="s">
        <v>1974</v>
      </c>
      <c r="D45" s="182" t="s">
        <v>1975</v>
      </c>
      <c r="E45" s="183">
        <v>6</v>
      </c>
      <c r="F45" s="184"/>
      <c r="G45" s="185">
        <f>ROUND(E45*F45,2)</f>
        <v>0</v>
      </c>
      <c r="H45" s="184"/>
      <c r="I45" s="185">
        <f>ROUND(E45*H45,2)</f>
        <v>0</v>
      </c>
      <c r="J45" s="184"/>
      <c r="K45" s="185">
        <f>ROUND(E45*J45,2)</f>
        <v>0</v>
      </c>
      <c r="L45" s="185">
        <v>21</v>
      </c>
      <c r="M45" s="185">
        <f>G45*(1+L45/100)</f>
        <v>0</v>
      </c>
      <c r="N45" s="183">
        <v>0</v>
      </c>
      <c r="O45" s="183">
        <f>ROUND(E45*N45,2)</f>
        <v>0</v>
      </c>
      <c r="P45" s="183">
        <v>0</v>
      </c>
      <c r="Q45" s="183">
        <f>ROUND(E45*P45,2)</f>
        <v>0</v>
      </c>
      <c r="R45" s="185"/>
      <c r="S45" s="185" t="s">
        <v>481</v>
      </c>
      <c r="T45" s="186" t="s">
        <v>267</v>
      </c>
      <c r="U45" s="157">
        <v>0</v>
      </c>
      <c r="V45" s="157">
        <f>ROUND(E45*U45,2)</f>
        <v>0</v>
      </c>
      <c r="W45" s="157"/>
      <c r="X45" s="157" t="s">
        <v>1965</v>
      </c>
      <c r="Y45" s="157" t="s">
        <v>269</v>
      </c>
      <c r="Z45" s="146"/>
      <c r="AA45" s="146"/>
      <c r="AB45" s="146"/>
      <c r="AC45" s="146"/>
      <c r="AD45" s="146"/>
      <c r="AE45" s="146"/>
      <c r="AF45" s="146"/>
      <c r="AG45" s="146" t="s">
        <v>1970</v>
      </c>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c r="A46" s="163" t="s">
        <v>261</v>
      </c>
      <c r="B46" s="164" t="s">
        <v>172</v>
      </c>
      <c r="C46" s="188" t="s">
        <v>173</v>
      </c>
      <c r="D46" s="165"/>
      <c r="E46" s="166"/>
      <c r="F46" s="167"/>
      <c r="G46" s="167">
        <f>SUMIF(AG47:AG48,"&lt;&gt;NOR",G47:G48)</f>
        <v>0</v>
      </c>
      <c r="H46" s="167"/>
      <c r="I46" s="167">
        <f>SUM(I47:I48)</f>
        <v>0</v>
      </c>
      <c r="J46" s="167"/>
      <c r="K46" s="167">
        <f>SUM(K47:K48)</f>
        <v>0</v>
      </c>
      <c r="L46" s="167"/>
      <c r="M46" s="167">
        <f>SUM(M47:M48)</f>
        <v>0</v>
      </c>
      <c r="N46" s="166"/>
      <c r="O46" s="166">
        <f>SUM(O47:O48)</f>
        <v>0</v>
      </c>
      <c r="P46" s="166"/>
      <c r="Q46" s="166">
        <f>SUM(Q47:Q48)</f>
        <v>0</v>
      </c>
      <c r="R46" s="167"/>
      <c r="S46" s="167"/>
      <c r="T46" s="168"/>
      <c r="U46" s="162"/>
      <c r="V46" s="162">
        <f>SUM(V47:V48)</f>
        <v>1.1599999999999999</v>
      </c>
      <c r="W46" s="162"/>
      <c r="X46" s="162"/>
      <c r="Y46" s="162"/>
      <c r="AG46" t="s">
        <v>262</v>
      </c>
    </row>
    <row r="47" spans="1:60" ht="22.5" outlineLevel="1">
      <c r="A47" s="173">
        <v>26</v>
      </c>
      <c r="B47" s="174" t="s">
        <v>1976</v>
      </c>
      <c r="C47" s="190" t="s">
        <v>1977</v>
      </c>
      <c r="D47" s="175" t="s">
        <v>375</v>
      </c>
      <c r="E47" s="176">
        <v>5.4956899999999997</v>
      </c>
      <c r="F47" s="177"/>
      <c r="G47" s="178">
        <f>ROUND(E47*F47,2)</f>
        <v>0</v>
      </c>
      <c r="H47" s="177"/>
      <c r="I47" s="178">
        <f>ROUND(E47*H47,2)</f>
        <v>0</v>
      </c>
      <c r="J47" s="177"/>
      <c r="K47" s="178">
        <f>ROUND(E47*J47,2)</f>
        <v>0</v>
      </c>
      <c r="L47" s="178">
        <v>21</v>
      </c>
      <c r="M47" s="178">
        <f>G47*(1+L47/100)</f>
        <v>0</v>
      </c>
      <c r="N47" s="176">
        <v>0</v>
      </c>
      <c r="O47" s="176">
        <f>ROUND(E47*N47,2)</f>
        <v>0</v>
      </c>
      <c r="P47" s="176">
        <v>0</v>
      </c>
      <c r="Q47" s="176">
        <f>ROUND(E47*P47,2)</f>
        <v>0</v>
      </c>
      <c r="R47" s="178" t="s">
        <v>393</v>
      </c>
      <c r="S47" s="178" t="s">
        <v>266</v>
      </c>
      <c r="T47" s="179" t="s">
        <v>266</v>
      </c>
      <c r="U47" s="157">
        <v>0.21149999999999999</v>
      </c>
      <c r="V47" s="157">
        <f>ROUND(E47*U47,2)</f>
        <v>1.1599999999999999</v>
      </c>
      <c r="W47" s="157"/>
      <c r="X47" s="157" t="s">
        <v>555</v>
      </c>
      <c r="Y47" s="157" t="s">
        <v>269</v>
      </c>
      <c r="Z47" s="146"/>
      <c r="AA47" s="146"/>
      <c r="AB47" s="146"/>
      <c r="AC47" s="146"/>
      <c r="AD47" s="146"/>
      <c r="AE47" s="146"/>
      <c r="AF47" s="146"/>
      <c r="AG47" s="146" t="s">
        <v>556</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outlineLevel="2">
      <c r="A48" s="153"/>
      <c r="B48" s="154"/>
      <c r="C48" s="293" t="s">
        <v>1978</v>
      </c>
      <c r="D48" s="294"/>
      <c r="E48" s="294"/>
      <c r="F48" s="294"/>
      <c r="G48" s="294"/>
      <c r="H48" s="157"/>
      <c r="I48" s="157"/>
      <c r="J48" s="157"/>
      <c r="K48" s="157"/>
      <c r="L48" s="157"/>
      <c r="M48" s="157"/>
      <c r="N48" s="156"/>
      <c r="O48" s="156"/>
      <c r="P48" s="156"/>
      <c r="Q48" s="156"/>
      <c r="R48" s="157"/>
      <c r="S48" s="157"/>
      <c r="T48" s="157"/>
      <c r="U48" s="157"/>
      <c r="V48" s="157"/>
      <c r="W48" s="157"/>
      <c r="X48" s="157"/>
      <c r="Y48" s="157"/>
      <c r="Z48" s="146"/>
      <c r="AA48" s="146"/>
      <c r="AB48" s="146"/>
      <c r="AC48" s="146"/>
      <c r="AD48" s="146"/>
      <c r="AE48" s="146"/>
      <c r="AF48" s="146"/>
      <c r="AG48" s="146" t="s">
        <v>315</v>
      </c>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row>
    <row r="49" spans="1:60">
      <c r="A49" s="163" t="s">
        <v>261</v>
      </c>
      <c r="B49" s="164" t="s">
        <v>184</v>
      </c>
      <c r="C49" s="188" t="s">
        <v>185</v>
      </c>
      <c r="D49" s="165"/>
      <c r="E49" s="166"/>
      <c r="F49" s="167"/>
      <c r="G49" s="167">
        <f>SUMIF(AG50:AG57,"&lt;&gt;NOR",G50:G57)</f>
        <v>0</v>
      </c>
      <c r="H49" s="167"/>
      <c r="I49" s="167">
        <f>SUM(I50:I57)</f>
        <v>0</v>
      </c>
      <c r="J49" s="167"/>
      <c r="K49" s="167">
        <f>SUM(K50:K57)</f>
        <v>0</v>
      </c>
      <c r="L49" s="167"/>
      <c r="M49" s="167">
        <f>SUM(M50:M57)</f>
        <v>0</v>
      </c>
      <c r="N49" s="166"/>
      <c r="O49" s="166">
        <f>SUM(O50:O57)</f>
        <v>0.11</v>
      </c>
      <c r="P49" s="166"/>
      <c r="Q49" s="166">
        <f>SUM(Q50:Q57)</f>
        <v>0</v>
      </c>
      <c r="R49" s="167"/>
      <c r="S49" s="167"/>
      <c r="T49" s="168"/>
      <c r="U49" s="162"/>
      <c r="V49" s="162">
        <f>SUM(V50:V57)</f>
        <v>8.2799999999999994</v>
      </c>
      <c r="W49" s="162"/>
      <c r="X49" s="162"/>
      <c r="Y49" s="162"/>
      <c r="AG49" t="s">
        <v>262</v>
      </c>
    </row>
    <row r="50" spans="1:60" ht="22.5" outlineLevel="1">
      <c r="A50" s="180">
        <v>27</v>
      </c>
      <c r="B50" s="181" t="s">
        <v>1984</v>
      </c>
      <c r="C50" s="189" t="s">
        <v>1985</v>
      </c>
      <c r="D50" s="182" t="s">
        <v>392</v>
      </c>
      <c r="E50" s="183">
        <v>6</v>
      </c>
      <c r="F50" s="184"/>
      <c r="G50" s="185">
        <f t="shared" ref="G50:G56" si="7">ROUND(E50*F50,2)</f>
        <v>0</v>
      </c>
      <c r="H50" s="184"/>
      <c r="I50" s="185">
        <f t="shared" ref="I50:I56" si="8">ROUND(E50*H50,2)</f>
        <v>0</v>
      </c>
      <c r="J50" s="184"/>
      <c r="K50" s="185">
        <f t="shared" ref="K50:K56" si="9">ROUND(E50*J50,2)</f>
        <v>0</v>
      </c>
      <c r="L50" s="185">
        <v>21</v>
      </c>
      <c r="M50" s="185">
        <f t="shared" ref="M50:M56" si="10">G50*(1+L50/100)</f>
        <v>0</v>
      </c>
      <c r="N50" s="183">
        <v>1.677E-2</v>
      </c>
      <c r="O50" s="183">
        <f t="shared" ref="O50:O56" si="11">ROUND(E50*N50,2)</f>
        <v>0.1</v>
      </c>
      <c r="P50" s="183">
        <v>0</v>
      </c>
      <c r="Q50" s="183">
        <f t="shared" ref="Q50:Q56" si="12">ROUND(E50*P50,2)</f>
        <v>0</v>
      </c>
      <c r="R50" s="185" t="s">
        <v>560</v>
      </c>
      <c r="S50" s="185" t="s">
        <v>266</v>
      </c>
      <c r="T50" s="186" t="s">
        <v>266</v>
      </c>
      <c r="U50" s="157">
        <v>1.0169999999999999</v>
      </c>
      <c r="V50" s="157">
        <f t="shared" ref="V50:V56" si="13">ROUND(E50*U50,2)</f>
        <v>6.1</v>
      </c>
      <c r="W50" s="157"/>
      <c r="X50" s="157" t="s">
        <v>312</v>
      </c>
      <c r="Y50" s="157" t="s">
        <v>269</v>
      </c>
      <c r="Z50" s="146"/>
      <c r="AA50" s="146"/>
      <c r="AB50" s="146"/>
      <c r="AC50" s="146"/>
      <c r="AD50" s="146"/>
      <c r="AE50" s="146"/>
      <c r="AF50" s="146"/>
      <c r="AG50" s="146" t="s">
        <v>1986</v>
      </c>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outlineLevel="1">
      <c r="A51" s="180">
        <v>28</v>
      </c>
      <c r="B51" s="181" t="s">
        <v>1987</v>
      </c>
      <c r="C51" s="189" t="s">
        <v>1988</v>
      </c>
      <c r="D51" s="182" t="s">
        <v>682</v>
      </c>
      <c r="E51" s="183">
        <v>3</v>
      </c>
      <c r="F51" s="184"/>
      <c r="G51" s="185">
        <f t="shared" si="7"/>
        <v>0</v>
      </c>
      <c r="H51" s="184"/>
      <c r="I51" s="185">
        <f t="shared" si="8"/>
        <v>0</v>
      </c>
      <c r="J51" s="184"/>
      <c r="K51" s="185">
        <f t="shared" si="9"/>
        <v>0</v>
      </c>
      <c r="L51" s="185">
        <v>21</v>
      </c>
      <c r="M51" s="185">
        <f t="shared" si="10"/>
        <v>0</v>
      </c>
      <c r="N51" s="183">
        <v>2.0000000000000002E-5</v>
      </c>
      <c r="O51" s="183">
        <f t="shared" si="11"/>
        <v>0</v>
      </c>
      <c r="P51" s="183">
        <v>0</v>
      </c>
      <c r="Q51" s="183">
        <f t="shared" si="12"/>
        <v>0</v>
      </c>
      <c r="R51" s="185" t="s">
        <v>560</v>
      </c>
      <c r="S51" s="185" t="s">
        <v>266</v>
      </c>
      <c r="T51" s="186" t="s">
        <v>266</v>
      </c>
      <c r="U51" s="157">
        <v>0.42399999999999999</v>
      </c>
      <c r="V51" s="157">
        <f t="shared" si="13"/>
        <v>1.27</v>
      </c>
      <c r="W51" s="157"/>
      <c r="X51" s="157" t="s">
        <v>312</v>
      </c>
      <c r="Y51" s="157" t="s">
        <v>269</v>
      </c>
      <c r="Z51" s="146"/>
      <c r="AA51" s="146"/>
      <c r="AB51" s="146"/>
      <c r="AC51" s="146"/>
      <c r="AD51" s="146"/>
      <c r="AE51" s="146"/>
      <c r="AF51" s="146"/>
      <c r="AG51" s="146" t="s">
        <v>1986</v>
      </c>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outlineLevel="1">
      <c r="A52" s="180">
        <v>29</v>
      </c>
      <c r="B52" s="181" t="s">
        <v>1120</v>
      </c>
      <c r="C52" s="189" t="s">
        <v>1121</v>
      </c>
      <c r="D52" s="182" t="s">
        <v>392</v>
      </c>
      <c r="E52" s="183">
        <v>6</v>
      </c>
      <c r="F52" s="184"/>
      <c r="G52" s="185">
        <f t="shared" si="7"/>
        <v>0</v>
      </c>
      <c r="H52" s="184"/>
      <c r="I52" s="185">
        <f t="shared" si="8"/>
        <v>0</v>
      </c>
      <c r="J52" s="184"/>
      <c r="K52" s="185">
        <f t="shared" si="9"/>
        <v>0</v>
      </c>
      <c r="L52" s="185">
        <v>21</v>
      </c>
      <c r="M52" s="185">
        <f t="shared" si="10"/>
        <v>0</v>
      </c>
      <c r="N52" s="183">
        <v>1.9000000000000001E-4</v>
      </c>
      <c r="O52" s="183">
        <f t="shared" si="11"/>
        <v>0</v>
      </c>
      <c r="P52" s="183">
        <v>0</v>
      </c>
      <c r="Q52" s="183">
        <f t="shared" si="12"/>
        <v>0</v>
      </c>
      <c r="R52" s="185" t="s">
        <v>560</v>
      </c>
      <c r="S52" s="185" t="s">
        <v>266</v>
      </c>
      <c r="T52" s="186" t="s">
        <v>266</v>
      </c>
      <c r="U52" s="157">
        <v>6.7000000000000004E-2</v>
      </c>
      <c r="V52" s="157">
        <f t="shared" si="13"/>
        <v>0.4</v>
      </c>
      <c r="W52" s="157"/>
      <c r="X52" s="157" t="s">
        <v>312</v>
      </c>
      <c r="Y52" s="157" t="s">
        <v>269</v>
      </c>
      <c r="Z52" s="146"/>
      <c r="AA52" s="146"/>
      <c r="AB52" s="146"/>
      <c r="AC52" s="146"/>
      <c r="AD52" s="146"/>
      <c r="AE52" s="146"/>
      <c r="AF52" s="146"/>
      <c r="AG52" s="146" t="s">
        <v>1986</v>
      </c>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row>
    <row r="53" spans="1:60" outlineLevel="1">
      <c r="A53" s="180">
        <v>30</v>
      </c>
      <c r="B53" s="181" t="s">
        <v>1123</v>
      </c>
      <c r="C53" s="189" t="s">
        <v>1124</v>
      </c>
      <c r="D53" s="182" t="s">
        <v>392</v>
      </c>
      <c r="E53" s="183">
        <v>6</v>
      </c>
      <c r="F53" s="184"/>
      <c r="G53" s="185">
        <f t="shared" si="7"/>
        <v>0</v>
      </c>
      <c r="H53" s="184"/>
      <c r="I53" s="185">
        <f t="shared" si="8"/>
        <v>0</v>
      </c>
      <c r="J53" s="184"/>
      <c r="K53" s="185">
        <f t="shared" si="9"/>
        <v>0</v>
      </c>
      <c r="L53" s="185">
        <v>21</v>
      </c>
      <c r="M53" s="185">
        <f t="shared" si="10"/>
        <v>0</v>
      </c>
      <c r="N53" s="183">
        <v>5.0000000000000002E-5</v>
      </c>
      <c r="O53" s="183">
        <f t="shared" si="11"/>
        <v>0</v>
      </c>
      <c r="P53" s="183">
        <v>0</v>
      </c>
      <c r="Q53" s="183">
        <f t="shared" si="12"/>
        <v>0</v>
      </c>
      <c r="R53" s="185" t="s">
        <v>560</v>
      </c>
      <c r="S53" s="185" t="s">
        <v>266</v>
      </c>
      <c r="T53" s="186" t="s">
        <v>266</v>
      </c>
      <c r="U53" s="157">
        <v>6.2E-2</v>
      </c>
      <c r="V53" s="157">
        <f t="shared" si="13"/>
        <v>0.37</v>
      </c>
      <c r="W53" s="157"/>
      <c r="X53" s="157" t="s">
        <v>312</v>
      </c>
      <c r="Y53" s="157" t="s">
        <v>269</v>
      </c>
      <c r="Z53" s="146"/>
      <c r="AA53" s="146"/>
      <c r="AB53" s="146"/>
      <c r="AC53" s="146"/>
      <c r="AD53" s="146"/>
      <c r="AE53" s="146"/>
      <c r="AF53" s="146"/>
      <c r="AG53" s="146" t="s">
        <v>1986</v>
      </c>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outlineLevel="1">
      <c r="A54" s="180">
        <v>31</v>
      </c>
      <c r="B54" s="181" t="s">
        <v>1989</v>
      </c>
      <c r="C54" s="189" t="s">
        <v>1990</v>
      </c>
      <c r="D54" s="182" t="s">
        <v>682</v>
      </c>
      <c r="E54" s="183">
        <v>3</v>
      </c>
      <c r="F54" s="184"/>
      <c r="G54" s="185">
        <f t="shared" si="7"/>
        <v>0</v>
      </c>
      <c r="H54" s="184"/>
      <c r="I54" s="185">
        <f t="shared" si="8"/>
        <v>0</v>
      </c>
      <c r="J54" s="184"/>
      <c r="K54" s="185">
        <f t="shared" si="9"/>
        <v>0</v>
      </c>
      <c r="L54" s="185">
        <v>21</v>
      </c>
      <c r="M54" s="185">
        <f t="shared" si="10"/>
        <v>0</v>
      </c>
      <c r="N54" s="183">
        <v>1.6800000000000001E-3</v>
      </c>
      <c r="O54" s="183">
        <f t="shared" si="11"/>
        <v>0.01</v>
      </c>
      <c r="P54" s="183">
        <v>0</v>
      </c>
      <c r="Q54" s="183">
        <f t="shared" si="12"/>
        <v>0</v>
      </c>
      <c r="R54" s="185"/>
      <c r="S54" s="185" t="s">
        <v>481</v>
      </c>
      <c r="T54" s="186" t="s">
        <v>497</v>
      </c>
      <c r="U54" s="157">
        <v>0</v>
      </c>
      <c r="V54" s="157">
        <f t="shared" si="13"/>
        <v>0</v>
      </c>
      <c r="W54" s="157"/>
      <c r="X54" s="157" t="s">
        <v>312</v>
      </c>
      <c r="Y54" s="157" t="s">
        <v>269</v>
      </c>
      <c r="Z54" s="146"/>
      <c r="AA54" s="146"/>
      <c r="AB54" s="146"/>
      <c r="AC54" s="146"/>
      <c r="AD54" s="146"/>
      <c r="AE54" s="146"/>
      <c r="AF54" s="146"/>
      <c r="AG54" s="146" t="s">
        <v>1986</v>
      </c>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row>
    <row r="55" spans="1:60" outlineLevel="1">
      <c r="A55" s="180">
        <v>32</v>
      </c>
      <c r="B55" s="181" t="s">
        <v>1929</v>
      </c>
      <c r="C55" s="189" t="s">
        <v>1991</v>
      </c>
      <c r="D55" s="182" t="s">
        <v>1992</v>
      </c>
      <c r="E55" s="183">
        <v>3</v>
      </c>
      <c r="F55" s="184"/>
      <c r="G55" s="185">
        <f t="shared" si="7"/>
        <v>0</v>
      </c>
      <c r="H55" s="184"/>
      <c r="I55" s="185">
        <f t="shared" si="8"/>
        <v>0</v>
      </c>
      <c r="J55" s="184"/>
      <c r="K55" s="185">
        <f t="shared" si="9"/>
        <v>0</v>
      </c>
      <c r="L55" s="185">
        <v>21</v>
      </c>
      <c r="M55" s="185">
        <f t="shared" si="10"/>
        <v>0</v>
      </c>
      <c r="N55" s="183">
        <v>0</v>
      </c>
      <c r="O55" s="183">
        <f t="shared" si="11"/>
        <v>0</v>
      </c>
      <c r="P55" s="183">
        <v>0</v>
      </c>
      <c r="Q55" s="183">
        <f t="shared" si="12"/>
        <v>0</v>
      </c>
      <c r="R55" s="185"/>
      <c r="S55" s="185" t="s">
        <v>481</v>
      </c>
      <c r="T55" s="186" t="s">
        <v>497</v>
      </c>
      <c r="U55" s="157">
        <v>0</v>
      </c>
      <c r="V55" s="157">
        <f t="shared" si="13"/>
        <v>0</v>
      </c>
      <c r="W55" s="157"/>
      <c r="X55" s="157" t="s">
        <v>312</v>
      </c>
      <c r="Y55" s="157" t="s">
        <v>269</v>
      </c>
      <c r="Z55" s="146"/>
      <c r="AA55" s="146"/>
      <c r="AB55" s="146"/>
      <c r="AC55" s="146"/>
      <c r="AD55" s="146"/>
      <c r="AE55" s="146"/>
      <c r="AF55" s="146"/>
      <c r="AG55" s="146" t="s">
        <v>1986</v>
      </c>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row>
    <row r="56" spans="1:60" outlineLevel="1">
      <c r="A56" s="173">
        <v>33</v>
      </c>
      <c r="B56" s="174" t="s">
        <v>1993</v>
      </c>
      <c r="C56" s="190" t="s">
        <v>1994</v>
      </c>
      <c r="D56" s="175" t="s">
        <v>375</v>
      </c>
      <c r="E56" s="176">
        <v>0.10716000000000001</v>
      </c>
      <c r="F56" s="177"/>
      <c r="G56" s="178">
        <f t="shared" si="7"/>
        <v>0</v>
      </c>
      <c r="H56" s="177"/>
      <c r="I56" s="178">
        <f t="shared" si="8"/>
        <v>0</v>
      </c>
      <c r="J56" s="177"/>
      <c r="K56" s="178">
        <f t="shared" si="9"/>
        <v>0</v>
      </c>
      <c r="L56" s="178">
        <v>21</v>
      </c>
      <c r="M56" s="178">
        <f t="shared" si="10"/>
        <v>0</v>
      </c>
      <c r="N56" s="176">
        <v>0</v>
      </c>
      <c r="O56" s="176">
        <f t="shared" si="11"/>
        <v>0</v>
      </c>
      <c r="P56" s="176">
        <v>0</v>
      </c>
      <c r="Q56" s="176">
        <f t="shared" si="12"/>
        <v>0</v>
      </c>
      <c r="R56" s="178" t="s">
        <v>560</v>
      </c>
      <c r="S56" s="178" t="s">
        <v>266</v>
      </c>
      <c r="T56" s="179" t="s">
        <v>266</v>
      </c>
      <c r="U56" s="157">
        <v>1.327</v>
      </c>
      <c r="V56" s="157">
        <f t="shared" si="13"/>
        <v>0.14000000000000001</v>
      </c>
      <c r="W56" s="157"/>
      <c r="X56" s="157" t="s">
        <v>555</v>
      </c>
      <c r="Y56" s="157" t="s">
        <v>269</v>
      </c>
      <c r="Z56" s="146"/>
      <c r="AA56" s="146"/>
      <c r="AB56" s="146"/>
      <c r="AC56" s="146"/>
      <c r="AD56" s="146"/>
      <c r="AE56" s="146"/>
      <c r="AF56" s="146"/>
      <c r="AG56" s="146" t="s">
        <v>556</v>
      </c>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outlineLevel="2">
      <c r="A57" s="153"/>
      <c r="B57" s="154"/>
      <c r="C57" s="293" t="s">
        <v>1129</v>
      </c>
      <c r="D57" s="294"/>
      <c r="E57" s="294"/>
      <c r="F57" s="294"/>
      <c r="G57" s="294"/>
      <c r="H57" s="157"/>
      <c r="I57" s="157"/>
      <c r="J57" s="157"/>
      <c r="K57" s="157"/>
      <c r="L57" s="157"/>
      <c r="M57" s="157"/>
      <c r="N57" s="156"/>
      <c r="O57" s="156"/>
      <c r="P57" s="156"/>
      <c r="Q57" s="156"/>
      <c r="R57" s="157"/>
      <c r="S57" s="157"/>
      <c r="T57" s="157"/>
      <c r="U57" s="157"/>
      <c r="V57" s="157"/>
      <c r="W57" s="157"/>
      <c r="X57" s="157"/>
      <c r="Y57" s="157"/>
      <c r="Z57" s="146"/>
      <c r="AA57" s="146"/>
      <c r="AB57" s="146"/>
      <c r="AC57" s="146"/>
      <c r="AD57" s="146"/>
      <c r="AE57" s="146"/>
      <c r="AF57" s="146"/>
      <c r="AG57" s="146" t="s">
        <v>315</v>
      </c>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row>
    <row r="58" spans="1:60">
      <c r="A58" s="3"/>
      <c r="B58" s="4"/>
      <c r="C58" s="191"/>
      <c r="D58" s="6"/>
      <c r="E58" s="3"/>
      <c r="F58" s="3"/>
      <c r="G58" s="3"/>
      <c r="H58" s="3"/>
      <c r="I58" s="3"/>
      <c r="J58" s="3"/>
      <c r="K58" s="3"/>
      <c r="L58" s="3"/>
      <c r="M58" s="3"/>
      <c r="N58" s="3"/>
      <c r="O58" s="3"/>
      <c r="P58" s="3"/>
      <c r="Q58" s="3"/>
      <c r="R58" s="3"/>
      <c r="S58" s="3"/>
      <c r="T58" s="3"/>
      <c r="U58" s="3"/>
      <c r="V58" s="3"/>
      <c r="W58" s="3"/>
      <c r="X58" s="3"/>
      <c r="Y58" s="3"/>
      <c r="AE58">
        <v>15</v>
      </c>
      <c r="AF58">
        <v>21</v>
      </c>
      <c r="AG58" t="s">
        <v>247</v>
      </c>
    </row>
    <row r="59" spans="1:60">
      <c r="A59" s="149"/>
      <c r="B59" s="150" t="s">
        <v>29</v>
      </c>
      <c r="C59" s="192"/>
      <c r="D59" s="151"/>
      <c r="E59" s="152"/>
      <c r="F59" s="152"/>
      <c r="G59" s="172">
        <f>G8+G26+G31+G42+G44+G46+G49</f>
        <v>0</v>
      </c>
      <c r="H59" s="3"/>
      <c r="I59" s="3"/>
      <c r="J59" s="3"/>
      <c r="K59" s="3"/>
      <c r="L59" s="3"/>
      <c r="M59" s="3"/>
      <c r="N59" s="3"/>
      <c r="O59" s="3"/>
      <c r="P59" s="3"/>
      <c r="Q59" s="3"/>
      <c r="R59" s="3"/>
      <c r="S59" s="3"/>
      <c r="T59" s="3"/>
      <c r="U59" s="3"/>
      <c r="V59" s="3"/>
      <c r="W59" s="3"/>
      <c r="X59" s="3"/>
      <c r="Y59" s="3"/>
      <c r="AE59">
        <f>SUMIF(L7:L57,AE58,G7:G57)</f>
        <v>0</v>
      </c>
      <c r="AF59">
        <f>SUMIF(L7:L57,AF58,G7:G57)</f>
        <v>0</v>
      </c>
      <c r="AG59" t="s">
        <v>304</v>
      </c>
    </row>
    <row r="60" spans="1:60">
      <c r="C60" s="193"/>
      <c r="D60" s="10"/>
      <c r="AG60" t="s">
        <v>306</v>
      </c>
    </row>
    <row r="61" spans="1:60">
      <c r="D61" s="10"/>
    </row>
    <row r="62" spans="1:60">
      <c r="D62" s="10"/>
    </row>
    <row r="63" spans="1:60">
      <c r="D63" s="10"/>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4">
    <mergeCell ref="C12:G12"/>
    <mergeCell ref="A1:G1"/>
    <mergeCell ref="C2:G2"/>
    <mergeCell ref="C3:G3"/>
    <mergeCell ref="C4:G4"/>
    <mergeCell ref="C10:G10"/>
    <mergeCell ref="C48:G48"/>
    <mergeCell ref="C57:G57"/>
    <mergeCell ref="C14:G14"/>
    <mergeCell ref="C16:G16"/>
    <mergeCell ref="C20:G20"/>
    <mergeCell ref="C28:G28"/>
    <mergeCell ref="C33:G33"/>
    <mergeCell ref="C35:G35"/>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14" activePane="bottomLeft" state="frozen"/>
      <selection pane="bottomLeft" sqref="A1:G1"/>
    </sheetView>
  </sheetViews>
  <sheetFormatPr defaultRowHeight="12.75" outlineLevelRow="2"/>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0.140625"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82</v>
      </c>
      <c r="C3" s="285" t="s">
        <v>83</v>
      </c>
      <c r="D3" s="286"/>
      <c r="E3" s="286"/>
      <c r="F3" s="286"/>
      <c r="G3" s="287"/>
      <c r="AC3" s="119" t="s">
        <v>235</v>
      </c>
      <c r="AG3" t="s">
        <v>237</v>
      </c>
    </row>
    <row r="4" spans="1:60" ht="24.95" customHeight="1">
      <c r="A4" s="139" t="s">
        <v>9</v>
      </c>
      <c r="B4" s="140" t="s">
        <v>82</v>
      </c>
      <c r="C4" s="288" t="s">
        <v>83</v>
      </c>
      <c r="D4" s="289"/>
      <c r="E4" s="289"/>
      <c r="F4" s="289"/>
      <c r="G4" s="290"/>
      <c r="AG4" t="s">
        <v>238</v>
      </c>
    </row>
    <row r="5" spans="1:60">
      <c r="D5" s="10"/>
    </row>
    <row r="6" spans="1:60" ht="63.7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129</v>
      </c>
      <c r="C8" s="188" t="s">
        <v>130</v>
      </c>
      <c r="D8" s="165"/>
      <c r="E8" s="166"/>
      <c r="F8" s="167"/>
      <c r="G8" s="167">
        <f>SUMIF(AG9:AG26,"&lt;&gt;NOR",G9:G26)</f>
        <v>0</v>
      </c>
      <c r="H8" s="167"/>
      <c r="I8" s="167">
        <f>SUM(I9:I26)</f>
        <v>0</v>
      </c>
      <c r="J8" s="167"/>
      <c r="K8" s="167">
        <f>SUM(K9:K26)</f>
        <v>0</v>
      </c>
      <c r="L8" s="167"/>
      <c r="M8" s="167">
        <f>SUM(M9:M26)</f>
        <v>0</v>
      </c>
      <c r="N8" s="166"/>
      <c r="O8" s="166">
        <f>SUM(O9:O26)</f>
        <v>171.01999999999998</v>
      </c>
      <c r="P8" s="166"/>
      <c r="Q8" s="166">
        <f>SUM(Q9:Q26)</f>
        <v>0</v>
      </c>
      <c r="R8" s="167"/>
      <c r="S8" s="167"/>
      <c r="T8" s="168"/>
      <c r="U8" s="162"/>
      <c r="V8" s="162">
        <f>SUM(V9:V26)</f>
        <v>318.3</v>
      </c>
      <c r="W8" s="162"/>
      <c r="X8" s="162"/>
      <c r="Y8" s="162"/>
      <c r="AG8" t="s">
        <v>262</v>
      </c>
    </row>
    <row r="9" spans="1:60" outlineLevel="1">
      <c r="A9" s="173">
        <v>1</v>
      </c>
      <c r="B9" s="174" t="s">
        <v>1912</v>
      </c>
      <c r="C9" s="190" t="s">
        <v>1913</v>
      </c>
      <c r="D9" s="175" t="s">
        <v>310</v>
      </c>
      <c r="E9" s="176">
        <v>212.1</v>
      </c>
      <c r="F9" s="177"/>
      <c r="G9" s="178">
        <f>ROUND(E9*F9,2)</f>
        <v>0</v>
      </c>
      <c r="H9" s="177"/>
      <c r="I9" s="178">
        <f>ROUND(E9*H9,2)</f>
        <v>0</v>
      </c>
      <c r="J9" s="177"/>
      <c r="K9" s="178">
        <f>ROUND(E9*J9,2)</f>
        <v>0</v>
      </c>
      <c r="L9" s="178">
        <v>21</v>
      </c>
      <c r="M9" s="178">
        <f>G9*(1+L9/100)</f>
        <v>0</v>
      </c>
      <c r="N9" s="176">
        <v>0</v>
      </c>
      <c r="O9" s="176">
        <f>ROUND(E9*N9,2)</f>
        <v>0</v>
      </c>
      <c r="P9" s="176">
        <v>0</v>
      </c>
      <c r="Q9" s="176">
        <f>ROUND(E9*P9,2)</f>
        <v>0</v>
      </c>
      <c r="R9" s="178" t="s">
        <v>311</v>
      </c>
      <c r="S9" s="178" t="s">
        <v>266</v>
      </c>
      <c r="T9" s="179" t="s">
        <v>266</v>
      </c>
      <c r="U9" s="157">
        <v>0.29099999999999998</v>
      </c>
      <c r="V9" s="157">
        <f>ROUND(E9*U9,2)</f>
        <v>61.72</v>
      </c>
      <c r="W9" s="157"/>
      <c r="X9" s="157" t="s">
        <v>312</v>
      </c>
      <c r="Y9" s="157" t="s">
        <v>269</v>
      </c>
      <c r="Z9" s="146"/>
      <c r="AA9" s="146"/>
      <c r="AB9" s="146"/>
      <c r="AC9" s="146"/>
      <c r="AD9" s="146"/>
      <c r="AE9" s="146"/>
      <c r="AF9" s="146"/>
      <c r="AG9" s="146" t="s">
        <v>1231</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ht="33.75" outlineLevel="2">
      <c r="A10" s="153"/>
      <c r="B10" s="154"/>
      <c r="C10" s="293" t="s">
        <v>323</v>
      </c>
      <c r="D10" s="294"/>
      <c r="E10" s="294"/>
      <c r="F10" s="294"/>
      <c r="G10" s="294"/>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315</v>
      </c>
      <c r="AH10" s="146"/>
      <c r="AI10" s="146"/>
      <c r="AJ10" s="146"/>
      <c r="AK10" s="146"/>
      <c r="AL10" s="146"/>
      <c r="AM10" s="146"/>
      <c r="AN10" s="146"/>
      <c r="AO10" s="146"/>
      <c r="AP10" s="146"/>
      <c r="AQ10" s="146"/>
      <c r="AR10" s="146"/>
      <c r="AS10" s="146"/>
      <c r="AT10" s="146"/>
      <c r="AU10" s="146"/>
      <c r="AV10" s="146"/>
      <c r="AW10" s="146"/>
      <c r="AX10" s="146"/>
      <c r="AY10" s="146"/>
      <c r="AZ10" s="146"/>
      <c r="BA10" s="187"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6"/>
      <c r="BC10" s="146"/>
      <c r="BD10" s="146"/>
      <c r="BE10" s="146"/>
      <c r="BF10" s="146"/>
      <c r="BG10" s="146"/>
      <c r="BH10" s="146"/>
    </row>
    <row r="11" spans="1:60" ht="22.5" outlineLevel="1">
      <c r="A11" s="173">
        <v>2</v>
      </c>
      <c r="B11" s="174" t="s">
        <v>1914</v>
      </c>
      <c r="C11" s="190" t="s">
        <v>1915</v>
      </c>
      <c r="D11" s="175" t="s">
        <v>397</v>
      </c>
      <c r="E11" s="176">
        <v>353.5</v>
      </c>
      <c r="F11" s="177"/>
      <c r="G11" s="178">
        <f>ROUND(E11*F11,2)</f>
        <v>0</v>
      </c>
      <c r="H11" s="177"/>
      <c r="I11" s="178">
        <f>ROUND(E11*H11,2)</f>
        <v>0</v>
      </c>
      <c r="J11" s="177"/>
      <c r="K11" s="178">
        <f>ROUND(E11*J11,2)</f>
        <v>0</v>
      </c>
      <c r="L11" s="178">
        <v>21</v>
      </c>
      <c r="M11" s="178">
        <f>G11*(1+L11/100)</f>
        <v>0</v>
      </c>
      <c r="N11" s="176">
        <v>8.4000000000000003E-4</v>
      </c>
      <c r="O11" s="176">
        <f>ROUND(E11*N11,2)</f>
        <v>0.3</v>
      </c>
      <c r="P11" s="176">
        <v>0</v>
      </c>
      <c r="Q11" s="176">
        <f>ROUND(E11*P11,2)</f>
        <v>0</v>
      </c>
      <c r="R11" s="178" t="s">
        <v>311</v>
      </c>
      <c r="S11" s="178" t="s">
        <v>266</v>
      </c>
      <c r="T11" s="179" t="s">
        <v>266</v>
      </c>
      <c r="U11" s="157">
        <v>0.23599999999999999</v>
      </c>
      <c r="V11" s="157">
        <f>ROUND(E11*U11,2)</f>
        <v>83.43</v>
      </c>
      <c r="W11" s="157"/>
      <c r="X11" s="157" t="s">
        <v>312</v>
      </c>
      <c r="Y11" s="157" t="s">
        <v>269</v>
      </c>
      <c r="Z11" s="146"/>
      <c r="AA11" s="146"/>
      <c r="AB11" s="146"/>
      <c r="AC11" s="146"/>
      <c r="AD11" s="146"/>
      <c r="AE11" s="146"/>
      <c r="AF11" s="146"/>
      <c r="AG11" s="146" t="s">
        <v>1231</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2">
      <c r="A12" s="153"/>
      <c r="B12" s="154"/>
      <c r="C12" s="293" t="s">
        <v>1916</v>
      </c>
      <c r="D12" s="294"/>
      <c r="E12" s="294"/>
      <c r="F12" s="294"/>
      <c r="G12" s="294"/>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315</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1">
      <c r="A13" s="173">
        <v>3</v>
      </c>
      <c r="B13" s="174" t="s">
        <v>1917</v>
      </c>
      <c r="C13" s="190" t="s">
        <v>1918</v>
      </c>
      <c r="D13" s="175" t="s">
        <v>397</v>
      </c>
      <c r="E13" s="176">
        <v>353.5</v>
      </c>
      <c r="F13" s="177"/>
      <c r="G13" s="178">
        <f>ROUND(E13*F13,2)</f>
        <v>0</v>
      </c>
      <c r="H13" s="177"/>
      <c r="I13" s="178">
        <f>ROUND(E13*H13,2)</f>
        <v>0</v>
      </c>
      <c r="J13" s="177"/>
      <c r="K13" s="178">
        <f>ROUND(E13*J13,2)</f>
        <v>0</v>
      </c>
      <c r="L13" s="178">
        <v>21</v>
      </c>
      <c r="M13" s="178">
        <f>G13*(1+L13/100)</f>
        <v>0</v>
      </c>
      <c r="N13" s="176">
        <v>0</v>
      </c>
      <c r="O13" s="176">
        <f>ROUND(E13*N13,2)</f>
        <v>0</v>
      </c>
      <c r="P13" s="176">
        <v>0</v>
      </c>
      <c r="Q13" s="176">
        <f>ROUND(E13*P13,2)</f>
        <v>0</v>
      </c>
      <c r="R13" s="178" t="s">
        <v>311</v>
      </c>
      <c r="S13" s="178" t="s">
        <v>266</v>
      </c>
      <c r="T13" s="179" t="s">
        <v>266</v>
      </c>
      <c r="U13" s="157">
        <v>7.0000000000000007E-2</v>
      </c>
      <c r="V13" s="157">
        <f>ROUND(E13*U13,2)</f>
        <v>24.75</v>
      </c>
      <c r="W13" s="157"/>
      <c r="X13" s="157" t="s">
        <v>312</v>
      </c>
      <c r="Y13" s="157" t="s">
        <v>269</v>
      </c>
      <c r="Z13" s="146"/>
      <c r="AA13" s="146"/>
      <c r="AB13" s="146"/>
      <c r="AC13" s="146"/>
      <c r="AD13" s="146"/>
      <c r="AE13" s="146"/>
      <c r="AF13" s="146"/>
      <c r="AG13" s="146" t="s">
        <v>1231</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2">
      <c r="A14" s="153"/>
      <c r="B14" s="154"/>
      <c r="C14" s="293" t="s">
        <v>1919</v>
      </c>
      <c r="D14" s="294"/>
      <c r="E14" s="294"/>
      <c r="F14" s="294"/>
      <c r="G14" s="294"/>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315</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1">
      <c r="A15" s="173">
        <v>4</v>
      </c>
      <c r="B15" s="174" t="s">
        <v>332</v>
      </c>
      <c r="C15" s="190" t="s">
        <v>333</v>
      </c>
      <c r="D15" s="175" t="s">
        <v>310</v>
      </c>
      <c r="E15" s="176">
        <v>106.05</v>
      </c>
      <c r="F15" s="177"/>
      <c r="G15" s="178">
        <f>ROUND(E15*F15,2)</f>
        <v>0</v>
      </c>
      <c r="H15" s="177"/>
      <c r="I15" s="178">
        <f>ROUND(E15*H15,2)</f>
        <v>0</v>
      </c>
      <c r="J15" s="177"/>
      <c r="K15" s="178">
        <f>ROUND(E15*J15,2)</f>
        <v>0</v>
      </c>
      <c r="L15" s="178">
        <v>21</v>
      </c>
      <c r="M15" s="178">
        <f>G15*(1+L15/100)</f>
        <v>0</v>
      </c>
      <c r="N15" s="176">
        <v>0</v>
      </c>
      <c r="O15" s="176">
        <f>ROUND(E15*N15,2)</f>
        <v>0</v>
      </c>
      <c r="P15" s="176">
        <v>0</v>
      </c>
      <c r="Q15" s="176">
        <f>ROUND(E15*P15,2)</f>
        <v>0</v>
      </c>
      <c r="R15" s="178" t="s">
        <v>311</v>
      </c>
      <c r="S15" s="178" t="s">
        <v>266</v>
      </c>
      <c r="T15" s="179" t="s">
        <v>266</v>
      </c>
      <c r="U15" s="157">
        <v>0.34499999999999997</v>
      </c>
      <c r="V15" s="157">
        <f>ROUND(E15*U15,2)</f>
        <v>36.590000000000003</v>
      </c>
      <c r="W15" s="157"/>
      <c r="X15" s="157" t="s">
        <v>312</v>
      </c>
      <c r="Y15" s="157" t="s">
        <v>269</v>
      </c>
      <c r="Z15" s="146"/>
      <c r="AA15" s="146"/>
      <c r="AB15" s="146"/>
      <c r="AC15" s="146"/>
      <c r="AD15" s="146"/>
      <c r="AE15" s="146"/>
      <c r="AF15" s="146"/>
      <c r="AG15" s="146" t="s">
        <v>1231</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2">
      <c r="A16" s="153"/>
      <c r="B16" s="154"/>
      <c r="C16" s="293" t="s">
        <v>334</v>
      </c>
      <c r="D16" s="294"/>
      <c r="E16" s="294"/>
      <c r="F16" s="294"/>
      <c r="G16" s="294"/>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315</v>
      </c>
      <c r="AH16" s="146"/>
      <c r="AI16" s="146"/>
      <c r="AJ16" s="146"/>
      <c r="AK16" s="146"/>
      <c r="AL16" s="146"/>
      <c r="AM16" s="146"/>
      <c r="AN16" s="146"/>
      <c r="AO16" s="146"/>
      <c r="AP16" s="146"/>
      <c r="AQ16" s="146"/>
      <c r="AR16" s="146"/>
      <c r="AS16" s="146"/>
      <c r="AT16" s="146"/>
      <c r="AU16" s="146"/>
      <c r="AV16" s="146"/>
      <c r="AW16" s="146"/>
      <c r="AX16" s="146"/>
      <c r="AY16" s="146"/>
      <c r="AZ16" s="146"/>
      <c r="BA16" s="187" t="str">
        <f>C16</f>
        <v>bez naložení do dopravní nádoby, ale s vyprázdněním dopravní nádoby na hromadu nebo na dopravní prostředek,</v>
      </c>
      <c r="BB16" s="146"/>
      <c r="BC16" s="146"/>
      <c r="BD16" s="146"/>
      <c r="BE16" s="146"/>
      <c r="BF16" s="146"/>
      <c r="BG16" s="146"/>
      <c r="BH16" s="146"/>
    </row>
    <row r="17" spans="1:60" ht="22.5" outlineLevel="1">
      <c r="A17" s="180">
        <v>5</v>
      </c>
      <c r="B17" s="181" t="s">
        <v>340</v>
      </c>
      <c r="C17" s="189" t="s">
        <v>1920</v>
      </c>
      <c r="D17" s="182" t="s">
        <v>310</v>
      </c>
      <c r="E17" s="183">
        <v>129.15600000000001</v>
      </c>
      <c r="F17" s="184"/>
      <c r="G17" s="185">
        <f>ROUND(E17*F17,2)</f>
        <v>0</v>
      </c>
      <c r="H17" s="184"/>
      <c r="I17" s="185">
        <f>ROUND(E17*H17,2)</f>
        <v>0</v>
      </c>
      <c r="J17" s="184"/>
      <c r="K17" s="185">
        <f>ROUND(E17*J17,2)</f>
        <v>0</v>
      </c>
      <c r="L17" s="185">
        <v>21</v>
      </c>
      <c r="M17" s="185">
        <f>G17*(1+L17/100)</f>
        <v>0</v>
      </c>
      <c r="N17" s="183">
        <v>0</v>
      </c>
      <c r="O17" s="183">
        <f>ROUND(E17*N17,2)</f>
        <v>0</v>
      </c>
      <c r="P17" s="183">
        <v>0</v>
      </c>
      <c r="Q17" s="183">
        <f>ROUND(E17*P17,2)</f>
        <v>0</v>
      </c>
      <c r="R17" s="185" t="s">
        <v>311</v>
      </c>
      <c r="S17" s="185" t="s">
        <v>266</v>
      </c>
      <c r="T17" s="186" t="s">
        <v>266</v>
      </c>
      <c r="U17" s="157">
        <v>0.65200000000000002</v>
      </c>
      <c r="V17" s="157">
        <f>ROUND(E17*U17,2)</f>
        <v>84.21</v>
      </c>
      <c r="W17" s="157"/>
      <c r="X17" s="157" t="s">
        <v>312</v>
      </c>
      <c r="Y17" s="157" t="s">
        <v>269</v>
      </c>
      <c r="Z17" s="146"/>
      <c r="AA17" s="146"/>
      <c r="AB17" s="146"/>
      <c r="AC17" s="146"/>
      <c r="AD17" s="146"/>
      <c r="AE17" s="146"/>
      <c r="AF17" s="146"/>
      <c r="AG17" s="146" t="s">
        <v>1231</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ht="22.5" outlineLevel="1">
      <c r="A18" s="180">
        <v>6</v>
      </c>
      <c r="B18" s="181" t="s">
        <v>1921</v>
      </c>
      <c r="C18" s="189" t="s">
        <v>1922</v>
      </c>
      <c r="D18" s="182" t="s">
        <v>310</v>
      </c>
      <c r="E18" s="183">
        <v>129.15600000000001</v>
      </c>
      <c r="F18" s="184"/>
      <c r="G18" s="185">
        <f>ROUND(E18*F18,2)</f>
        <v>0</v>
      </c>
      <c r="H18" s="184"/>
      <c r="I18" s="185">
        <f>ROUND(E18*H18,2)</f>
        <v>0</v>
      </c>
      <c r="J18" s="184"/>
      <c r="K18" s="185">
        <f>ROUND(E18*J18,2)</f>
        <v>0</v>
      </c>
      <c r="L18" s="185">
        <v>21</v>
      </c>
      <c r="M18" s="185">
        <f>G18*(1+L18/100)</f>
        <v>0</v>
      </c>
      <c r="N18" s="183">
        <v>0</v>
      </c>
      <c r="O18" s="183">
        <f>ROUND(E18*N18,2)</f>
        <v>0</v>
      </c>
      <c r="P18" s="183">
        <v>0</v>
      </c>
      <c r="Q18" s="183">
        <f>ROUND(E18*P18,2)</f>
        <v>0</v>
      </c>
      <c r="R18" s="185" t="s">
        <v>311</v>
      </c>
      <c r="S18" s="185" t="s">
        <v>266</v>
      </c>
      <c r="T18" s="186" t="s">
        <v>266</v>
      </c>
      <c r="U18" s="157">
        <v>8.9999999999999993E-3</v>
      </c>
      <c r="V18" s="157">
        <f>ROUND(E18*U18,2)</f>
        <v>1.1599999999999999</v>
      </c>
      <c r="W18" s="157"/>
      <c r="X18" s="157" t="s">
        <v>312</v>
      </c>
      <c r="Y18" s="157" t="s">
        <v>269</v>
      </c>
      <c r="Z18" s="146"/>
      <c r="AA18" s="146"/>
      <c r="AB18" s="146"/>
      <c r="AC18" s="146"/>
      <c r="AD18" s="146"/>
      <c r="AE18" s="146"/>
      <c r="AF18" s="146"/>
      <c r="AG18" s="146" t="s">
        <v>1231</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ht="22.5" outlineLevel="1">
      <c r="A19" s="173">
        <v>7</v>
      </c>
      <c r="B19" s="174" t="s">
        <v>344</v>
      </c>
      <c r="C19" s="190" t="s">
        <v>345</v>
      </c>
      <c r="D19" s="175" t="s">
        <v>310</v>
      </c>
      <c r="E19" s="176">
        <v>130.89599999999999</v>
      </c>
      <c r="F19" s="177"/>
      <c r="G19" s="178">
        <f>ROUND(E19*F19,2)</f>
        <v>0</v>
      </c>
      <c r="H19" s="177"/>
      <c r="I19" s="178">
        <f>ROUND(E19*H19,2)</f>
        <v>0</v>
      </c>
      <c r="J19" s="177"/>
      <c r="K19" s="178">
        <f>ROUND(E19*J19,2)</f>
        <v>0</v>
      </c>
      <c r="L19" s="178">
        <v>21</v>
      </c>
      <c r="M19" s="178">
        <f>G19*(1+L19/100)</f>
        <v>0</v>
      </c>
      <c r="N19" s="176">
        <v>0</v>
      </c>
      <c r="O19" s="176">
        <f>ROUND(E19*N19,2)</f>
        <v>0</v>
      </c>
      <c r="P19" s="176">
        <v>0</v>
      </c>
      <c r="Q19" s="176">
        <f>ROUND(E19*P19,2)</f>
        <v>0</v>
      </c>
      <c r="R19" s="178" t="s">
        <v>311</v>
      </c>
      <c r="S19" s="178" t="s">
        <v>266</v>
      </c>
      <c r="T19" s="179" t="s">
        <v>266</v>
      </c>
      <c r="U19" s="157">
        <v>0.20200000000000001</v>
      </c>
      <c r="V19" s="157">
        <f>ROUND(E19*U19,2)</f>
        <v>26.44</v>
      </c>
      <c r="W19" s="157"/>
      <c r="X19" s="157" t="s">
        <v>312</v>
      </c>
      <c r="Y19" s="157" t="s">
        <v>269</v>
      </c>
      <c r="Z19" s="146"/>
      <c r="AA19" s="146"/>
      <c r="AB19" s="146"/>
      <c r="AC19" s="146"/>
      <c r="AD19" s="146"/>
      <c r="AE19" s="146"/>
      <c r="AF19" s="146"/>
      <c r="AG19" s="146" t="s">
        <v>1231</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2">
      <c r="A20" s="153"/>
      <c r="B20" s="154"/>
      <c r="C20" s="293" t="s">
        <v>346</v>
      </c>
      <c r="D20" s="294"/>
      <c r="E20" s="294"/>
      <c r="F20" s="294"/>
      <c r="G20" s="294"/>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315</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1">
      <c r="A21" s="180">
        <v>8</v>
      </c>
      <c r="B21" s="181" t="s">
        <v>1923</v>
      </c>
      <c r="C21" s="189" t="s">
        <v>1924</v>
      </c>
      <c r="D21" s="182" t="s">
        <v>310</v>
      </c>
      <c r="E21" s="183">
        <v>212.1</v>
      </c>
      <c r="F21" s="184"/>
      <c r="G21" s="185">
        <f t="shared" ref="G21:G26" si="0">ROUND(E21*F21,2)</f>
        <v>0</v>
      </c>
      <c r="H21" s="184"/>
      <c r="I21" s="185">
        <f t="shared" ref="I21:I26" si="1">ROUND(E21*H21,2)</f>
        <v>0</v>
      </c>
      <c r="J21" s="184"/>
      <c r="K21" s="185">
        <f t="shared" ref="K21:K26" si="2">ROUND(E21*J21,2)</f>
        <v>0</v>
      </c>
      <c r="L21" s="185">
        <v>21</v>
      </c>
      <c r="M21" s="185">
        <f t="shared" ref="M21:M26" si="3">G21*(1+L21/100)</f>
        <v>0</v>
      </c>
      <c r="N21" s="183">
        <v>0</v>
      </c>
      <c r="O21" s="183">
        <f t="shared" ref="O21:O26" si="4">ROUND(E21*N21,2)</f>
        <v>0</v>
      </c>
      <c r="P21" s="183">
        <v>0</v>
      </c>
      <c r="Q21" s="183">
        <f t="shared" ref="Q21:Q26" si="5">ROUND(E21*P21,2)</f>
        <v>0</v>
      </c>
      <c r="R21" s="185"/>
      <c r="S21" s="185" t="s">
        <v>481</v>
      </c>
      <c r="T21" s="186" t="s">
        <v>497</v>
      </c>
      <c r="U21" s="157">
        <v>0</v>
      </c>
      <c r="V21" s="157">
        <f t="shared" ref="V21:V26" si="6">ROUND(E21*U21,2)</f>
        <v>0</v>
      </c>
      <c r="W21" s="157"/>
      <c r="X21" s="157" t="s">
        <v>312</v>
      </c>
      <c r="Y21" s="157" t="s">
        <v>269</v>
      </c>
      <c r="Z21" s="146"/>
      <c r="AA21" s="146"/>
      <c r="AB21" s="146"/>
      <c r="AC21" s="146"/>
      <c r="AD21" s="146"/>
      <c r="AE21" s="146"/>
      <c r="AF21" s="146"/>
      <c r="AG21" s="146" t="s">
        <v>1231</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1">
      <c r="A22" s="180">
        <v>9</v>
      </c>
      <c r="B22" s="181" t="s">
        <v>1925</v>
      </c>
      <c r="C22" s="189" t="s">
        <v>1926</v>
      </c>
      <c r="D22" s="182" t="s">
        <v>310</v>
      </c>
      <c r="E22" s="183">
        <v>129.15600000000001</v>
      </c>
      <c r="F22" s="184"/>
      <c r="G22" s="185">
        <f t="shared" si="0"/>
        <v>0</v>
      </c>
      <c r="H22" s="184"/>
      <c r="I22" s="185">
        <f t="shared" si="1"/>
        <v>0</v>
      </c>
      <c r="J22" s="184"/>
      <c r="K22" s="185">
        <f t="shared" si="2"/>
        <v>0</v>
      </c>
      <c r="L22" s="185">
        <v>21</v>
      </c>
      <c r="M22" s="185">
        <f t="shared" si="3"/>
        <v>0</v>
      </c>
      <c r="N22" s="183">
        <v>0</v>
      </c>
      <c r="O22" s="183">
        <f t="shared" si="4"/>
        <v>0</v>
      </c>
      <c r="P22" s="183">
        <v>0</v>
      </c>
      <c r="Q22" s="183">
        <f t="shared" si="5"/>
        <v>0</v>
      </c>
      <c r="R22" s="185"/>
      <c r="S22" s="185" t="s">
        <v>481</v>
      </c>
      <c r="T22" s="186" t="s">
        <v>497</v>
      </c>
      <c r="U22" s="157">
        <v>0</v>
      </c>
      <c r="V22" s="157">
        <f t="shared" si="6"/>
        <v>0</v>
      </c>
      <c r="W22" s="157"/>
      <c r="X22" s="157" t="s">
        <v>312</v>
      </c>
      <c r="Y22" s="157" t="s">
        <v>269</v>
      </c>
      <c r="Z22" s="146"/>
      <c r="AA22" s="146"/>
      <c r="AB22" s="146"/>
      <c r="AC22" s="146"/>
      <c r="AD22" s="146"/>
      <c r="AE22" s="146"/>
      <c r="AF22" s="146"/>
      <c r="AG22" s="146" t="s">
        <v>1231</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ht="22.5" outlineLevel="1">
      <c r="A23" s="180">
        <v>10</v>
      </c>
      <c r="B23" s="181" t="s">
        <v>1927</v>
      </c>
      <c r="C23" s="189" t="s">
        <v>1928</v>
      </c>
      <c r="D23" s="182" t="s">
        <v>310</v>
      </c>
      <c r="E23" s="183">
        <v>61.704689999999999</v>
      </c>
      <c r="F23" s="184"/>
      <c r="G23" s="185">
        <f t="shared" si="0"/>
        <v>0</v>
      </c>
      <c r="H23" s="184"/>
      <c r="I23" s="185">
        <f t="shared" si="1"/>
        <v>0</v>
      </c>
      <c r="J23" s="184"/>
      <c r="K23" s="185">
        <f t="shared" si="2"/>
        <v>0</v>
      </c>
      <c r="L23" s="185">
        <v>21</v>
      </c>
      <c r="M23" s="185">
        <f t="shared" si="3"/>
        <v>0</v>
      </c>
      <c r="N23" s="183">
        <v>0</v>
      </c>
      <c r="O23" s="183">
        <f t="shared" si="4"/>
        <v>0</v>
      </c>
      <c r="P23" s="183">
        <v>0</v>
      </c>
      <c r="Q23" s="183">
        <f t="shared" si="5"/>
        <v>0</v>
      </c>
      <c r="R23" s="185"/>
      <c r="S23" s="185" t="s">
        <v>481</v>
      </c>
      <c r="T23" s="186" t="s">
        <v>497</v>
      </c>
      <c r="U23" s="157">
        <v>0</v>
      </c>
      <c r="V23" s="157">
        <f t="shared" si="6"/>
        <v>0</v>
      </c>
      <c r="W23" s="157"/>
      <c r="X23" s="157" t="s">
        <v>312</v>
      </c>
      <c r="Y23" s="157" t="s">
        <v>269</v>
      </c>
      <c r="Z23" s="146"/>
      <c r="AA23" s="146"/>
      <c r="AB23" s="146"/>
      <c r="AC23" s="146"/>
      <c r="AD23" s="146"/>
      <c r="AE23" s="146"/>
      <c r="AF23" s="146"/>
      <c r="AG23" s="146" t="s">
        <v>1231</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80">
        <v>11</v>
      </c>
      <c r="B24" s="181" t="s">
        <v>1929</v>
      </c>
      <c r="C24" s="189" t="s">
        <v>1930</v>
      </c>
      <c r="D24" s="182" t="s">
        <v>1931</v>
      </c>
      <c r="E24" s="183">
        <v>129.15600000000001</v>
      </c>
      <c r="F24" s="184"/>
      <c r="G24" s="185">
        <f t="shared" si="0"/>
        <v>0</v>
      </c>
      <c r="H24" s="184"/>
      <c r="I24" s="185">
        <f t="shared" si="1"/>
        <v>0</v>
      </c>
      <c r="J24" s="184"/>
      <c r="K24" s="185">
        <f t="shared" si="2"/>
        <v>0</v>
      </c>
      <c r="L24" s="185">
        <v>21</v>
      </c>
      <c r="M24" s="185">
        <f t="shared" si="3"/>
        <v>0</v>
      </c>
      <c r="N24" s="183">
        <v>0</v>
      </c>
      <c r="O24" s="183">
        <f t="shared" si="4"/>
        <v>0</v>
      </c>
      <c r="P24" s="183">
        <v>0</v>
      </c>
      <c r="Q24" s="183">
        <f t="shared" si="5"/>
        <v>0</v>
      </c>
      <c r="R24" s="185"/>
      <c r="S24" s="185" t="s">
        <v>481</v>
      </c>
      <c r="T24" s="186" t="s">
        <v>497</v>
      </c>
      <c r="U24" s="157">
        <v>0</v>
      </c>
      <c r="V24" s="157">
        <f t="shared" si="6"/>
        <v>0</v>
      </c>
      <c r="W24" s="157"/>
      <c r="X24" s="157" t="s">
        <v>312</v>
      </c>
      <c r="Y24" s="157" t="s">
        <v>269</v>
      </c>
      <c r="Z24" s="146"/>
      <c r="AA24" s="146"/>
      <c r="AB24" s="146"/>
      <c r="AC24" s="146"/>
      <c r="AD24" s="146"/>
      <c r="AE24" s="146"/>
      <c r="AF24" s="146"/>
      <c r="AG24" s="146" t="s">
        <v>1231</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1">
      <c r="A25" s="180">
        <v>12</v>
      </c>
      <c r="B25" s="181" t="s">
        <v>1932</v>
      </c>
      <c r="C25" s="189" t="s">
        <v>1933</v>
      </c>
      <c r="D25" s="182" t="s">
        <v>310</v>
      </c>
      <c r="E25" s="183">
        <v>61.704689999999999</v>
      </c>
      <c r="F25" s="184"/>
      <c r="G25" s="185">
        <f t="shared" si="0"/>
        <v>0</v>
      </c>
      <c r="H25" s="184"/>
      <c r="I25" s="185">
        <f t="shared" si="1"/>
        <v>0</v>
      </c>
      <c r="J25" s="184"/>
      <c r="K25" s="185">
        <f t="shared" si="2"/>
        <v>0</v>
      </c>
      <c r="L25" s="185">
        <v>21</v>
      </c>
      <c r="M25" s="185">
        <f t="shared" si="3"/>
        <v>0</v>
      </c>
      <c r="N25" s="183">
        <v>1.5</v>
      </c>
      <c r="O25" s="183">
        <f t="shared" si="4"/>
        <v>92.56</v>
      </c>
      <c r="P25" s="183">
        <v>0</v>
      </c>
      <c r="Q25" s="183">
        <f t="shared" si="5"/>
        <v>0</v>
      </c>
      <c r="R25" s="185"/>
      <c r="S25" s="185" t="s">
        <v>481</v>
      </c>
      <c r="T25" s="186" t="s">
        <v>1934</v>
      </c>
      <c r="U25" s="157">
        <v>0</v>
      </c>
      <c r="V25" s="157">
        <f t="shared" si="6"/>
        <v>0</v>
      </c>
      <c r="W25" s="157"/>
      <c r="X25" s="157" t="s">
        <v>984</v>
      </c>
      <c r="Y25" s="157" t="s">
        <v>269</v>
      </c>
      <c r="Z25" s="146"/>
      <c r="AA25" s="146"/>
      <c r="AB25" s="146"/>
      <c r="AC25" s="146"/>
      <c r="AD25" s="146"/>
      <c r="AE25" s="146"/>
      <c r="AF25" s="146"/>
      <c r="AG25" s="146" t="s">
        <v>985</v>
      </c>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outlineLevel="1">
      <c r="A26" s="180">
        <v>13</v>
      </c>
      <c r="B26" s="181" t="s">
        <v>1929</v>
      </c>
      <c r="C26" s="189" t="s">
        <v>1995</v>
      </c>
      <c r="D26" s="182" t="s">
        <v>1931</v>
      </c>
      <c r="E26" s="183">
        <v>47.951999999999998</v>
      </c>
      <c r="F26" s="184"/>
      <c r="G26" s="185">
        <f t="shared" si="0"/>
        <v>0</v>
      </c>
      <c r="H26" s="184"/>
      <c r="I26" s="185">
        <f t="shared" si="1"/>
        <v>0</v>
      </c>
      <c r="J26" s="184"/>
      <c r="K26" s="185">
        <f t="shared" si="2"/>
        <v>0</v>
      </c>
      <c r="L26" s="185">
        <v>21</v>
      </c>
      <c r="M26" s="185">
        <f t="shared" si="3"/>
        <v>0</v>
      </c>
      <c r="N26" s="183">
        <v>1.63</v>
      </c>
      <c r="O26" s="183">
        <f t="shared" si="4"/>
        <v>78.16</v>
      </c>
      <c r="P26" s="183">
        <v>0</v>
      </c>
      <c r="Q26" s="183">
        <f t="shared" si="5"/>
        <v>0</v>
      </c>
      <c r="R26" s="185"/>
      <c r="S26" s="185" t="s">
        <v>481</v>
      </c>
      <c r="T26" s="186" t="s">
        <v>267</v>
      </c>
      <c r="U26" s="157">
        <v>0</v>
      </c>
      <c r="V26" s="157">
        <f t="shared" si="6"/>
        <v>0</v>
      </c>
      <c r="W26" s="157"/>
      <c r="X26" s="157" t="s">
        <v>380</v>
      </c>
      <c r="Y26" s="157" t="s">
        <v>269</v>
      </c>
      <c r="Z26" s="146"/>
      <c r="AA26" s="146"/>
      <c r="AB26" s="146"/>
      <c r="AC26" s="146"/>
      <c r="AD26" s="146"/>
      <c r="AE26" s="146"/>
      <c r="AF26" s="146"/>
      <c r="AG26" s="146" t="s">
        <v>1968</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c r="A27" s="163" t="s">
        <v>261</v>
      </c>
      <c r="B27" s="164" t="s">
        <v>131</v>
      </c>
      <c r="C27" s="188" t="s">
        <v>132</v>
      </c>
      <c r="D27" s="165"/>
      <c r="E27" s="166"/>
      <c r="F27" s="167"/>
      <c r="G27" s="167">
        <f>SUMIF(AG28:AG32,"&lt;&gt;NOR",G28:G32)</f>
        <v>0</v>
      </c>
      <c r="H27" s="167"/>
      <c r="I27" s="167">
        <f>SUM(I28:I32)</f>
        <v>0</v>
      </c>
      <c r="J27" s="167"/>
      <c r="K27" s="167">
        <f>SUM(K28:K32)</f>
        <v>0</v>
      </c>
      <c r="L27" s="167"/>
      <c r="M27" s="167">
        <f>SUM(M28:M32)</f>
        <v>0</v>
      </c>
      <c r="N27" s="166"/>
      <c r="O27" s="166">
        <f>SUM(O28:O32)</f>
        <v>107.28</v>
      </c>
      <c r="P27" s="166"/>
      <c r="Q27" s="166">
        <f>SUM(Q28:Q32)</f>
        <v>0</v>
      </c>
      <c r="R27" s="167"/>
      <c r="S27" s="167"/>
      <c r="T27" s="168"/>
      <c r="U27" s="162"/>
      <c r="V27" s="162">
        <f>SUM(V28:V32)</f>
        <v>0.6</v>
      </c>
      <c r="W27" s="162"/>
      <c r="X27" s="162"/>
      <c r="Y27" s="162"/>
      <c r="AG27" t="s">
        <v>262</v>
      </c>
    </row>
    <row r="28" spans="1:60" outlineLevel="1">
      <c r="A28" s="173">
        <v>14</v>
      </c>
      <c r="B28" s="174" t="s">
        <v>1935</v>
      </c>
      <c r="C28" s="190" t="s">
        <v>1936</v>
      </c>
      <c r="D28" s="175" t="s">
        <v>310</v>
      </c>
      <c r="E28" s="176">
        <v>0.39600000000000002</v>
      </c>
      <c r="F28" s="177"/>
      <c r="G28" s="178">
        <f>ROUND(E28*F28,2)</f>
        <v>0</v>
      </c>
      <c r="H28" s="177"/>
      <c r="I28" s="178">
        <f>ROUND(E28*H28,2)</f>
        <v>0</v>
      </c>
      <c r="J28" s="177"/>
      <c r="K28" s="178">
        <f>ROUND(E28*J28,2)</f>
        <v>0</v>
      </c>
      <c r="L28" s="178">
        <v>21</v>
      </c>
      <c r="M28" s="178">
        <f>G28*(1+L28/100)</f>
        <v>0</v>
      </c>
      <c r="N28" s="176">
        <v>2.2564299999999999</v>
      </c>
      <c r="O28" s="176">
        <f>ROUND(E28*N28,2)</f>
        <v>0.89</v>
      </c>
      <c r="P28" s="176">
        <v>0</v>
      </c>
      <c r="Q28" s="176">
        <f>ROUND(E28*P28,2)</f>
        <v>0</v>
      </c>
      <c r="R28" s="178" t="s">
        <v>412</v>
      </c>
      <c r="S28" s="178" t="s">
        <v>266</v>
      </c>
      <c r="T28" s="179" t="s">
        <v>266</v>
      </c>
      <c r="U28" s="157">
        <v>0.48</v>
      </c>
      <c r="V28" s="157">
        <f>ROUND(E28*U28,2)</f>
        <v>0.19</v>
      </c>
      <c r="W28" s="157"/>
      <c r="X28" s="157" t="s">
        <v>312</v>
      </c>
      <c r="Y28" s="157" t="s">
        <v>269</v>
      </c>
      <c r="Z28" s="146"/>
      <c r="AA28" s="146"/>
      <c r="AB28" s="146"/>
      <c r="AC28" s="146"/>
      <c r="AD28" s="146"/>
      <c r="AE28" s="146"/>
      <c r="AF28" s="146"/>
      <c r="AG28" s="146" t="s">
        <v>1231</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outlineLevel="2">
      <c r="A29" s="153"/>
      <c r="B29" s="154"/>
      <c r="C29" s="293" t="s">
        <v>459</v>
      </c>
      <c r="D29" s="294"/>
      <c r="E29" s="294"/>
      <c r="F29" s="294"/>
      <c r="G29" s="294"/>
      <c r="H29" s="157"/>
      <c r="I29" s="157"/>
      <c r="J29" s="157"/>
      <c r="K29" s="157"/>
      <c r="L29" s="157"/>
      <c r="M29" s="157"/>
      <c r="N29" s="156"/>
      <c r="O29" s="156"/>
      <c r="P29" s="156"/>
      <c r="Q29" s="156"/>
      <c r="R29" s="157"/>
      <c r="S29" s="157"/>
      <c r="T29" s="157"/>
      <c r="U29" s="157"/>
      <c r="V29" s="157"/>
      <c r="W29" s="157"/>
      <c r="X29" s="157"/>
      <c r="Y29" s="157"/>
      <c r="Z29" s="146"/>
      <c r="AA29" s="146"/>
      <c r="AB29" s="146"/>
      <c r="AC29" s="146"/>
      <c r="AD29" s="146"/>
      <c r="AE29" s="146"/>
      <c r="AF29" s="146"/>
      <c r="AG29" s="146" t="s">
        <v>315</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1">
      <c r="A30" s="180">
        <v>15</v>
      </c>
      <c r="B30" s="181" t="s">
        <v>1937</v>
      </c>
      <c r="C30" s="189" t="s">
        <v>1938</v>
      </c>
      <c r="D30" s="182" t="s">
        <v>310</v>
      </c>
      <c r="E30" s="183">
        <v>0.39600000000000002</v>
      </c>
      <c r="F30" s="184"/>
      <c r="G30" s="185">
        <f>ROUND(E30*F30,2)</f>
        <v>0</v>
      </c>
      <c r="H30" s="184"/>
      <c r="I30" s="185">
        <f>ROUND(E30*H30,2)</f>
        <v>0</v>
      </c>
      <c r="J30" s="184"/>
      <c r="K30" s="185">
        <f>ROUND(E30*J30,2)</f>
        <v>0</v>
      </c>
      <c r="L30" s="185">
        <v>21</v>
      </c>
      <c r="M30" s="185">
        <f>G30*(1+L30/100)</f>
        <v>0</v>
      </c>
      <c r="N30" s="183">
        <v>2.0874999999999999</v>
      </c>
      <c r="O30" s="183">
        <f>ROUND(E30*N30,2)</f>
        <v>0.83</v>
      </c>
      <c r="P30" s="183">
        <v>0</v>
      </c>
      <c r="Q30" s="183">
        <f>ROUND(E30*P30,2)</f>
        <v>0</v>
      </c>
      <c r="R30" s="185"/>
      <c r="S30" s="185" t="s">
        <v>266</v>
      </c>
      <c r="T30" s="186" t="s">
        <v>266</v>
      </c>
      <c r="U30" s="157">
        <v>1.03</v>
      </c>
      <c r="V30" s="157">
        <f>ROUND(E30*U30,2)</f>
        <v>0.41</v>
      </c>
      <c r="W30" s="157"/>
      <c r="X30" s="157" t="s">
        <v>312</v>
      </c>
      <c r="Y30" s="157" t="s">
        <v>269</v>
      </c>
      <c r="Z30" s="146"/>
      <c r="AA30" s="146"/>
      <c r="AB30" s="146"/>
      <c r="AC30" s="146"/>
      <c r="AD30" s="146"/>
      <c r="AE30" s="146"/>
      <c r="AF30" s="146"/>
      <c r="AG30" s="146" t="s">
        <v>1231</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outlineLevel="1">
      <c r="A31" s="180">
        <v>16</v>
      </c>
      <c r="B31" s="181" t="s">
        <v>1939</v>
      </c>
      <c r="C31" s="189" t="s">
        <v>1940</v>
      </c>
      <c r="D31" s="182" t="s">
        <v>1931</v>
      </c>
      <c r="E31" s="183">
        <v>14.544</v>
      </c>
      <c r="F31" s="184"/>
      <c r="G31" s="185">
        <f>ROUND(E31*F31,2)</f>
        <v>0</v>
      </c>
      <c r="H31" s="184"/>
      <c r="I31" s="185">
        <f>ROUND(E31*H31,2)</f>
        <v>0</v>
      </c>
      <c r="J31" s="184"/>
      <c r="K31" s="185">
        <f>ROUND(E31*J31,2)</f>
        <v>0</v>
      </c>
      <c r="L31" s="185">
        <v>21</v>
      </c>
      <c r="M31" s="185">
        <f>G31*(1+L31/100)</f>
        <v>0</v>
      </c>
      <c r="N31" s="183">
        <v>0.122</v>
      </c>
      <c r="O31" s="183">
        <f>ROUND(E31*N31,2)</f>
        <v>1.77</v>
      </c>
      <c r="P31" s="183">
        <v>0</v>
      </c>
      <c r="Q31" s="183">
        <f>ROUND(E31*P31,2)</f>
        <v>0</v>
      </c>
      <c r="R31" s="185"/>
      <c r="S31" s="185" t="s">
        <v>481</v>
      </c>
      <c r="T31" s="186" t="s">
        <v>497</v>
      </c>
      <c r="U31" s="157">
        <v>0</v>
      </c>
      <c r="V31" s="157">
        <f>ROUND(E31*U31,2)</f>
        <v>0</v>
      </c>
      <c r="W31" s="157"/>
      <c r="X31" s="157" t="s">
        <v>312</v>
      </c>
      <c r="Y31" s="157" t="s">
        <v>269</v>
      </c>
      <c r="Z31" s="146"/>
      <c r="AA31" s="146"/>
      <c r="AB31" s="146"/>
      <c r="AC31" s="146"/>
      <c r="AD31" s="146"/>
      <c r="AE31" s="146"/>
      <c r="AF31" s="146"/>
      <c r="AG31" s="146" t="s">
        <v>1231</v>
      </c>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1">
      <c r="A32" s="180">
        <v>17</v>
      </c>
      <c r="B32" s="181" t="s">
        <v>1929</v>
      </c>
      <c r="C32" s="189" t="s">
        <v>1996</v>
      </c>
      <c r="D32" s="182" t="s">
        <v>1997</v>
      </c>
      <c r="E32" s="183">
        <v>46</v>
      </c>
      <c r="F32" s="184"/>
      <c r="G32" s="185">
        <f>ROUND(E32*F32,2)</f>
        <v>0</v>
      </c>
      <c r="H32" s="184"/>
      <c r="I32" s="185">
        <f>ROUND(E32*H32,2)</f>
        <v>0</v>
      </c>
      <c r="J32" s="184"/>
      <c r="K32" s="185">
        <f>ROUND(E32*J32,2)</f>
        <v>0</v>
      </c>
      <c r="L32" s="185">
        <v>21</v>
      </c>
      <c r="M32" s="185">
        <f>G32*(1+L32/100)</f>
        <v>0</v>
      </c>
      <c r="N32" s="183">
        <v>2.2563399999999998</v>
      </c>
      <c r="O32" s="183">
        <f>ROUND(E32*N32,2)</f>
        <v>103.79</v>
      </c>
      <c r="P32" s="183">
        <v>0</v>
      </c>
      <c r="Q32" s="183">
        <f>ROUND(E32*P32,2)</f>
        <v>0</v>
      </c>
      <c r="R32" s="185"/>
      <c r="S32" s="185" t="s">
        <v>481</v>
      </c>
      <c r="T32" s="186" t="s">
        <v>267</v>
      </c>
      <c r="U32" s="157">
        <v>0</v>
      </c>
      <c r="V32" s="157">
        <f>ROUND(E32*U32,2)</f>
        <v>0</v>
      </c>
      <c r="W32" s="157"/>
      <c r="X32" s="157" t="s">
        <v>1965</v>
      </c>
      <c r="Y32" s="157" t="s">
        <v>269</v>
      </c>
      <c r="Z32" s="146"/>
      <c r="AA32" s="146"/>
      <c r="AB32" s="146"/>
      <c r="AC32" s="146"/>
      <c r="AD32" s="146"/>
      <c r="AE32" s="146"/>
      <c r="AF32" s="146"/>
      <c r="AG32" s="146" t="s">
        <v>1970</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c r="A33" s="163" t="s">
        <v>261</v>
      </c>
      <c r="B33" s="164" t="s">
        <v>133</v>
      </c>
      <c r="C33" s="188" t="s">
        <v>134</v>
      </c>
      <c r="D33" s="165"/>
      <c r="E33" s="166"/>
      <c r="F33" s="167"/>
      <c r="G33" s="167">
        <f>SUMIF(AG34:AG38,"&lt;&gt;NOR",G34:G38)</f>
        <v>0</v>
      </c>
      <c r="H33" s="167"/>
      <c r="I33" s="167">
        <f>SUM(I34:I38)</f>
        <v>0</v>
      </c>
      <c r="J33" s="167"/>
      <c r="K33" s="167">
        <f>SUM(K34:K38)</f>
        <v>0</v>
      </c>
      <c r="L33" s="167"/>
      <c r="M33" s="167">
        <f>SUM(M34:M38)</f>
        <v>0</v>
      </c>
      <c r="N33" s="166"/>
      <c r="O33" s="166">
        <f>SUM(O34:O38)</f>
        <v>0.8</v>
      </c>
      <c r="P33" s="166"/>
      <c r="Q33" s="166">
        <f>SUM(Q34:Q38)</f>
        <v>0</v>
      </c>
      <c r="R33" s="167"/>
      <c r="S33" s="167"/>
      <c r="T33" s="168"/>
      <c r="U33" s="162"/>
      <c r="V33" s="162">
        <f>SUM(V34:V38)</f>
        <v>16.38</v>
      </c>
      <c r="W33" s="162"/>
      <c r="X33" s="162"/>
      <c r="Y33" s="162"/>
      <c r="AG33" t="s">
        <v>262</v>
      </c>
    </row>
    <row r="34" spans="1:60" outlineLevel="1">
      <c r="A34" s="173">
        <v>18</v>
      </c>
      <c r="B34" s="174" t="s">
        <v>1950</v>
      </c>
      <c r="C34" s="190" t="s">
        <v>1951</v>
      </c>
      <c r="D34" s="175" t="s">
        <v>392</v>
      </c>
      <c r="E34" s="176">
        <v>100.5</v>
      </c>
      <c r="F34" s="177"/>
      <c r="G34" s="178">
        <f>ROUND(E34*F34,2)</f>
        <v>0</v>
      </c>
      <c r="H34" s="177"/>
      <c r="I34" s="178">
        <f>ROUND(E34*H34,2)</f>
        <v>0</v>
      </c>
      <c r="J34" s="177"/>
      <c r="K34" s="178">
        <f>ROUND(E34*J34,2)</f>
        <v>0</v>
      </c>
      <c r="L34" s="178">
        <v>21</v>
      </c>
      <c r="M34" s="178">
        <f>G34*(1+L34/100)</f>
        <v>0</v>
      </c>
      <c r="N34" s="176">
        <v>1.0000000000000001E-5</v>
      </c>
      <c r="O34" s="176">
        <f>ROUND(E34*N34,2)</f>
        <v>0</v>
      </c>
      <c r="P34" s="176">
        <v>0</v>
      </c>
      <c r="Q34" s="176">
        <f>ROUND(E34*P34,2)</f>
        <v>0</v>
      </c>
      <c r="R34" s="178" t="s">
        <v>393</v>
      </c>
      <c r="S34" s="178" t="s">
        <v>266</v>
      </c>
      <c r="T34" s="179" t="s">
        <v>266</v>
      </c>
      <c r="U34" s="157">
        <v>9.7000000000000003E-2</v>
      </c>
      <c r="V34" s="157">
        <f>ROUND(E34*U34,2)</f>
        <v>9.75</v>
      </c>
      <c r="W34" s="157"/>
      <c r="X34" s="157" t="s">
        <v>312</v>
      </c>
      <c r="Y34" s="157" t="s">
        <v>269</v>
      </c>
      <c r="Z34" s="146"/>
      <c r="AA34" s="146"/>
      <c r="AB34" s="146"/>
      <c r="AC34" s="146"/>
      <c r="AD34" s="146"/>
      <c r="AE34" s="146"/>
      <c r="AF34" s="146"/>
      <c r="AG34" s="146" t="s">
        <v>1231</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2">
      <c r="A35" s="153"/>
      <c r="B35" s="154"/>
      <c r="C35" s="293" t="s">
        <v>1947</v>
      </c>
      <c r="D35" s="294"/>
      <c r="E35" s="294"/>
      <c r="F35" s="294"/>
      <c r="G35" s="294"/>
      <c r="H35" s="157"/>
      <c r="I35" s="157"/>
      <c r="J35" s="157"/>
      <c r="K35" s="157"/>
      <c r="L35" s="157"/>
      <c r="M35" s="157"/>
      <c r="N35" s="156"/>
      <c r="O35" s="156"/>
      <c r="P35" s="156"/>
      <c r="Q35" s="156"/>
      <c r="R35" s="157"/>
      <c r="S35" s="157"/>
      <c r="T35" s="157"/>
      <c r="U35" s="157"/>
      <c r="V35" s="157"/>
      <c r="W35" s="157"/>
      <c r="X35" s="157"/>
      <c r="Y35" s="157"/>
      <c r="Z35" s="146"/>
      <c r="AA35" s="146"/>
      <c r="AB35" s="146"/>
      <c r="AC35" s="146"/>
      <c r="AD35" s="146"/>
      <c r="AE35" s="146"/>
      <c r="AF35" s="146"/>
      <c r="AG35" s="146" t="s">
        <v>315</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1">
      <c r="A36" s="173">
        <v>19</v>
      </c>
      <c r="B36" s="174" t="s">
        <v>1952</v>
      </c>
      <c r="C36" s="190" t="s">
        <v>1953</v>
      </c>
      <c r="D36" s="175" t="s">
        <v>392</v>
      </c>
      <c r="E36" s="176">
        <v>100.5</v>
      </c>
      <c r="F36" s="177"/>
      <c r="G36" s="178">
        <f>ROUND(E36*F36,2)</f>
        <v>0</v>
      </c>
      <c r="H36" s="177"/>
      <c r="I36" s="178">
        <f>ROUND(E36*H36,2)</f>
        <v>0</v>
      </c>
      <c r="J36" s="177"/>
      <c r="K36" s="178">
        <f>ROUND(E36*J36,2)</f>
        <v>0</v>
      </c>
      <c r="L36" s="178">
        <v>21</v>
      </c>
      <c r="M36" s="178">
        <f>G36*(1+L36/100)</f>
        <v>0</v>
      </c>
      <c r="N36" s="176">
        <v>0</v>
      </c>
      <c r="O36" s="176">
        <f>ROUND(E36*N36,2)</f>
        <v>0</v>
      </c>
      <c r="P36" s="176">
        <v>0</v>
      </c>
      <c r="Q36" s="176">
        <f>ROUND(E36*P36,2)</f>
        <v>0</v>
      </c>
      <c r="R36" s="178" t="s">
        <v>393</v>
      </c>
      <c r="S36" s="178" t="s">
        <v>266</v>
      </c>
      <c r="T36" s="179" t="s">
        <v>266</v>
      </c>
      <c r="U36" s="157">
        <v>6.6000000000000003E-2</v>
      </c>
      <c r="V36" s="157">
        <f>ROUND(E36*U36,2)</f>
        <v>6.63</v>
      </c>
      <c r="W36" s="157"/>
      <c r="X36" s="157" t="s">
        <v>312</v>
      </c>
      <c r="Y36" s="157" t="s">
        <v>269</v>
      </c>
      <c r="Z36" s="146"/>
      <c r="AA36" s="146"/>
      <c r="AB36" s="146"/>
      <c r="AC36" s="146"/>
      <c r="AD36" s="146"/>
      <c r="AE36" s="146"/>
      <c r="AF36" s="146"/>
      <c r="AG36" s="146" t="s">
        <v>1231</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2">
      <c r="A37" s="153"/>
      <c r="B37" s="154"/>
      <c r="C37" s="293" t="s">
        <v>1954</v>
      </c>
      <c r="D37" s="294"/>
      <c r="E37" s="294"/>
      <c r="F37" s="294"/>
      <c r="G37" s="294"/>
      <c r="H37" s="157"/>
      <c r="I37" s="157"/>
      <c r="J37" s="157"/>
      <c r="K37" s="157"/>
      <c r="L37" s="157"/>
      <c r="M37" s="157"/>
      <c r="N37" s="156"/>
      <c r="O37" s="156"/>
      <c r="P37" s="156"/>
      <c r="Q37" s="156"/>
      <c r="R37" s="157"/>
      <c r="S37" s="157"/>
      <c r="T37" s="157"/>
      <c r="U37" s="157"/>
      <c r="V37" s="157"/>
      <c r="W37" s="157"/>
      <c r="X37" s="157"/>
      <c r="Y37" s="157"/>
      <c r="Z37" s="146"/>
      <c r="AA37" s="146"/>
      <c r="AB37" s="146"/>
      <c r="AC37" s="146"/>
      <c r="AD37" s="146"/>
      <c r="AE37" s="146"/>
      <c r="AF37" s="146"/>
      <c r="AG37" s="146" t="s">
        <v>315</v>
      </c>
      <c r="AH37" s="146"/>
      <c r="AI37" s="146"/>
      <c r="AJ37" s="146"/>
      <c r="AK37" s="146"/>
      <c r="AL37" s="146"/>
      <c r="AM37" s="146"/>
      <c r="AN37" s="146"/>
      <c r="AO37" s="146"/>
      <c r="AP37" s="146"/>
      <c r="AQ37" s="146"/>
      <c r="AR37" s="146"/>
      <c r="AS37" s="146"/>
      <c r="AT37" s="146"/>
      <c r="AU37" s="146"/>
      <c r="AV37" s="146"/>
      <c r="AW37" s="146"/>
      <c r="AX37" s="146"/>
      <c r="AY37" s="146"/>
      <c r="AZ37" s="146"/>
      <c r="BA37" s="187" t="str">
        <f>C37</f>
        <v>přísun, montáže, demontáže a odsunu zkoušecího čerpadla, napuštění tlakovou vodou a dodání vody pro tlakovou zkoušku,</v>
      </c>
      <c r="BB37" s="146"/>
      <c r="BC37" s="146"/>
      <c r="BD37" s="146"/>
      <c r="BE37" s="146"/>
      <c r="BF37" s="146"/>
      <c r="BG37" s="146"/>
      <c r="BH37" s="146"/>
    </row>
    <row r="38" spans="1:60" outlineLevel="1">
      <c r="A38" s="180">
        <v>20</v>
      </c>
      <c r="B38" s="181" t="s">
        <v>1961</v>
      </c>
      <c r="C38" s="189" t="s">
        <v>1962</v>
      </c>
      <c r="D38" s="182" t="s">
        <v>392</v>
      </c>
      <c r="E38" s="183">
        <v>110.55</v>
      </c>
      <c r="F38" s="184"/>
      <c r="G38" s="185">
        <f>ROUND(E38*F38,2)</f>
        <v>0</v>
      </c>
      <c r="H38" s="184"/>
      <c r="I38" s="185">
        <f>ROUND(E38*H38,2)</f>
        <v>0</v>
      </c>
      <c r="J38" s="184"/>
      <c r="K38" s="185">
        <f>ROUND(E38*J38,2)</f>
        <v>0</v>
      </c>
      <c r="L38" s="185">
        <v>21</v>
      </c>
      <c r="M38" s="185">
        <f>G38*(1+L38/100)</f>
        <v>0</v>
      </c>
      <c r="N38" s="183">
        <v>7.2399999999999999E-3</v>
      </c>
      <c r="O38" s="183">
        <f>ROUND(E38*N38,2)</f>
        <v>0.8</v>
      </c>
      <c r="P38" s="183">
        <v>0</v>
      </c>
      <c r="Q38" s="183">
        <f>ROUND(E38*P38,2)</f>
        <v>0</v>
      </c>
      <c r="R38" s="185"/>
      <c r="S38" s="185" t="s">
        <v>481</v>
      </c>
      <c r="T38" s="186" t="s">
        <v>497</v>
      </c>
      <c r="U38" s="157">
        <v>0</v>
      </c>
      <c r="V38" s="157">
        <f>ROUND(E38*U38,2)</f>
        <v>0</v>
      </c>
      <c r="W38" s="157"/>
      <c r="X38" s="157" t="s">
        <v>312</v>
      </c>
      <c r="Y38" s="157" t="s">
        <v>269</v>
      </c>
      <c r="Z38" s="146"/>
      <c r="AA38" s="146"/>
      <c r="AB38" s="146"/>
      <c r="AC38" s="146"/>
      <c r="AD38" s="146"/>
      <c r="AE38" s="146"/>
      <c r="AF38" s="146"/>
      <c r="AG38" s="146" t="s">
        <v>1231</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c r="A39" s="163" t="s">
        <v>261</v>
      </c>
      <c r="B39" s="164" t="s">
        <v>135</v>
      </c>
      <c r="C39" s="188" t="s">
        <v>136</v>
      </c>
      <c r="D39" s="165"/>
      <c r="E39" s="166"/>
      <c r="F39" s="167"/>
      <c r="G39" s="167">
        <f>SUMIF(AG40:AG42,"&lt;&gt;NOR",G40:G42)</f>
        <v>0</v>
      </c>
      <c r="H39" s="167"/>
      <c r="I39" s="167">
        <f>SUM(I40:I42)</f>
        <v>0</v>
      </c>
      <c r="J39" s="167"/>
      <c r="K39" s="167">
        <f>SUM(K40:K42)</f>
        <v>0</v>
      </c>
      <c r="L39" s="167"/>
      <c r="M39" s="167">
        <f>SUM(M40:M42)</f>
        <v>0</v>
      </c>
      <c r="N39" s="166"/>
      <c r="O39" s="166">
        <f>SUM(O40:O42)</f>
        <v>0</v>
      </c>
      <c r="P39" s="166"/>
      <c r="Q39" s="166">
        <f>SUM(Q40:Q42)</f>
        <v>0</v>
      </c>
      <c r="R39" s="167"/>
      <c r="S39" s="167"/>
      <c r="T39" s="168"/>
      <c r="U39" s="162"/>
      <c r="V39" s="162">
        <f>SUM(V40:V42)</f>
        <v>0</v>
      </c>
      <c r="W39" s="162"/>
      <c r="X39" s="162"/>
      <c r="Y39" s="162"/>
      <c r="AG39" t="s">
        <v>262</v>
      </c>
    </row>
    <row r="40" spans="1:60" outlineLevel="1">
      <c r="A40" s="180">
        <v>21</v>
      </c>
      <c r="B40" s="181" t="s">
        <v>1929</v>
      </c>
      <c r="C40" s="189" t="s">
        <v>1998</v>
      </c>
      <c r="D40" s="182" t="s">
        <v>682</v>
      </c>
      <c r="E40" s="183">
        <v>3</v>
      </c>
      <c r="F40" s="184"/>
      <c r="G40" s="185">
        <f>ROUND(E40*F40,2)</f>
        <v>0</v>
      </c>
      <c r="H40" s="184"/>
      <c r="I40" s="185">
        <f>ROUND(E40*H40,2)</f>
        <v>0</v>
      </c>
      <c r="J40" s="184"/>
      <c r="K40" s="185">
        <f>ROUND(E40*J40,2)</f>
        <v>0</v>
      </c>
      <c r="L40" s="185">
        <v>21</v>
      </c>
      <c r="M40" s="185">
        <f>G40*(1+L40/100)</f>
        <v>0</v>
      </c>
      <c r="N40" s="183">
        <v>0</v>
      </c>
      <c r="O40" s="183">
        <f>ROUND(E40*N40,2)</f>
        <v>0</v>
      </c>
      <c r="P40" s="183">
        <v>0</v>
      </c>
      <c r="Q40" s="183">
        <f>ROUND(E40*P40,2)</f>
        <v>0</v>
      </c>
      <c r="R40" s="185"/>
      <c r="S40" s="185" t="s">
        <v>481</v>
      </c>
      <c r="T40" s="186" t="s">
        <v>267</v>
      </c>
      <c r="U40" s="157">
        <v>0</v>
      </c>
      <c r="V40" s="157">
        <f>ROUND(E40*U40,2)</f>
        <v>0</v>
      </c>
      <c r="W40" s="157"/>
      <c r="X40" s="157" t="s">
        <v>1965</v>
      </c>
      <c r="Y40" s="157" t="s">
        <v>269</v>
      </c>
      <c r="Z40" s="146"/>
      <c r="AA40" s="146"/>
      <c r="AB40" s="146"/>
      <c r="AC40" s="146"/>
      <c r="AD40" s="146"/>
      <c r="AE40" s="146"/>
      <c r="AF40" s="146"/>
      <c r="AG40" s="146" t="s">
        <v>1970</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1">
      <c r="A41" s="180">
        <v>22</v>
      </c>
      <c r="B41" s="181" t="s">
        <v>1929</v>
      </c>
      <c r="C41" s="189" t="s">
        <v>1999</v>
      </c>
      <c r="D41" s="182" t="s">
        <v>682</v>
      </c>
      <c r="E41" s="183">
        <v>2</v>
      </c>
      <c r="F41" s="184"/>
      <c r="G41" s="185">
        <f>ROUND(E41*F41,2)</f>
        <v>0</v>
      </c>
      <c r="H41" s="184"/>
      <c r="I41" s="185">
        <f>ROUND(E41*H41,2)</f>
        <v>0</v>
      </c>
      <c r="J41" s="184"/>
      <c r="K41" s="185">
        <f>ROUND(E41*J41,2)</f>
        <v>0</v>
      </c>
      <c r="L41" s="185">
        <v>21</v>
      </c>
      <c r="M41" s="185">
        <f>G41*(1+L41/100)</f>
        <v>0</v>
      </c>
      <c r="N41" s="183">
        <v>0</v>
      </c>
      <c r="O41" s="183">
        <f>ROUND(E41*N41,2)</f>
        <v>0</v>
      </c>
      <c r="P41" s="183">
        <v>0</v>
      </c>
      <c r="Q41" s="183">
        <f>ROUND(E41*P41,2)</f>
        <v>0</v>
      </c>
      <c r="R41" s="185"/>
      <c r="S41" s="185" t="s">
        <v>481</v>
      </c>
      <c r="T41" s="186" t="s">
        <v>267</v>
      </c>
      <c r="U41" s="157">
        <v>0</v>
      </c>
      <c r="V41" s="157">
        <f>ROUND(E41*U41,2)</f>
        <v>0</v>
      </c>
      <c r="W41" s="157"/>
      <c r="X41" s="157" t="s">
        <v>1965</v>
      </c>
      <c r="Y41" s="157" t="s">
        <v>269</v>
      </c>
      <c r="Z41" s="146"/>
      <c r="AA41" s="146"/>
      <c r="AB41" s="146"/>
      <c r="AC41" s="146"/>
      <c r="AD41" s="146"/>
      <c r="AE41" s="146"/>
      <c r="AF41" s="146"/>
      <c r="AG41" s="146" t="s">
        <v>1970</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1">
      <c r="A42" s="180">
        <v>23</v>
      </c>
      <c r="B42" s="181" t="s">
        <v>1929</v>
      </c>
      <c r="C42" s="189" t="s">
        <v>2000</v>
      </c>
      <c r="D42" s="182" t="s">
        <v>1992</v>
      </c>
      <c r="E42" s="183">
        <v>1</v>
      </c>
      <c r="F42" s="184"/>
      <c r="G42" s="185">
        <f>ROUND(E42*F42,2)</f>
        <v>0</v>
      </c>
      <c r="H42" s="184"/>
      <c r="I42" s="185">
        <f>ROUND(E42*H42,2)</f>
        <v>0</v>
      </c>
      <c r="J42" s="184"/>
      <c r="K42" s="185">
        <f>ROUND(E42*J42,2)</f>
        <v>0</v>
      </c>
      <c r="L42" s="185">
        <v>21</v>
      </c>
      <c r="M42" s="185">
        <f>G42*(1+L42/100)</f>
        <v>0</v>
      </c>
      <c r="N42" s="183">
        <v>0</v>
      </c>
      <c r="O42" s="183">
        <f>ROUND(E42*N42,2)</f>
        <v>0</v>
      </c>
      <c r="P42" s="183">
        <v>0</v>
      </c>
      <c r="Q42" s="183">
        <f>ROUND(E42*P42,2)</f>
        <v>0</v>
      </c>
      <c r="R42" s="185"/>
      <c r="S42" s="185" t="s">
        <v>481</v>
      </c>
      <c r="T42" s="186" t="s">
        <v>267</v>
      </c>
      <c r="U42" s="157">
        <v>0</v>
      </c>
      <c r="V42" s="157">
        <f>ROUND(E42*U42,2)</f>
        <v>0</v>
      </c>
      <c r="W42" s="157"/>
      <c r="X42" s="157" t="s">
        <v>1965</v>
      </c>
      <c r="Y42" s="157" t="s">
        <v>269</v>
      </c>
      <c r="Z42" s="146"/>
      <c r="AA42" s="146"/>
      <c r="AB42" s="146"/>
      <c r="AC42" s="146"/>
      <c r="AD42" s="146"/>
      <c r="AE42" s="146"/>
      <c r="AF42" s="146"/>
      <c r="AG42" s="146" t="s">
        <v>1970</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c r="A43" s="163" t="s">
        <v>261</v>
      </c>
      <c r="B43" s="164" t="s">
        <v>166</v>
      </c>
      <c r="C43" s="188" t="s">
        <v>167</v>
      </c>
      <c r="D43" s="165"/>
      <c r="E43" s="166"/>
      <c r="F43" s="167"/>
      <c r="G43" s="167">
        <f>SUMIF(AG44:AG44,"&lt;&gt;NOR",G44:G44)</f>
        <v>0</v>
      </c>
      <c r="H43" s="167"/>
      <c r="I43" s="167">
        <f>SUM(I44:I44)</f>
        <v>0</v>
      </c>
      <c r="J43" s="167"/>
      <c r="K43" s="167">
        <f>SUM(K44:K44)</f>
        <v>0</v>
      </c>
      <c r="L43" s="167"/>
      <c r="M43" s="167">
        <f>SUM(M44:M44)</f>
        <v>0</v>
      </c>
      <c r="N43" s="166"/>
      <c r="O43" s="166">
        <f>SUM(O44:O44)</f>
        <v>0</v>
      </c>
      <c r="P43" s="166"/>
      <c r="Q43" s="166">
        <f>SUM(Q44:Q44)</f>
        <v>0</v>
      </c>
      <c r="R43" s="167"/>
      <c r="S43" s="167"/>
      <c r="T43" s="168"/>
      <c r="U43" s="162"/>
      <c r="V43" s="162">
        <f>SUM(V44:V44)</f>
        <v>0</v>
      </c>
      <c r="W43" s="162"/>
      <c r="X43" s="162"/>
      <c r="Y43" s="162"/>
      <c r="AG43" t="s">
        <v>262</v>
      </c>
    </row>
    <row r="44" spans="1:60" outlineLevel="1">
      <c r="A44" s="180">
        <v>24</v>
      </c>
      <c r="B44" s="181" t="s">
        <v>1929</v>
      </c>
      <c r="C44" s="189" t="s">
        <v>1974</v>
      </c>
      <c r="D44" s="182" t="s">
        <v>1975</v>
      </c>
      <c r="E44" s="183">
        <v>6</v>
      </c>
      <c r="F44" s="184"/>
      <c r="G44" s="185">
        <f>ROUND(E44*F44,2)</f>
        <v>0</v>
      </c>
      <c r="H44" s="184"/>
      <c r="I44" s="185">
        <f>ROUND(E44*H44,2)</f>
        <v>0</v>
      </c>
      <c r="J44" s="184"/>
      <c r="K44" s="185">
        <f>ROUND(E44*J44,2)</f>
        <v>0</v>
      </c>
      <c r="L44" s="185">
        <v>21</v>
      </c>
      <c r="M44" s="185">
        <f>G44*(1+L44/100)</f>
        <v>0</v>
      </c>
      <c r="N44" s="183">
        <v>0</v>
      </c>
      <c r="O44" s="183">
        <f>ROUND(E44*N44,2)</f>
        <v>0</v>
      </c>
      <c r="P44" s="183">
        <v>0</v>
      </c>
      <c r="Q44" s="183">
        <f>ROUND(E44*P44,2)</f>
        <v>0</v>
      </c>
      <c r="R44" s="185"/>
      <c r="S44" s="185" t="s">
        <v>481</v>
      </c>
      <c r="T44" s="186" t="s">
        <v>267</v>
      </c>
      <c r="U44" s="157">
        <v>0</v>
      </c>
      <c r="V44" s="157">
        <f>ROUND(E44*U44,2)</f>
        <v>0</v>
      </c>
      <c r="W44" s="157"/>
      <c r="X44" s="157" t="s">
        <v>1965</v>
      </c>
      <c r="Y44" s="157" t="s">
        <v>269</v>
      </c>
      <c r="Z44" s="146"/>
      <c r="AA44" s="146"/>
      <c r="AB44" s="146"/>
      <c r="AC44" s="146"/>
      <c r="AD44" s="146"/>
      <c r="AE44" s="146"/>
      <c r="AF44" s="146"/>
      <c r="AG44" s="146" t="s">
        <v>1970</v>
      </c>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c r="A45" s="163" t="s">
        <v>261</v>
      </c>
      <c r="B45" s="164" t="s">
        <v>172</v>
      </c>
      <c r="C45" s="188" t="s">
        <v>173</v>
      </c>
      <c r="D45" s="165"/>
      <c r="E45" s="166"/>
      <c r="F45" s="167"/>
      <c r="G45" s="167">
        <f>SUMIF(AG46:AG47,"&lt;&gt;NOR",G46:G47)</f>
        <v>0</v>
      </c>
      <c r="H45" s="167"/>
      <c r="I45" s="167">
        <f>SUM(I46:I47)</f>
        <v>0</v>
      </c>
      <c r="J45" s="167"/>
      <c r="K45" s="167">
        <f>SUM(K46:K47)</f>
        <v>0</v>
      </c>
      <c r="L45" s="167"/>
      <c r="M45" s="167">
        <f>SUM(M46:M47)</f>
        <v>0</v>
      </c>
      <c r="N45" s="166"/>
      <c r="O45" s="166">
        <f>SUM(O46:O47)</f>
        <v>0</v>
      </c>
      <c r="P45" s="166"/>
      <c r="Q45" s="166">
        <f>SUM(Q46:Q47)</f>
        <v>0</v>
      </c>
      <c r="R45" s="167"/>
      <c r="S45" s="167"/>
      <c r="T45" s="168"/>
      <c r="U45" s="162"/>
      <c r="V45" s="162">
        <f>SUM(V46:V47)</f>
        <v>39.450000000000003</v>
      </c>
      <c r="W45" s="162"/>
      <c r="X45" s="162"/>
      <c r="Y45" s="162"/>
      <c r="AG45" t="s">
        <v>262</v>
      </c>
    </row>
    <row r="46" spans="1:60" ht="22.5" outlineLevel="1">
      <c r="A46" s="173">
        <v>25</v>
      </c>
      <c r="B46" s="174" t="s">
        <v>1976</v>
      </c>
      <c r="C46" s="190" t="s">
        <v>1977</v>
      </c>
      <c r="D46" s="175" t="s">
        <v>375</v>
      </c>
      <c r="E46" s="176">
        <v>186.54629</v>
      </c>
      <c r="F46" s="177"/>
      <c r="G46" s="178">
        <f>ROUND(E46*F46,2)</f>
        <v>0</v>
      </c>
      <c r="H46" s="177"/>
      <c r="I46" s="178">
        <f>ROUND(E46*H46,2)</f>
        <v>0</v>
      </c>
      <c r="J46" s="177"/>
      <c r="K46" s="178">
        <f>ROUND(E46*J46,2)</f>
        <v>0</v>
      </c>
      <c r="L46" s="178">
        <v>21</v>
      </c>
      <c r="M46" s="178">
        <f>G46*(1+L46/100)</f>
        <v>0</v>
      </c>
      <c r="N46" s="176">
        <v>0</v>
      </c>
      <c r="O46" s="176">
        <f>ROUND(E46*N46,2)</f>
        <v>0</v>
      </c>
      <c r="P46" s="176">
        <v>0</v>
      </c>
      <c r="Q46" s="176">
        <f>ROUND(E46*P46,2)</f>
        <v>0</v>
      </c>
      <c r="R46" s="178" t="s">
        <v>393</v>
      </c>
      <c r="S46" s="178" t="s">
        <v>266</v>
      </c>
      <c r="T46" s="179" t="s">
        <v>266</v>
      </c>
      <c r="U46" s="157">
        <v>0.21149999999999999</v>
      </c>
      <c r="V46" s="157">
        <f>ROUND(E46*U46,2)</f>
        <v>39.450000000000003</v>
      </c>
      <c r="W46" s="157"/>
      <c r="X46" s="157" t="s">
        <v>555</v>
      </c>
      <c r="Y46" s="157" t="s">
        <v>269</v>
      </c>
      <c r="Z46" s="146"/>
      <c r="AA46" s="146"/>
      <c r="AB46" s="146"/>
      <c r="AC46" s="146"/>
      <c r="AD46" s="146"/>
      <c r="AE46" s="146"/>
      <c r="AF46" s="146"/>
      <c r="AG46" s="146" t="s">
        <v>556</v>
      </c>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outlineLevel="2">
      <c r="A47" s="153"/>
      <c r="B47" s="154"/>
      <c r="C47" s="293" t="s">
        <v>1978</v>
      </c>
      <c r="D47" s="294"/>
      <c r="E47" s="294"/>
      <c r="F47" s="294"/>
      <c r="G47" s="294"/>
      <c r="H47" s="157"/>
      <c r="I47" s="157"/>
      <c r="J47" s="157"/>
      <c r="K47" s="157"/>
      <c r="L47" s="157"/>
      <c r="M47" s="157"/>
      <c r="N47" s="156"/>
      <c r="O47" s="156"/>
      <c r="P47" s="156"/>
      <c r="Q47" s="156"/>
      <c r="R47" s="157"/>
      <c r="S47" s="157"/>
      <c r="T47" s="157"/>
      <c r="U47" s="157"/>
      <c r="V47" s="157"/>
      <c r="W47" s="157"/>
      <c r="X47" s="157"/>
      <c r="Y47" s="157"/>
      <c r="Z47" s="146"/>
      <c r="AA47" s="146"/>
      <c r="AB47" s="146"/>
      <c r="AC47" s="146"/>
      <c r="AD47" s="146"/>
      <c r="AE47" s="146"/>
      <c r="AF47" s="146"/>
      <c r="AG47" s="146" t="s">
        <v>315</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c r="A48" s="3"/>
      <c r="B48" s="4"/>
      <c r="C48" s="191"/>
      <c r="D48" s="6"/>
      <c r="E48" s="3"/>
      <c r="F48" s="3"/>
      <c r="G48" s="3"/>
      <c r="H48" s="3"/>
      <c r="I48" s="3"/>
      <c r="J48" s="3"/>
      <c r="K48" s="3"/>
      <c r="L48" s="3"/>
      <c r="M48" s="3"/>
      <c r="N48" s="3"/>
      <c r="O48" s="3"/>
      <c r="P48" s="3"/>
      <c r="Q48" s="3"/>
      <c r="R48" s="3"/>
      <c r="S48" s="3"/>
      <c r="T48" s="3"/>
      <c r="U48" s="3"/>
      <c r="V48" s="3"/>
      <c r="W48" s="3"/>
      <c r="X48" s="3"/>
      <c r="Y48" s="3"/>
      <c r="AE48">
        <v>15</v>
      </c>
      <c r="AF48">
        <v>21</v>
      </c>
      <c r="AG48" t="s">
        <v>247</v>
      </c>
    </row>
    <row r="49" spans="1:33">
      <c r="A49" s="149"/>
      <c r="B49" s="150" t="s">
        <v>29</v>
      </c>
      <c r="C49" s="192"/>
      <c r="D49" s="151"/>
      <c r="E49" s="152"/>
      <c r="F49" s="152"/>
      <c r="G49" s="172">
        <f>G8+G27+G33+G39+G43+G45</f>
        <v>0</v>
      </c>
      <c r="H49" s="3"/>
      <c r="I49" s="3"/>
      <c r="J49" s="3"/>
      <c r="K49" s="3"/>
      <c r="L49" s="3"/>
      <c r="M49" s="3"/>
      <c r="N49" s="3"/>
      <c r="O49" s="3"/>
      <c r="P49" s="3"/>
      <c r="Q49" s="3"/>
      <c r="R49" s="3"/>
      <c r="S49" s="3"/>
      <c r="T49" s="3"/>
      <c r="U49" s="3"/>
      <c r="V49" s="3"/>
      <c r="W49" s="3"/>
      <c r="X49" s="3"/>
      <c r="Y49" s="3"/>
      <c r="AE49">
        <f>SUMIF(L7:L47,AE48,G7:G47)</f>
        <v>0</v>
      </c>
      <c r="AF49">
        <f>SUMIF(L7:L47,AF48,G7:G47)</f>
        <v>0</v>
      </c>
      <c r="AG49" t="s">
        <v>304</v>
      </c>
    </row>
    <row r="50" spans="1:33">
      <c r="C50" s="193"/>
      <c r="D50" s="10"/>
      <c r="AG50" t="s">
        <v>306</v>
      </c>
    </row>
    <row r="51" spans="1:33">
      <c r="D51" s="10"/>
    </row>
    <row r="52" spans="1:33">
      <c r="D52" s="10"/>
    </row>
    <row r="53" spans="1:33">
      <c r="D53" s="10"/>
    </row>
    <row r="54" spans="1:33">
      <c r="D54" s="10"/>
    </row>
    <row r="55" spans="1:33">
      <c r="D55" s="10"/>
    </row>
    <row r="56" spans="1:33">
      <c r="D56" s="10"/>
    </row>
    <row r="57" spans="1:33">
      <c r="D57" s="10"/>
    </row>
    <row r="58" spans="1:33">
      <c r="D58" s="10"/>
    </row>
    <row r="59" spans="1:33">
      <c r="D59" s="10"/>
    </row>
    <row r="60" spans="1:33">
      <c r="D60" s="10"/>
    </row>
    <row r="61" spans="1:33">
      <c r="D61" s="10"/>
    </row>
    <row r="62" spans="1:33">
      <c r="D62" s="10"/>
    </row>
    <row r="63" spans="1:33">
      <c r="D63" s="10"/>
    </row>
    <row r="64" spans="1:33">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3">
    <mergeCell ref="C12:G12"/>
    <mergeCell ref="A1:G1"/>
    <mergeCell ref="C2:G2"/>
    <mergeCell ref="C3:G3"/>
    <mergeCell ref="C4:G4"/>
    <mergeCell ref="C10:G10"/>
    <mergeCell ref="C47:G47"/>
    <mergeCell ref="C14:G14"/>
    <mergeCell ref="C16:G16"/>
    <mergeCell ref="C20:G20"/>
    <mergeCell ref="C29:G29"/>
    <mergeCell ref="C35:G35"/>
    <mergeCell ref="C37:G37"/>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182"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7" max="17" width="9"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85</v>
      </c>
      <c r="C3" s="285" t="s">
        <v>86</v>
      </c>
      <c r="D3" s="286"/>
      <c r="E3" s="286"/>
      <c r="F3" s="286"/>
      <c r="G3" s="287"/>
      <c r="AC3" s="119" t="s">
        <v>2001</v>
      </c>
      <c r="AG3" t="s">
        <v>237</v>
      </c>
    </row>
    <row r="4" spans="1:60" ht="24.95" customHeight="1">
      <c r="A4" s="139" t="s">
        <v>9</v>
      </c>
      <c r="B4" s="140" t="s">
        <v>87</v>
      </c>
      <c r="C4" s="288" t="s">
        <v>88</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204</v>
      </c>
      <c r="C8" s="188" t="s">
        <v>88</v>
      </c>
      <c r="D8" s="165"/>
      <c r="E8" s="166"/>
      <c r="F8" s="167"/>
      <c r="G8" s="167">
        <f>SUMIF(AG9:AG186,"&lt;&gt;NOR",G9:G186)</f>
        <v>0</v>
      </c>
      <c r="H8" s="167"/>
      <c r="I8" s="167">
        <f>SUM(I9:I186)</f>
        <v>0</v>
      </c>
      <c r="J8" s="167"/>
      <c r="K8" s="167">
        <f>SUM(K9:K186)</f>
        <v>0</v>
      </c>
      <c r="L8" s="167"/>
      <c r="M8" s="167">
        <f>SUM(M9:M186)</f>
        <v>0</v>
      </c>
      <c r="N8" s="166"/>
      <c r="O8" s="166">
        <f>SUM(O9:O186)</f>
        <v>0</v>
      </c>
      <c r="P8" s="166"/>
      <c r="Q8" s="166">
        <f>SUM(Q9:Q186)</f>
        <v>0</v>
      </c>
      <c r="R8" s="167"/>
      <c r="S8" s="167"/>
      <c r="T8" s="168"/>
      <c r="U8" s="162"/>
      <c r="V8" s="162">
        <f>SUM(V9:V186)</f>
        <v>0</v>
      </c>
      <c r="W8" s="162"/>
      <c r="X8" s="162"/>
      <c r="Y8" s="162"/>
      <c r="AG8" t="s">
        <v>262</v>
      </c>
    </row>
    <row r="9" spans="1:60" outlineLevel="1">
      <c r="A9" s="173">
        <v>1</v>
      </c>
      <c r="B9" s="174" t="s">
        <v>2002</v>
      </c>
      <c r="C9" s="190" t="s">
        <v>2003</v>
      </c>
      <c r="D9" s="175" t="s">
        <v>646</v>
      </c>
      <c r="E9" s="176">
        <v>2</v>
      </c>
      <c r="F9" s="177"/>
      <c r="G9" s="178">
        <f>ROUND(E9*F9,2)</f>
        <v>0</v>
      </c>
      <c r="H9" s="177"/>
      <c r="I9" s="178">
        <f>ROUND(E9*H9,2)</f>
        <v>0</v>
      </c>
      <c r="J9" s="177"/>
      <c r="K9" s="178">
        <f>ROUND(E9*J9,2)</f>
        <v>0</v>
      </c>
      <c r="L9" s="178">
        <v>21</v>
      </c>
      <c r="M9" s="178">
        <f>G9*(1+L9/100)</f>
        <v>0</v>
      </c>
      <c r="N9" s="176">
        <v>0</v>
      </c>
      <c r="O9" s="176">
        <f>ROUND(E9*N9,2)</f>
        <v>0</v>
      </c>
      <c r="P9" s="176">
        <v>0</v>
      </c>
      <c r="Q9" s="176">
        <f>ROUND(E9*P9,2)</f>
        <v>0</v>
      </c>
      <c r="R9" s="178"/>
      <c r="S9" s="178" t="s">
        <v>481</v>
      </c>
      <c r="T9" s="179" t="s">
        <v>267</v>
      </c>
      <c r="U9" s="157">
        <v>0</v>
      </c>
      <c r="V9" s="157">
        <f>ROUND(E9*U9,2)</f>
        <v>0</v>
      </c>
      <c r="W9" s="157"/>
      <c r="X9" s="157" t="s">
        <v>380</v>
      </c>
      <c r="Y9" s="157" t="s">
        <v>269</v>
      </c>
      <c r="Z9" s="146"/>
      <c r="AA9" s="146"/>
      <c r="AB9" s="146"/>
      <c r="AC9" s="146"/>
      <c r="AD9" s="146"/>
      <c r="AE9" s="146"/>
      <c r="AF9" s="146"/>
      <c r="AG9" s="146" t="s">
        <v>1222</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outlineLevel="2">
      <c r="A10" s="153"/>
      <c r="B10" s="154"/>
      <c r="C10" s="282" t="s">
        <v>2004</v>
      </c>
      <c r="D10" s="283"/>
      <c r="E10" s="283"/>
      <c r="F10" s="283"/>
      <c r="G10" s="283"/>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278</v>
      </c>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row>
    <row r="11" spans="1:60" outlineLevel="3">
      <c r="A11" s="153"/>
      <c r="B11" s="154"/>
      <c r="C11" s="291" t="s">
        <v>2005</v>
      </c>
      <c r="D11" s="292"/>
      <c r="E11" s="292"/>
      <c r="F11" s="292"/>
      <c r="G11" s="292"/>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278</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3">
      <c r="A12" s="153"/>
      <c r="B12" s="154"/>
      <c r="C12" s="291" t="s">
        <v>2006</v>
      </c>
      <c r="D12" s="292"/>
      <c r="E12" s="292"/>
      <c r="F12" s="292"/>
      <c r="G12" s="292"/>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278</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3">
      <c r="A13" s="153"/>
      <c r="B13" s="154"/>
      <c r="C13" s="291" t="s">
        <v>2007</v>
      </c>
      <c r="D13" s="292"/>
      <c r="E13" s="292"/>
      <c r="F13" s="292"/>
      <c r="G13" s="292"/>
      <c r="H13" s="157"/>
      <c r="I13" s="157"/>
      <c r="J13" s="157"/>
      <c r="K13" s="157"/>
      <c r="L13" s="157"/>
      <c r="M13" s="157"/>
      <c r="N13" s="156"/>
      <c r="O13" s="156"/>
      <c r="P13" s="156"/>
      <c r="Q13" s="156"/>
      <c r="R13" s="157"/>
      <c r="S13" s="157"/>
      <c r="T13" s="157"/>
      <c r="U13" s="157"/>
      <c r="V13" s="157"/>
      <c r="W13" s="157"/>
      <c r="X13" s="157"/>
      <c r="Y13" s="157"/>
      <c r="Z13" s="146"/>
      <c r="AA13" s="146"/>
      <c r="AB13" s="146"/>
      <c r="AC13" s="146"/>
      <c r="AD13" s="146"/>
      <c r="AE13" s="146"/>
      <c r="AF13" s="146"/>
      <c r="AG13" s="146" t="s">
        <v>278</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3">
      <c r="A14" s="153"/>
      <c r="B14" s="154"/>
      <c r="C14" s="291" t="s">
        <v>2008</v>
      </c>
      <c r="D14" s="292"/>
      <c r="E14" s="292"/>
      <c r="F14" s="292"/>
      <c r="G14" s="292"/>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278</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3">
      <c r="A15" s="153"/>
      <c r="B15" s="154"/>
      <c r="C15" s="291" t="s">
        <v>2009</v>
      </c>
      <c r="D15" s="292"/>
      <c r="E15" s="292"/>
      <c r="F15" s="292"/>
      <c r="G15" s="292"/>
      <c r="H15" s="157"/>
      <c r="I15" s="157"/>
      <c r="J15" s="157"/>
      <c r="K15" s="157"/>
      <c r="L15" s="157"/>
      <c r="M15" s="157"/>
      <c r="N15" s="156"/>
      <c r="O15" s="156"/>
      <c r="P15" s="156"/>
      <c r="Q15" s="156"/>
      <c r="R15" s="157"/>
      <c r="S15" s="157"/>
      <c r="T15" s="157"/>
      <c r="U15" s="157"/>
      <c r="V15" s="157"/>
      <c r="W15" s="157"/>
      <c r="X15" s="157"/>
      <c r="Y15" s="157"/>
      <c r="Z15" s="146"/>
      <c r="AA15" s="146"/>
      <c r="AB15" s="146"/>
      <c r="AC15" s="146"/>
      <c r="AD15" s="146"/>
      <c r="AE15" s="146"/>
      <c r="AF15" s="146"/>
      <c r="AG15" s="146" t="s">
        <v>278</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3">
      <c r="A16" s="153"/>
      <c r="B16" s="154"/>
      <c r="C16" s="291" t="s">
        <v>2010</v>
      </c>
      <c r="D16" s="292"/>
      <c r="E16" s="292"/>
      <c r="F16" s="292"/>
      <c r="G16" s="292"/>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278</v>
      </c>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outlineLevel="3">
      <c r="A17" s="153"/>
      <c r="B17" s="154"/>
      <c r="C17" s="291" t="s">
        <v>2011</v>
      </c>
      <c r="D17" s="292"/>
      <c r="E17" s="292"/>
      <c r="F17" s="292"/>
      <c r="G17" s="292"/>
      <c r="H17" s="157"/>
      <c r="I17" s="157"/>
      <c r="J17" s="157"/>
      <c r="K17" s="157"/>
      <c r="L17" s="157"/>
      <c r="M17" s="157"/>
      <c r="N17" s="156"/>
      <c r="O17" s="156"/>
      <c r="P17" s="156"/>
      <c r="Q17" s="156"/>
      <c r="R17" s="157"/>
      <c r="S17" s="157"/>
      <c r="T17" s="157"/>
      <c r="U17" s="157"/>
      <c r="V17" s="157"/>
      <c r="W17" s="157"/>
      <c r="X17" s="157"/>
      <c r="Y17" s="157"/>
      <c r="Z17" s="146"/>
      <c r="AA17" s="146"/>
      <c r="AB17" s="146"/>
      <c r="AC17" s="146"/>
      <c r="AD17" s="146"/>
      <c r="AE17" s="146"/>
      <c r="AF17" s="146"/>
      <c r="AG17" s="146" t="s">
        <v>278</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3">
      <c r="A18" s="153"/>
      <c r="B18" s="154"/>
      <c r="C18" s="291" t="s">
        <v>2012</v>
      </c>
      <c r="D18" s="292"/>
      <c r="E18" s="292"/>
      <c r="F18" s="292"/>
      <c r="G18" s="292"/>
      <c r="H18" s="157"/>
      <c r="I18" s="157"/>
      <c r="J18" s="157"/>
      <c r="K18" s="157"/>
      <c r="L18" s="157"/>
      <c r="M18" s="157"/>
      <c r="N18" s="156"/>
      <c r="O18" s="156"/>
      <c r="P18" s="156"/>
      <c r="Q18" s="156"/>
      <c r="R18" s="157"/>
      <c r="S18" s="157"/>
      <c r="T18" s="157"/>
      <c r="U18" s="157"/>
      <c r="V18" s="157"/>
      <c r="W18" s="157"/>
      <c r="X18" s="157"/>
      <c r="Y18" s="157"/>
      <c r="Z18" s="146"/>
      <c r="AA18" s="146"/>
      <c r="AB18" s="146"/>
      <c r="AC18" s="146"/>
      <c r="AD18" s="146"/>
      <c r="AE18" s="146"/>
      <c r="AF18" s="146"/>
      <c r="AG18" s="146" t="s">
        <v>278</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3">
      <c r="A19" s="153"/>
      <c r="B19" s="154"/>
      <c r="C19" s="291" t="s">
        <v>2013</v>
      </c>
      <c r="D19" s="292"/>
      <c r="E19" s="292"/>
      <c r="F19" s="292"/>
      <c r="G19" s="292"/>
      <c r="H19" s="157"/>
      <c r="I19" s="157"/>
      <c r="J19" s="157"/>
      <c r="K19" s="157"/>
      <c r="L19" s="157"/>
      <c r="M19" s="157"/>
      <c r="N19" s="156"/>
      <c r="O19" s="156"/>
      <c r="P19" s="156"/>
      <c r="Q19" s="156"/>
      <c r="R19" s="157"/>
      <c r="S19" s="157"/>
      <c r="T19" s="157"/>
      <c r="U19" s="157"/>
      <c r="V19" s="157"/>
      <c r="W19" s="157"/>
      <c r="X19" s="157"/>
      <c r="Y19" s="157"/>
      <c r="Z19" s="146"/>
      <c r="AA19" s="146"/>
      <c r="AB19" s="146"/>
      <c r="AC19" s="146"/>
      <c r="AD19" s="146"/>
      <c r="AE19" s="146"/>
      <c r="AF19" s="146"/>
      <c r="AG19" s="146" t="s">
        <v>278</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3">
      <c r="A20" s="153"/>
      <c r="B20" s="154"/>
      <c r="C20" s="291" t="s">
        <v>2014</v>
      </c>
      <c r="D20" s="292"/>
      <c r="E20" s="292"/>
      <c r="F20" s="292"/>
      <c r="G20" s="292"/>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278</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3">
      <c r="A21" s="153"/>
      <c r="B21" s="154"/>
      <c r="C21" s="291" t="s">
        <v>2015</v>
      </c>
      <c r="D21" s="292"/>
      <c r="E21" s="292"/>
      <c r="F21" s="292"/>
      <c r="G21" s="292"/>
      <c r="H21" s="157"/>
      <c r="I21" s="157"/>
      <c r="J21" s="157"/>
      <c r="K21" s="157"/>
      <c r="L21" s="157"/>
      <c r="M21" s="157"/>
      <c r="N21" s="156"/>
      <c r="O21" s="156"/>
      <c r="P21" s="156"/>
      <c r="Q21" s="156"/>
      <c r="R21" s="157"/>
      <c r="S21" s="157"/>
      <c r="T21" s="157"/>
      <c r="U21" s="157"/>
      <c r="V21" s="157"/>
      <c r="W21" s="157"/>
      <c r="X21" s="157"/>
      <c r="Y21" s="157"/>
      <c r="Z21" s="146"/>
      <c r="AA21" s="146"/>
      <c r="AB21" s="146"/>
      <c r="AC21" s="146"/>
      <c r="AD21" s="146"/>
      <c r="AE21" s="146"/>
      <c r="AF21" s="146"/>
      <c r="AG21" s="146" t="s">
        <v>278</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3">
      <c r="A22" s="153"/>
      <c r="B22" s="154"/>
      <c r="C22" s="291" t="s">
        <v>2016</v>
      </c>
      <c r="D22" s="292"/>
      <c r="E22" s="292"/>
      <c r="F22" s="292"/>
      <c r="G22" s="292"/>
      <c r="H22" s="157"/>
      <c r="I22" s="157"/>
      <c r="J22" s="157"/>
      <c r="K22" s="157"/>
      <c r="L22" s="157"/>
      <c r="M22" s="157"/>
      <c r="N22" s="156"/>
      <c r="O22" s="156"/>
      <c r="P22" s="156"/>
      <c r="Q22" s="156"/>
      <c r="R22" s="157"/>
      <c r="S22" s="157"/>
      <c r="T22" s="157"/>
      <c r="U22" s="157"/>
      <c r="V22" s="157"/>
      <c r="W22" s="157"/>
      <c r="X22" s="157"/>
      <c r="Y22" s="157"/>
      <c r="Z22" s="146"/>
      <c r="AA22" s="146"/>
      <c r="AB22" s="146"/>
      <c r="AC22" s="146"/>
      <c r="AD22" s="146"/>
      <c r="AE22" s="146"/>
      <c r="AF22" s="146"/>
      <c r="AG22" s="146" t="s">
        <v>278</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3">
      <c r="A23" s="153"/>
      <c r="B23" s="154"/>
      <c r="C23" s="291" t="s">
        <v>2017</v>
      </c>
      <c r="D23" s="292"/>
      <c r="E23" s="292"/>
      <c r="F23" s="292"/>
      <c r="G23" s="292"/>
      <c r="H23" s="157"/>
      <c r="I23" s="157"/>
      <c r="J23" s="157"/>
      <c r="K23" s="157"/>
      <c r="L23" s="157"/>
      <c r="M23" s="157"/>
      <c r="N23" s="156"/>
      <c r="O23" s="156"/>
      <c r="P23" s="156"/>
      <c r="Q23" s="156"/>
      <c r="R23" s="157"/>
      <c r="S23" s="157"/>
      <c r="T23" s="157"/>
      <c r="U23" s="157"/>
      <c r="V23" s="157"/>
      <c r="W23" s="157"/>
      <c r="X23" s="157"/>
      <c r="Y23" s="157"/>
      <c r="Z23" s="146"/>
      <c r="AA23" s="146"/>
      <c r="AB23" s="146"/>
      <c r="AC23" s="146"/>
      <c r="AD23" s="146"/>
      <c r="AE23" s="146"/>
      <c r="AF23" s="146"/>
      <c r="AG23" s="146" t="s">
        <v>278</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ht="45" outlineLevel="3">
      <c r="A24" s="153"/>
      <c r="B24" s="154"/>
      <c r="C24" s="291" t="s">
        <v>2018</v>
      </c>
      <c r="D24" s="292"/>
      <c r="E24" s="292"/>
      <c r="F24" s="292"/>
      <c r="G24" s="292"/>
      <c r="H24" s="157"/>
      <c r="I24" s="157"/>
      <c r="J24" s="157"/>
      <c r="K24" s="157"/>
      <c r="L24" s="157"/>
      <c r="M24" s="157"/>
      <c r="N24" s="156"/>
      <c r="O24" s="156"/>
      <c r="P24" s="156"/>
      <c r="Q24" s="156"/>
      <c r="R24" s="157"/>
      <c r="S24" s="157"/>
      <c r="T24" s="157"/>
      <c r="U24" s="157"/>
      <c r="V24" s="157"/>
      <c r="W24" s="157"/>
      <c r="X24" s="157"/>
      <c r="Y24" s="157"/>
      <c r="Z24" s="146"/>
      <c r="AA24" s="146"/>
      <c r="AB24" s="146"/>
      <c r="AC24" s="146"/>
      <c r="AD24" s="146"/>
      <c r="AE24" s="146"/>
      <c r="AF24" s="146"/>
      <c r="AG24" s="146" t="s">
        <v>278</v>
      </c>
      <c r="AH24" s="146"/>
      <c r="AI24" s="146"/>
      <c r="AJ24" s="146"/>
      <c r="AK24" s="146"/>
      <c r="AL24" s="146"/>
      <c r="AM24" s="146"/>
      <c r="AN24" s="146"/>
      <c r="AO24" s="146"/>
      <c r="AP24" s="146"/>
      <c r="AQ24" s="146"/>
      <c r="AR24" s="146"/>
      <c r="AS24" s="146"/>
      <c r="AT24" s="146"/>
      <c r="AU24" s="146"/>
      <c r="AV24" s="146"/>
      <c r="AW24" s="146"/>
      <c r="AX24" s="146"/>
      <c r="AY24" s="146"/>
      <c r="AZ24" s="146"/>
      <c r="BA24" s="187" t="str">
        <f>C24</f>
        <v>Unikátní filtrační médium -  Activated filter media s 95% podílem zeleného a hnědého skla, aktivovaný skelný filtrační materiál 0,5 - 1,0 mm ( 70% celkové filtrační náplně s filtrační schopností více než 95% částic o velikosti větší než 5 um, prokázáno certifikačním institutem) a aktivovaný skelný filtrační materiál 1,0 - 2,0 mm ( 30% celkové filtrační náplně), bio rezistentní filtrační materiál nevytváří bio film ve filtračním loži, nehrudkovatí a nedochází k vytváření preferenčních cest</v>
      </c>
      <c r="BB24" s="146"/>
      <c r="BC24" s="146"/>
      <c r="BD24" s="146"/>
      <c r="BE24" s="146"/>
      <c r="BF24" s="146"/>
      <c r="BG24" s="146"/>
      <c r="BH24" s="146"/>
    </row>
    <row r="25" spans="1:60" outlineLevel="1">
      <c r="A25" s="173">
        <v>2</v>
      </c>
      <c r="B25" s="174" t="s">
        <v>2019</v>
      </c>
      <c r="C25" s="190" t="s">
        <v>2020</v>
      </c>
      <c r="D25" s="175" t="s">
        <v>646</v>
      </c>
      <c r="E25" s="176">
        <v>2</v>
      </c>
      <c r="F25" s="177"/>
      <c r="G25" s="178">
        <f>ROUND(E25*F25,2)</f>
        <v>0</v>
      </c>
      <c r="H25" s="177"/>
      <c r="I25" s="178">
        <f>ROUND(E25*H25,2)</f>
        <v>0</v>
      </c>
      <c r="J25" s="177"/>
      <c r="K25" s="178">
        <f>ROUND(E25*J25,2)</f>
        <v>0</v>
      </c>
      <c r="L25" s="178">
        <v>21</v>
      </c>
      <c r="M25" s="178">
        <f>G25*(1+L25/100)</f>
        <v>0</v>
      </c>
      <c r="N25" s="176">
        <v>0</v>
      </c>
      <c r="O25" s="176">
        <f>ROUND(E25*N25,2)</f>
        <v>0</v>
      </c>
      <c r="P25" s="176">
        <v>0</v>
      </c>
      <c r="Q25" s="176">
        <f>ROUND(E25*P25,2)</f>
        <v>0</v>
      </c>
      <c r="R25" s="178"/>
      <c r="S25" s="178" t="s">
        <v>481</v>
      </c>
      <c r="T25" s="179" t="s">
        <v>267</v>
      </c>
      <c r="U25" s="157">
        <v>0</v>
      </c>
      <c r="V25" s="157">
        <f>ROUND(E25*U25,2)</f>
        <v>0</v>
      </c>
      <c r="W25" s="157"/>
      <c r="X25" s="157" t="s">
        <v>380</v>
      </c>
      <c r="Y25" s="157" t="s">
        <v>269</v>
      </c>
      <c r="Z25" s="146"/>
      <c r="AA25" s="146"/>
      <c r="AB25" s="146"/>
      <c r="AC25" s="146"/>
      <c r="AD25" s="146"/>
      <c r="AE25" s="146"/>
      <c r="AF25" s="146"/>
      <c r="AG25" s="146" t="s">
        <v>1222</v>
      </c>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outlineLevel="2">
      <c r="A26" s="153"/>
      <c r="B26" s="154"/>
      <c r="C26" s="282" t="s">
        <v>2021</v>
      </c>
      <c r="D26" s="283"/>
      <c r="E26" s="283"/>
      <c r="F26" s="283"/>
      <c r="G26" s="283"/>
      <c r="H26" s="157"/>
      <c r="I26" s="157"/>
      <c r="J26" s="157"/>
      <c r="K26" s="157"/>
      <c r="L26" s="157"/>
      <c r="M26" s="157"/>
      <c r="N26" s="156"/>
      <c r="O26" s="156"/>
      <c r="P26" s="156"/>
      <c r="Q26" s="156"/>
      <c r="R26" s="157"/>
      <c r="S26" s="157"/>
      <c r="T26" s="157"/>
      <c r="U26" s="157"/>
      <c r="V26" s="157"/>
      <c r="W26" s="157"/>
      <c r="X26" s="157"/>
      <c r="Y26" s="157"/>
      <c r="Z26" s="146"/>
      <c r="AA26" s="146"/>
      <c r="AB26" s="146"/>
      <c r="AC26" s="146"/>
      <c r="AD26" s="146"/>
      <c r="AE26" s="146"/>
      <c r="AF26" s="146"/>
      <c r="AG26" s="146" t="s">
        <v>278</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outlineLevel="3">
      <c r="A27" s="153"/>
      <c r="B27" s="154"/>
      <c r="C27" s="291" t="s">
        <v>2022</v>
      </c>
      <c r="D27" s="292"/>
      <c r="E27" s="292"/>
      <c r="F27" s="292"/>
      <c r="G27" s="292"/>
      <c r="H27" s="157"/>
      <c r="I27" s="157"/>
      <c r="J27" s="157"/>
      <c r="K27" s="157"/>
      <c r="L27" s="157"/>
      <c r="M27" s="157"/>
      <c r="N27" s="156"/>
      <c r="O27" s="156"/>
      <c r="P27" s="156"/>
      <c r="Q27" s="156"/>
      <c r="R27" s="157"/>
      <c r="S27" s="157"/>
      <c r="T27" s="157"/>
      <c r="U27" s="157"/>
      <c r="V27" s="157"/>
      <c r="W27" s="157"/>
      <c r="X27" s="157"/>
      <c r="Y27" s="157"/>
      <c r="Z27" s="146"/>
      <c r="AA27" s="146"/>
      <c r="AB27" s="146"/>
      <c r="AC27" s="146"/>
      <c r="AD27" s="146"/>
      <c r="AE27" s="146"/>
      <c r="AF27" s="146"/>
      <c r="AG27" s="146" t="s">
        <v>278</v>
      </c>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outlineLevel="3">
      <c r="A28" s="153"/>
      <c r="B28" s="154"/>
      <c r="C28" s="291" t="s">
        <v>2023</v>
      </c>
      <c r="D28" s="292"/>
      <c r="E28" s="292"/>
      <c r="F28" s="292"/>
      <c r="G28" s="292"/>
      <c r="H28" s="157"/>
      <c r="I28" s="157"/>
      <c r="J28" s="157"/>
      <c r="K28" s="157"/>
      <c r="L28" s="157"/>
      <c r="M28" s="157"/>
      <c r="N28" s="156"/>
      <c r="O28" s="156"/>
      <c r="P28" s="156"/>
      <c r="Q28" s="156"/>
      <c r="R28" s="157"/>
      <c r="S28" s="157"/>
      <c r="T28" s="157"/>
      <c r="U28" s="157"/>
      <c r="V28" s="157"/>
      <c r="W28" s="157"/>
      <c r="X28" s="157"/>
      <c r="Y28" s="157"/>
      <c r="Z28" s="146"/>
      <c r="AA28" s="146"/>
      <c r="AB28" s="146"/>
      <c r="AC28" s="146"/>
      <c r="AD28" s="146"/>
      <c r="AE28" s="146"/>
      <c r="AF28" s="146"/>
      <c r="AG28" s="146" t="s">
        <v>278</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outlineLevel="3">
      <c r="A29" s="153"/>
      <c r="B29" s="154"/>
      <c r="C29" s="291" t="s">
        <v>2024</v>
      </c>
      <c r="D29" s="292"/>
      <c r="E29" s="292"/>
      <c r="F29" s="292"/>
      <c r="G29" s="292"/>
      <c r="H29" s="157"/>
      <c r="I29" s="157"/>
      <c r="J29" s="157"/>
      <c r="K29" s="157"/>
      <c r="L29" s="157"/>
      <c r="M29" s="157"/>
      <c r="N29" s="156"/>
      <c r="O29" s="156"/>
      <c r="P29" s="156"/>
      <c r="Q29" s="156"/>
      <c r="R29" s="157"/>
      <c r="S29" s="157"/>
      <c r="T29" s="157"/>
      <c r="U29" s="157"/>
      <c r="V29" s="157"/>
      <c r="W29" s="157"/>
      <c r="X29" s="157"/>
      <c r="Y29" s="157"/>
      <c r="Z29" s="146"/>
      <c r="AA29" s="146"/>
      <c r="AB29" s="146"/>
      <c r="AC29" s="146"/>
      <c r="AD29" s="146"/>
      <c r="AE29" s="146"/>
      <c r="AF29" s="146"/>
      <c r="AG29" s="146" t="s">
        <v>278</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3">
      <c r="A30" s="153"/>
      <c r="B30" s="154"/>
      <c r="C30" s="291" t="s">
        <v>2025</v>
      </c>
      <c r="D30" s="292"/>
      <c r="E30" s="292"/>
      <c r="F30" s="292"/>
      <c r="G30" s="292"/>
      <c r="H30" s="157"/>
      <c r="I30" s="157"/>
      <c r="J30" s="157"/>
      <c r="K30" s="157"/>
      <c r="L30" s="157"/>
      <c r="M30" s="157"/>
      <c r="N30" s="156"/>
      <c r="O30" s="156"/>
      <c r="P30" s="156"/>
      <c r="Q30" s="156"/>
      <c r="R30" s="157"/>
      <c r="S30" s="157"/>
      <c r="T30" s="157"/>
      <c r="U30" s="157"/>
      <c r="V30" s="157"/>
      <c r="W30" s="157"/>
      <c r="X30" s="157"/>
      <c r="Y30" s="157"/>
      <c r="Z30" s="146"/>
      <c r="AA30" s="146"/>
      <c r="AB30" s="146"/>
      <c r="AC30" s="146"/>
      <c r="AD30" s="146"/>
      <c r="AE30" s="146"/>
      <c r="AF30" s="146"/>
      <c r="AG30" s="146" t="s">
        <v>278</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outlineLevel="3">
      <c r="A31" s="153"/>
      <c r="B31" s="154"/>
      <c r="C31" s="291" t="s">
        <v>2026</v>
      </c>
      <c r="D31" s="292"/>
      <c r="E31" s="292"/>
      <c r="F31" s="292"/>
      <c r="G31" s="292"/>
      <c r="H31" s="157"/>
      <c r="I31" s="157"/>
      <c r="J31" s="157"/>
      <c r="K31" s="157"/>
      <c r="L31" s="157"/>
      <c r="M31" s="157"/>
      <c r="N31" s="156"/>
      <c r="O31" s="156"/>
      <c r="P31" s="156"/>
      <c r="Q31" s="156"/>
      <c r="R31" s="157"/>
      <c r="S31" s="157"/>
      <c r="T31" s="157"/>
      <c r="U31" s="157"/>
      <c r="V31" s="157"/>
      <c r="W31" s="157"/>
      <c r="X31" s="157"/>
      <c r="Y31" s="157"/>
      <c r="Z31" s="146"/>
      <c r="AA31" s="146"/>
      <c r="AB31" s="146"/>
      <c r="AC31" s="146"/>
      <c r="AD31" s="146"/>
      <c r="AE31" s="146"/>
      <c r="AF31" s="146"/>
      <c r="AG31" s="146" t="s">
        <v>278</v>
      </c>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3">
      <c r="A32" s="153"/>
      <c r="B32" s="154"/>
      <c r="C32" s="291" t="s">
        <v>2027</v>
      </c>
      <c r="D32" s="292"/>
      <c r="E32" s="292"/>
      <c r="F32" s="292"/>
      <c r="G32" s="292"/>
      <c r="H32" s="157"/>
      <c r="I32" s="157"/>
      <c r="J32" s="157"/>
      <c r="K32" s="157"/>
      <c r="L32" s="157"/>
      <c r="M32" s="157"/>
      <c r="N32" s="156"/>
      <c r="O32" s="156"/>
      <c r="P32" s="156"/>
      <c r="Q32" s="156"/>
      <c r="R32" s="157"/>
      <c r="S32" s="157"/>
      <c r="T32" s="157"/>
      <c r="U32" s="157"/>
      <c r="V32" s="157"/>
      <c r="W32" s="157"/>
      <c r="X32" s="157"/>
      <c r="Y32" s="157"/>
      <c r="Z32" s="146"/>
      <c r="AA32" s="146"/>
      <c r="AB32" s="146"/>
      <c r="AC32" s="146"/>
      <c r="AD32" s="146"/>
      <c r="AE32" s="146"/>
      <c r="AF32" s="146"/>
      <c r="AG32" s="146" t="s">
        <v>278</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3">
      <c r="A33" s="153"/>
      <c r="B33" s="154"/>
      <c r="C33" s="291" t="s">
        <v>2028</v>
      </c>
      <c r="D33" s="292"/>
      <c r="E33" s="292"/>
      <c r="F33" s="292"/>
      <c r="G33" s="292"/>
      <c r="H33" s="157"/>
      <c r="I33" s="157"/>
      <c r="J33" s="157"/>
      <c r="K33" s="157"/>
      <c r="L33" s="157"/>
      <c r="M33" s="157"/>
      <c r="N33" s="156"/>
      <c r="O33" s="156"/>
      <c r="P33" s="156"/>
      <c r="Q33" s="156"/>
      <c r="R33" s="157"/>
      <c r="S33" s="157"/>
      <c r="T33" s="157"/>
      <c r="U33" s="157"/>
      <c r="V33" s="157"/>
      <c r="W33" s="157"/>
      <c r="X33" s="157"/>
      <c r="Y33" s="157"/>
      <c r="Z33" s="146"/>
      <c r="AA33" s="146"/>
      <c r="AB33" s="146"/>
      <c r="AC33" s="146"/>
      <c r="AD33" s="146"/>
      <c r="AE33" s="146"/>
      <c r="AF33" s="146"/>
      <c r="AG33" s="146" t="s">
        <v>278</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1">
      <c r="A34" s="173">
        <v>3</v>
      </c>
      <c r="B34" s="174" t="s">
        <v>2029</v>
      </c>
      <c r="C34" s="190" t="s">
        <v>2030</v>
      </c>
      <c r="D34" s="175" t="s">
        <v>646</v>
      </c>
      <c r="E34" s="176">
        <v>1</v>
      </c>
      <c r="F34" s="177"/>
      <c r="G34" s="178">
        <f>ROUND(E34*F34,2)</f>
        <v>0</v>
      </c>
      <c r="H34" s="177"/>
      <c r="I34" s="178">
        <f>ROUND(E34*H34,2)</f>
        <v>0</v>
      </c>
      <c r="J34" s="177"/>
      <c r="K34" s="178">
        <f>ROUND(E34*J34,2)</f>
        <v>0</v>
      </c>
      <c r="L34" s="178">
        <v>21</v>
      </c>
      <c r="M34" s="178">
        <f>G34*(1+L34/100)</f>
        <v>0</v>
      </c>
      <c r="N34" s="176">
        <v>0</v>
      </c>
      <c r="O34" s="176">
        <f>ROUND(E34*N34,2)</f>
        <v>0</v>
      </c>
      <c r="P34" s="176">
        <v>0</v>
      </c>
      <c r="Q34" s="176">
        <f>ROUND(E34*P34,2)</f>
        <v>0</v>
      </c>
      <c r="R34" s="178"/>
      <c r="S34" s="178" t="s">
        <v>481</v>
      </c>
      <c r="T34" s="179" t="s">
        <v>267</v>
      </c>
      <c r="U34" s="157">
        <v>0</v>
      </c>
      <c r="V34" s="157">
        <f>ROUND(E34*U34,2)</f>
        <v>0</v>
      </c>
      <c r="W34" s="157"/>
      <c r="X34" s="157" t="s">
        <v>380</v>
      </c>
      <c r="Y34" s="157" t="s">
        <v>269</v>
      </c>
      <c r="Z34" s="146"/>
      <c r="AA34" s="146"/>
      <c r="AB34" s="146"/>
      <c r="AC34" s="146"/>
      <c r="AD34" s="146"/>
      <c r="AE34" s="146"/>
      <c r="AF34" s="146"/>
      <c r="AG34" s="146" t="s">
        <v>1222</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2">
      <c r="A35" s="153"/>
      <c r="B35" s="154"/>
      <c r="C35" s="282" t="s">
        <v>2031</v>
      </c>
      <c r="D35" s="283"/>
      <c r="E35" s="283"/>
      <c r="F35" s="283"/>
      <c r="G35" s="283"/>
      <c r="H35" s="157"/>
      <c r="I35" s="157"/>
      <c r="J35" s="157"/>
      <c r="K35" s="157"/>
      <c r="L35" s="157"/>
      <c r="M35" s="157"/>
      <c r="N35" s="156"/>
      <c r="O35" s="156"/>
      <c r="P35" s="156"/>
      <c r="Q35" s="156"/>
      <c r="R35" s="157"/>
      <c r="S35" s="157"/>
      <c r="T35" s="157"/>
      <c r="U35" s="157"/>
      <c r="V35" s="157"/>
      <c r="W35" s="157"/>
      <c r="X35" s="157"/>
      <c r="Y35" s="157"/>
      <c r="Z35" s="146"/>
      <c r="AA35" s="146"/>
      <c r="AB35" s="146"/>
      <c r="AC35" s="146"/>
      <c r="AD35" s="146"/>
      <c r="AE35" s="146"/>
      <c r="AF35" s="146"/>
      <c r="AG35" s="146" t="s">
        <v>278</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3">
      <c r="A36" s="153"/>
      <c r="B36" s="154"/>
      <c r="C36" s="291" t="s">
        <v>2032</v>
      </c>
      <c r="D36" s="292"/>
      <c r="E36" s="292"/>
      <c r="F36" s="292"/>
      <c r="G36" s="292"/>
      <c r="H36" s="157"/>
      <c r="I36" s="157"/>
      <c r="J36" s="157"/>
      <c r="K36" s="157"/>
      <c r="L36" s="157"/>
      <c r="M36" s="157"/>
      <c r="N36" s="156"/>
      <c r="O36" s="156"/>
      <c r="P36" s="156"/>
      <c r="Q36" s="156"/>
      <c r="R36" s="157"/>
      <c r="S36" s="157"/>
      <c r="T36" s="157"/>
      <c r="U36" s="157"/>
      <c r="V36" s="157"/>
      <c r="W36" s="157"/>
      <c r="X36" s="157"/>
      <c r="Y36" s="157"/>
      <c r="Z36" s="146"/>
      <c r="AA36" s="146"/>
      <c r="AB36" s="146"/>
      <c r="AC36" s="146"/>
      <c r="AD36" s="146"/>
      <c r="AE36" s="146"/>
      <c r="AF36" s="146"/>
      <c r="AG36" s="146" t="s">
        <v>278</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3">
      <c r="A37" s="153"/>
      <c r="B37" s="154"/>
      <c r="C37" s="291" t="s">
        <v>2023</v>
      </c>
      <c r="D37" s="292"/>
      <c r="E37" s="292"/>
      <c r="F37" s="292"/>
      <c r="G37" s="292"/>
      <c r="H37" s="157"/>
      <c r="I37" s="157"/>
      <c r="J37" s="157"/>
      <c r="K37" s="157"/>
      <c r="L37" s="157"/>
      <c r="M37" s="157"/>
      <c r="N37" s="156"/>
      <c r="O37" s="156"/>
      <c r="P37" s="156"/>
      <c r="Q37" s="156"/>
      <c r="R37" s="157"/>
      <c r="S37" s="157"/>
      <c r="T37" s="157"/>
      <c r="U37" s="157"/>
      <c r="V37" s="157"/>
      <c r="W37" s="157"/>
      <c r="X37" s="157"/>
      <c r="Y37" s="157"/>
      <c r="Z37" s="146"/>
      <c r="AA37" s="146"/>
      <c r="AB37" s="146"/>
      <c r="AC37" s="146"/>
      <c r="AD37" s="146"/>
      <c r="AE37" s="146"/>
      <c r="AF37" s="146"/>
      <c r="AG37" s="146" t="s">
        <v>278</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3">
      <c r="A38" s="153"/>
      <c r="B38" s="154"/>
      <c r="C38" s="291" t="s">
        <v>2024</v>
      </c>
      <c r="D38" s="292"/>
      <c r="E38" s="292"/>
      <c r="F38" s="292"/>
      <c r="G38" s="292"/>
      <c r="H38" s="157"/>
      <c r="I38" s="157"/>
      <c r="J38" s="157"/>
      <c r="K38" s="157"/>
      <c r="L38" s="157"/>
      <c r="M38" s="157"/>
      <c r="N38" s="156"/>
      <c r="O38" s="156"/>
      <c r="P38" s="156"/>
      <c r="Q38" s="156"/>
      <c r="R38" s="157"/>
      <c r="S38" s="157"/>
      <c r="T38" s="157"/>
      <c r="U38" s="157"/>
      <c r="V38" s="157"/>
      <c r="W38" s="157"/>
      <c r="X38" s="157"/>
      <c r="Y38" s="157"/>
      <c r="Z38" s="146"/>
      <c r="AA38" s="146"/>
      <c r="AB38" s="146"/>
      <c r="AC38" s="146"/>
      <c r="AD38" s="146"/>
      <c r="AE38" s="146"/>
      <c r="AF38" s="146"/>
      <c r="AG38" s="146" t="s">
        <v>278</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3">
      <c r="A39" s="153"/>
      <c r="B39" s="154"/>
      <c r="C39" s="291" t="s">
        <v>2025</v>
      </c>
      <c r="D39" s="292"/>
      <c r="E39" s="292"/>
      <c r="F39" s="292"/>
      <c r="G39" s="292"/>
      <c r="H39" s="157"/>
      <c r="I39" s="157"/>
      <c r="J39" s="157"/>
      <c r="K39" s="157"/>
      <c r="L39" s="157"/>
      <c r="M39" s="157"/>
      <c r="N39" s="156"/>
      <c r="O39" s="156"/>
      <c r="P39" s="156"/>
      <c r="Q39" s="156"/>
      <c r="R39" s="157"/>
      <c r="S39" s="157"/>
      <c r="T39" s="157"/>
      <c r="U39" s="157"/>
      <c r="V39" s="157"/>
      <c r="W39" s="157"/>
      <c r="X39" s="157"/>
      <c r="Y39" s="157"/>
      <c r="Z39" s="146"/>
      <c r="AA39" s="146"/>
      <c r="AB39" s="146"/>
      <c r="AC39" s="146"/>
      <c r="AD39" s="146"/>
      <c r="AE39" s="146"/>
      <c r="AF39" s="146"/>
      <c r="AG39" s="146" t="s">
        <v>278</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3">
      <c r="A40" s="153"/>
      <c r="B40" s="154"/>
      <c r="C40" s="291" t="s">
        <v>2026</v>
      </c>
      <c r="D40" s="292"/>
      <c r="E40" s="292"/>
      <c r="F40" s="292"/>
      <c r="G40" s="292"/>
      <c r="H40" s="157"/>
      <c r="I40" s="157"/>
      <c r="J40" s="157"/>
      <c r="K40" s="157"/>
      <c r="L40" s="157"/>
      <c r="M40" s="157"/>
      <c r="N40" s="156"/>
      <c r="O40" s="156"/>
      <c r="P40" s="156"/>
      <c r="Q40" s="156"/>
      <c r="R40" s="157"/>
      <c r="S40" s="157"/>
      <c r="T40" s="157"/>
      <c r="U40" s="157"/>
      <c r="V40" s="157"/>
      <c r="W40" s="157"/>
      <c r="X40" s="157"/>
      <c r="Y40" s="157"/>
      <c r="Z40" s="146"/>
      <c r="AA40" s="146"/>
      <c r="AB40" s="146"/>
      <c r="AC40" s="146"/>
      <c r="AD40" s="146"/>
      <c r="AE40" s="146"/>
      <c r="AF40" s="146"/>
      <c r="AG40" s="146" t="s">
        <v>278</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3">
      <c r="A41" s="153"/>
      <c r="B41" s="154"/>
      <c r="C41" s="291" t="s">
        <v>2027</v>
      </c>
      <c r="D41" s="292"/>
      <c r="E41" s="292"/>
      <c r="F41" s="292"/>
      <c r="G41" s="292"/>
      <c r="H41" s="157"/>
      <c r="I41" s="157"/>
      <c r="J41" s="157"/>
      <c r="K41" s="157"/>
      <c r="L41" s="157"/>
      <c r="M41" s="157"/>
      <c r="N41" s="156"/>
      <c r="O41" s="156"/>
      <c r="P41" s="156"/>
      <c r="Q41" s="156"/>
      <c r="R41" s="157"/>
      <c r="S41" s="157"/>
      <c r="T41" s="157"/>
      <c r="U41" s="157"/>
      <c r="V41" s="157"/>
      <c r="W41" s="157"/>
      <c r="X41" s="157"/>
      <c r="Y41" s="157"/>
      <c r="Z41" s="146"/>
      <c r="AA41" s="146"/>
      <c r="AB41" s="146"/>
      <c r="AC41" s="146"/>
      <c r="AD41" s="146"/>
      <c r="AE41" s="146"/>
      <c r="AF41" s="146"/>
      <c r="AG41" s="146" t="s">
        <v>278</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3">
      <c r="A42" s="153"/>
      <c r="B42" s="154"/>
      <c r="C42" s="291" t="s">
        <v>2028</v>
      </c>
      <c r="D42" s="292"/>
      <c r="E42" s="292"/>
      <c r="F42" s="292"/>
      <c r="G42" s="292"/>
      <c r="H42" s="157"/>
      <c r="I42" s="157"/>
      <c r="J42" s="157"/>
      <c r="K42" s="157"/>
      <c r="L42" s="157"/>
      <c r="M42" s="157"/>
      <c r="N42" s="156"/>
      <c r="O42" s="156"/>
      <c r="P42" s="156"/>
      <c r="Q42" s="156"/>
      <c r="R42" s="157"/>
      <c r="S42" s="157"/>
      <c r="T42" s="157"/>
      <c r="U42" s="157"/>
      <c r="V42" s="157"/>
      <c r="W42" s="157"/>
      <c r="X42" s="157"/>
      <c r="Y42" s="157"/>
      <c r="Z42" s="146"/>
      <c r="AA42" s="146"/>
      <c r="AB42" s="146"/>
      <c r="AC42" s="146"/>
      <c r="AD42" s="146"/>
      <c r="AE42" s="146"/>
      <c r="AF42" s="146"/>
      <c r="AG42" s="146" t="s">
        <v>278</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1">
      <c r="A43" s="173">
        <v>4</v>
      </c>
      <c r="B43" s="174" t="s">
        <v>2033</v>
      </c>
      <c r="C43" s="190" t="s">
        <v>2034</v>
      </c>
      <c r="D43" s="175" t="s">
        <v>646</v>
      </c>
      <c r="E43" s="176">
        <v>1</v>
      </c>
      <c r="F43" s="177"/>
      <c r="G43" s="178">
        <f>ROUND(E43*F43,2)</f>
        <v>0</v>
      </c>
      <c r="H43" s="177"/>
      <c r="I43" s="178">
        <f>ROUND(E43*H43,2)</f>
        <v>0</v>
      </c>
      <c r="J43" s="177"/>
      <c r="K43" s="178">
        <f>ROUND(E43*J43,2)</f>
        <v>0</v>
      </c>
      <c r="L43" s="178">
        <v>21</v>
      </c>
      <c r="M43" s="178">
        <f>G43*(1+L43/100)</f>
        <v>0</v>
      </c>
      <c r="N43" s="176">
        <v>0</v>
      </c>
      <c r="O43" s="176">
        <f>ROUND(E43*N43,2)</f>
        <v>0</v>
      </c>
      <c r="P43" s="176">
        <v>0</v>
      </c>
      <c r="Q43" s="176">
        <f>ROUND(E43*P43,2)</f>
        <v>0</v>
      </c>
      <c r="R43" s="178"/>
      <c r="S43" s="178" t="s">
        <v>481</v>
      </c>
      <c r="T43" s="179" t="s">
        <v>267</v>
      </c>
      <c r="U43" s="157">
        <v>0</v>
      </c>
      <c r="V43" s="157">
        <f>ROUND(E43*U43,2)</f>
        <v>0</v>
      </c>
      <c r="W43" s="157"/>
      <c r="X43" s="157" t="s">
        <v>380</v>
      </c>
      <c r="Y43" s="157" t="s">
        <v>269</v>
      </c>
      <c r="Z43" s="146"/>
      <c r="AA43" s="146"/>
      <c r="AB43" s="146"/>
      <c r="AC43" s="146"/>
      <c r="AD43" s="146"/>
      <c r="AE43" s="146"/>
      <c r="AF43" s="146"/>
      <c r="AG43" s="146" t="s">
        <v>1222</v>
      </c>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outlineLevel="2">
      <c r="A44" s="153"/>
      <c r="B44" s="154"/>
      <c r="C44" s="282" t="s">
        <v>2035</v>
      </c>
      <c r="D44" s="283"/>
      <c r="E44" s="283"/>
      <c r="F44" s="283"/>
      <c r="G44" s="283"/>
      <c r="H44" s="157"/>
      <c r="I44" s="157"/>
      <c r="J44" s="157"/>
      <c r="K44" s="157"/>
      <c r="L44" s="157"/>
      <c r="M44" s="157"/>
      <c r="N44" s="156"/>
      <c r="O44" s="156"/>
      <c r="P44" s="156"/>
      <c r="Q44" s="156"/>
      <c r="R44" s="157"/>
      <c r="S44" s="157"/>
      <c r="T44" s="157"/>
      <c r="U44" s="157"/>
      <c r="V44" s="157"/>
      <c r="W44" s="157"/>
      <c r="X44" s="157"/>
      <c r="Y44" s="157"/>
      <c r="Z44" s="146"/>
      <c r="AA44" s="146"/>
      <c r="AB44" s="146"/>
      <c r="AC44" s="146"/>
      <c r="AD44" s="146"/>
      <c r="AE44" s="146"/>
      <c r="AF44" s="146"/>
      <c r="AG44" s="146" t="s">
        <v>278</v>
      </c>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3">
      <c r="A45" s="153"/>
      <c r="B45" s="154"/>
      <c r="C45" s="291" t="s">
        <v>2036</v>
      </c>
      <c r="D45" s="292"/>
      <c r="E45" s="292"/>
      <c r="F45" s="292"/>
      <c r="G45" s="292"/>
      <c r="H45" s="157"/>
      <c r="I45" s="157"/>
      <c r="J45" s="157"/>
      <c r="K45" s="157"/>
      <c r="L45" s="157"/>
      <c r="M45" s="157"/>
      <c r="N45" s="156"/>
      <c r="O45" s="156"/>
      <c r="P45" s="156"/>
      <c r="Q45" s="156"/>
      <c r="R45" s="157"/>
      <c r="S45" s="157"/>
      <c r="T45" s="157"/>
      <c r="U45" s="157"/>
      <c r="V45" s="157"/>
      <c r="W45" s="157"/>
      <c r="X45" s="157"/>
      <c r="Y45" s="157"/>
      <c r="Z45" s="146"/>
      <c r="AA45" s="146"/>
      <c r="AB45" s="146"/>
      <c r="AC45" s="146"/>
      <c r="AD45" s="146"/>
      <c r="AE45" s="146"/>
      <c r="AF45" s="146"/>
      <c r="AG45" s="146" t="s">
        <v>278</v>
      </c>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3">
      <c r="A46" s="153"/>
      <c r="B46" s="154"/>
      <c r="C46" s="291" t="s">
        <v>2037</v>
      </c>
      <c r="D46" s="292"/>
      <c r="E46" s="292"/>
      <c r="F46" s="292"/>
      <c r="G46" s="292"/>
      <c r="H46" s="157"/>
      <c r="I46" s="157"/>
      <c r="J46" s="157"/>
      <c r="K46" s="157"/>
      <c r="L46" s="157"/>
      <c r="M46" s="157"/>
      <c r="N46" s="156"/>
      <c r="O46" s="156"/>
      <c r="P46" s="156"/>
      <c r="Q46" s="156"/>
      <c r="R46" s="157"/>
      <c r="S46" s="157"/>
      <c r="T46" s="157"/>
      <c r="U46" s="157"/>
      <c r="V46" s="157"/>
      <c r="W46" s="157"/>
      <c r="X46" s="157"/>
      <c r="Y46" s="157"/>
      <c r="Z46" s="146"/>
      <c r="AA46" s="146"/>
      <c r="AB46" s="146"/>
      <c r="AC46" s="146"/>
      <c r="AD46" s="146"/>
      <c r="AE46" s="146"/>
      <c r="AF46" s="146"/>
      <c r="AG46" s="146" t="s">
        <v>278</v>
      </c>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outlineLevel="3">
      <c r="A47" s="153"/>
      <c r="B47" s="154"/>
      <c r="C47" s="291" t="s">
        <v>2038</v>
      </c>
      <c r="D47" s="292"/>
      <c r="E47" s="292"/>
      <c r="F47" s="292"/>
      <c r="G47" s="292"/>
      <c r="H47" s="157"/>
      <c r="I47" s="157"/>
      <c r="J47" s="157"/>
      <c r="K47" s="157"/>
      <c r="L47" s="157"/>
      <c r="M47" s="157"/>
      <c r="N47" s="156"/>
      <c r="O47" s="156"/>
      <c r="P47" s="156"/>
      <c r="Q47" s="156"/>
      <c r="R47" s="157"/>
      <c r="S47" s="157"/>
      <c r="T47" s="157"/>
      <c r="U47" s="157"/>
      <c r="V47" s="157"/>
      <c r="W47" s="157"/>
      <c r="X47" s="157"/>
      <c r="Y47" s="157"/>
      <c r="Z47" s="146"/>
      <c r="AA47" s="146"/>
      <c r="AB47" s="146"/>
      <c r="AC47" s="146"/>
      <c r="AD47" s="146"/>
      <c r="AE47" s="146"/>
      <c r="AF47" s="146"/>
      <c r="AG47" s="146" t="s">
        <v>278</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outlineLevel="3">
      <c r="A48" s="153"/>
      <c r="B48" s="154"/>
      <c r="C48" s="291" t="s">
        <v>2039</v>
      </c>
      <c r="D48" s="292"/>
      <c r="E48" s="292"/>
      <c r="F48" s="292"/>
      <c r="G48" s="292"/>
      <c r="H48" s="157"/>
      <c r="I48" s="157"/>
      <c r="J48" s="157"/>
      <c r="K48" s="157"/>
      <c r="L48" s="157"/>
      <c r="M48" s="157"/>
      <c r="N48" s="156"/>
      <c r="O48" s="156"/>
      <c r="P48" s="156"/>
      <c r="Q48" s="156"/>
      <c r="R48" s="157"/>
      <c r="S48" s="157"/>
      <c r="T48" s="157"/>
      <c r="U48" s="157"/>
      <c r="V48" s="157"/>
      <c r="W48" s="157"/>
      <c r="X48" s="157"/>
      <c r="Y48" s="157"/>
      <c r="Z48" s="146"/>
      <c r="AA48" s="146"/>
      <c r="AB48" s="146"/>
      <c r="AC48" s="146"/>
      <c r="AD48" s="146"/>
      <c r="AE48" s="146"/>
      <c r="AF48" s="146"/>
      <c r="AG48" s="146" t="s">
        <v>278</v>
      </c>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row>
    <row r="49" spans="1:60" outlineLevel="3">
      <c r="A49" s="153"/>
      <c r="B49" s="154"/>
      <c r="C49" s="291" t="s">
        <v>2040</v>
      </c>
      <c r="D49" s="292"/>
      <c r="E49" s="292"/>
      <c r="F49" s="292"/>
      <c r="G49" s="292"/>
      <c r="H49" s="157"/>
      <c r="I49" s="157"/>
      <c r="J49" s="157"/>
      <c r="K49" s="157"/>
      <c r="L49" s="157"/>
      <c r="M49" s="157"/>
      <c r="N49" s="156"/>
      <c r="O49" s="156"/>
      <c r="P49" s="156"/>
      <c r="Q49" s="156"/>
      <c r="R49" s="157"/>
      <c r="S49" s="157"/>
      <c r="T49" s="157"/>
      <c r="U49" s="157"/>
      <c r="V49" s="157"/>
      <c r="W49" s="157"/>
      <c r="X49" s="157"/>
      <c r="Y49" s="157"/>
      <c r="Z49" s="146"/>
      <c r="AA49" s="146"/>
      <c r="AB49" s="146"/>
      <c r="AC49" s="146"/>
      <c r="AD49" s="146"/>
      <c r="AE49" s="146"/>
      <c r="AF49" s="146"/>
      <c r="AG49" s="146" t="s">
        <v>278</v>
      </c>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3">
      <c r="A50" s="153"/>
      <c r="B50" s="154"/>
      <c r="C50" s="291" t="s">
        <v>2041</v>
      </c>
      <c r="D50" s="292"/>
      <c r="E50" s="292"/>
      <c r="F50" s="292"/>
      <c r="G50" s="292"/>
      <c r="H50" s="157"/>
      <c r="I50" s="157"/>
      <c r="J50" s="157"/>
      <c r="K50" s="157"/>
      <c r="L50" s="157"/>
      <c r="M50" s="157"/>
      <c r="N50" s="156"/>
      <c r="O50" s="156"/>
      <c r="P50" s="156"/>
      <c r="Q50" s="156"/>
      <c r="R50" s="157"/>
      <c r="S50" s="157"/>
      <c r="T50" s="157"/>
      <c r="U50" s="157"/>
      <c r="V50" s="157"/>
      <c r="W50" s="157"/>
      <c r="X50" s="157"/>
      <c r="Y50" s="157"/>
      <c r="Z50" s="146"/>
      <c r="AA50" s="146"/>
      <c r="AB50" s="146"/>
      <c r="AC50" s="146"/>
      <c r="AD50" s="146"/>
      <c r="AE50" s="146"/>
      <c r="AF50" s="146"/>
      <c r="AG50" s="146" t="s">
        <v>278</v>
      </c>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outlineLevel="1">
      <c r="A51" s="173">
        <v>5</v>
      </c>
      <c r="B51" s="174" t="s">
        <v>2042</v>
      </c>
      <c r="C51" s="190" t="s">
        <v>2043</v>
      </c>
      <c r="D51" s="175" t="s">
        <v>646</v>
      </c>
      <c r="E51" s="176">
        <v>1</v>
      </c>
      <c r="F51" s="177"/>
      <c r="G51" s="178">
        <f>ROUND(E51*F51,2)</f>
        <v>0</v>
      </c>
      <c r="H51" s="177"/>
      <c r="I51" s="178">
        <f>ROUND(E51*H51,2)</f>
        <v>0</v>
      </c>
      <c r="J51" s="177"/>
      <c r="K51" s="178">
        <f>ROUND(E51*J51,2)</f>
        <v>0</v>
      </c>
      <c r="L51" s="178">
        <v>21</v>
      </c>
      <c r="M51" s="178">
        <f>G51*(1+L51/100)</f>
        <v>0</v>
      </c>
      <c r="N51" s="176">
        <v>0</v>
      </c>
      <c r="O51" s="176">
        <f>ROUND(E51*N51,2)</f>
        <v>0</v>
      </c>
      <c r="P51" s="176">
        <v>0</v>
      </c>
      <c r="Q51" s="176">
        <f>ROUND(E51*P51,2)</f>
        <v>0</v>
      </c>
      <c r="R51" s="178"/>
      <c r="S51" s="178" t="s">
        <v>481</v>
      </c>
      <c r="T51" s="179" t="s">
        <v>267</v>
      </c>
      <c r="U51" s="157">
        <v>0</v>
      </c>
      <c r="V51" s="157">
        <f>ROUND(E51*U51,2)</f>
        <v>0</v>
      </c>
      <c r="W51" s="157"/>
      <c r="X51" s="157" t="s">
        <v>380</v>
      </c>
      <c r="Y51" s="157" t="s">
        <v>269</v>
      </c>
      <c r="Z51" s="146"/>
      <c r="AA51" s="146"/>
      <c r="AB51" s="146"/>
      <c r="AC51" s="146"/>
      <c r="AD51" s="146"/>
      <c r="AE51" s="146"/>
      <c r="AF51" s="146"/>
      <c r="AG51" s="146" t="s">
        <v>1222</v>
      </c>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outlineLevel="2">
      <c r="A52" s="153"/>
      <c r="B52" s="154"/>
      <c r="C52" s="282" t="s">
        <v>2044</v>
      </c>
      <c r="D52" s="283"/>
      <c r="E52" s="283"/>
      <c r="F52" s="283"/>
      <c r="G52" s="283"/>
      <c r="H52" s="157"/>
      <c r="I52" s="157"/>
      <c r="J52" s="157"/>
      <c r="K52" s="157"/>
      <c r="L52" s="157"/>
      <c r="M52" s="157"/>
      <c r="N52" s="156"/>
      <c r="O52" s="156"/>
      <c r="P52" s="156"/>
      <c r="Q52" s="156"/>
      <c r="R52" s="157"/>
      <c r="S52" s="157"/>
      <c r="T52" s="157"/>
      <c r="U52" s="157"/>
      <c r="V52" s="157"/>
      <c r="W52" s="157"/>
      <c r="X52" s="157"/>
      <c r="Y52" s="157"/>
      <c r="Z52" s="146"/>
      <c r="AA52" s="146"/>
      <c r="AB52" s="146"/>
      <c r="AC52" s="146"/>
      <c r="AD52" s="146"/>
      <c r="AE52" s="146"/>
      <c r="AF52" s="146"/>
      <c r="AG52" s="146" t="s">
        <v>278</v>
      </c>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row>
    <row r="53" spans="1:60" outlineLevel="3">
      <c r="A53" s="153"/>
      <c r="B53" s="154"/>
      <c r="C53" s="291" t="s">
        <v>2045</v>
      </c>
      <c r="D53" s="292"/>
      <c r="E53" s="292"/>
      <c r="F53" s="292"/>
      <c r="G53" s="292"/>
      <c r="H53" s="157"/>
      <c r="I53" s="157"/>
      <c r="J53" s="157"/>
      <c r="K53" s="157"/>
      <c r="L53" s="157"/>
      <c r="M53" s="157"/>
      <c r="N53" s="156"/>
      <c r="O53" s="156"/>
      <c r="P53" s="156"/>
      <c r="Q53" s="156"/>
      <c r="R53" s="157"/>
      <c r="S53" s="157"/>
      <c r="T53" s="157"/>
      <c r="U53" s="157"/>
      <c r="V53" s="157"/>
      <c r="W53" s="157"/>
      <c r="X53" s="157"/>
      <c r="Y53" s="157"/>
      <c r="Z53" s="146"/>
      <c r="AA53" s="146"/>
      <c r="AB53" s="146"/>
      <c r="AC53" s="146"/>
      <c r="AD53" s="146"/>
      <c r="AE53" s="146"/>
      <c r="AF53" s="146"/>
      <c r="AG53" s="146" t="s">
        <v>278</v>
      </c>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outlineLevel="3">
      <c r="A54" s="153"/>
      <c r="B54" s="154"/>
      <c r="C54" s="291" t="s">
        <v>2046</v>
      </c>
      <c r="D54" s="292"/>
      <c r="E54" s="292"/>
      <c r="F54" s="292"/>
      <c r="G54" s="292"/>
      <c r="H54" s="157"/>
      <c r="I54" s="157"/>
      <c r="J54" s="157"/>
      <c r="K54" s="157"/>
      <c r="L54" s="157"/>
      <c r="M54" s="157"/>
      <c r="N54" s="156"/>
      <c r="O54" s="156"/>
      <c r="P54" s="156"/>
      <c r="Q54" s="156"/>
      <c r="R54" s="157"/>
      <c r="S54" s="157"/>
      <c r="T54" s="157"/>
      <c r="U54" s="157"/>
      <c r="V54" s="157"/>
      <c r="W54" s="157"/>
      <c r="X54" s="157"/>
      <c r="Y54" s="157"/>
      <c r="Z54" s="146"/>
      <c r="AA54" s="146"/>
      <c r="AB54" s="146"/>
      <c r="AC54" s="146"/>
      <c r="AD54" s="146"/>
      <c r="AE54" s="146"/>
      <c r="AF54" s="146"/>
      <c r="AG54" s="146" t="s">
        <v>278</v>
      </c>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row>
    <row r="55" spans="1:60" outlineLevel="3">
      <c r="A55" s="153"/>
      <c r="B55" s="154"/>
      <c r="C55" s="291" t="s">
        <v>2047</v>
      </c>
      <c r="D55" s="292"/>
      <c r="E55" s="292"/>
      <c r="F55" s="292"/>
      <c r="G55" s="292"/>
      <c r="H55" s="157"/>
      <c r="I55" s="157"/>
      <c r="J55" s="157"/>
      <c r="K55" s="157"/>
      <c r="L55" s="157"/>
      <c r="M55" s="157"/>
      <c r="N55" s="156"/>
      <c r="O55" s="156"/>
      <c r="P55" s="156"/>
      <c r="Q55" s="156"/>
      <c r="R55" s="157"/>
      <c r="S55" s="157"/>
      <c r="T55" s="157"/>
      <c r="U55" s="157"/>
      <c r="V55" s="157"/>
      <c r="W55" s="157"/>
      <c r="X55" s="157"/>
      <c r="Y55" s="157"/>
      <c r="Z55" s="146"/>
      <c r="AA55" s="146"/>
      <c r="AB55" s="146"/>
      <c r="AC55" s="146"/>
      <c r="AD55" s="146"/>
      <c r="AE55" s="146"/>
      <c r="AF55" s="146"/>
      <c r="AG55" s="146" t="s">
        <v>278</v>
      </c>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row>
    <row r="56" spans="1:60" outlineLevel="3">
      <c r="A56" s="153"/>
      <c r="B56" s="154"/>
      <c r="C56" s="291" t="s">
        <v>2048</v>
      </c>
      <c r="D56" s="292"/>
      <c r="E56" s="292"/>
      <c r="F56" s="292"/>
      <c r="G56" s="292"/>
      <c r="H56" s="157"/>
      <c r="I56" s="157"/>
      <c r="J56" s="157"/>
      <c r="K56" s="157"/>
      <c r="L56" s="157"/>
      <c r="M56" s="157"/>
      <c r="N56" s="156"/>
      <c r="O56" s="156"/>
      <c r="P56" s="156"/>
      <c r="Q56" s="156"/>
      <c r="R56" s="157"/>
      <c r="S56" s="157"/>
      <c r="T56" s="157"/>
      <c r="U56" s="157"/>
      <c r="V56" s="157"/>
      <c r="W56" s="157"/>
      <c r="X56" s="157"/>
      <c r="Y56" s="157"/>
      <c r="Z56" s="146"/>
      <c r="AA56" s="146"/>
      <c r="AB56" s="146"/>
      <c r="AC56" s="146"/>
      <c r="AD56" s="146"/>
      <c r="AE56" s="146"/>
      <c r="AF56" s="146"/>
      <c r="AG56" s="146" t="s">
        <v>278</v>
      </c>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outlineLevel="3">
      <c r="A57" s="153"/>
      <c r="B57" s="154"/>
      <c r="C57" s="291" t="s">
        <v>2049</v>
      </c>
      <c r="D57" s="292"/>
      <c r="E57" s="292"/>
      <c r="F57" s="292"/>
      <c r="G57" s="292"/>
      <c r="H57" s="157"/>
      <c r="I57" s="157"/>
      <c r="J57" s="157"/>
      <c r="K57" s="157"/>
      <c r="L57" s="157"/>
      <c r="M57" s="157"/>
      <c r="N57" s="156"/>
      <c r="O57" s="156"/>
      <c r="P57" s="156"/>
      <c r="Q57" s="156"/>
      <c r="R57" s="157"/>
      <c r="S57" s="157"/>
      <c r="T57" s="157"/>
      <c r="U57" s="157"/>
      <c r="V57" s="157"/>
      <c r="W57" s="157"/>
      <c r="X57" s="157"/>
      <c r="Y57" s="157"/>
      <c r="Z57" s="146"/>
      <c r="AA57" s="146"/>
      <c r="AB57" s="146"/>
      <c r="AC57" s="146"/>
      <c r="AD57" s="146"/>
      <c r="AE57" s="146"/>
      <c r="AF57" s="146"/>
      <c r="AG57" s="146" t="s">
        <v>278</v>
      </c>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row>
    <row r="58" spans="1:60" outlineLevel="3">
      <c r="A58" s="153"/>
      <c r="B58" s="154"/>
      <c r="C58" s="291" t="s">
        <v>2050</v>
      </c>
      <c r="D58" s="292"/>
      <c r="E58" s="292"/>
      <c r="F58" s="292"/>
      <c r="G58" s="292"/>
      <c r="H58" s="157"/>
      <c r="I58" s="157"/>
      <c r="J58" s="157"/>
      <c r="K58" s="157"/>
      <c r="L58" s="157"/>
      <c r="M58" s="157"/>
      <c r="N58" s="156"/>
      <c r="O58" s="156"/>
      <c r="P58" s="156"/>
      <c r="Q58" s="156"/>
      <c r="R58" s="157"/>
      <c r="S58" s="157"/>
      <c r="T58" s="157"/>
      <c r="U58" s="157"/>
      <c r="V58" s="157"/>
      <c r="W58" s="157"/>
      <c r="X58" s="157"/>
      <c r="Y58" s="157"/>
      <c r="Z58" s="146"/>
      <c r="AA58" s="146"/>
      <c r="AB58" s="146"/>
      <c r="AC58" s="146"/>
      <c r="AD58" s="146"/>
      <c r="AE58" s="146"/>
      <c r="AF58" s="146"/>
      <c r="AG58" s="146" t="s">
        <v>278</v>
      </c>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row>
    <row r="59" spans="1:60" outlineLevel="1">
      <c r="A59" s="173">
        <v>6</v>
      </c>
      <c r="B59" s="174" t="s">
        <v>2051</v>
      </c>
      <c r="C59" s="190" t="s">
        <v>2052</v>
      </c>
      <c r="D59" s="175" t="s">
        <v>646</v>
      </c>
      <c r="E59" s="176">
        <v>1</v>
      </c>
      <c r="F59" s="177"/>
      <c r="G59" s="178">
        <f>ROUND(E59*F59,2)</f>
        <v>0</v>
      </c>
      <c r="H59" s="177"/>
      <c r="I59" s="178">
        <f>ROUND(E59*H59,2)</f>
        <v>0</v>
      </c>
      <c r="J59" s="177"/>
      <c r="K59" s="178">
        <f>ROUND(E59*J59,2)</f>
        <v>0</v>
      </c>
      <c r="L59" s="178">
        <v>21</v>
      </c>
      <c r="M59" s="178">
        <f>G59*(1+L59/100)</f>
        <v>0</v>
      </c>
      <c r="N59" s="176">
        <v>0</v>
      </c>
      <c r="O59" s="176">
        <f>ROUND(E59*N59,2)</f>
        <v>0</v>
      </c>
      <c r="P59" s="176">
        <v>0</v>
      </c>
      <c r="Q59" s="176">
        <f>ROUND(E59*P59,2)</f>
        <v>0</v>
      </c>
      <c r="R59" s="178"/>
      <c r="S59" s="178" t="s">
        <v>481</v>
      </c>
      <c r="T59" s="179" t="s">
        <v>267</v>
      </c>
      <c r="U59" s="157">
        <v>0</v>
      </c>
      <c r="V59" s="157">
        <f>ROUND(E59*U59,2)</f>
        <v>0</v>
      </c>
      <c r="W59" s="157"/>
      <c r="X59" s="157" t="s">
        <v>380</v>
      </c>
      <c r="Y59" s="157" t="s">
        <v>269</v>
      </c>
      <c r="Z59" s="146"/>
      <c r="AA59" s="146"/>
      <c r="AB59" s="146"/>
      <c r="AC59" s="146"/>
      <c r="AD59" s="146"/>
      <c r="AE59" s="146"/>
      <c r="AF59" s="146"/>
      <c r="AG59" s="146" t="s">
        <v>1222</v>
      </c>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outlineLevel="2">
      <c r="A60" s="153"/>
      <c r="B60" s="154"/>
      <c r="C60" s="282" t="s">
        <v>2053</v>
      </c>
      <c r="D60" s="283"/>
      <c r="E60" s="283"/>
      <c r="F60" s="283"/>
      <c r="G60" s="283"/>
      <c r="H60" s="157"/>
      <c r="I60" s="157"/>
      <c r="J60" s="157"/>
      <c r="K60" s="157"/>
      <c r="L60" s="157"/>
      <c r="M60" s="157"/>
      <c r="N60" s="156"/>
      <c r="O60" s="156"/>
      <c r="P60" s="156"/>
      <c r="Q60" s="156"/>
      <c r="R60" s="157"/>
      <c r="S60" s="157"/>
      <c r="T60" s="157"/>
      <c r="U60" s="157"/>
      <c r="V60" s="157"/>
      <c r="W60" s="157"/>
      <c r="X60" s="157"/>
      <c r="Y60" s="157"/>
      <c r="Z60" s="146"/>
      <c r="AA60" s="146"/>
      <c r="AB60" s="146"/>
      <c r="AC60" s="146"/>
      <c r="AD60" s="146"/>
      <c r="AE60" s="146"/>
      <c r="AF60" s="146"/>
      <c r="AG60" s="146" t="s">
        <v>278</v>
      </c>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row>
    <row r="61" spans="1:60" outlineLevel="3">
      <c r="A61" s="153"/>
      <c r="B61" s="154"/>
      <c r="C61" s="291" t="s">
        <v>2054</v>
      </c>
      <c r="D61" s="292"/>
      <c r="E61" s="292"/>
      <c r="F61" s="292"/>
      <c r="G61" s="292"/>
      <c r="H61" s="157"/>
      <c r="I61" s="157"/>
      <c r="J61" s="157"/>
      <c r="K61" s="157"/>
      <c r="L61" s="157"/>
      <c r="M61" s="157"/>
      <c r="N61" s="156"/>
      <c r="O61" s="156"/>
      <c r="P61" s="156"/>
      <c r="Q61" s="156"/>
      <c r="R61" s="157"/>
      <c r="S61" s="157"/>
      <c r="T61" s="157"/>
      <c r="U61" s="157"/>
      <c r="V61" s="157"/>
      <c r="W61" s="157"/>
      <c r="X61" s="157"/>
      <c r="Y61" s="157"/>
      <c r="Z61" s="146"/>
      <c r="AA61" s="146"/>
      <c r="AB61" s="146"/>
      <c r="AC61" s="146"/>
      <c r="AD61" s="146"/>
      <c r="AE61" s="146"/>
      <c r="AF61" s="146"/>
      <c r="AG61" s="146" t="s">
        <v>278</v>
      </c>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row>
    <row r="62" spans="1:60" outlineLevel="3">
      <c r="A62" s="153"/>
      <c r="B62" s="154"/>
      <c r="C62" s="291" t="s">
        <v>2023</v>
      </c>
      <c r="D62" s="292"/>
      <c r="E62" s="292"/>
      <c r="F62" s="292"/>
      <c r="G62" s="292"/>
      <c r="H62" s="157"/>
      <c r="I62" s="157"/>
      <c r="J62" s="157"/>
      <c r="K62" s="157"/>
      <c r="L62" s="157"/>
      <c r="M62" s="157"/>
      <c r="N62" s="156"/>
      <c r="O62" s="156"/>
      <c r="P62" s="156"/>
      <c r="Q62" s="156"/>
      <c r="R62" s="157"/>
      <c r="S62" s="157"/>
      <c r="T62" s="157"/>
      <c r="U62" s="157"/>
      <c r="V62" s="157"/>
      <c r="W62" s="157"/>
      <c r="X62" s="157"/>
      <c r="Y62" s="157"/>
      <c r="Z62" s="146"/>
      <c r="AA62" s="146"/>
      <c r="AB62" s="146"/>
      <c r="AC62" s="146"/>
      <c r="AD62" s="146"/>
      <c r="AE62" s="146"/>
      <c r="AF62" s="146"/>
      <c r="AG62" s="146" t="s">
        <v>278</v>
      </c>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row>
    <row r="63" spans="1:60" outlineLevel="3">
      <c r="A63" s="153"/>
      <c r="B63" s="154"/>
      <c r="C63" s="291" t="s">
        <v>2055</v>
      </c>
      <c r="D63" s="292"/>
      <c r="E63" s="292"/>
      <c r="F63" s="292"/>
      <c r="G63" s="292"/>
      <c r="H63" s="157"/>
      <c r="I63" s="157"/>
      <c r="J63" s="157"/>
      <c r="K63" s="157"/>
      <c r="L63" s="157"/>
      <c r="M63" s="157"/>
      <c r="N63" s="156"/>
      <c r="O63" s="156"/>
      <c r="P63" s="156"/>
      <c r="Q63" s="156"/>
      <c r="R63" s="157"/>
      <c r="S63" s="157"/>
      <c r="T63" s="157"/>
      <c r="U63" s="157"/>
      <c r="V63" s="157"/>
      <c r="W63" s="157"/>
      <c r="X63" s="157"/>
      <c r="Y63" s="157"/>
      <c r="Z63" s="146"/>
      <c r="AA63" s="146"/>
      <c r="AB63" s="146"/>
      <c r="AC63" s="146"/>
      <c r="AD63" s="146"/>
      <c r="AE63" s="146"/>
      <c r="AF63" s="146"/>
      <c r="AG63" s="146" t="s">
        <v>278</v>
      </c>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row>
    <row r="64" spans="1:60" outlineLevel="3">
      <c r="A64" s="153"/>
      <c r="B64" s="154"/>
      <c r="C64" s="291" t="s">
        <v>2056</v>
      </c>
      <c r="D64" s="292"/>
      <c r="E64" s="292"/>
      <c r="F64" s="292"/>
      <c r="G64" s="292"/>
      <c r="H64" s="157"/>
      <c r="I64" s="157"/>
      <c r="J64" s="157"/>
      <c r="K64" s="157"/>
      <c r="L64" s="157"/>
      <c r="M64" s="157"/>
      <c r="N64" s="156"/>
      <c r="O64" s="156"/>
      <c r="P64" s="156"/>
      <c r="Q64" s="156"/>
      <c r="R64" s="157"/>
      <c r="S64" s="157"/>
      <c r="T64" s="157"/>
      <c r="U64" s="157"/>
      <c r="V64" s="157"/>
      <c r="W64" s="157"/>
      <c r="X64" s="157"/>
      <c r="Y64" s="157"/>
      <c r="Z64" s="146"/>
      <c r="AA64" s="146"/>
      <c r="AB64" s="146"/>
      <c r="AC64" s="146"/>
      <c r="AD64" s="146"/>
      <c r="AE64" s="146"/>
      <c r="AF64" s="146"/>
      <c r="AG64" s="146" t="s">
        <v>278</v>
      </c>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row>
    <row r="65" spans="1:60" outlineLevel="3">
      <c r="A65" s="153"/>
      <c r="B65" s="154"/>
      <c r="C65" s="291" t="s">
        <v>2057</v>
      </c>
      <c r="D65" s="292"/>
      <c r="E65" s="292"/>
      <c r="F65" s="292"/>
      <c r="G65" s="292"/>
      <c r="H65" s="157"/>
      <c r="I65" s="157"/>
      <c r="J65" s="157"/>
      <c r="K65" s="157"/>
      <c r="L65" s="157"/>
      <c r="M65" s="157"/>
      <c r="N65" s="156"/>
      <c r="O65" s="156"/>
      <c r="P65" s="156"/>
      <c r="Q65" s="156"/>
      <c r="R65" s="157"/>
      <c r="S65" s="157"/>
      <c r="T65" s="157"/>
      <c r="U65" s="157"/>
      <c r="V65" s="157"/>
      <c r="W65" s="157"/>
      <c r="X65" s="157"/>
      <c r="Y65" s="157"/>
      <c r="Z65" s="146"/>
      <c r="AA65" s="146"/>
      <c r="AB65" s="146"/>
      <c r="AC65" s="146"/>
      <c r="AD65" s="146"/>
      <c r="AE65" s="146"/>
      <c r="AF65" s="146"/>
      <c r="AG65" s="146" t="s">
        <v>278</v>
      </c>
      <c r="AH65" s="146"/>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row>
    <row r="66" spans="1:60" outlineLevel="3">
      <c r="A66" s="153"/>
      <c r="B66" s="154"/>
      <c r="C66" s="291" t="s">
        <v>2058</v>
      </c>
      <c r="D66" s="292"/>
      <c r="E66" s="292"/>
      <c r="F66" s="292"/>
      <c r="G66" s="292"/>
      <c r="H66" s="157"/>
      <c r="I66" s="157"/>
      <c r="J66" s="157"/>
      <c r="K66" s="157"/>
      <c r="L66" s="157"/>
      <c r="M66" s="157"/>
      <c r="N66" s="156"/>
      <c r="O66" s="156"/>
      <c r="P66" s="156"/>
      <c r="Q66" s="156"/>
      <c r="R66" s="157"/>
      <c r="S66" s="157"/>
      <c r="T66" s="157"/>
      <c r="U66" s="157"/>
      <c r="V66" s="157"/>
      <c r="W66" s="157"/>
      <c r="X66" s="157"/>
      <c r="Y66" s="157"/>
      <c r="Z66" s="146"/>
      <c r="AA66" s="146"/>
      <c r="AB66" s="146"/>
      <c r="AC66" s="146"/>
      <c r="AD66" s="146"/>
      <c r="AE66" s="146"/>
      <c r="AF66" s="146"/>
      <c r="AG66" s="146" t="s">
        <v>278</v>
      </c>
      <c r="AH66" s="146"/>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row>
    <row r="67" spans="1:60" outlineLevel="3">
      <c r="A67" s="153"/>
      <c r="B67" s="154"/>
      <c r="C67" s="291" t="s">
        <v>2059</v>
      </c>
      <c r="D67" s="292"/>
      <c r="E67" s="292"/>
      <c r="F67" s="292"/>
      <c r="G67" s="292"/>
      <c r="H67" s="157"/>
      <c r="I67" s="157"/>
      <c r="J67" s="157"/>
      <c r="K67" s="157"/>
      <c r="L67" s="157"/>
      <c r="M67" s="157"/>
      <c r="N67" s="156"/>
      <c r="O67" s="156"/>
      <c r="P67" s="156"/>
      <c r="Q67" s="156"/>
      <c r="R67" s="157"/>
      <c r="S67" s="157"/>
      <c r="T67" s="157"/>
      <c r="U67" s="157"/>
      <c r="V67" s="157"/>
      <c r="W67" s="157"/>
      <c r="X67" s="157"/>
      <c r="Y67" s="157"/>
      <c r="Z67" s="146"/>
      <c r="AA67" s="146"/>
      <c r="AB67" s="146"/>
      <c r="AC67" s="146"/>
      <c r="AD67" s="146"/>
      <c r="AE67" s="146"/>
      <c r="AF67" s="146"/>
      <c r="AG67" s="146" t="s">
        <v>278</v>
      </c>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row>
    <row r="68" spans="1:60" outlineLevel="1">
      <c r="A68" s="173">
        <v>7</v>
      </c>
      <c r="B68" s="174" t="s">
        <v>2060</v>
      </c>
      <c r="C68" s="190" t="s">
        <v>2061</v>
      </c>
      <c r="D68" s="175" t="s">
        <v>646</v>
      </c>
      <c r="E68" s="176">
        <v>1</v>
      </c>
      <c r="F68" s="177"/>
      <c r="G68" s="178">
        <f>ROUND(E68*F68,2)</f>
        <v>0</v>
      </c>
      <c r="H68" s="177"/>
      <c r="I68" s="178">
        <f>ROUND(E68*H68,2)</f>
        <v>0</v>
      </c>
      <c r="J68" s="177"/>
      <c r="K68" s="178">
        <f>ROUND(E68*J68,2)</f>
        <v>0</v>
      </c>
      <c r="L68" s="178">
        <v>21</v>
      </c>
      <c r="M68" s="178">
        <f>G68*(1+L68/100)</f>
        <v>0</v>
      </c>
      <c r="N68" s="176">
        <v>0</v>
      </c>
      <c r="O68" s="176">
        <f>ROUND(E68*N68,2)</f>
        <v>0</v>
      </c>
      <c r="P68" s="176">
        <v>0</v>
      </c>
      <c r="Q68" s="176">
        <f>ROUND(E68*P68,2)</f>
        <v>0</v>
      </c>
      <c r="R68" s="178"/>
      <c r="S68" s="178" t="s">
        <v>481</v>
      </c>
      <c r="T68" s="179" t="s">
        <v>267</v>
      </c>
      <c r="U68" s="157">
        <v>0</v>
      </c>
      <c r="V68" s="157">
        <f>ROUND(E68*U68,2)</f>
        <v>0</v>
      </c>
      <c r="W68" s="157"/>
      <c r="X68" s="157" t="s">
        <v>380</v>
      </c>
      <c r="Y68" s="157" t="s">
        <v>269</v>
      </c>
      <c r="Z68" s="146"/>
      <c r="AA68" s="146"/>
      <c r="AB68" s="146"/>
      <c r="AC68" s="146"/>
      <c r="AD68" s="146"/>
      <c r="AE68" s="146"/>
      <c r="AF68" s="146"/>
      <c r="AG68" s="146" t="s">
        <v>1222</v>
      </c>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row>
    <row r="69" spans="1:60" outlineLevel="2">
      <c r="A69" s="153"/>
      <c r="B69" s="154"/>
      <c r="C69" s="282" t="s">
        <v>2062</v>
      </c>
      <c r="D69" s="283"/>
      <c r="E69" s="283"/>
      <c r="F69" s="283"/>
      <c r="G69" s="283"/>
      <c r="H69" s="157"/>
      <c r="I69" s="157"/>
      <c r="J69" s="157"/>
      <c r="K69" s="157"/>
      <c r="L69" s="157"/>
      <c r="M69" s="157"/>
      <c r="N69" s="156"/>
      <c r="O69" s="156"/>
      <c r="P69" s="156"/>
      <c r="Q69" s="156"/>
      <c r="R69" s="157"/>
      <c r="S69" s="157"/>
      <c r="T69" s="157"/>
      <c r="U69" s="157"/>
      <c r="V69" s="157"/>
      <c r="W69" s="157"/>
      <c r="X69" s="157"/>
      <c r="Y69" s="157"/>
      <c r="Z69" s="146"/>
      <c r="AA69" s="146"/>
      <c r="AB69" s="146"/>
      <c r="AC69" s="146"/>
      <c r="AD69" s="146"/>
      <c r="AE69" s="146"/>
      <c r="AF69" s="146"/>
      <c r="AG69" s="146" t="s">
        <v>278</v>
      </c>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row>
    <row r="70" spans="1:60" outlineLevel="1">
      <c r="A70" s="173">
        <v>8</v>
      </c>
      <c r="B70" s="174" t="s">
        <v>2063</v>
      </c>
      <c r="C70" s="190" t="s">
        <v>2064</v>
      </c>
      <c r="D70" s="175" t="s">
        <v>646</v>
      </c>
      <c r="E70" s="176">
        <v>1</v>
      </c>
      <c r="F70" s="177"/>
      <c r="G70" s="178">
        <f>ROUND(E70*F70,2)</f>
        <v>0</v>
      </c>
      <c r="H70" s="177"/>
      <c r="I70" s="178">
        <f>ROUND(E70*H70,2)</f>
        <v>0</v>
      </c>
      <c r="J70" s="177"/>
      <c r="K70" s="178">
        <f>ROUND(E70*J70,2)</f>
        <v>0</v>
      </c>
      <c r="L70" s="178">
        <v>21</v>
      </c>
      <c r="M70" s="178">
        <f>G70*(1+L70/100)</f>
        <v>0</v>
      </c>
      <c r="N70" s="176">
        <v>0</v>
      </c>
      <c r="O70" s="176">
        <f>ROUND(E70*N70,2)</f>
        <v>0</v>
      </c>
      <c r="P70" s="176">
        <v>0</v>
      </c>
      <c r="Q70" s="176">
        <f>ROUND(E70*P70,2)</f>
        <v>0</v>
      </c>
      <c r="R70" s="178"/>
      <c r="S70" s="178" t="s">
        <v>481</v>
      </c>
      <c r="T70" s="179" t="s">
        <v>267</v>
      </c>
      <c r="U70" s="157">
        <v>0</v>
      </c>
      <c r="V70" s="157">
        <f>ROUND(E70*U70,2)</f>
        <v>0</v>
      </c>
      <c r="W70" s="157"/>
      <c r="X70" s="157" t="s">
        <v>380</v>
      </c>
      <c r="Y70" s="157" t="s">
        <v>269</v>
      </c>
      <c r="Z70" s="146"/>
      <c r="AA70" s="146"/>
      <c r="AB70" s="146"/>
      <c r="AC70" s="146"/>
      <c r="AD70" s="146"/>
      <c r="AE70" s="146"/>
      <c r="AF70" s="146"/>
      <c r="AG70" s="146" t="s">
        <v>1222</v>
      </c>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row>
    <row r="71" spans="1:60" outlineLevel="2">
      <c r="A71" s="153"/>
      <c r="B71" s="154"/>
      <c r="C71" s="282" t="s">
        <v>2065</v>
      </c>
      <c r="D71" s="283"/>
      <c r="E71" s="283"/>
      <c r="F71" s="283"/>
      <c r="G71" s="283"/>
      <c r="H71" s="157"/>
      <c r="I71" s="157"/>
      <c r="J71" s="157"/>
      <c r="K71" s="157"/>
      <c r="L71" s="157"/>
      <c r="M71" s="157"/>
      <c r="N71" s="156"/>
      <c r="O71" s="156"/>
      <c r="P71" s="156"/>
      <c r="Q71" s="156"/>
      <c r="R71" s="157"/>
      <c r="S71" s="157"/>
      <c r="T71" s="157"/>
      <c r="U71" s="157"/>
      <c r="V71" s="157"/>
      <c r="W71" s="157"/>
      <c r="X71" s="157"/>
      <c r="Y71" s="157"/>
      <c r="Z71" s="146"/>
      <c r="AA71" s="146"/>
      <c r="AB71" s="146"/>
      <c r="AC71" s="146"/>
      <c r="AD71" s="146"/>
      <c r="AE71" s="146"/>
      <c r="AF71" s="146"/>
      <c r="AG71" s="146" t="s">
        <v>278</v>
      </c>
      <c r="AH71" s="146"/>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row>
    <row r="72" spans="1:60" outlineLevel="1">
      <c r="A72" s="173">
        <v>9</v>
      </c>
      <c r="B72" s="174" t="s">
        <v>2066</v>
      </c>
      <c r="C72" s="190" t="s">
        <v>2067</v>
      </c>
      <c r="D72" s="175" t="s">
        <v>646</v>
      </c>
      <c r="E72" s="176">
        <v>1</v>
      </c>
      <c r="F72" s="177"/>
      <c r="G72" s="178">
        <f>ROUND(E72*F72,2)</f>
        <v>0</v>
      </c>
      <c r="H72" s="177"/>
      <c r="I72" s="178">
        <f>ROUND(E72*H72,2)</f>
        <v>0</v>
      </c>
      <c r="J72" s="177"/>
      <c r="K72" s="178">
        <f>ROUND(E72*J72,2)</f>
        <v>0</v>
      </c>
      <c r="L72" s="178">
        <v>21</v>
      </c>
      <c r="M72" s="178">
        <f>G72*(1+L72/100)</f>
        <v>0</v>
      </c>
      <c r="N72" s="176">
        <v>0</v>
      </c>
      <c r="O72" s="176">
        <f>ROUND(E72*N72,2)</f>
        <v>0</v>
      </c>
      <c r="P72" s="176">
        <v>0</v>
      </c>
      <c r="Q72" s="176">
        <f>ROUND(E72*P72,2)</f>
        <v>0</v>
      </c>
      <c r="R72" s="178"/>
      <c r="S72" s="178" t="s">
        <v>481</v>
      </c>
      <c r="T72" s="179" t="s">
        <v>267</v>
      </c>
      <c r="U72" s="157">
        <v>0</v>
      </c>
      <c r="V72" s="157">
        <f>ROUND(E72*U72,2)</f>
        <v>0</v>
      </c>
      <c r="W72" s="157"/>
      <c r="X72" s="157" t="s">
        <v>380</v>
      </c>
      <c r="Y72" s="157" t="s">
        <v>269</v>
      </c>
      <c r="Z72" s="146"/>
      <c r="AA72" s="146"/>
      <c r="AB72" s="146"/>
      <c r="AC72" s="146"/>
      <c r="AD72" s="146"/>
      <c r="AE72" s="146"/>
      <c r="AF72" s="146"/>
      <c r="AG72" s="146" t="s">
        <v>1222</v>
      </c>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row>
    <row r="73" spans="1:60" outlineLevel="2">
      <c r="A73" s="153"/>
      <c r="B73" s="154"/>
      <c r="C73" s="282" t="s">
        <v>2068</v>
      </c>
      <c r="D73" s="283"/>
      <c r="E73" s="283"/>
      <c r="F73" s="283"/>
      <c r="G73" s="283"/>
      <c r="H73" s="157"/>
      <c r="I73" s="157"/>
      <c r="J73" s="157"/>
      <c r="K73" s="157"/>
      <c r="L73" s="157"/>
      <c r="M73" s="157"/>
      <c r="N73" s="156"/>
      <c r="O73" s="156"/>
      <c r="P73" s="156"/>
      <c r="Q73" s="156"/>
      <c r="R73" s="157"/>
      <c r="S73" s="157"/>
      <c r="T73" s="157"/>
      <c r="U73" s="157"/>
      <c r="V73" s="157"/>
      <c r="W73" s="157"/>
      <c r="X73" s="157"/>
      <c r="Y73" s="157"/>
      <c r="Z73" s="146"/>
      <c r="AA73" s="146"/>
      <c r="AB73" s="146"/>
      <c r="AC73" s="146"/>
      <c r="AD73" s="146"/>
      <c r="AE73" s="146"/>
      <c r="AF73" s="146"/>
      <c r="AG73" s="146" t="s">
        <v>278</v>
      </c>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row>
    <row r="74" spans="1:60" outlineLevel="1">
      <c r="A74" s="173">
        <v>10</v>
      </c>
      <c r="B74" s="174" t="s">
        <v>2069</v>
      </c>
      <c r="C74" s="190" t="s">
        <v>2070</v>
      </c>
      <c r="D74" s="175" t="s">
        <v>646</v>
      </c>
      <c r="E74" s="176">
        <v>1</v>
      </c>
      <c r="F74" s="177"/>
      <c r="G74" s="178">
        <f>ROUND(E74*F74,2)</f>
        <v>0</v>
      </c>
      <c r="H74" s="177"/>
      <c r="I74" s="178">
        <f>ROUND(E74*H74,2)</f>
        <v>0</v>
      </c>
      <c r="J74" s="177"/>
      <c r="K74" s="178">
        <f>ROUND(E74*J74,2)</f>
        <v>0</v>
      </c>
      <c r="L74" s="178">
        <v>21</v>
      </c>
      <c r="M74" s="178">
        <f>G74*(1+L74/100)</f>
        <v>0</v>
      </c>
      <c r="N74" s="176">
        <v>0</v>
      </c>
      <c r="O74" s="176">
        <f>ROUND(E74*N74,2)</f>
        <v>0</v>
      </c>
      <c r="P74" s="176">
        <v>0</v>
      </c>
      <c r="Q74" s="176">
        <f>ROUND(E74*P74,2)</f>
        <v>0</v>
      </c>
      <c r="R74" s="178"/>
      <c r="S74" s="178" t="s">
        <v>481</v>
      </c>
      <c r="T74" s="179" t="s">
        <v>267</v>
      </c>
      <c r="U74" s="157">
        <v>0</v>
      </c>
      <c r="V74" s="157">
        <f>ROUND(E74*U74,2)</f>
        <v>0</v>
      </c>
      <c r="W74" s="157"/>
      <c r="X74" s="157" t="s">
        <v>380</v>
      </c>
      <c r="Y74" s="157" t="s">
        <v>269</v>
      </c>
      <c r="Z74" s="146"/>
      <c r="AA74" s="146"/>
      <c r="AB74" s="146"/>
      <c r="AC74" s="146"/>
      <c r="AD74" s="146"/>
      <c r="AE74" s="146"/>
      <c r="AF74" s="146"/>
      <c r="AG74" s="146" t="s">
        <v>1222</v>
      </c>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row>
    <row r="75" spans="1:60" outlineLevel="2">
      <c r="A75" s="153"/>
      <c r="B75" s="154"/>
      <c r="C75" s="282" t="s">
        <v>2071</v>
      </c>
      <c r="D75" s="283"/>
      <c r="E75" s="283"/>
      <c r="F75" s="283"/>
      <c r="G75" s="283"/>
      <c r="H75" s="157"/>
      <c r="I75" s="157"/>
      <c r="J75" s="157"/>
      <c r="K75" s="157"/>
      <c r="L75" s="157"/>
      <c r="M75" s="157"/>
      <c r="N75" s="156"/>
      <c r="O75" s="156"/>
      <c r="P75" s="156"/>
      <c r="Q75" s="156"/>
      <c r="R75" s="157"/>
      <c r="S75" s="157"/>
      <c r="T75" s="157"/>
      <c r="U75" s="157"/>
      <c r="V75" s="157"/>
      <c r="W75" s="157"/>
      <c r="X75" s="157"/>
      <c r="Y75" s="157"/>
      <c r="Z75" s="146"/>
      <c r="AA75" s="146"/>
      <c r="AB75" s="146"/>
      <c r="AC75" s="146"/>
      <c r="AD75" s="146"/>
      <c r="AE75" s="146"/>
      <c r="AF75" s="146"/>
      <c r="AG75" s="146" t="s">
        <v>278</v>
      </c>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row>
    <row r="76" spans="1:60" outlineLevel="1">
      <c r="A76" s="173">
        <v>11</v>
      </c>
      <c r="B76" s="174" t="s">
        <v>2072</v>
      </c>
      <c r="C76" s="190" t="s">
        <v>2073</v>
      </c>
      <c r="D76" s="175" t="s">
        <v>646</v>
      </c>
      <c r="E76" s="176">
        <v>1</v>
      </c>
      <c r="F76" s="177"/>
      <c r="G76" s="178">
        <f>ROUND(E76*F76,2)</f>
        <v>0</v>
      </c>
      <c r="H76" s="177"/>
      <c r="I76" s="178">
        <f>ROUND(E76*H76,2)</f>
        <v>0</v>
      </c>
      <c r="J76" s="177"/>
      <c r="K76" s="178">
        <f>ROUND(E76*J76,2)</f>
        <v>0</v>
      </c>
      <c r="L76" s="178">
        <v>21</v>
      </c>
      <c r="M76" s="178">
        <f>G76*(1+L76/100)</f>
        <v>0</v>
      </c>
      <c r="N76" s="176">
        <v>0</v>
      </c>
      <c r="O76" s="176">
        <f>ROUND(E76*N76,2)</f>
        <v>0</v>
      </c>
      <c r="P76" s="176">
        <v>0</v>
      </c>
      <c r="Q76" s="176">
        <f>ROUND(E76*P76,2)</f>
        <v>0</v>
      </c>
      <c r="R76" s="178"/>
      <c r="S76" s="178" t="s">
        <v>481</v>
      </c>
      <c r="T76" s="179" t="s">
        <v>267</v>
      </c>
      <c r="U76" s="157">
        <v>0</v>
      </c>
      <c r="V76" s="157">
        <f>ROUND(E76*U76,2)</f>
        <v>0</v>
      </c>
      <c r="W76" s="157"/>
      <c r="X76" s="157" t="s">
        <v>312</v>
      </c>
      <c r="Y76" s="157" t="s">
        <v>269</v>
      </c>
      <c r="Z76" s="146"/>
      <c r="AA76" s="146"/>
      <c r="AB76" s="146"/>
      <c r="AC76" s="146"/>
      <c r="AD76" s="146"/>
      <c r="AE76" s="146"/>
      <c r="AF76" s="146"/>
      <c r="AG76" s="146" t="s">
        <v>1231</v>
      </c>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row>
    <row r="77" spans="1:60" outlineLevel="2">
      <c r="A77" s="153"/>
      <c r="B77" s="154"/>
      <c r="C77" s="282" t="s">
        <v>2073</v>
      </c>
      <c r="D77" s="283"/>
      <c r="E77" s="283"/>
      <c r="F77" s="283"/>
      <c r="G77" s="283"/>
      <c r="H77" s="157"/>
      <c r="I77" s="157"/>
      <c r="J77" s="157"/>
      <c r="K77" s="157"/>
      <c r="L77" s="157"/>
      <c r="M77" s="157"/>
      <c r="N77" s="156"/>
      <c r="O77" s="156"/>
      <c r="P77" s="156"/>
      <c r="Q77" s="156"/>
      <c r="R77" s="157"/>
      <c r="S77" s="157"/>
      <c r="T77" s="157"/>
      <c r="U77" s="157"/>
      <c r="V77" s="157"/>
      <c r="W77" s="157"/>
      <c r="X77" s="157"/>
      <c r="Y77" s="157"/>
      <c r="Z77" s="146"/>
      <c r="AA77" s="146"/>
      <c r="AB77" s="146"/>
      <c r="AC77" s="146"/>
      <c r="AD77" s="146"/>
      <c r="AE77" s="146"/>
      <c r="AF77" s="146"/>
      <c r="AG77" s="146" t="s">
        <v>278</v>
      </c>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row>
    <row r="78" spans="1:60" outlineLevel="3">
      <c r="A78" s="153"/>
      <c r="B78" s="154"/>
      <c r="C78" s="291" t="s">
        <v>2074</v>
      </c>
      <c r="D78" s="292"/>
      <c r="E78" s="292"/>
      <c r="F78" s="292"/>
      <c r="G78" s="292"/>
      <c r="H78" s="157"/>
      <c r="I78" s="157"/>
      <c r="J78" s="157"/>
      <c r="K78" s="157"/>
      <c r="L78" s="157"/>
      <c r="M78" s="157"/>
      <c r="N78" s="156"/>
      <c r="O78" s="156"/>
      <c r="P78" s="156"/>
      <c r="Q78" s="156"/>
      <c r="R78" s="157"/>
      <c r="S78" s="157"/>
      <c r="T78" s="157"/>
      <c r="U78" s="157"/>
      <c r="V78" s="157"/>
      <c r="W78" s="157"/>
      <c r="X78" s="157"/>
      <c r="Y78" s="157"/>
      <c r="Z78" s="146"/>
      <c r="AA78" s="146"/>
      <c r="AB78" s="146"/>
      <c r="AC78" s="146"/>
      <c r="AD78" s="146"/>
      <c r="AE78" s="146"/>
      <c r="AF78" s="146"/>
      <c r="AG78" s="146" t="s">
        <v>278</v>
      </c>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row>
    <row r="79" spans="1:60" outlineLevel="3">
      <c r="A79" s="153"/>
      <c r="B79" s="154"/>
      <c r="C79" s="291" t="s">
        <v>2075</v>
      </c>
      <c r="D79" s="292"/>
      <c r="E79" s="292"/>
      <c r="F79" s="292"/>
      <c r="G79" s="292"/>
      <c r="H79" s="157"/>
      <c r="I79" s="157"/>
      <c r="J79" s="157"/>
      <c r="K79" s="157"/>
      <c r="L79" s="157"/>
      <c r="M79" s="157"/>
      <c r="N79" s="156"/>
      <c r="O79" s="156"/>
      <c r="P79" s="156"/>
      <c r="Q79" s="156"/>
      <c r="R79" s="157"/>
      <c r="S79" s="157"/>
      <c r="T79" s="157"/>
      <c r="U79" s="157"/>
      <c r="V79" s="157"/>
      <c r="W79" s="157"/>
      <c r="X79" s="157"/>
      <c r="Y79" s="157"/>
      <c r="Z79" s="146"/>
      <c r="AA79" s="146"/>
      <c r="AB79" s="146"/>
      <c r="AC79" s="146"/>
      <c r="AD79" s="146"/>
      <c r="AE79" s="146"/>
      <c r="AF79" s="146"/>
      <c r="AG79" s="146" t="s">
        <v>278</v>
      </c>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row>
    <row r="80" spans="1:60" outlineLevel="1">
      <c r="A80" s="173">
        <v>12</v>
      </c>
      <c r="B80" s="174" t="s">
        <v>2076</v>
      </c>
      <c r="C80" s="190" t="s">
        <v>2077</v>
      </c>
      <c r="D80" s="175" t="s">
        <v>646</v>
      </c>
      <c r="E80" s="176">
        <v>1</v>
      </c>
      <c r="F80" s="177"/>
      <c r="G80" s="178">
        <f>ROUND(E80*F80,2)</f>
        <v>0</v>
      </c>
      <c r="H80" s="177"/>
      <c r="I80" s="178">
        <f>ROUND(E80*H80,2)</f>
        <v>0</v>
      </c>
      <c r="J80" s="177"/>
      <c r="K80" s="178">
        <f>ROUND(E80*J80,2)</f>
        <v>0</v>
      </c>
      <c r="L80" s="178">
        <v>21</v>
      </c>
      <c r="M80" s="178">
        <f>G80*(1+L80/100)</f>
        <v>0</v>
      </c>
      <c r="N80" s="176">
        <v>0</v>
      </c>
      <c r="O80" s="176">
        <f>ROUND(E80*N80,2)</f>
        <v>0</v>
      </c>
      <c r="P80" s="176">
        <v>0</v>
      </c>
      <c r="Q80" s="176">
        <f>ROUND(E80*P80,2)</f>
        <v>0</v>
      </c>
      <c r="R80" s="178"/>
      <c r="S80" s="178" t="s">
        <v>481</v>
      </c>
      <c r="T80" s="179" t="s">
        <v>267</v>
      </c>
      <c r="U80" s="157">
        <v>0</v>
      </c>
      <c r="V80" s="157">
        <f>ROUND(E80*U80,2)</f>
        <v>0</v>
      </c>
      <c r="W80" s="157"/>
      <c r="X80" s="157" t="s">
        <v>380</v>
      </c>
      <c r="Y80" s="157" t="s">
        <v>269</v>
      </c>
      <c r="Z80" s="146"/>
      <c r="AA80" s="146"/>
      <c r="AB80" s="146"/>
      <c r="AC80" s="146"/>
      <c r="AD80" s="146"/>
      <c r="AE80" s="146"/>
      <c r="AF80" s="146"/>
      <c r="AG80" s="146" t="s">
        <v>1222</v>
      </c>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row>
    <row r="81" spans="1:60" outlineLevel="2">
      <c r="A81" s="153"/>
      <c r="B81" s="154"/>
      <c r="C81" s="282" t="s">
        <v>2078</v>
      </c>
      <c r="D81" s="283"/>
      <c r="E81" s="283"/>
      <c r="F81" s="283"/>
      <c r="G81" s="283"/>
      <c r="H81" s="157"/>
      <c r="I81" s="157"/>
      <c r="J81" s="157"/>
      <c r="K81" s="157"/>
      <c r="L81" s="157"/>
      <c r="M81" s="157"/>
      <c r="N81" s="156"/>
      <c r="O81" s="156"/>
      <c r="P81" s="156"/>
      <c r="Q81" s="156"/>
      <c r="R81" s="157"/>
      <c r="S81" s="157"/>
      <c r="T81" s="157"/>
      <c r="U81" s="157"/>
      <c r="V81" s="157"/>
      <c r="W81" s="157"/>
      <c r="X81" s="157"/>
      <c r="Y81" s="157"/>
      <c r="Z81" s="146"/>
      <c r="AA81" s="146"/>
      <c r="AB81" s="146"/>
      <c r="AC81" s="146"/>
      <c r="AD81" s="146"/>
      <c r="AE81" s="146"/>
      <c r="AF81" s="146"/>
      <c r="AG81" s="146" t="s">
        <v>278</v>
      </c>
      <c r="AH81" s="146"/>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row>
    <row r="82" spans="1:60" outlineLevel="3">
      <c r="A82" s="153"/>
      <c r="B82" s="154"/>
      <c r="C82" s="291" t="s">
        <v>2079</v>
      </c>
      <c r="D82" s="292"/>
      <c r="E82" s="292"/>
      <c r="F82" s="292"/>
      <c r="G82" s="292"/>
      <c r="H82" s="157"/>
      <c r="I82" s="157"/>
      <c r="J82" s="157"/>
      <c r="K82" s="157"/>
      <c r="L82" s="157"/>
      <c r="M82" s="157"/>
      <c r="N82" s="156"/>
      <c r="O82" s="156"/>
      <c r="P82" s="156"/>
      <c r="Q82" s="156"/>
      <c r="R82" s="157"/>
      <c r="S82" s="157"/>
      <c r="T82" s="157"/>
      <c r="U82" s="157"/>
      <c r="V82" s="157"/>
      <c r="W82" s="157"/>
      <c r="X82" s="157"/>
      <c r="Y82" s="157"/>
      <c r="Z82" s="146"/>
      <c r="AA82" s="146"/>
      <c r="AB82" s="146"/>
      <c r="AC82" s="146"/>
      <c r="AD82" s="146"/>
      <c r="AE82" s="146"/>
      <c r="AF82" s="146"/>
      <c r="AG82" s="146" t="s">
        <v>278</v>
      </c>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row>
    <row r="83" spans="1:60" outlineLevel="3">
      <c r="A83" s="153"/>
      <c r="B83" s="154"/>
      <c r="C83" s="291" t="s">
        <v>2080</v>
      </c>
      <c r="D83" s="292"/>
      <c r="E83" s="292"/>
      <c r="F83" s="292"/>
      <c r="G83" s="292"/>
      <c r="H83" s="157"/>
      <c r="I83" s="157"/>
      <c r="J83" s="157"/>
      <c r="K83" s="157"/>
      <c r="L83" s="157"/>
      <c r="M83" s="157"/>
      <c r="N83" s="156"/>
      <c r="O83" s="156"/>
      <c r="P83" s="156"/>
      <c r="Q83" s="156"/>
      <c r="R83" s="157"/>
      <c r="S83" s="157"/>
      <c r="T83" s="157"/>
      <c r="U83" s="157"/>
      <c r="V83" s="157"/>
      <c r="W83" s="157"/>
      <c r="X83" s="157"/>
      <c r="Y83" s="157"/>
      <c r="Z83" s="146"/>
      <c r="AA83" s="146"/>
      <c r="AB83" s="146"/>
      <c r="AC83" s="146"/>
      <c r="AD83" s="146"/>
      <c r="AE83" s="146"/>
      <c r="AF83" s="146"/>
      <c r="AG83" s="146" t="s">
        <v>278</v>
      </c>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row>
    <row r="84" spans="1:60" outlineLevel="3">
      <c r="A84" s="153"/>
      <c r="B84" s="154"/>
      <c r="C84" s="291" t="s">
        <v>2081</v>
      </c>
      <c r="D84" s="292"/>
      <c r="E84" s="292"/>
      <c r="F84" s="292"/>
      <c r="G84" s="292"/>
      <c r="H84" s="157"/>
      <c r="I84" s="157"/>
      <c r="J84" s="157"/>
      <c r="K84" s="157"/>
      <c r="L84" s="157"/>
      <c r="M84" s="157"/>
      <c r="N84" s="156"/>
      <c r="O84" s="156"/>
      <c r="P84" s="156"/>
      <c r="Q84" s="156"/>
      <c r="R84" s="157"/>
      <c r="S84" s="157"/>
      <c r="T84" s="157"/>
      <c r="U84" s="157"/>
      <c r="V84" s="157"/>
      <c r="W84" s="157"/>
      <c r="X84" s="157"/>
      <c r="Y84" s="157"/>
      <c r="Z84" s="146"/>
      <c r="AA84" s="146"/>
      <c r="AB84" s="146"/>
      <c r="AC84" s="146"/>
      <c r="AD84" s="146"/>
      <c r="AE84" s="146"/>
      <c r="AF84" s="146"/>
      <c r="AG84" s="146" t="s">
        <v>278</v>
      </c>
      <c r="AH84" s="146"/>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row>
    <row r="85" spans="1:60" outlineLevel="3">
      <c r="A85" s="153"/>
      <c r="B85" s="154"/>
      <c r="C85" s="291" t="s">
        <v>2082</v>
      </c>
      <c r="D85" s="292"/>
      <c r="E85" s="292"/>
      <c r="F85" s="292"/>
      <c r="G85" s="292"/>
      <c r="H85" s="157"/>
      <c r="I85" s="157"/>
      <c r="J85" s="157"/>
      <c r="K85" s="157"/>
      <c r="L85" s="157"/>
      <c r="M85" s="157"/>
      <c r="N85" s="156"/>
      <c r="O85" s="156"/>
      <c r="P85" s="156"/>
      <c r="Q85" s="156"/>
      <c r="R85" s="157"/>
      <c r="S85" s="157"/>
      <c r="T85" s="157"/>
      <c r="U85" s="157"/>
      <c r="V85" s="157"/>
      <c r="W85" s="157"/>
      <c r="X85" s="157"/>
      <c r="Y85" s="157"/>
      <c r="Z85" s="146"/>
      <c r="AA85" s="146"/>
      <c r="AB85" s="146"/>
      <c r="AC85" s="146"/>
      <c r="AD85" s="146"/>
      <c r="AE85" s="146"/>
      <c r="AF85" s="146"/>
      <c r="AG85" s="146" t="s">
        <v>278</v>
      </c>
      <c r="AH85" s="146"/>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row>
    <row r="86" spans="1:60" outlineLevel="3">
      <c r="A86" s="153"/>
      <c r="B86" s="154"/>
      <c r="C86" s="291" t="s">
        <v>2083</v>
      </c>
      <c r="D86" s="292"/>
      <c r="E86" s="292"/>
      <c r="F86" s="292"/>
      <c r="G86" s="292"/>
      <c r="H86" s="157"/>
      <c r="I86" s="157"/>
      <c r="J86" s="157"/>
      <c r="K86" s="157"/>
      <c r="L86" s="157"/>
      <c r="M86" s="157"/>
      <c r="N86" s="156"/>
      <c r="O86" s="156"/>
      <c r="P86" s="156"/>
      <c r="Q86" s="156"/>
      <c r="R86" s="157"/>
      <c r="S86" s="157"/>
      <c r="T86" s="157"/>
      <c r="U86" s="157"/>
      <c r="V86" s="157"/>
      <c r="W86" s="157"/>
      <c r="X86" s="157"/>
      <c r="Y86" s="157"/>
      <c r="Z86" s="146"/>
      <c r="AA86" s="146"/>
      <c r="AB86" s="146"/>
      <c r="AC86" s="146"/>
      <c r="AD86" s="146"/>
      <c r="AE86" s="146"/>
      <c r="AF86" s="146"/>
      <c r="AG86" s="146" t="s">
        <v>278</v>
      </c>
      <c r="AH86" s="146"/>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row>
    <row r="87" spans="1:60" outlineLevel="3">
      <c r="A87" s="153"/>
      <c r="B87" s="154"/>
      <c r="C87" s="291" t="s">
        <v>2084</v>
      </c>
      <c r="D87" s="292"/>
      <c r="E87" s="292"/>
      <c r="F87" s="292"/>
      <c r="G87" s="292"/>
      <c r="H87" s="157"/>
      <c r="I87" s="157"/>
      <c r="J87" s="157"/>
      <c r="K87" s="157"/>
      <c r="L87" s="157"/>
      <c r="M87" s="157"/>
      <c r="N87" s="156"/>
      <c r="O87" s="156"/>
      <c r="P87" s="156"/>
      <c r="Q87" s="156"/>
      <c r="R87" s="157"/>
      <c r="S87" s="157"/>
      <c r="T87" s="157"/>
      <c r="U87" s="157"/>
      <c r="V87" s="157"/>
      <c r="W87" s="157"/>
      <c r="X87" s="157"/>
      <c r="Y87" s="157"/>
      <c r="Z87" s="146"/>
      <c r="AA87" s="146"/>
      <c r="AB87" s="146"/>
      <c r="AC87" s="146"/>
      <c r="AD87" s="146"/>
      <c r="AE87" s="146"/>
      <c r="AF87" s="146"/>
      <c r="AG87" s="146" t="s">
        <v>278</v>
      </c>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row>
    <row r="88" spans="1:60" outlineLevel="3">
      <c r="A88" s="153"/>
      <c r="B88" s="154"/>
      <c r="C88" s="291" t="s">
        <v>2085</v>
      </c>
      <c r="D88" s="292"/>
      <c r="E88" s="292"/>
      <c r="F88" s="292"/>
      <c r="G88" s="292"/>
      <c r="H88" s="157"/>
      <c r="I88" s="157"/>
      <c r="J88" s="157"/>
      <c r="K88" s="157"/>
      <c r="L88" s="157"/>
      <c r="M88" s="157"/>
      <c r="N88" s="156"/>
      <c r="O88" s="156"/>
      <c r="P88" s="156"/>
      <c r="Q88" s="156"/>
      <c r="R88" s="157"/>
      <c r="S88" s="157"/>
      <c r="T88" s="157"/>
      <c r="U88" s="157"/>
      <c r="V88" s="157"/>
      <c r="W88" s="157"/>
      <c r="X88" s="157"/>
      <c r="Y88" s="157"/>
      <c r="Z88" s="146"/>
      <c r="AA88" s="146"/>
      <c r="AB88" s="146"/>
      <c r="AC88" s="146"/>
      <c r="AD88" s="146"/>
      <c r="AE88" s="146"/>
      <c r="AF88" s="146"/>
      <c r="AG88" s="146" t="s">
        <v>278</v>
      </c>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row>
    <row r="89" spans="1:60" outlineLevel="3">
      <c r="A89" s="153"/>
      <c r="B89" s="154"/>
      <c r="C89" s="291" t="s">
        <v>2086</v>
      </c>
      <c r="D89" s="292"/>
      <c r="E89" s="292"/>
      <c r="F89" s="292"/>
      <c r="G89" s="292"/>
      <c r="H89" s="157"/>
      <c r="I89" s="157"/>
      <c r="J89" s="157"/>
      <c r="K89" s="157"/>
      <c r="L89" s="157"/>
      <c r="M89" s="157"/>
      <c r="N89" s="156"/>
      <c r="O89" s="156"/>
      <c r="P89" s="156"/>
      <c r="Q89" s="156"/>
      <c r="R89" s="157"/>
      <c r="S89" s="157"/>
      <c r="T89" s="157"/>
      <c r="U89" s="157"/>
      <c r="V89" s="157"/>
      <c r="W89" s="157"/>
      <c r="X89" s="157"/>
      <c r="Y89" s="157"/>
      <c r="Z89" s="146"/>
      <c r="AA89" s="146"/>
      <c r="AB89" s="146"/>
      <c r="AC89" s="146"/>
      <c r="AD89" s="146"/>
      <c r="AE89" s="146"/>
      <c r="AF89" s="146"/>
      <c r="AG89" s="146" t="s">
        <v>278</v>
      </c>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row>
    <row r="90" spans="1:60" outlineLevel="3">
      <c r="A90" s="153"/>
      <c r="B90" s="154"/>
      <c r="C90" s="291" t="s">
        <v>2087</v>
      </c>
      <c r="D90" s="292"/>
      <c r="E90" s="292"/>
      <c r="F90" s="292"/>
      <c r="G90" s="292"/>
      <c r="H90" s="157"/>
      <c r="I90" s="157"/>
      <c r="J90" s="157"/>
      <c r="K90" s="157"/>
      <c r="L90" s="157"/>
      <c r="M90" s="157"/>
      <c r="N90" s="156"/>
      <c r="O90" s="156"/>
      <c r="P90" s="156"/>
      <c r="Q90" s="156"/>
      <c r="R90" s="157"/>
      <c r="S90" s="157"/>
      <c r="T90" s="157"/>
      <c r="U90" s="157"/>
      <c r="V90" s="157"/>
      <c r="W90" s="157"/>
      <c r="X90" s="157"/>
      <c r="Y90" s="157"/>
      <c r="Z90" s="146"/>
      <c r="AA90" s="146"/>
      <c r="AB90" s="146"/>
      <c r="AC90" s="146"/>
      <c r="AD90" s="146"/>
      <c r="AE90" s="146"/>
      <c r="AF90" s="146"/>
      <c r="AG90" s="146" t="s">
        <v>278</v>
      </c>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60" outlineLevel="3">
      <c r="A91" s="153"/>
      <c r="B91" s="154"/>
      <c r="C91" s="291" t="s">
        <v>2088</v>
      </c>
      <c r="D91" s="292"/>
      <c r="E91" s="292"/>
      <c r="F91" s="292"/>
      <c r="G91" s="292"/>
      <c r="H91" s="157"/>
      <c r="I91" s="157"/>
      <c r="J91" s="157"/>
      <c r="K91" s="157"/>
      <c r="L91" s="157"/>
      <c r="M91" s="157"/>
      <c r="N91" s="156"/>
      <c r="O91" s="156"/>
      <c r="P91" s="156"/>
      <c r="Q91" s="156"/>
      <c r="R91" s="157"/>
      <c r="S91" s="157"/>
      <c r="T91" s="157"/>
      <c r="U91" s="157"/>
      <c r="V91" s="157"/>
      <c r="W91" s="157"/>
      <c r="X91" s="157"/>
      <c r="Y91" s="157"/>
      <c r="Z91" s="146"/>
      <c r="AA91" s="146"/>
      <c r="AB91" s="146"/>
      <c r="AC91" s="146"/>
      <c r="AD91" s="146"/>
      <c r="AE91" s="146"/>
      <c r="AF91" s="146"/>
      <c r="AG91" s="146" t="s">
        <v>278</v>
      </c>
      <c r="AH91" s="146"/>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row>
    <row r="92" spans="1:60" outlineLevel="3">
      <c r="A92" s="153"/>
      <c r="B92" s="154"/>
      <c r="C92" s="291" t="s">
        <v>2089</v>
      </c>
      <c r="D92" s="292"/>
      <c r="E92" s="292"/>
      <c r="F92" s="292"/>
      <c r="G92" s="292"/>
      <c r="H92" s="157"/>
      <c r="I92" s="157"/>
      <c r="J92" s="157"/>
      <c r="K92" s="157"/>
      <c r="L92" s="157"/>
      <c r="M92" s="157"/>
      <c r="N92" s="156"/>
      <c r="O92" s="156"/>
      <c r="P92" s="156"/>
      <c r="Q92" s="156"/>
      <c r="R92" s="157"/>
      <c r="S92" s="157"/>
      <c r="T92" s="157"/>
      <c r="U92" s="157"/>
      <c r="V92" s="157"/>
      <c r="W92" s="157"/>
      <c r="X92" s="157"/>
      <c r="Y92" s="157"/>
      <c r="Z92" s="146"/>
      <c r="AA92" s="146"/>
      <c r="AB92" s="146"/>
      <c r="AC92" s="146"/>
      <c r="AD92" s="146"/>
      <c r="AE92" s="146"/>
      <c r="AF92" s="146"/>
      <c r="AG92" s="146" t="s">
        <v>278</v>
      </c>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60" outlineLevel="3">
      <c r="A93" s="153"/>
      <c r="B93" s="154"/>
      <c r="C93" s="291" t="s">
        <v>2090</v>
      </c>
      <c r="D93" s="292"/>
      <c r="E93" s="292"/>
      <c r="F93" s="292"/>
      <c r="G93" s="292"/>
      <c r="H93" s="157"/>
      <c r="I93" s="157"/>
      <c r="J93" s="157"/>
      <c r="K93" s="157"/>
      <c r="L93" s="157"/>
      <c r="M93" s="157"/>
      <c r="N93" s="156"/>
      <c r="O93" s="156"/>
      <c r="P93" s="156"/>
      <c r="Q93" s="156"/>
      <c r="R93" s="157"/>
      <c r="S93" s="157"/>
      <c r="T93" s="157"/>
      <c r="U93" s="157"/>
      <c r="V93" s="157"/>
      <c r="W93" s="157"/>
      <c r="X93" s="157"/>
      <c r="Y93" s="157"/>
      <c r="Z93" s="146"/>
      <c r="AA93" s="146"/>
      <c r="AB93" s="146"/>
      <c r="AC93" s="146"/>
      <c r="AD93" s="146"/>
      <c r="AE93" s="146"/>
      <c r="AF93" s="146"/>
      <c r="AG93" s="146" t="s">
        <v>278</v>
      </c>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row>
    <row r="94" spans="1:60" outlineLevel="1">
      <c r="A94" s="173">
        <v>13</v>
      </c>
      <c r="B94" s="174" t="s">
        <v>2091</v>
      </c>
      <c r="C94" s="190" t="s">
        <v>2092</v>
      </c>
      <c r="D94" s="175" t="s">
        <v>646</v>
      </c>
      <c r="E94" s="176">
        <v>1</v>
      </c>
      <c r="F94" s="177"/>
      <c r="G94" s="178">
        <f>ROUND(E94*F94,2)</f>
        <v>0</v>
      </c>
      <c r="H94" s="177"/>
      <c r="I94" s="178">
        <f>ROUND(E94*H94,2)</f>
        <v>0</v>
      </c>
      <c r="J94" s="177"/>
      <c r="K94" s="178">
        <f>ROUND(E94*J94,2)</f>
        <v>0</v>
      </c>
      <c r="L94" s="178">
        <v>21</v>
      </c>
      <c r="M94" s="178">
        <f>G94*(1+L94/100)</f>
        <v>0</v>
      </c>
      <c r="N94" s="176">
        <v>0</v>
      </c>
      <c r="O94" s="176">
        <f>ROUND(E94*N94,2)</f>
        <v>0</v>
      </c>
      <c r="P94" s="176">
        <v>0</v>
      </c>
      <c r="Q94" s="176">
        <f>ROUND(E94*P94,2)</f>
        <v>0</v>
      </c>
      <c r="R94" s="178"/>
      <c r="S94" s="178" t="s">
        <v>481</v>
      </c>
      <c r="T94" s="179" t="s">
        <v>267</v>
      </c>
      <c r="U94" s="157">
        <v>0</v>
      </c>
      <c r="V94" s="157">
        <f>ROUND(E94*U94,2)</f>
        <v>0</v>
      </c>
      <c r="W94" s="157"/>
      <c r="X94" s="157" t="s">
        <v>380</v>
      </c>
      <c r="Y94" s="157" t="s">
        <v>269</v>
      </c>
      <c r="Z94" s="146"/>
      <c r="AA94" s="146"/>
      <c r="AB94" s="146"/>
      <c r="AC94" s="146"/>
      <c r="AD94" s="146"/>
      <c r="AE94" s="146"/>
      <c r="AF94" s="146"/>
      <c r="AG94" s="146" t="s">
        <v>1222</v>
      </c>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row>
    <row r="95" spans="1:60" outlineLevel="2">
      <c r="A95" s="153"/>
      <c r="B95" s="154"/>
      <c r="C95" s="282" t="s">
        <v>2093</v>
      </c>
      <c r="D95" s="283"/>
      <c r="E95" s="283"/>
      <c r="F95" s="283"/>
      <c r="G95" s="283"/>
      <c r="H95" s="157"/>
      <c r="I95" s="157"/>
      <c r="J95" s="157"/>
      <c r="K95" s="157"/>
      <c r="L95" s="157"/>
      <c r="M95" s="157"/>
      <c r="N95" s="156"/>
      <c r="O95" s="156"/>
      <c r="P95" s="156"/>
      <c r="Q95" s="156"/>
      <c r="R95" s="157"/>
      <c r="S95" s="157"/>
      <c r="T95" s="157"/>
      <c r="U95" s="157"/>
      <c r="V95" s="157"/>
      <c r="W95" s="157"/>
      <c r="X95" s="157"/>
      <c r="Y95" s="157"/>
      <c r="Z95" s="146"/>
      <c r="AA95" s="146"/>
      <c r="AB95" s="146"/>
      <c r="AC95" s="146"/>
      <c r="AD95" s="146"/>
      <c r="AE95" s="146"/>
      <c r="AF95" s="146"/>
      <c r="AG95" s="146" t="s">
        <v>278</v>
      </c>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row>
    <row r="96" spans="1:60" outlineLevel="3">
      <c r="A96" s="153"/>
      <c r="B96" s="154"/>
      <c r="C96" s="291" t="s">
        <v>2094</v>
      </c>
      <c r="D96" s="292"/>
      <c r="E96" s="292"/>
      <c r="F96" s="292"/>
      <c r="G96" s="292"/>
      <c r="H96" s="157"/>
      <c r="I96" s="157"/>
      <c r="J96" s="157"/>
      <c r="K96" s="157"/>
      <c r="L96" s="157"/>
      <c r="M96" s="157"/>
      <c r="N96" s="156"/>
      <c r="O96" s="156"/>
      <c r="P96" s="156"/>
      <c r="Q96" s="156"/>
      <c r="R96" s="157"/>
      <c r="S96" s="157"/>
      <c r="T96" s="157"/>
      <c r="U96" s="157"/>
      <c r="V96" s="157"/>
      <c r="W96" s="157"/>
      <c r="X96" s="157"/>
      <c r="Y96" s="157"/>
      <c r="Z96" s="146"/>
      <c r="AA96" s="146"/>
      <c r="AB96" s="146"/>
      <c r="AC96" s="146"/>
      <c r="AD96" s="146"/>
      <c r="AE96" s="146"/>
      <c r="AF96" s="146"/>
      <c r="AG96" s="146" t="s">
        <v>278</v>
      </c>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row>
    <row r="97" spans="1:60" outlineLevel="3">
      <c r="A97" s="153"/>
      <c r="B97" s="154"/>
      <c r="C97" s="291" t="s">
        <v>2023</v>
      </c>
      <c r="D97" s="292"/>
      <c r="E97" s="292"/>
      <c r="F97" s="292"/>
      <c r="G97" s="292"/>
      <c r="H97" s="157"/>
      <c r="I97" s="157"/>
      <c r="J97" s="157"/>
      <c r="K97" s="157"/>
      <c r="L97" s="157"/>
      <c r="M97" s="157"/>
      <c r="N97" s="156"/>
      <c r="O97" s="156"/>
      <c r="P97" s="156"/>
      <c r="Q97" s="156"/>
      <c r="R97" s="157"/>
      <c r="S97" s="157"/>
      <c r="T97" s="157"/>
      <c r="U97" s="157"/>
      <c r="V97" s="157"/>
      <c r="W97" s="157"/>
      <c r="X97" s="157"/>
      <c r="Y97" s="157"/>
      <c r="Z97" s="146"/>
      <c r="AA97" s="146"/>
      <c r="AB97" s="146"/>
      <c r="AC97" s="146"/>
      <c r="AD97" s="146"/>
      <c r="AE97" s="146"/>
      <c r="AF97" s="146"/>
      <c r="AG97" s="146" t="s">
        <v>278</v>
      </c>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row>
    <row r="98" spans="1:60" outlineLevel="3">
      <c r="A98" s="153"/>
      <c r="B98" s="154"/>
      <c r="C98" s="291" t="s">
        <v>2024</v>
      </c>
      <c r="D98" s="292"/>
      <c r="E98" s="292"/>
      <c r="F98" s="292"/>
      <c r="G98" s="292"/>
      <c r="H98" s="157"/>
      <c r="I98" s="157"/>
      <c r="J98" s="157"/>
      <c r="K98" s="157"/>
      <c r="L98" s="157"/>
      <c r="M98" s="157"/>
      <c r="N98" s="156"/>
      <c r="O98" s="156"/>
      <c r="P98" s="156"/>
      <c r="Q98" s="156"/>
      <c r="R98" s="157"/>
      <c r="S98" s="157"/>
      <c r="T98" s="157"/>
      <c r="U98" s="157"/>
      <c r="V98" s="157"/>
      <c r="W98" s="157"/>
      <c r="X98" s="157"/>
      <c r="Y98" s="157"/>
      <c r="Z98" s="146"/>
      <c r="AA98" s="146"/>
      <c r="AB98" s="146"/>
      <c r="AC98" s="146"/>
      <c r="AD98" s="146"/>
      <c r="AE98" s="146"/>
      <c r="AF98" s="146"/>
      <c r="AG98" s="146" t="s">
        <v>278</v>
      </c>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row>
    <row r="99" spans="1:60" outlineLevel="3">
      <c r="A99" s="153"/>
      <c r="B99" s="154"/>
      <c r="C99" s="291" t="s">
        <v>2025</v>
      </c>
      <c r="D99" s="292"/>
      <c r="E99" s="292"/>
      <c r="F99" s="292"/>
      <c r="G99" s="292"/>
      <c r="H99" s="157"/>
      <c r="I99" s="157"/>
      <c r="J99" s="157"/>
      <c r="K99" s="157"/>
      <c r="L99" s="157"/>
      <c r="M99" s="157"/>
      <c r="N99" s="156"/>
      <c r="O99" s="156"/>
      <c r="P99" s="156"/>
      <c r="Q99" s="156"/>
      <c r="R99" s="157"/>
      <c r="S99" s="157"/>
      <c r="T99" s="157"/>
      <c r="U99" s="157"/>
      <c r="V99" s="157"/>
      <c r="W99" s="157"/>
      <c r="X99" s="157"/>
      <c r="Y99" s="157"/>
      <c r="Z99" s="146"/>
      <c r="AA99" s="146"/>
      <c r="AB99" s="146"/>
      <c r="AC99" s="146"/>
      <c r="AD99" s="146"/>
      <c r="AE99" s="146"/>
      <c r="AF99" s="146"/>
      <c r="AG99" s="146" t="s">
        <v>278</v>
      </c>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row>
    <row r="100" spans="1:60" outlineLevel="3">
      <c r="A100" s="153"/>
      <c r="B100" s="154"/>
      <c r="C100" s="291" t="s">
        <v>2026</v>
      </c>
      <c r="D100" s="292"/>
      <c r="E100" s="292"/>
      <c r="F100" s="292"/>
      <c r="G100" s="292"/>
      <c r="H100" s="157"/>
      <c r="I100" s="157"/>
      <c r="J100" s="157"/>
      <c r="K100" s="157"/>
      <c r="L100" s="157"/>
      <c r="M100" s="157"/>
      <c r="N100" s="156"/>
      <c r="O100" s="156"/>
      <c r="P100" s="156"/>
      <c r="Q100" s="156"/>
      <c r="R100" s="157"/>
      <c r="S100" s="157"/>
      <c r="T100" s="157"/>
      <c r="U100" s="157"/>
      <c r="V100" s="157"/>
      <c r="W100" s="157"/>
      <c r="X100" s="157"/>
      <c r="Y100" s="157"/>
      <c r="Z100" s="146"/>
      <c r="AA100" s="146"/>
      <c r="AB100" s="146"/>
      <c r="AC100" s="146"/>
      <c r="AD100" s="146"/>
      <c r="AE100" s="146"/>
      <c r="AF100" s="146"/>
      <c r="AG100" s="146" t="s">
        <v>278</v>
      </c>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row>
    <row r="101" spans="1:60" outlineLevel="3">
      <c r="A101" s="153"/>
      <c r="B101" s="154"/>
      <c r="C101" s="291" t="s">
        <v>2027</v>
      </c>
      <c r="D101" s="292"/>
      <c r="E101" s="292"/>
      <c r="F101" s="292"/>
      <c r="G101" s="292"/>
      <c r="H101" s="157"/>
      <c r="I101" s="157"/>
      <c r="J101" s="157"/>
      <c r="K101" s="157"/>
      <c r="L101" s="157"/>
      <c r="M101" s="157"/>
      <c r="N101" s="156"/>
      <c r="O101" s="156"/>
      <c r="P101" s="156"/>
      <c r="Q101" s="156"/>
      <c r="R101" s="157"/>
      <c r="S101" s="157"/>
      <c r="T101" s="157"/>
      <c r="U101" s="157"/>
      <c r="V101" s="157"/>
      <c r="W101" s="157"/>
      <c r="X101" s="157"/>
      <c r="Y101" s="157"/>
      <c r="Z101" s="146"/>
      <c r="AA101" s="146"/>
      <c r="AB101" s="146"/>
      <c r="AC101" s="146"/>
      <c r="AD101" s="146"/>
      <c r="AE101" s="146"/>
      <c r="AF101" s="146"/>
      <c r="AG101" s="146" t="s">
        <v>278</v>
      </c>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row>
    <row r="102" spans="1:60" outlineLevel="3">
      <c r="A102" s="153"/>
      <c r="B102" s="154"/>
      <c r="C102" s="291" t="s">
        <v>2028</v>
      </c>
      <c r="D102" s="292"/>
      <c r="E102" s="292"/>
      <c r="F102" s="292"/>
      <c r="G102" s="292"/>
      <c r="H102" s="157"/>
      <c r="I102" s="157"/>
      <c r="J102" s="157"/>
      <c r="K102" s="157"/>
      <c r="L102" s="157"/>
      <c r="M102" s="157"/>
      <c r="N102" s="156"/>
      <c r="O102" s="156"/>
      <c r="P102" s="156"/>
      <c r="Q102" s="156"/>
      <c r="R102" s="157"/>
      <c r="S102" s="157"/>
      <c r="T102" s="157"/>
      <c r="U102" s="157"/>
      <c r="V102" s="157"/>
      <c r="W102" s="157"/>
      <c r="X102" s="157"/>
      <c r="Y102" s="157"/>
      <c r="Z102" s="146"/>
      <c r="AA102" s="146"/>
      <c r="AB102" s="146"/>
      <c r="AC102" s="146"/>
      <c r="AD102" s="146"/>
      <c r="AE102" s="146"/>
      <c r="AF102" s="146"/>
      <c r="AG102" s="146" t="s">
        <v>278</v>
      </c>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row>
    <row r="103" spans="1:60" outlineLevel="1">
      <c r="A103" s="173">
        <v>14</v>
      </c>
      <c r="B103" s="174" t="s">
        <v>2095</v>
      </c>
      <c r="C103" s="190" t="s">
        <v>2096</v>
      </c>
      <c r="D103" s="175" t="s">
        <v>646</v>
      </c>
      <c r="E103" s="176">
        <v>1</v>
      </c>
      <c r="F103" s="177"/>
      <c r="G103" s="178">
        <f>ROUND(E103*F103,2)</f>
        <v>0</v>
      </c>
      <c r="H103" s="177"/>
      <c r="I103" s="178">
        <f>ROUND(E103*H103,2)</f>
        <v>0</v>
      </c>
      <c r="J103" s="177"/>
      <c r="K103" s="178">
        <f>ROUND(E103*J103,2)</f>
        <v>0</v>
      </c>
      <c r="L103" s="178">
        <v>21</v>
      </c>
      <c r="M103" s="178">
        <f>G103*(1+L103/100)</f>
        <v>0</v>
      </c>
      <c r="N103" s="176">
        <v>0</v>
      </c>
      <c r="O103" s="176">
        <f>ROUND(E103*N103,2)</f>
        <v>0</v>
      </c>
      <c r="P103" s="176">
        <v>0</v>
      </c>
      <c r="Q103" s="176">
        <f>ROUND(E103*P103,2)</f>
        <v>0</v>
      </c>
      <c r="R103" s="178"/>
      <c r="S103" s="178" t="s">
        <v>481</v>
      </c>
      <c r="T103" s="179" t="s">
        <v>267</v>
      </c>
      <c r="U103" s="157">
        <v>0</v>
      </c>
      <c r="V103" s="157">
        <f>ROUND(E103*U103,2)</f>
        <v>0</v>
      </c>
      <c r="W103" s="157"/>
      <c r="X103" s="157" t="s">
        <v>380</v>
      </c>
      <c r="Y103" s="157" t="s">
        <v>269</v>
      </c>
      <c r="Z103" s="146"/>
      <c r="AA103" s="146"/>
      <c r="AB103" s="146"/>
      <c r="AC103" s="146"/>
      <c r="AD103" s="146"/>
      <c r="AE103" s="146"/>
      <c r="AF103" s="146"/>
      <c r="AG103" s="146" t="s">
        <v>1222</v>
      </c>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row>
    <row r="104" spans="1:60" outlineLevel="2">
      <c r="A104" s="153"/>
      <c r="B104" s="154"/>
      <c r="C104" s="282" t="s">
        <v>2097</v>
      </c>
      <c r="D104" s="283"/>
      <c r="E104" s="283"/>
      <c r="F104" s="283"/>
      <c r="G104" s="283"/>
      <c r="H104" s="157"/>
      <c r="I104" s="157"/>
      <c r="J104" s="157"/>
      <c r="K104" s="157"/>
      <c r="L104" s="157"/>
      <c r="M104" s="157"/>
      <c r="N104" s="156"/>
      <c r="O104" s="156"/>
      <c r="P104" s="156"/>
      <c r="Q104" s="156"/>
      <c r="R104" s="157"/>
      <c r="S104" s="157"/>
      <c r="T104" s="157"/>
      <c r="U104" s="157"/>
      <c r="V104" s="157"/>
      <c r="W104" s="157"/>
      <c r="X104" s="157"/>
      <c r="Y104" s="157"/>
      <c r="Z104" s="146"/>
      <c r="AA104" s="146"/>
      <c r="AB104" s="146"/>
      <c r="AC104" s="146"/>
      <c r="AD104" s="146"/>
      <c r="AE104" s="146"/>
      <c r="AF104" s="146"/>
      <c r="AG104" s="146" t="s">
        <v>278</v>
      </c>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row>
    <row r="105" spans="1:60" outlineLevel="3">
      <c r="A105" s="153"/>
      <c r="B105" s="154"/>
      <c r="C105" s="291" t="s">
        <v>2098</v>
      </c>
      <c r="D105" s="292"/>
      <c r="E105" s="292"/>
      <c r="F105" s="292"/>
      <c r="G105" s="292"/>
      <c r="H105" s="157"/>
      <c r="I105" s="157"/>
      <c r="J105" s="157"/>
      <c r="K105" s="157"/>
      <c r="L105" s="157"/>
      <c r="M105" s="157"/>
      <c r="N105" s="156"/>
      <c r="O105" s="156"/>
      <c r="P105" s="156"/>
      <c r="Q105" s="156"/>
      <c r="R105" s="157"/>
      <c r="S105" s="157"/>
      <c r="T105" s="157"/>
      <c r="U105" s="157"/>
      <c r="V105" s="157"/>
      <c r="W105" s="157"/>
      <c r="X105" s="157"/>
      <c r="Y105" s="157"/>
      <c r="Z105" s="146"/>
      <c r="AA105" s="146"/>
      <c r="AB105" s="146"/>
      <c r="AC105" s="146"/>
      <c r="AD105" s="146"/>
      <c r="AE105" s="146"/>
      <c r="AF105" s="146"/>
      <c r="AG105" s="146" t="s">
        <v>278</v>
      </c>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row>
    <row r="106" spans="1:60" outlineLevel="3">
      <c r="A106" s="153"/>
      <c r="B106" s="154"/>
      <c r="C106" s="291" t="s">
        <v>2023</v>
      </c>
      <c r="D106" s="292"/>
      <c r="E106" s="292"/>
      <c r="F106" s="292"/>
      <c r="G106" s="292"/>
      <c r="H106" s="157"/>
      <c r="I106" s="157"/>
      <c r="J106" s="157"/>
      <c r="K106" s="157"/>
      <c r="L106" s="157"/>
      <c r="M106" s="157"/>
      <c r="N106" s="156"/>
      <c r="O106" s="156"/>
      <c r="P106" s="156"/>
      <c r="Q106" s="156"/>
      <c r="R106" s="157"/>
      <c r="S106" s="157"/>
      <c r="T106" s="157"/>
      <c r="U106" s="157"/>
      <c r="V106" s="157"/>
      <c r="W106" s="157"/>
      <c r="X106" s="157"/>
      <c r="Y106" s="157"/>
      <c r="Z106" s="146"/>
      <c r="AA106" s="146"/>
      <c r="AB106" s="146"/>
      <c r="AC106" s="146"/>
      <c r="AD106" s="146"/>
      <c r="AE106" s="146"/>
      <c r="AF106" s="146"/>
      <c r="AG106" s="146" t="s">
        <v>278</v>
      </c>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row>
    <row r="107" spans="1:60" outlineLevel="3">
      <c r="A107" s="153"/>
      <c r="B107" s="154"/>
      <c r="C107" s="291" t="s">
        <v>2024</v>
      </c>
      <c r="D107" s="292"/>
      <c r="E107" s="292"/>
      <c r="F107" s="292"/>
      <c r="G107" s="292"/>
      <c r="H107" s="157"/>
      <c r="I107" s="157"/>
      <c r="J107" s="157"/>
      <c r="K107" s="157"/>
      <c r="L107" s="157"/>
      <c r="M107" s="157"/>
      <c r="N107" s="156"/>
      <c r="O107" s="156"/>
      <c r="P107" s="156"/>
      <c r="Q107" s="156"/>
      <c r="R107" s="157"/>
      <c r="S107" s="157"/>
      <c r="T107" s="157"/>
      <c r="U107" s="157"/>
      <c r="V107" s="157"/>
      <c r="W107" s="157"/>
      <c r="X107" s="157"/>
      <c r="Y107" s="157"/>
      <c r="Z107" s="146"/>
      <c r="AA107" s="146"/>
      <c r="AB107" s="146"/>
      <c r="AC107" s="146"/>
      <c r="AD107" s="146"/>
      <c r="AE107" s="146"/>
      <c r="AF107" s="146"/>
      <c r="AG107" s="146" t="s">
        <v>278</v>
      </c>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row>
    <row r="108" spans="1:60" outlineLevel="3">
      <c r="A108" s="153"/>
      <c r="B108" s="154"/>
      <c r="C108" s="291" t="s">
        <v>2025</v>
      </c>
      <c r="D108" s="292"/>
      <c r="E108" s="292"/>
      <c r="F108" s="292"/>
      <c r="G108" s="292"/>
      <c r="H108" s="157"/>
      <c r="I108" s="157"/>
      <c r="J108" s="157"/>
      <c r="K108" s="157"/>
      <c r="L108" s="157"/>
      <c r="M108" s="157"/>
      <c r="N108" s="156"/>
      <c r="O108" s="156"/>
      <c r="P108" s="156"/>
      <c r="Q108" s="156"/>
      <c r="R108" s="157"/>
      <c r="S108" s="157"/>
      <c r="T108" s="157"/>
      <c r="U108" s="157"/>
      <c r="V108" s="157"/>
      <c r="W108" s="157"/>
      <c r="X108" s="157"/>
      <c r="Y108" s="157"/>
      <c r="Z108" s="146"/>
      <c r="AA108" s="146"/>
      <c r="AB108" s="146"/>
      <c r="AC108" s="146"/>
      <c r="AD108" s="146"/>
      <c r="AE108" s="146"/>
      <c r="AF108" s="146"/>
      <c r="AG108" s="146" t="s">
        <v>278</v>
      </c>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row>
    <row r="109" spans="1:60" outlineLevel="3">
      <c r="A109" s="153"/>
      <c r="B109" s="154"/>
      <c r="C109" s="291" t="s">
        <v>2026</v>
      </c>
      <c r="D109" s="292"/>
      <c r="E109" s="292"/>
      <c r="F109" s="292"/>
      <c r="G109" s="292"/>
      <c r="H109" s="157"/>
      <c r="I109" s="157"/>
      <c r="J109" s="157"/>
      <c r="K109" s="157"/>
      <c r="L109" s="157"/>
      <c r="M109" s="157"/>
      <c r="N109" s="156"/>
      <c r="O109" s="156"/>
      <c r="P109" s="156"/>
      <c r="Q109" s="156"/>
      <c r="R109" s="157"/>
      <c r="S109" s="157"/>
      <c r="T109" s="157"/>
      <c r="U109" s="157"/>
      <c r="V109" s="157"/>
      <c r="W109" s="157"/>
      <c r="X109" s="157"/>
      <c r="Y109" s="157"/>
      <c r="Z109" s="146"/>
      <c r="AA109" s="146"/>
      <c r="AB109" s="146"/>
      <c r="AC109" s="146"/>
      <c r="AD109" s="146"/>
      <c r="AE109" s="146"/>
      <c r="AF109" s="146"/>
      <c r="AG109" s="146" t="s">
        <v>278</v>
      </c>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row>
    <row r="110" spans="1:60" outlineLevel="3">
      <c r="A110" s="153"/>
      <c r="B110" s="154"/>
      <c r="C110" s="291" t="s">
        <v>2027</v>
      </c>
      <c r="D110" s="292"/>
      <c r="E110" s="292"/>
      <c r="F110" s="292"/>
      <c r="G110" s="292"/>
      <c r="H110" s="157"/>
      <c r="I110" s="157"/>
      <c r="J110" s="157"/>
      <c r="K110" s="157"/>
      <c r="L110" s="157"/>
      <c r="M110" s="157"/>
      <c r="N110" s="156"/>
      <c r="O110" s="156"/>
      <c r="P110" s="156"/>
      <c r="Q110" s="156"/>
      <c r="R110" s="157"/>
      <c r="S110" s="157"/>
      <c r="T110" s="157"/>
      <c r="U110" s="157"/>
      <c r="V110" s="157"/>
      <c r="W110" s="157"/>
      <c r="X110" s="157"/>
      <c r="Y110" s="157"/>
      <c r="Z110" s="146"/>
      <c r="AA110" s="146"/>
      <c r="AB110" s="146"/>
      <c r="AC110" s="146"/>
      <c r="AD110" s="146"/>
      <c r="AE110" s="146"/>
      <c r="AF110" s="146"/>
      <c r="AG110" s="146" t="s">
        <v>278</v>
      </c>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row>
    <row r="111" spans="1:60" outlineLevel="3">
      <c r="A111" s="153"/>
      <c r="B111" s="154"/>
      <c r="C111" s="291" t="s">
        <v>2028</v>
      </c>
      <c r="D111" s="292"/>
      <c r="E111" s="292"/>
      <c r="F111" s="292"/>
      <c r="G111" s="292"/>
      <c r="H111" s="157"/>
      <c r="I111" s="157"/>
      <c r="J111" s="157"/>
      <c r="K111" s="157"/>
      <c r="L111" s="157"/>
      <c r="M111" s="157"/>
      <c r="N111" s="156"/>
      <c r="O111" s="156"/>
      <c r="P111" s="156"/>
      <c r="Q111" s="156"/>
      <c r="R111" s="157"/>
      <c r="S111" s="157"/>
      <c r="T111" s="157"/>
      <c r="U111" s="157"/>
      <c r="V111" s="157"/>
      <c r="W111" s="157"/>
      <c r="X111" s="157"/>
      <c r="Y111" s="157"/>
      <c r="Z111" s="146"/>
      <c r="AA111" s="146"/>
      <c r="AB111" s="146"/>
      <c r="AC111" s="146"/>
      <c r="AD111" s="146"/>
      <c r="AE111" s="146"/>
      <c r="AF111" s="146"/>
      <c r="AG111" s="146" t="s">
        <v>278</v>
      </c>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row>
    <row r="112" spans="1:60" outlineLevel="1">
      <c r="A112" s="173">
        <v>15</v>
      </c>
      <c r="B112" s="174" t="s">
        <v>2099</v>
      </c>
      <c r="C112" s="190" t="s">
        <v>2100</v>
      </c>
      <c r="D112" s="175" t="s">
        <v>646</v>
      </c>
      <c r="E112" s="176">
        <v>1</v>
      </c>
      <c r="F112" s="177"/>
      <c r="G112" s="178">
        <f>ROUND(E112*F112,2)</f>
        <v>0</v>
      </c>
      <c r="H112" s="177"/>
      <c r="I112" s="178">
        <f>ROUND(E112*H112,2)</f>
        <v>0</v>
      </c>
      <c r="J112" s="177"/>
      <c r="K112" s="178">
        <f>ROUND(E112*J112,2)</f>
        <v>0</v>
      </c>
      <c r="L112" s="178">
        <v>21</v>
      </c>
      <c r="M112" s="178">
        <f>G112*(1+L112/100)</f>
        <v>0</v>
      </c>
      <c r="N112" s="176">
        <v>0</v>
      </c>
      <c r="O112" s="176">
        <f>ROUND(E112*N112,2)</f>
        <v>0</v>
      </c>
      <c r="P112" s="176">
        <v>0</v>
      </c>
      <c r="Q112" s="176">
        <f>ROUND(E112*P112,2)</f>
        <v>0</v>
      </c>
      <c r="R112" s="178"/>
      <c r="S112" s="178" t="s">
        <v>481</v>
      </c>
      <c r="T112" s="179" t="s">
        <v>267</v>
      </c>
      <c r="U112" s="157">
        <v>0</v>
      </c>
      <c r="V112" s="157">
        <f>ROUND(E112*U112,2)</f>
        <v>0</v>
      </c>
      <c r="W112" s="157"/>
      <c r="X112" s="157" t="s">
        <v>380</v>
      </c>
      <c r="Y112" s="157" t="s">
        <v>269</v>
      </c>
      <c r="Z112" s="146"/>
      <c r="AA112" s="146"/>
      <c r="AB112" s="146"/>
      <c r="AC112" s="146"/>
      <c r="AD112" s="146"/>
      <c r="AE112" s="146"/>
      <c r="AF112" s="146"/>
      <c r="AG112" s="146" t="s">
        <v>1222</v>
      </c>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row>
    <row r="113" spans="1:60" outlineLevel="2">
      <c r="A113" s="153"/>
      <c r="B113" s="154"/>
      <c r="C113" s="282" t="s">
        <v>2101</v>
      </c>
      <c r="D113" s="283"/>
      <c r="E113" s="283"/>
      <c r="F113" s="283"/>
      <c r="G113" s="283"/>
      <c r="H113" s="157"/>
      <c r="I113" s="157"/>
      <c r="J113" s="157"/>
      <c r="K113" s="157"/>
      <c r="L113" s="157"/>
      <c r="M113" s="157"/>
      <c r="N113" s="156"/>
      <c r="O113" s="156"/>
      <c r="P113" s="156"/>
      <c r="Q113" s="156"/>
      <c r="R113" s="157"/>
      <c r="S113" s="157"/>
      <c r="T113" s="157"/>
      <c r="U113" s="157"/>
      <c r="V113" s="157"/>
      <c r="W113" s="157"/>
      <c r="X113" s="157"/>
      <c r="Y113" s="157"/>
      <c r="Z113" s="146"/>
      <c r="AA113" s="146"/>
      <c r="AB113" s="146"/>
      <c r="AC113" s="146"/>
      <c r="AD113" s="146"/>
      <c r="AE113" s="146"/>
      <c r="AF113" s="146"/>
      <c r="AG113" s="146" t="s">
        <v>278</v>
      </c>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row>
    <row r="114" spans="1:60" outlineLevel="3">
      <c r="A114" s="153"/>
      <c r="B114" s="154"/>
      <c r="C114" s="291" t="s">
        <v>2102</v>
      </c>
      <c r="D114" s="292"/>
      <c r="E114" s="292"/>
      <c r="F114" s="292"/>
      <c r="G114" s="292"/>
      <c r="H114" s="157"/>
      <c r="I114" s="157"/>
      <c r="J114" s="157"/>
      <c r="K114" s="157"/>
      <c r="L114" s="157"/>
      <c r="M114" s="157"/>
      <c r="N114" s="156"/>
      <c r="O114" s="156"/>
      <c r="P114" s="156"/>
      <c r="Q114" s="156"/>
      <c r="R114" s="157"/>
      <c r="S114" s="157"/>
      <c r="T114" s="157"/>
      <c r="U114" s="157"/>
      <c r="V114" s="157"/>
      <c r="W114" s="157"/>
      <c r="X114" s="157"/>
      <c r="Y114" s="157"/>
      <c r="Z114" s="146"/>
      <c r="AA114" s="146"/>
      <c r="AB114" s="146"/>
      <c r="AC114" s="146"/>
      <c r="AD114" s="146"/>
      <c r="AE114" s="146"/>
      <c r="AF114" s="146"/>
      <c r="AG114" s="146" t="s">
        <v>278</v>
      </c>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row>
    <row r="115" spans="1:60" outlineLevel="3">
      <c r="A115" s="153"/>
      <c r="B115" s="154"/>
      <c r="C115" s="291" t="s">
        <v>2023</v>
      </c>
      <c r="D115" s="292"/>
      <c r="E115" s="292"/>
      <c r="F115" s="292"/>
      <c r="G115" s="292"/>
      <c r="H115" s="157"/>
      <c r="I115" s="157"/>
      <c r="J115" s="157"/>
      <c r="K115" s="157"/>
      <c r="L115" s="157"/>
      <c r="M115" s="157"/>
      <c r="N115" s="156"/>
      <c r="O115" s="156"/>
      <c r="P115" s="156"/>
      <c r="Q115" s="156"/>
      <c r="R115" s="157"/>
      <c r="S115" s="157"/>
      <c r="T115" s="157"/>
      <c r="U115" s="157"/>
      <c r="V115" s="157"/>
      <c r="W115" s="157"/>
      <c r="X115" s="157"/>
      <c r="Y115" s="157"/>
      <c r="Z115" s="146"/>
      <c r="AA115" s="146"/>
      <c r="AB115" s="146"/>
      <c r="AC115" s="146"/>
      <c r="AD115" s="146"/>
      <c r="AE115" s="146"/>
      <c r="AF115" s="146"/>
      <c r="AG115" s="146" t="s">
        <v>278</v>
      </c>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row>
    <row r="116" spans="1:60" outlineLevel="3">
      <c r="A116" s="153"/>
      <c r="B116" s="154"/>
      <c r="C116" s="291" t="s">
        <v>2055</v>
      </c>
      <c r="D116" s="292"/>
      <c r="E116" s="292"/>
      <c r="F116" s="292"/>
      <c r="G116" s="292"/>
      <c r="H116" s="157"/>
      <c r="I116" s="157"/>
      <c r="J116" s="157"/>
      <c r="K116" s="157"/>
      <c r="L116" s="157"/>
      <c r="M116" s="157"/>
      <c r="N116" s="156"/>
      <c r="O116" s="156"/>
      <c r="P116" s="156"/>
      <c r="Q116" s="156"/>
      <c r="R116" s="157"/>
      <c r="S116" s="157"/>
      <c r="T116" s="157"/>
      <c r="U116" s="157"/>
      <c r="V116" s="157"/>
      <c r="W116" s="157"/>
      <c r="X116" s="157"/>
      <c r="Y116" s="157"/>
      <c r="Z116" s="146"/>
      <c r="AA116" s="146"/>
      <c r="AB116" s="146"/>
      <c r="AC116" s="146"/>
      <c r="AD116" s="146"/>
      <c r="AE116" s="146"/>
      <c r="AF116" s="146"/>
      <c r="AG116" s="146" t="s">
        <v>278</v>
      </c>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row>
    <row r="117" spans="1:60" outlineLevel="3">
      <c r="A117" s="153"/>
      <c r="B117" s="154"/>
      <c r="C117" s="291" t="s">
        <v>2056</v>
      </c>
      <c r="D117" s="292"/>
      <c r="E117" s="292"/>
      <c r="F117" s="292"/>
      <c r="G117" s="292"/>
      <c r="H117" s="157"/>
      <c r="I117" s="157"/>
      <c r="J117" s="157"/>
      <c r="K117" s="157"/>
      <c r="L117" s="157"/>
      <c r="M117" s="157"/>
      <c r="N117" s="156"/>
      <c r="O117" s="156"/>
      <c r="P117" s="156"/>
      <c r="Q117" s="156"/>
      <c r="R117" s="157"/>
      <c r="S117" s="157"/>
      <c r="T117" s="157"/>
      <c r="U117" s="157"/>
      <c r="V117" s="157"/>
      <c r="W117" s="157"/>
      <c r="X117" s="157"/>
      <c r="Y117" s="157"/>
      <c r="Z117" s="146"/>
      <c r="AA117" s="146"/>
      <c r="AB117" s="146"/>
      <c r="AC117" s="146"/>
      <c r="AD117" s="146"/>
      <c r="AE117" s="146"/>
      <c r="AF117" s="146"/>
      <c r="AG117" s="146" t="s">
        <v>278</v>
      </c>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row>
    <row r="118" spans="1:60" outlineLevel="3">
      <c r="A118" s="153"/>
      <c r="B118" s="154"/>
      <c r="C118" s="291" t="s">
        <v>2057</v>
      </c>
      <c r="D118" s="292"/>
      <c r="E118" s="292"/>
      <c r="F118" s="292"/>
      <c r="G118" s="292"/>
      <c r="H118" s="157"/>
      <c r="I118" s="157"/>
      <c r="J118" s="157"/>
      <c r="K118" s="157"/>
      <c r="L118" s="157"/>
      <c r="M118" s="157"/>
      <c r="N118" s="156"/>
      <c r="O118" s="156"/>
      <c r="P118" s="156"/>
      <c r="Q118" s="156"/>
      <c r="R118" s="157"/>
      <c r="S118" s="157"/>
      <c r="T118" s="157"/>
      <c r="U118" s="157"/>
      <c r="V118" s="157"/>
      <c r="W118" s="157"/>
      <c r="X118" s="157"/>
      <c r="Y118" s="157"/>
      <c r="Z118" s="146"/>
      <c r="AA118" s="146"/>
      <c r="AB118" s="146"/>
      <c r="AC118" s="146"/>
      <c r="AD118" s="146"/>
      <c r="AE118" s="146"/>
      <c r="AF118" s="146"/>
      <c r="AG118" s="146" t="s">
        <v>278</v>
      </c>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row>
    <row r="119" spans="1:60" outlineLevel="3">
      <c r="A119" s="153"/>
      <c r="B119" s="154"/>
      <c r="C119" s="291" t="s">
        <v>2058</v>
      </c>
      <c r="D119" s="292"/>
      <c r="E119" s="292"/>
      <c r="F119" s="292"/>
      <c r="G119" s="292"/>
      <c r="H119" s="157"/>
      <c r="I119" s="157"/>
      <c r="J119" s="157"/>
      <c r="K119" s="157"/>
      <c r="L119" s="157"/>
      <c r="M119" s="157"/>
      <c r="N119" s="156"/>
      <c r="O119" s="156"/>
      <c r="P119" s="156"/>
      <c r="Q119" s="156"/>
      <c r="R119" s="157"/>
      <c r="S119" s="157"/>
      <c r="T119" s="157"/>
      <c r="U119" s="157"/>
      <c r="V119" s="157"/>
      <c r="W119" s="157"/>
      <c r="X119" s="157"/>
      <c r="Y119" s="157"/>
      <c r="Z119" s="146"/>
      <c r="AA119" s="146"/>
      <c r="AB119" s="146"/>
      <c r="AC119" s="146"/>
      <c r="AD119" s="146"/>
      <c r="AE119" s="146"/>
      <c r="AF119" s="146"/>
      <c r="AG119" s="146" t="s">
        <v>278</v>
      </c>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row>
    <row r="120" spans="1:60" outlineLevel="3">
      <c r="A120" s="153"/>
      <c r="B120" s="154"/>
      <c r="C120" s="291" t="s">
        <v>2059</v>
      </c>
      <c r="D120" s="292"/>
      <c r="E120" s="292"/>
      <c r="F120" s="292"/>
      <c r="G120" s="292"/>
      <c r="H120" s="157"/>
      <c r="I120" s="157"/>
      <c r="J120" s="157"/>
      <c r="K120" s="157"/>
      <c r="L120" s="157"/>
      <c r="M120" s="157"/>
      <c r="N120" s="156"/>
      <c r="O120" s="156"/>
      <c r="P120" s="156"/>
      <c r="Q120" s="156"/>
      <c r="R120" s="157"/>
      <c r="S120" s="157"/>
      <c r="T120" s="157"/>
      <c r="U120" s="157"/>
      <c r="V120" s="157"/>
      <c r="W120" s="157"/>
      <c r="X120" s="157"/>
      <c r="Y120" s="157"/>
      <c r="Z120" s="146"/>
      <c r="AA120" s="146"/>
      <c r="AB120" s="146"/>
      <c r="AC120" s="146"/>
      <c r="AD120" s="146"/>
      <c r="AE120" s="146"/>
      <c r="AF120" s="146"/>
      <c r="AG120" s="146" t="s">
        <v>278</v>
      </c>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row>
    <row r="121" spans="1:60" outlineLevel="1">
      <c r="A121" s="173">
        <v>16</v>
      </c>
      <c r="B121" s="174" t="s">
        <v>2103</v>
      </c>
      <c r="C121" s="190" t="s">
        <v>2104</v>
      </c>
      <c r="D121" s="175" t="s">
        <v>646</v>
      </c>
      <c r="E121" s="176">
        <v>1</v>
      </c>
      <c r="F121" s="177"/>
      <c r="G121" s="178">
        <f>ROUND(E121*F121,2)</f>
        <v>0</v>
      </c>
      <c r="H121" s="177"/>
      <c r="I121" s="178">
        <f>ROUND(E121*H121,2)</f>
        <v>0</v>
      </c>
      <c r="J121" s="177"/>
      <c r="K121" s="178">
        <f>ROUND(E121*J121,2)</f>
        <v>0</v>
      </c>
      <c r="L121" s="178">
        <v>21</v>
      </c>
      <c r="M121" s="178">
        <f>G121*(1+L121/100)</f>
        <v>0</v>
      </c>
      <c r="N121" s="176">
        <v>0</v>
      </c>
      <c r="O121" s="176">
        <f>ROUND(E121*N121,2)</f>
        <v>0</v>
      </c>
      <c r="P121" s="176">
        <v>0</v>
      </c>
      <c r="Q121" s="176">
        <f>ROUND(E121*P121,2)</f>
        <v>0</v>
      </c>
      <c r="R121" s="178"/>
      <c r="S121" s="178" t="s">
        <v>481</v>
      </c>
      <c r="T121" s="179" t="s">
        <v>267</v>
      </c>
      <c r="U121" s="157">
        <v>0</v>
      </c>
      <c r="V121" s="157">
        <f>ROUND(E121*U121,2)</f>
        <v>0</v>
      </c>
      <c r="W121" s="157"/>
      <c r="X121" s="157" t="s">
        <v>380</v>
      </c>
      <c r="Y121" s="157" t="s">
        <v>269</v>
      </c>
      <c r="Z121" s="146"/>
      <c r="AA121" s="146"/>
      <c r="AB121" s="146"/>
      <c r="AC121" s="146"/>
      <c r="AD121" s="146"/>
      <c r="AE121" s="146"/>
      <c r="AF121" s="146"/>
      <c r="AG121" s="146" t="s">
        <v>1222</v>
      </c>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row>
    <row r="122" spans="1:60" outlineLevel="2">
      <c r="A122" s="153"/>
      <c r="B122" s="154"/>
      <c r="C122" s="282" t="s">
        <v>2105</v>
      </c>
      <c r="D122" s="283"/>
      <c r="E122" s="283"/>
      <c r="F122" s="283"/>
      <c r="G122" s="283"/>
      <c r="H122" s="157"/>
      <c r="I122" s="157"/>
      <c r="J122" s="157"/>
      <c r="K122" s="157"/>
      <c r="L122" s="157"/>
      <c r="M122" s="157"/>
      <c r="N122" s="156"/>
      <c r="O122" s="156"/>
      <c r="P122" s="156"/>
      <c r="Q122" s="156"/>
      <c r="R122" s="157"/>
      <c r="S122" s="157"/>
      <c r="T122" s="157"/>
      <c r="U122" s="157"/>
      <c r="V122" s="157"/>
      <c r="W122" s="157"/>
      <c r="X122" s="157"/>
      <c r="Y122" s="157"/>
      <c r="Z122" s="146"/>
      <c r="AA122" s="146"/>
      <c r="AB122" s="146"/>
      <c r="AC122" s="146"/>
      <c r="AD122" s="146"/>
      <c r="AE122" s="146"/>
      <c r="AF122" s="146"/>
      <c r="AG122" s="146" t="s">
        <v>278</v>
      </c>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row>
    <row r="123" spans="1:60" outlineLevel="3">
      <c r="A123" s="153"/>
      <c r="B123" s="154"/>
      <c r="C123" s="291" t="s">
        <v>2106</v>
      </c>
      <c r="D123" s="292"/>
      <c r="E123" s="292"/>
      <c r="F123" s="292"/>
      <c r="G123" s="292"/>
      <c r="H123" s="157"/>
      <c r="I123" s="157"/>
      <c r="J123" s="157"/>
      <c r="K123" s="157"/>
      <c r="L123" s="157"/>
      <c r="M123" s="157"/>
      <c r="N123" s="156"/>
      <c r="O123" s="156"/>
      <c r="P123" s="156"/>
      <c r="Q123" s="156"/>
      <c r="R123" s="157"/>
      <c r="S123" s="157"/>
      <c r="T123" s="157"/>
      <c r="U123" s="157"/>
      <c r="V123" s="157"/>
      <c r="W123" s="157"/>
      <c r="X123" s="157"/>
      <c r="Y123" s="157"/>
      <c r="Z123" s="146"/>
      <c r="AA123" s="146"/>
      <c r="AB123" s="146"/>
      <c r="AC123" s="146"/>
      <c r="AD123" s="146"/>
      <c r="AE123" s="146"/>
      <c r="AF123" s="146"/>
      <c r="AG123" s="146" t="s">
        <v>278</v>
      </c>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row>
    <row r="124" spans="1:60" outlineLevel="3">
      <c r="A124" s="153"/>
      <c r="B124" s="154"/>
      <c r="C124" s="291" t="s">
        <v>2107</v>
      </c>
      <c r="D124" s="292"/>
      <c r="E124" s="292"/>
      <c r="F124" s="292"/>
      <c r="G124" s="292"/>
      <c r="H124" s="157"/>
      <c r="I124" s="157"/>
      <c r="J124" s="157"/>
      <c r="K124" s="157"/>
      <c r="L124" s="157"/>
      <c r="M124" s="157"/>
      <c r="N124" s="156"/>
      <c r="O124" s="156"/>
      <c r="P124" s="156"/>
      <c r="Q124" s="156"/>
      <c r="R124" s="157"/>
      <c r="S124" s="157"/>
      <c r="T124" s="157"/>
      <c r="U124" s="157"/>
      <c r="V124" s="157"/>
      <c r="W124" s="157"/>
      <c r="X124" s="157"/>
      <c r="Y124" s="157"/>
      <c r="Z124" s="146"/>
      <c r="AA124" s="146"/>
      <c r="AB124" s="146"/>
      <c r="AC124" s="146"/>
      <c r="AD124" s="146"/>
      <c r="AE124" s="146"/>
      <c r="AF124" s="146"/>
      <c r="AG124" s="146" t="s">
        <v>278</v>
      </c>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row>
    <row r="125" spans="1:60" outlineLevel="3">
      <c r="A125" s="153"/>
      <c r="B125" s="154"/>
      <c r="C125" s="291" t="s">
        <v>2055</v>
      </c>
      <c r="D125" s="292"/>
      <c r="E125" s="292"/>
      <c r="F125" s="292"/>
      <c r="G125" s="292"/>
      <c r="H125" s="157"/>
      <c r="I125" s="157"/>
      <c r="J125" s="157"/>
      <c r="K125" s="157"/>
      <c r="L125" s="157"/>
      <c r="M125" s="157"/>
      <c r="N125" s="156"/>
      <c r="O125" s="156"/>
      <c r="P125" s="156"/>
      <c r="Q125" s="156"/>
      <c r="R125" s="157"/>
      <c r="S125" s="157"/>
      <c r="T125" s="157"/>
      <c r="U125" s="157"/>
      <c r="V125" s="157"/>
      <c r="W125" s="157"/>
      <c r="X125" s="157"/>
      <c r="Y125" s="157"/>
      <c r="Z125" s="146"/>
      <c r="AA125" s="146"/>
      <c r="AB125" s="146"/>
      <c r="AC125" s="146"/>
      <c r="AD125" s="146"/>
      <c r="AE125" s="146"/>
      <c r="AF125" s="146"/>
      <c r="AG125" s="146" t="s">
        <v>278</v>
      </c>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row>
    <row r="126" spans="1:60" outlineLevel="3">
      <c r="A126" s="153"/>
      <c r="B126" s="154"/>
      <c r="C126" s="291" t="s">
        <v>2056</v>
      </c>
      <c r="D126" s="292"/>
      <c r="E126" s="292"/>
      <c r="F126" s="292"/>
      <c r="G126" s="292"/>
      <c r="H126" s="157"/>
      <c r="I126" s="157"/>
      <c r="J126" s="157"/>
      <c r="K126" s="157"/>
      <c r="L126" s="157"/>
      <c r="M126" s="157"/>
      <c r="N126" s="156"/>
      <c r="O126" s="156"/>
      <c r="P126" s="156"/>
      <c r="Q126" s="156"/>
      <c r="R126" s="157"/>
      <c r="S126" s="157"/>
      <c r="T126" s="157"/>
      <c r="U126" s="157"/>
      <c r="V126" s="157"/>
      <c r="W126" s="157"/>
      <c r="X126" s="157"/>
      <c r="Y126" s="157"/>
      <c r="Z126" s="146"/>
      <c r="AA126" s="146"/>
      <c r="AB126" s="146"/>
      <c r="AC126" s="146"/>
      <c r="AD126" s="146"/>
      <c r="AE126" s="146"/>
      <c r="AF126" s="146"/>
      <c r="AG126" s="146" t="s">
        <v>278</v>
      </c>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row>
    <row r="127" spans="1:60" outlineLevel="3">
      <c r="A127" s="153"/>
      <c r="B127" s="154"/>
      <c r="C127" s="291" t="s">
        <v>2026</v>
      </c>
      <c r="D127" s="292"/>
      <c r="E127" s="292"/>
      <c r="F127" s="292"/>
      <c r="G127" s="292"/>
      <c r="H127" s="157"/>
      <c r="I127" s="157"/>
      <c r="J127" s="157"/>
      <c r="K127" s="157"/>
      <c r="L127" s="157"/>
      <c r="M127" s="157"/>
      <c r="N127" s="156"/>
      <c r="O127" s="156"/>
      <c r="P127" s="156"/>
      <c r="Q127" s="156"/>
      <c r="R127" s="157"/>
      <c r="S127" s="157"/>
      <c r="T127" s="157"/>
      <c r="U127" s="157"/>
      <c r="V127" s="157"/>
      <c r="W127" s="157"/>
      <c r="X127" s="157"/>
      <c r="Y127" s="157"/>
      <c r="Z127" s="146"/>
      <c r="AA127" s="146"/>
      <c r="AB127" s="146"/>
      <c r="AC127" s="146"/>
      <c r="AD127" s="146"/>
      <c r="AE127" s="146"/>
      <c r="AF127" s="146"/>
      <c r="AG127" s="146" t="s">
        <v>278</v>
      </c>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row>
    <row r="128" spans="1:60" outlineLevel="3">
      <c r="A128" s="153"/>
      <c r="B128" s="154"/>
      <c r="C128" s="291" t="s">
        <v>2058</v>
      </c>
      <c r="D128" s="292"/>
      <c r="E128" s="292"/>
      <c r="F128" s="292"/>
      <c r="G128" s="292"/>
      <c r="H128" s="157"/>
      <c r="I128" s="157"/>
      <c r="J128" s="157"/>
      <c r="K128" s="157"/>
      <c r="L128" s="157"/>
      <c r="M128" s="157"/>
      <c r="N128" s="156"/>
      <c r="O128" s="156"/>
      <c r="P128" s="156"/>
      <c r="Q128" s="156"/>
      <c r="R128" s="157"/>
      <c r="S128" s="157"/>
      <c r="T128" s="157"/>
      <c r="U128" s="157"/>
      <c r="V128" s="157"/>
      <c r="W128" s="157"/>
      <c r="X128" s="157"/>
      <c r="Y128" s="157"/>
      <c r="Z128" s="146"/>
      <c r="AA128" s="146"/>
      <c r="AB128" s="146"/>
      <c r="AC128" s="146"/>
      <c r="AD128" s="146"/>
      <c r="AE128" s="146"/>
      <c r="AF128" s="146"/>
      <c r="AG128" s="146" t="s">
        <v>278</v>
      </c>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0" outlineLevel="3">
      <c r="A129" s="153"/>
      <c r="B129" s="154"/>
      <c r="C129" s="291" t="s">
        <v>2108</v>
      </c>
      <c r="D129" s="292"/>
      <c r="E129" s="292"/>
      <c r="F129" s="292"/>
      <c r="G129" s="292"/>
      <c r="H129" s="157"/>
      <c r="I129" s="157"/>
      <c r="J129" s="157"/>
      <c r="K129" s="157"/>
      <c r="L129" s="157"/>
      <c r="M129" s="157"/>
      <c r="N129" s="156"/>
      <c r="O129" s="156"/>
      <c r="P129" s="156"/>
      <c r="Q129" s="156"/>
      <c r="R129" s="157"/>
      <c r="S129" s="157"/>
      <c r="T129" s="157"/>
      <c r="U129" s="157"/>
      <c r="V129" s="157"/>
      <c r="W129" s="157"/>
      <c r="X129" s="157"/>
      <c r="Y129" s="157"/>
      <c r="Z129" s="146"/>
      <c r="AA129" s="146"/>
      <c r="AB129" s="146"/>
      <c r="AC129" s="146"/>
      <c r="AD129" s="146"/>
      <c r="AE129" s="146"/>
      <c r="AF129" s="146"/>
      <c r="AG129" s="146" t="s">
        <v>278</v>
      </c>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0" outlineLevel="1">
      <c r="A130" s="173">
        <v>17</v>
      </c>
      <c r="B130" s="174" t="s">
        <v>2109</v>
      </c>
      <c r="C130" s="190" t="s">
        <v>2110</v>
      </c>
      <c r="D130" s="175" t="s">
        <v>646</v>
      </c>
      <c r="E130" s="176">
        <v>1</v>
      </c>
      <c r="F130" s="177"/>
      <c r="G130" s="178">
        <f>ROUND(E130*F130,2)</f>
        <v>0</v>
      </c>
      <c r="H130" s="177"/>
      <c r="I130" s="178">
        <f>ROUND(E130*H130,2)</f>
        <v>0</v>
      </c>
      <c r="J130" s="177"/>
      <c r="K130" s="178">
        <f>ROUND(E130*J130,2)</f>
        <v>0</v>
      </c>
      <c r="L130" s="178">
        <v>21</v>
      </c>
      <c r="M130" s="178">
        <f>G130*(1+L130/100)</f>
        <v>0</v>
      </c>
      <c r="N130" s="176">
        <v>0</v>
      </c>
      <c r="O130" s="176">
        <f>ROUND(E130*N130,2)</f>
        <v>0</v>
      </c>
      <c r="P130" s="176">
        <v>0</v>
      </c>
      <c r="Q130" s="176">
        <f>ROUND(E130*P130,2)</f>
        <v>0</v>
      </c>
      <c r="R130" s="178"/>
      <c r="S130" s="178" t="s">
        <v>481</v>
      </c>
      <c r="T130" s="179" t="s">
        <v>267</v>
      </c>
      <c r="U130" s="157">
        <v>0</v>
      </c>
      <c r="V130" s="157">
        <f>ROUND(E130*U130,2)</f>
        <v>0</v>
      </c>
      <c r="W130" s="157"/>
      <c r="X130" s="157" t="s">
        <v>380</v>
      </c>
      <c r="Y130" s="157" t="s">
        <v>269</v>
      </c>
      <c r="Z130" s="146"/>
      <c r="AA130" s="146"/>
      <c r="AB130" s="146"/>
      <c r="AC130" s="146"/>
      <c r="AD130" s="146"/>
      <c r="AE130" s="146"/>
      <c r="AF130" s="146"/>
      <c r="AG130" s="146" t="s">
        <v>1222</v>
      </c>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0" outlineLevel="2">
      <c r="A131" s="153"/>
      <c r="B131" s="154"/>
      <c r="C131" s="282" t="s">
        <v>2111</v>
      </c>
      <c r="D131" s="283"/>
      <c r="E131" s="283"/>
      <c r="F131" s="283"/>
      <c r="G131" s="283"/>
      <c r="H131" s="157"/>
      <c r="I131" s="157"/>
      <c r="J131" s="157"/>
      <c r="K131" s="157"/>
      <c r="L131" s="157"/>
      <c r="M131" s="157"/>
      <c r="N131" s="156"/>
      <c r="O131" s="156"/>
      <c r="P131" s="156"/>
      <c r="Q131" s="156"/>
      <c r="R131" s="157"/>
      <c r="S131" s="157"/>
      <c r="T131" s="157"/>
      <c r="U131" s="157"/>
      <c r="V131" s="157"/>
      <c r="W131" s="157"/>
      <c r="X131" s="157"/>
      <c r="Y131" s="157"/>
      <c r="Z131" s="146"/>
      <c r="AA131" s="146"/>
      <c r="AB131" s="146"/>
      <c r="AC131" s="146"/>
      <c r="AD131" s="146"/>
      <c r="AE131" s="146"/>
      <c r="AF131" s="146"/>
      <c r="AG131" s="146" t="s">
        <v>278</v>
      </c>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0" outlineLevel="3">
      <c r="A132" s="153"/>
      <c r="B132" s="154"/>
      <c r="C132" s="291" t="s">
        <v>2102</v>
      </c>
      <c r="D132" s="292"/>
      <c r="E132" s="292"/>
      <c r="F132" s="292"/>
      <c r="G132" s="292"/>
      <c r="H132" s="157"/>
      <c r="I132" s="157"/>
      <c r="J132" s="157"/>
      <c r="K132" s="157"/>
      <c r="L132" s="157"/>
      <c r="M132" s="157"/>
      <c r="N132" s="156"/>
      <c r="O132" s="156"/>
      <c r="P132" s="156"/>
      <c r="Q132" s="156"/>
      <c r="R132" s="157"/>
      <c r="S132" s="157"/>
      <c r="T132" s="157"/>
      <c r="U132" s="157"/>
      <c r="V132" s="157"/>
      <c r="W132" s="157"/>
      <c r="X132" s="157"/>
      <c r="Y132" s="157"/>
      <c r="Z132" s="146"/>
      <c r="AA132" s="146"/>
      <c r="AB132" s="146"/>
      <c r="AC132" s="146"/>
      <c r="AD132" s="146"/>
      <c r="AE132" s="146"/>
      <c r="AF132" s="146"/>
      <c r="AG132" s="146" t="s">
        <v>278</v>
      </c>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0" outlineLevel="3">
      <c r="A133" s="153"/>
      <c r="B133" s="154"/>
      <c r="C133" s="291" t="s">
        <v>2023</v>
      </c>
      <c r="D133" s="292"/>
      <c r="E133" s="292"/>
      <c r="F133" s="292"/>
      <c r="G133" s="292"/>
      <c r="H133" s="157"/>
      <c r="I133" s="157"/>
      <c r="J133" s="157"/>
      <c r="K133" s="157"/>
      <c r="L133" s="157"/>
      <c r="M133" s="157"/>
      <c r="N133" s="156"/>
      <c r="O133" s="156"/>
      <c r="P133" s="156"/>
      <c r="Q133" s="156"/>
      <c r="R133" s="157"/>
      <c r="S133" s="157"/>
      <c r="T133" s="157"/>
      <c r="U133" s="157"/>
      <c r="V133" s="157"/>
      <c r="W133" s="157"/>
      <c r="X133" s="157"/>
      <c r="Y133" s="157"/>
      <c r="Z133" s="146"/>
      <c r="AA133" s="146"/>
      <c r="AB133" s="146"/>
      <c r="AC133" s="146"/>
      <c r="AD133" s="146"/>
      <c r="AE133" s="146"/>
      <c r="AF133" s="146"/>
      <c r="AG133" s="146" t="s">
        <v>278</v>
      </c>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row>
    <row r="134" spans="1:60" outlineLevel="3">
      <c r="A134" s="153"/>
      <c r="B134" s="154"/>
      <c r="C134" s="291" t="s">
        <v>2055</v>
      </c>
      <c r="D134" s="292"/>
      <c r="E134" s="292"/>
      <c r="F134" s="292"/>
      <c r="G134" s="292"/>
      <c r="H134" s="157"/>
      <c r="I134" s="157"/>
      <c r="J134" s="157"/>
      <c r="K134" s="157"/>
      <c r="L134" s="157"/>
      <c r="M134" s="157"/>
      <c r="N134" s="156"/>
      <c r="O134" s="156"/>
      <c r="P134" s="156"/>
      <c r="Q134" s="156"/>
      <c r="R134" s="157"/>
      <c r="S134" s="157"/>
      <c r="T134" s="157"/>
      <c r="U134" s="157"/>
      <c r="V134" s="157"/>
      <c r="W134" s="157"/>
      <c r="X134" s="157"/>
      <c r="Y134" s="157"/>
      <c r="Z134" s="146"/>
      <c r="AA134" s="146"/>
      <c r="AB134" s="146"/>
      <c r="AC134" s="146"/>
      <c r="AD134" s="146"/>
      <c r="AE134" s="146"/>
      <c r="AF134" s="146"/>
      <c r="AG134" s="146" t="s">
        <v>278</v>
      </c>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row>
    <row r="135" spans="1:60" outlineLevel="3">
      <c r="A135" s="153"/>
      <c r="B135" s="154"/>
      <c r="C135" s="291" t="s">
        <v>2056</v>
      </c>
      <c r="D135" s="292"/>
      <c r="E135" s="292"/>
      <c r="F135" s="292"/>
      <c r="G135" s="292"/>
      <c r="H135" s="157"/>
      <c r="I135" s="157"/>
      <c r="J135" s="157"/>
      <c r="K135" s="157"/>
      <c r="L135" s="157"/>
      <c r="M135" s="157"/>
      <c r="N135" s="156"/>
      <c r="O135" s="156"/>
      <c r="P135" s="156"/>
      <c r="Q135" s="156"/>
      <c r="R135" s="157"/>
      <c r="S135" s="157"/>
      <c r="T135" s="157"/>
      <c r="U135" s="157"/>
      <c r="V135" s="157"/>
      <c r="W135" s="157"/>
      <c r="X135" s="157"/>
      <c r="Y135" s="157"/>
      <c r="Z135" s="146"/>
      <c r="AA135" s="146"/>
      <c r="AB135" s="146"/>
      <c r="AC135" s="146"/>
      <c r="AD135" s="146"/>
      <c r="AE135" s="146"/>
      <c r="AF135" s="146"/>
      <c r="AG135" s="146" t="s">
        <v>278</v>
      </c>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row>
    <row r="136" spans="1:60" outlineLevel="3">
      <c r="A136" s="153"/>
      <c r="B136" s="154"/>
      <c r="C136" s="291" t="s">
        <v>2057</v>
      </c>
      <c r="D136" s="292"/>
      <c r="E136" s="292"/>
      <c r="F136" s="292"/>
      <c r="G136" s="292"/>
      <c r="H136" s="157"/>
      <c r="I136" s="157"/>
      <c r="J136" s="157"/>
      <c r="K136" s="157"/>
      <c r="L136" s="157"/>
      <c r="M136" s="157"/>
      <c r="N136" s="156"/>
      <c r="O136" s="156"/>
      <c r="P136" s="156"/>
      <c r="Q136" s="156"/>
      <c r="R136" s="157"/>
      <c r="S136" s="157"/>
      <c r="T136" s="157"/>
      <c r="U136" s="157"/>
      <c r="V136" s="157"/>
      <c r="W136" s="157"/>
      <c r="X136" s="157"/>
      <c r="Y136" s="157"/>
      <c r="Z136" s="146"/>
      <c r="AA136" s="146"/>
      <c r="AB136" s="146"/>
      <c r="AC136" s="146"/>
      <c r="AD136" s="146"/>
      <c r="AE136" s="146"/>
      <c r="AF136" s="146"/>
      <c r="AG136" s="146" t="s">
        <v>278</v>
      </c>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row>
    <row r="137" spans="1:60" outlineLevel="3">
      <c r="A137" s="153"/>
      <c r="B137" s="154"/>
      <c r="C137" s="291" t="s">
        <v>2058</v>
      </c>
      <c r="D137" s="292"/>
      <c r="E137" s="292"/>
      <c r="F137" s="292"/>
      <c r="G137" s="292"/>
      <c r="H137" s="157"/>
      <c r="I137" s="157"/>
      <c r="J137" s="157"/>
      <c r="K137" s="157"/>
      <c r="L137" s="157"/>
      <c r="M137" s="157"/>
      <c r="N137" s="156"/>
      <c r="O137" s="156"/>
      <c r="P137" s="156"/>
      <c r="Q137" s="156"/>
      <c r="R137" s="157"/>
      <c r="S137" s="157"/>
      <c r="T137" s="157"/>
      <c r="U137" s="157"/>
      <c r="V137" s="157"/>
      <c r="W137" s="157"/>
      <c r="X137" s="157"/>
      <c r="Y137" s="157"/>
      <c r="Z137" s="146"/>
      <c r="AA137" s="146"/>
      <c r="AB137" s="146"/>
      <c r="AC137" s="146"/>
      <c r="AD137" s="146"/>
      <c r="AE137" s="146"/>
      <c r="AF137" s="146"/>
      <c r="AG137" s="146" t="s">
        <v>278</v>
      </c>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row>
    <row r="138" spans="1:60" outlineLevel="3">
      <c r="A138" s="153"/>
      <c r="B138" s="154"/>
      <c r="C138" s="291" t="s">
        <v>2059</v>
      </c>
      <c r="D138" s="292"/>
      <c r="E138" s="292"/>
      <c r="F138" s="292"/>
      <c r="G138" s="292"/>
      <c r="H138" s="157"/>
      <c r="I138" s="157"/>
      <c r="J138" s="157"/>
      <c r="K138" s="157"/>
      <c r="L138" s="157"/>
      <c r="M138" s="157"/>
      <c r="N138" s="156"/>
      <c r="O138" s="156"/>
      <c r="P138" s="156"/>
      <c r="Q138" s="156"/>
      <c r="R138" s="157"/>
      <c r="S138" s="157"/>
      <c r="T138" s="157"/>
      <c r="U138" s="157"/>
      <c r="V138" s="157"/>
      <c r="W138" s="157"/>
      <c r="X138" s="157"/>
      <c r="Y138" s="157"/>
      <c r="Z138" s="146"/>
      <c r="AA138" s="146"/>
      <c r="AB138" s="146"/>
      <c r="AC138" s="146"/>
      <c r="AD138" s="146"/>
      <c r="AE138" s="146"/>
      <c r="AF138" s="146"/>
      <c r="AG138" s="146" t="s">
        <v>278</v>
      </c>
      <c r="AH138" s="146"/>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row>
    <row r="139" spans="1:60" outlineLevel="1">
      <c r="A139" s="173">
        <v>18</v>
      </c>
      <c r="B139" s="174" t="s">
        <v>2112</v>
      </c>
      <c r="C139" s="190" t="s">
        <v>2113</v>
      </c>
      <c r="D139" s="175" t="s">
        <v>646</v>
      </c>
      <c r="E139" s="176">
        <v>1</v>
      </c>
      <c r="F139" s="177"/>
      <c r="G139" s="178">
        <f>ROUND(E139*F139,2)</f>
        <v>0</v>
      </c>
      <c r="H139" s="177"/>
      <c r="I139" s="178">
        <f>ROUND(E139*H139,2)</f>
        <v>0</v>
      </c>
      <c r="J139" s="177"/>
      <c r="K139" s="178">
        <f>ROUND(E139*J139,2)</f>
        <v>0</v>
      </c>
      <c r="L139" s="178">
        <v>21</v>
      </c>
      <c r="M139" s="178">
        <f>G139*(1+L139/100)</f>
        <v>0</v>
      </c>
      <c r="N139" s="176">
        <v>0</v>
      </c>
      <c r="O139" s="176">
        <f>ROUND(E139*N139,2)</f>
        <v>0</v>
      </c>
      <c r="P139" s="176">
        <v>0</v>
      </c>
      <c r="Q139" s="176">
        <f>ROUND(E139*P139,2)</f>
        <v>0</v>
      </c>
      <c r="R139" s="178"/>
      <c r="S139" s="178" t="s">
        <v>481</v>
      </c>
      <c r="T139" s="179" t="s">
        <v>267</v>
      </c>
      <c r="U139" s="157">
        <v>0</v>
      </c>
      <c r="V139" s="157">
        <f>ROUND(E139*U139,2)</f>
        <v>0</v>
      </c>
      <c r="W139" s="157"/>
      <c r="X139" s="157" t="s">
        <v>380</v>
      </c>
      <c r="Y139" s="157" t="s">
        <v>269</v>
      </c>
      <c r="Z139" s="146"/>
      <c r="AA139" s="146"/>
      <c r="AB139" s="146"/>
      <c r="AC139" s="146"/>
      <c r="AD139" s="146"/>
      <c r="AE139" s="146"/>
      <c r="AF139" s="146"/>
      <c r="AG139" s="146" t="s">
        <v>1222</v>
      </c>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row>
    <row r="140" spans="1:60" outlineLevel="2">
      <c r="A140" s="153"/>
      <c r="B140" s="154"/>
      <c r="C140" s="282" t="s">
        <v>2114</v>
      </c>
      <c r="D140" s="283"/>
      <c r="E140" s="283"/>
      <c r="F140" s="283"/>
      <c r="G140" s="283"/>
      <c r="H140" s="157"/>
      <c r="I140" s="157"/>
      <c r="J140" s="157"/>
      <c r="K140" s="157"/>
      <c r="L140" s="157"/>
      <c r="M140" s="157"/>
      <c r="N140" s="156"/>
      <c r="O140" s="156"/>
      <c r="P140" s="156"/>
      <c r="Q140" s="156"/>
      <c r="R140" s="157"/>
      <c r="S140" s="157"/>
      <c r="T140" s="157"/>
      <c r="U140" s="157"/>
      <c r="V140" s="157"/>
      <c r="W140" s="157"/>
      <c r="X140" s="157"/>
      <c r="Y140" s="157"/>
      <c r="Z140" s="146"/>
      <c r="AA140" s="146"/>
      <c r="AB140" s="146"/>
      <c r="AC140" s="146"/>
      <c r="AD140" s="146"/>
      <c r="AE140" s="146"/>
      <c r="AF140" s="146"/>
      <c r="AG140" s="146" t="s">
        <v>278</v>
      </c>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row>
    <row r="141" spans="1:60" outlineLevel="3">
      <c r="A141" s="153"/>
      <c r="B141" s="154"/>
      <c r="C141" s="291" t="s">
        <v>2115</v>
      </c>
      <c r="D141" s="292"/>
      <c r="E141" s="292"/>
      <c r="F141" s="292"/>
      <c r="G141" s="292"/>
      <c r="H141" s="157"/>
      <c r="I141" s="157"/>
      <c r="J141" s="157"/>
      <c r="K141" s="157"/>
      <c r="L141" s="157"/>
      <c r="M141" s="157"/>
      <c r="N141" s="156"/>
      <c r="O141" s="156"/>
      <c r="P141" s="156"/>
      <c r="Q141" s="156"/>
      <c r="R141" s="157"/>
      <c r="S141" s="157"/>
      <c r="T141" s="157"/>
      <c r="U141" s="157"/>
      <c r="V141" s="157"/>
      <c r="W141" s="157"/>
      <c r="X141" s="157"/>
      <c r="Y141" s="157"/>
      <c r="Z141" s="146"/>
      <c r="AA141" s="146"/>
      <c r="AB141" s="146"/>
      <c r="AC141" s="146"/>
      <c r="AD141" s="146"/>
      <c r="AE141" s="146"/>
      <c r="AF141" s="146"/>
      <c r="AG141" s="146" t="s">
        <v>278</v>
      </c>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row>
    <row r="142" spans="1:60" outlineLevel="3">
      <c r="A142" s="153"/>
      <c r="B142" s="154"/>
      <c r="C142" s="291" t="s">
        <v>2107</v>
      </c>
      <c r="D142" s="292"/>
      <c r="E142" s="292"/>
      <c r="F142" s="292"/>
      <c r="G142" s="292"/>
      <c r="H142" s="157"/>
      <c r="I142" s="157"/>
      <c r="J142" s="157"/>
      <c r="K142" s="157"/>
      <c r="L142" s="157"/>
      <c r="M142" s="157"/>
      <c r="N142" s="156"/>
      <c r="O142" s="156"/>
      <c r="P142" s="156"/>
      <c r="Q142" s="156"/>
      <c r="R142" s="157"/>
      <c r="S142" s="157"/>
      <c r="T142" s="157"/>
      <c r="U142" s="157"/>
      <c r="V142" s="157"/>
      <c r="W142" s="157"/>
      <c r="X142" s="157"/>
      <c r="Y142" s="157"/>
      <c r="Z142" s="146"/>
      <c r="AA142" s="146"/>
      <c r="AB142" s="146"/>
      <c r="AC142" s="146"/>
      <c r="AD142" s="146"/>
      <c r="AE142" s="146"/>
      <c r="AF142" s="146"/>
      <c r="AG142" s="146" t="s">
        <v>278</v>
      </c>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row>
    <row r="143" spans="1:60" outlineLevel="3">
      <c r="A143" s="153"/>
      <c r="B143" s="154"/>
      <c r="C143" s="291" t="s">
        <v>2055</v>
      </c>
      <c r="D143" s="292"/>
      <c r="E143" s="292"/>
      <c r="F143" s="292"/>
      <c r="G143" s="292"/>
      <c r="H143" s="157"/>
      <c r="I143" s="157"/>
      <c r="J143" s="157"/>
      <c r="K143" s="157"/>
      <c r="L143" s="157"/>
      <c r="M143" s="157"/>
      <c r="N143" s="156"/>
      <c r="O143" s="156"/>
      <c r="P143" s="156"/>
      <c r="Q143" s="156"/>
      <c r="R143" s="157"/>
      <c r="S143" s="157"/>
      <c r="T143" s="157"/>
      <c r="U143" s="157"/>
      <c r="V143" s="157"/>
      <c r="W143" s="157"/>
      <c r="X143" s="157"/>
      <c r="Y143" s="157"/>
      <c r="Z143" s="146"/>
      <c r="AA143" s="146"/>
      <c r="AB143" s="146"/>
      <c r="AC143" s="146"/>
      <c r="AD143" s="146"/>
      <c r="AE143" s="146"/>
      <c r="AF143" s="146"/>
      <c r="AG143" s="146" t="s">
        <v>278</v>
      </c>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row>
    <row r="144" spans="1:60" outlineLevel="3">
      <c r="A144" s="153"/>
      <c r="B144" s="154"/>
      <c r="C144" s="291" t="s">
        <v>2056</v>
      </c>
      <c r="D144" s="292"/>
      <c r="E144" s="292"/>
      <c r="F144" s="292"/>
      <c r="G144" s="292"/>
      <c r="H144" s="157"/>
      <c r="I144" s="157"/>
      <c r="J144" s="157"/>
      <c r="K144" s="157"/>
      <c r="L144" s="157"/>
      <c r="M144" s="157"/>
      <c r="N144" s="156"/>
      <c r="O144" s="156"/>
      <c r="P144" s="156"/>
      <c r="Q144" s="156"/>
      <c r="R144" s="157"/>
      <c r="S144" s="157"/>
      <c r="T144" s="157"/>
      <c r="U144" s="157"/>
      <c r="V144" s="157"/>
      <c r="W144" s="157"/>
      <c r="X144" s="157"/>
      <c r="Y144" s="157"/>
      <c r="Z144" s="146"/>
      <c r="AA144" s="146"/>
      <c r="AB144" s="146"/>
      <c r="AC144" s="146"/>
      <c r="AD144" s="146"/>
      <c r="AE144" s="146"/>
      <c r="AF144" s="146"/>
      <c r="AG144" s="146" t="s">
        <v>278</v>
      </c>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row>
    <row r="145" spans="1:60" outlineLevel="3">
      <c r="A145" s="153"/>
      <c r="B145" s="154"/>
      <c r="C145" s="291" t="s">
        <v>2026</v>
      </c>
      <c r="D145" s="292"/>
      <c r="E145" s="292"/>
      <c r="F145" s="292"/>
      <c r="G145" s="292"/>
      <c r="H145" s="157"/>
      <c r="I145" s="157"/>
      <c r="J145" s="157"/>
      <c r="K145" s="157"/>
      <c r="L145" s="157"/>
      <c r="M145" s="157"/>
      <c r="N145" s="156"/>
      <c r="O145" s="156"/>
      <c r="P145" s="156"/>
      <c r="Q145" s="156"/>
      <c r="R145" s="157"/>
      <c r="S145" s="157"/>
      <c r="T145" s="157"/>
      <c r="U145" s="157"/>
      <c r="V145" s="157"/>
      <c r="W145" s="157"/>
      <c r="X145" s="157"/>
      <c r="Y145" s="157"/>
      <c r="Z145" s="146"/>
      <c r="AA145" s="146"/>
      <c r="AB145" s="146"/>
      <c r="AC145" s="146"/>
      <c r="AD145" s="146"/>
      <c r="AE145" s="146"/>
      <c r="AF145" s="146"/>
      <c r="AG145" s="146" t="s">
        <v>278</v>
      </c>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row>
    <row r="146" spans="1:60" outlineLevel="3">
      <c r="A146" s="153"/>
      <c r="B146" s="154"/>
      <c r="C146" s="291" t="s">
        <v>2058</v>
      </c>
      <c r="D146" s="292"/>
      <c r="E146" s="292"/>
      <c r="F146" s="292"/>
      <c r="G146" s="292"/>
      <c r="H146" s="157"/>
      <c r="I146" s="157"/>
      <c r="J146" s="157"/>
      <c r="K146" s="157"/>
      <c r="L146" s="157"/>
      <c r="M146" s="157"/>
      <c r="N146" s="156"/>
      <c r="O146" s="156"/>
      <c r="P146" s="156"/>
      <c r="Q146" s="156"/>
      <c r="R146" s="157"/>
      <c r="S146" s="157"/>
      <c r="T146" s="157"/>
      <c r="U146" s="157"/>
      <c r="V146" s="157"/>
      <c r="W146" s="157"/>
      <c r="X146" s="157"/>
      <c r="Y146" s="157"/>
      <c r="Z146" s="146"/>
      <c r="AA146" s="146"/>
      <c r="AB146" s="146"/>
      <c r="AC146" s="146"/>
      <c r="AD146" s="146"/>
      <c r="AE146" s="146"/>
      <c r="AF146" s="146"/>
      <c r="AG146" s="146" t="s">
        <v>278</v>
      </c>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row>
    <row r="147" spans="1:60" outlineLevel="3">
      <c r="A147" s="153"/>
      <c r="B147" s="154"/>
      <c r="C147" s="291" t="s">
        <v>2108</v>
      </c>
      <c r="D147" s="292"/>
      <c r="E147" s="292"/>
      <c r="F147" s="292"/>
      <c r="G147" s="292"/>
      <c r="H147" s="157"/>
      <c r="I147" s="157"/>
      <c r="J147" s="157"/>
      <c r="K147" s="157"/>
      <c r="L147" s="157"/>
      <c r="M147" s="157"/>
      <c r="N147" s="156"/>
      <c r="O147" s="156"/>
      <c r="P147" s="156"/>
      <c r="Q147" s="156"/>
      <c r="R147" s="157"/>
      <c r="S147" s="157"/>
      <c r="T147" s="157"/>
      <c r="U147" s="157"/>
      <c r="V147" s="157"/>
      <c r="W147" s="157"/>
      <c r="X147" s="157"/>
      <c r="Y147" s="157"/>
      <c r="Z147" s="146"/>
      <c r="AA147" s="146"/>
      <c r="AB147" s="146"/>
      <c r="AC147" s="146"/>
      <c r="AD147" s="146"/>
      <c r="AE147" s="146"/>
      <c r="AF147" s="146"/>
      <c r="AG147" s="146" t="s">
        <v>278</v>
      </c>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row>
    <row r="148" spans="1:60" outlineLevel="1">
      <c r="A148" s="173">
        <v>19</v>
      </c>
      <c r="B148" s="174" t="s">
        <v>2116</v>
      </c>
      <c r="C148" s="190" t="s">
        <v>2117</v>
      </c>
      <c r="D148" s="175" t="s">
        <v>646</v>
      </c>
      <c r="E148" s="176">
        <v>1</v>
      </c>
      <c r="F148" s="177"/>
      <c r="G148" s="178">
        <f>ROUND(E148*F148,2)</f>
        <v>0</v>
      </c>
      <c r="H148" s="177"/>
      <c r="I148" s="178">
        <f>ROUND(E148*H148,2)</f>
        <v>0</v>
      </c>
      <c r="J148" s="177"/>
      <c r="K148" s="178">
        <f>ROUND(E148*J148,2)</f>
        <v>0</v>
      </c>
      <c r="L148" s="178">
        <v>21</v>
      </c>
      <c r="M148" s="178">
        <f>G148*(1+L148/100)</f>
        <v>0</v>
      </c>
      <c r="N148" s="176">
        <v>0</v>
      </c>
      <c r="O148" s="176">
        <f>ROUND(E148*N148,2)</f>
        <v>0</v>
      </c>
      <c r="P148" s="176">
        <v>0</v>
      </c>
      <c r="Q148" s="176">
        <f>ROUND(E148*P148,2)</f>
        <v>0</v>
      </c>
      <c r="R148" s="178"/>
      <c r="S148" s="178" t="s">
        <v>481</v>
      </c>
      <c r="T148" s="179" t="s">
        <v>267</v>
      </c>
      <c r="U148" s="157">
        <v>0</v>
      </c>
      <c r="V148" s="157">
        <f>ROUND(E148*U148,2)</f>
        <v>0</v>
      </c>
      <c r="W148" s="157"/>
      <c r="X148" s="157" t="s">
        <v>380</v>
      </c>
      <c r="Y148" s="157" t="s">
        <v>269</v>
      </c>
      <c r="Z148" s="146"/>
      <c r="AA148" s="146"/>
      <c r="AB148" s="146"/>
      <c r="AC148" s="146"/>
      <c r="AD148" s="146"/>
      <c r="AE148" s="146"/>
      <c r="AF148" s="146"/>
      <c r="AG148" s="146" t="s">
        <v>1222</v>
      </c>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row>
    <row r="149" spans="1:60" outlineLevel="2">
      <c r="A149" s="153"/>
      <c r="B149" s="154"/>
      <c r="C149" s="282" t="s">
        <v>2118</v>
      </c>
      <c r="D149" s="283"/>
      <c r="E149" s="283"/>
      <c r="F149" s="283"/>
      <c r="G149" s="283"/>
      <c r="H149" s="157"/>
      <c r="I149" s="157"/>
      <c r="J149" s="157"/>
      <c r="K149" s="157"/>
      <c r="L149" s="157"/>
      <c r="M149" s="157"/>
      <c r="N149" s="156"/>
      <c r="O149" s="156"/>
      <c r="P149" s="156"/>
      <c r="Q149" s="156"/>
      <c r="R149" s="157"/>
      <c r="S149" s="157"/>
      <c r="T149" s="157"/>
      <c r="U149" s="157"/>
      <c r="V149" s="157"/>
      <c r="W149" s="157"/>
      <c r="X149" s="157"/>
      <c r="Y149" s="157"/>
      <c r="Z149" s="146"/>
      <c r="AA149" s="146"/>
      <c r="AB149" s="146"/>
      <c r="AC149" s="146"/>
      <c r="AD149" s="146"/>
      <c r="AE149" s="146"/>
      <c r="AF149" s="146"/>
      <c r="AG149" s="146" t="s">
        <v>278</v>
      </c>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row>
    <row r="150" spans="1:60" outlineLevel="3">
      <c r="A150" s="153"/>
      <c r="B150" s="154"/>
      <c r="C150" s="291" t="s">
        <v>2119</v>
      </c>
      <c r="D150" s="292"/>
      <c r="E150" s="292"/>
      <c r="F150" s="292"/>
      <c r="G150" s="292"/>
      <c r="H150" s="157"/>
      <c r="I150" s="157"/>
      <c r="J150" s="157"/>
      <c r="K150" s="157"/>
      <c r="L150" s="157"/>
      <c r="M150" s="157"/>
      <c r="N150" s="156"/>
      <c r="O150" s="156"/>
      <c r="P150" s="156"/>
      <c r="Q150" s="156"/>
      <c r="R150" s="157"/>
      <c r="S150" s="157"/>
      <c r="T150" s="157"/>
      <c r="U150" s="157"/>
      <c r="V150" s="157"/>
      <c r="W150" s="157"/>
      <c r="X150" s="157"/>
      <c r="Y150" s="157"/>
      <c r="Z150" s="146"/>
      <c r="AA150" s="146"/>
      <c r="AB150" s="146"/>
      <c r="AC150" s="146"/>
      <c r="AD150" s="146"/>
      <c r="AE150" s="146"/>
      <c r="AF150" s="146"/>
      <c r="AG150" s="146" t="s">
        <v>278</v>
      </c>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row>
    <row r="151" spans="1:60" outlineLevel="3">
      <c r="A151" s="153"/>
      <c r="B151" s="154"/>
      <c r="C151" s="291" t="s">
        <v>2120</v>
      </c>
      <c r="D151" s="292"/>
      <c r="E151" s="292"/>
      <c r="F151" s="292"/>
      <c r="G151" s="292"/>
      <c r="H151" s="157"/>
      <c r="I151" s="157"/>
      <c r="J151" s="157"/>
      <c r="K151" s="157"/>
      <c r="L151" s="157"/>
      <c r="M151" s="157"/>
      <c r="N151" s="156"/>
      <c r="O151" s="156"/>
      <c r="P151" s="156"/>
      <c r="Q151" s="156"/>
      <c r="R151" s="157"/>
      <c r="S151" s="157"/>
      <c r="T151" s="157"/>
      <c r="U151" s="157"/>
      <c r="V151" s="157"/>
      <c r="W151" s="157"/>
      <c r="X151" s="157"/>
      <c r="Y151" s="157"/>
      <c r="Z151" s="146"/>
      <c r="AA151" s="146"/>
      <c r="AB151" s="146"/>
      <c r="AC151" s="146"/>
      <c r="AD151" s="146"/>
      <c r="AE151" s="146"/>
      <c r="AF151" s="146"/>
      <c r="AG151" s="146" t="s">
        <v>278</v>
      </c>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row>
    <row r="152" spans="1:60" outlineLevel="3">
      <c r="A152" s="153"/>
      <c r="B152" s="154"/>
      <c r="C152" s="291" t="s">
        <v>2121</v>
      </c>
      <c r="D152" s="292"/>
      <c r="E152" s="292"/>
      <c r="F152" s="292"/>
      <c r="G152" s="292"/>
      <c r="H152" s="157"/>
      <c r="I152" s="157"/>
      <c r="J152" s="157"/>
      <c r="K152" s="157"/>
      <c r="L152" s="157"/>
      <c r="M152" s="157"/>
      <c r="N152" s="156"/>
      <c r="O152" s="156"/>
      <c r="P152" s="156"/>
      <c r="Q152" s="156"/>
      <c r="R152" s="157"/>
      <c r="S152" s="157"/>
      <c r="T152" s="157"/>
      <c r="U152" s="157"/>
      <c r="V152" s="157"/>
      <c r="W152" s="157"/>
      <c r="X152" s="157"/>
      <c r="Y152" s="157"/>
      <c r="Z152" s="146"/>
      <c r="AA152" s="146"/>
      <c r="AB152" s="146"/>
      <c r="AC152" s="146"/>
      <c r="AD152" s="146"/>
      <c r="AE152" s="146"/>
      <c r="AF152" s="146"/>
      <c r="AG152" s="146" t="s">
        <v>278</v>
      </c>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row>
    <row r="153" spans="1:60" outlineLevel="1">
      <c r="A153" s="173">
        <v>20</v>
      </c>
      <c r="B153" s="174" t="s">
        <v>2122</v>
      </c>
      <c r="C153" s="190" t="s">
        <v>2123</v>
      </c>
      <c r="D153" s="175" t="s">
        <v>397</v>
      </c>
      <c r="E153" s="176">
        <v>0</v>
      </c>
      <c r="F153" s="177"/>
      <c r="G153" s="178">
        <f>ROUND(E153*F153,2)</f>
        <v>0</v>
      </c>
      <c r="H153" s="177"/>
      <c r="I153" s="178">
        <f>ROUND(E153*H153,2)</f>
        <v>0</v>
      </c>
      <c r="J153" s="177"/>
      <c r="K153" s="178">
        <f>ROUND(E153*J153,2)</f>
        <v>0</v>
      </c>
      <c r="L153" s="178">
        <v>21</v>
      </c>
      <c r="M153" s="178">
        <f>G153*(1+L153/100)</f>
        <v>0</v>
      </c>
      <c r="N153" s="176">
        <v>0</v>
      </c>
      <c r="O153" s="176">
        <f>ROUND(E153*N153,2)</f>
        <v>0</v>
      </c>
      <c r="P153" s="176">
        <v>0</v>
      </c>
      <c r="Q153" s="176">
        <f>ROUND(E153*P153,2)</f>
        <v>0</v>
      </c>
      <c r="R153" s="178"/>
      <c r="S153" s="178" t="s">
        <v>481</v>
      </c>
      <c r="T153" s="179" t="s">
        <v>267</v>
      </c>
      <c r="U153" s="157">
        <v>0</v>
      </c>
      <c r="V153" s="157">
        <f>ROUND(E153*U153,2)</f>
        <v>0</v>
      </c>
      <c r="W153" s="157"/>
      <c r="X153" s="157" t="s">
        <v>380</v>
      </c>
      <c r="Y153" s="157" t="s">
        <v>269</v>
      </c>
      <c r="Z153" s="146"/>
      <c r="AA153" s="146"/>
      <c r="AB153" s="146"/>
      <c r="AC153" s="146"/>
      <c r="AD153" s="146"/>
      <c r="AE153" s="146"/>
      <c r="AF153" s="146"/>
      <c r="AG153" s="146" t="s">
        <v>1222</v>
      </c>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row>
    <row r="154" spans="1:60" outlineLevel="2">
      <c r="A154" s="153"/>
      <c r="B154" s="154"/>
      <c r="C154" s="282" t="s">
        <v>2123</v>
      </c>
      <c r="D154" s="283"/>
      <c r="E154" s="283"/>
      <c r="F154" s="283"/>
      <c r="G154" s="283"/>
      <c r="H154" s="157"/>
      <c r="I154" s="157"/>
      <c r="J154" s="157"/>
      <c r="K154" s="157"/>
      <c r="L154" s="157"/>
      <c r="M154" s="157"/>
      <c r="N154" s="156"/>
      <c r="O154" s="156"/>
      <c r="P154" s="156"/>
      <c r="Q154" s="156"/>
      <c r="R154" s="157"/>
      <c r="S154" s="157"/>
      <c r="T154" s="157"/>
      <c r="U154" s="157"/>
      <c r="V154" s="157"/>
      <c r="W154" s="157"/>
      <c r="X154" s="157"/>
      <c r="Y154" s="157"/>
      <c r="Z154" s="146"/>
      <c r="AA154" s="146"/>
      <c r="AB154" s="146"/>
      <c r="AC154" s="146"/>
      <c r="AD154" s="146"/>
      <c r="AE154" s="146"/>
      <c r="AF154" s="146"/>
      <c r="AG154" s="146" t="s">
        <v>278</v>
      </c>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row>
    <row r="155" spans="1:60" outlineLevel="3">
      <c r="A155" s="153"/>
      <c r="B155" s="154"/>
      <c r="C155" s="291" t="s">
        <v>2124</v>
      </c>
      <c r="D155" s="292"/>
      <c r="E155" s="292"/>
      <c r="F155" s="292"/>
      <c r="G155" s="292"/>
      <c r="H155" s="157"/>
      <c r="I155" s="157"/>
      <c r="J155" s="157"/>
      <c r="K155" s="157"/>
      <c r="L155" s="157"/>
      <c r="M155" s="157"/>
      <c r="N155" s="156"/>
      <c r="O155" s="156"/>
      <c r="P155" s="156"/>
      <c r="Q155" s="156"/>
      <c r="R155" s="157"/>
      <c r="S155" s="157"/>
      <c r="T155" s="157"/>
      <c r="U155" s="157"/>
      <c r="V155" s="157"/>
      <c r="W155" s="157"/>
      <c r="X155" s="157"/>
      <c r="Y155" s="157"/>
      <c r="Z155" s="146"/>
      <c r="AA155" s="146"/>
      <c r="AB155" s="146"/>
      <c r="AC155" s="146"/>
      <c r="AD155" s="146"/>
      <c r="AE155" s="146"/>
      <c r="AF155" s="146"/>
      <c r="AG155" s="146" t="s">
        <v>278</v>
      </c>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row>
    <row r="156" spans="1:60" outlineLevel="3">
      <c r="A156" s="153"/>
      <c r="B156" s="154"/>
      <c r="C156" s="291" t="s">
        <v>2125</v>
      </c>
      <c r="D156" s="292"/>
      <c r="E156" s="292"/>
      <c r="F156" s="292"/>
      <c r="G156" s="292"/>
      <c r="H156" s="157"/>
      <c r="I156" s="157"/>
      <c r="J156" s="157"/>
      <c r="K156" s="157"/>
      <c r="L156" s="157"/>
      <c r="M156" s="157"/>
      <c r="N156" s="156"/>
      <c r="O156" s="156"/>
      <c r="P156" s="156"/>
      <c r="Q156" s="156"/>
      <c r="R156" s="157"/>
      <c r="S156" s="157"/>
      <c r="T156" s="157"/>
      <c r="U156" s="157"/>
      <c r="V156" s="157"/>
      <c r="W156" s="157"/>
      <c r="X156" s="157"/>
      <c r="Y156" s="157"/>
      <c r="Z156" s="146"/>
      <c r="AA156" s="146"/>
      <c r="AB156" s="146"/>
      <c r="AC156" s="146"/>
      <c r="AD156" s="146"/>
      <c r="AE156" s="146"/>
      <c r="AF156" s="146"/>
      <c r="AG156" s="146" t="s">
        <v>278</v>
      </c>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row>
    <row r="157" spans="1:60" outlineLevel="1">
      <c r="A157" s="173">
        <v>21</v>
      </c>
      <c r="B157" s="174" t="s">
        <v>2126</v>
      </c>
      <c r="C157" s="190" t="s">
        <v>2127</v>
      </c>
      <c r="D157" s="175"/>
      <c r="E157" s="176">
        <v>70</v>
      </c>
      <c r="F157" s="177"/>
      <c r="G157" s="178">
        <f>ROUND(E157*F157,2)</f>
        <v>0</v>
      </c>
      <c r="H157" s="177"/>
      <c r="I157" s="178">
        <f>ROUND(E157*H157,2)</f>
        <v>0</v>
      </c>
      <c r="J157" s="177"/>
      <c r="K157" s="178">
        <f>ROUND(E157*J157,2)</f>
        <v>0</v>
      </c>
      <c r="L157" s="178">
        <v>21</v>
      </c>
      <c r="M157" s="178">
        <f>G157*(1+L157/100)</f>
        <v>0</v>
      </c>
      <c r="N157" s="176">
        <v>0</v>
      </c>
      <c r="O157" s="176">
        <f>ROUND(E157*N157,2)</f>
        <v>0</v>
      </c>
      <c r="P157" s="176">
        <v>0</v>
      </c>
      <c r="Q157" s="176">
        <f>ROUND(E157*P157,2)</f>
        <v>0</v>
      </c>
      <c r="R157" s="178"/>
      <c r="S157" s="178" t="s">
        <v>481</v>
      </c>
      <c r="T157" s="179" t="s">
        <v>267</v>
      </c>
      <c r="U157" s="157">
        <v>0</v>
      </c>
      <c r="V157" s="157">
        <f>ROUND(E157*U157,2)</f>
        <v>0</v>
      </c>
      <c r="W157" s="157"/>
      <c r="X157" s="157" t="s">
        <v>312</v>
      </c>
      <c r="Y157" s="157" t="s">
        <v>269</v>
      </c>
      <c r="Z157" s="146"/>
      <c r="AA157" s="146"/>
      <c r="AB157" s="146"/>
      <c r="AC157" s="146"/>
      <c r="AD157" s="146"/>
      <c r="AE157" s="146"/>
      <c r="AF157" s="146"/>
      <c r="AG157" s="146" t="s">
        <v>1231</v>
      </c>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row>
    <row r="158" spans="1:60" outlineLevel="2">
      <c r="A158" s="153"/>
      <c r="B158" s="154"/>
      <c r="C158" s="282" t="s">
        <v>2127</v>
      </c>
      <c r="D158" s="283"/>
      <c r="E158" s="283"/>
      <c r="F158" s="283"/>
      <c r="G158" s="283"/>
      <c r="H158" s="157"/>
      <c r="I158" s="157"/>
      <c r="J158" s="157"/>
      <c r="K158" s="157"/>
      <c r="L158" s="157"/>
      <c r="M158" s="157"/>
      <c r="N158" s="156"/>
      <c r="O158" s="156"/>
      <c r="P158" s="156"/>
      <c r="Q158" s="156"/>
      <c r="R158" s="157"/>
      <c r="S158" s="157"/>
      <c r="T158" s="157"/>
      <c r="U158" s="157"/>
      <c r="V158" s="157"/>
      <c r="W158" s="157"/>
      <c r="X158" s="157"/>
      <c r="Y158" s="157"/>
      <c r="Z158" s="146"/>
      <c r="AA158" s="146"/>
      <c r="AB158" s="146"/>
      <c r="AC158" s="146"/>
      <c r="AD158" s="146"/>
      <c r="AE158" s="146"/>
      <c r="AF158" s="146"/>
      <c r="AG158" s="146" t="s">
        <v>278</v>
      </c>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row>
    <row r="159" spans="1:60" outlineLevel="1">
      <c r="A159" s="173">
        <v>22</v>
      </c>
      <c r="B159" s="174" t="s">
        <v>2128</v>
      </c>
      <c r="C159" s="190" t="s">
        <v>2129</v>
      </c>
      <c r="D159" s="175" t="s">
        <v>1550</v>
      </c>
      <c r="E159" s="176">
        <v>1</v>
      </c>
      <c r="F159" s="177"/>
      <c r="G159" s="178">
        <f>ROUND(E159*F159,2)</f>
        <v>0</v>
      </c>
      <c r="H159" s="177"/>
      <c r="I159" s="178">
        <f>ROUND(E159*H159,2)</f>
        <v>0</v>
      </c>
      <c r="J159" s="177"/>
      <c r="K159" s="178">
        <f>ROUND(E159*J159,2)</f>
        <v>0</v>
      </c>
      <c r="L159" s="178">
        <v>21</v>
      </c>
      <c r="M159" s="178">
        <f>G159*(1+L159/100)</f>
        <v>0</v>
      </c>
      <c r="N159" s="176">
        <v>0</v>
      </c>
      <c r="O159" s="176">
        <f>ROUND(E159*N159,2)</f>
        <v>0</v>
      </c>
      <c r="P159" s="176">
        <v>0</v>
      </c>
      <c r="Q159" s="176">
        <f>ROUND(E159*P159,2)</f>
        <v>0</v>
      </c>
      <c r="R159" s="178"/>
      <c r="S159" s="178" t="s">
        <v>481</v>
      </c>
      <c r="T159" s="179" t="s">
        <v>267</v>
      </c>
      <c r="U159" s="157">
        <v>0</v>
      </c>
      <c r="V159" s="157">
        <f>ROUND(E159*U159,2)</f>
        <v>0</v>
      </c>
      <c r="W159" s="157"/>
      <c r="X159" s="157" t="s">
        <v>312</v>
      </c>
      <c r="Y159" s="157" t="s">
        <v>269</v>
      </c>
      <c r="Z159" s="146"/>
      <c r="AA159" s="146"/>
      <c r="AB159" s="146"/>
      <c r="AC159" s="146"/>
      <c r="AD159" s="146"/>
      <c r="AE159" s="146"/>
      <c r="AF159" s="146"/>
      <c r="AG159" s="146" t="s">
        <v>1231</v>
      </c>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row>
    <row r="160" spans="1:60" outlineLevel="2">
      <c r="A160" s="153"/>
      <c r="B160" s="154"/>
      <c r="C160" s="282" t="s">
        <v>2129</v>
      </c>
      <c r="D160" s="283"/>
      <c r="E160" s="283"/>
      <c r="F160" s="283"/>
      <c r="G160" s="283"/>
      <c r="H160" s="157"/>
      <c r="I160" s="157"/>
      <c r="J160" s="157"/>
      <c r="K160" s="157"/>
      <c r="L160" s="157"/>
      <c r="M160" s="157"/>
      <c r="N160" s="156"/>
      <c r="O160" s="156"/>
      <c r="P160" s="156"/>
      <c r="Q160" s="156"/>
      <c r="R160" s="157"/>
      <c r="S160" s="157"/>
      <c r="T160" s="157"/>
      <c r="U160" s="157"/>
      <c r="V160" s="157"/>
      <c r="W160" s="157"/>
      <c r="X160" s="157"/>
      <c r="Y160" s="157"/>
      <c r="Z160" s="146"/>
      <c r="AA160" s="146"/>
      <c r="AB160" s="146"/>
      <c r="AC160" s="146"/>
      <c r="AD160" s="146"/>
      <c r="AE160" s="146"/>
      <c r="AF160" s="146"/>
      <c r="AG160" s="146" t="s">
        <v>278</v>
      </c>
      <c r="AH160" s="146"/>
      <c r="AI160" s="146"/>
      <c r="AJ160" s="146"/>
      <c r="AK160" s="146"/>
      <c r="AL160" s="146"/>
      <c r="AM160" s="146"/>
      <c r="AN160" s="146"/>
      <c r="AO160" s="146"/>
      <c r="AP160" s="146"/>
      <c r="AQ160" s="146"/>
      <c r="AR160" s="146"/>
      <c r="AS160" s="146"/>
      <c r="AT160" s="146"/>
      <c r="AU160" s="146"/>
      <c r="AV160" s="146"/>
      <c r="AW160" s="146"/>
      <c r="AX160" s="146"/>
      <c r="AY160" s="146"/>
      <c r="AZ160" s="146"/>
      <c r="BA160" s="146"/>
      <c r="BB160" s="146"/>
      <c r="BC160" s="146"/>
      <c r="BD160" s="146"/>
      <c r="BE160" s="146"/>
      <c r="BF160" s="146"/>
      <c r="BG160" s="146"/>
      <c r="BH160" s="146"/>
    </row>
    <row r="161" spans="1:60" outlineLevel="1">
      <c r="A161" s="173">
        <v>23</v>
      </c>
      <c r="B161" s="174" t="s">
        <v>2130</v>
      </c>
      <c r="C161" s="190" t="s">
        <v>2131</v>
      </c>
      <c r="D161" s="175" t="s">
        <v>646</v>
      </c>
      <c r="E161" s="176">
        <v>1</v>
      </c>
      <c r="F161" s="177"/>
      <c r="G161" s="178">
        <f>ROUND(E161*F161,2)</f>
        <v>0</v>
      </c>
      <c r="H161" s="177"/>
      <c r="I161" s="178">
        <f>ROUND(E161*H161,2)</f>
        <v>0</v>
      </c>
      <c r="J161" s="177"/>
      <c r="K161" s="178">
        <f>ROUND(E161*J161,2)</f>
        <v>0</v>
      </c>
      <c r="L161" s="178">
        <v>21</v>
      </c>
      <c r="M161" s="178">
        <f>G161*(1+L161/100)</f>
        <v>0</v>
      </c>
      <c r="N161" s="176">
        <v>0</v>
      </c>
      <c r="O161" s="176">
        <f>ROUND(E161*N161,2)</f>
        <v>0</v>
      </c>
      <c r="P161" s="176">
        <v>0</v>
      </c>
      <c r="Q161" s="176">
        <f>ROUND(E161*P161,2)</f>
        <v>0</v>
      </c>
      <c r="R161" s="178"/>
      <c r="S161" s="178" t="s">
        <v>481</v>
      </c>
      <c r="T161" s="179" t="s">
        <v>267</v>
      </c>
      <c r="U161" s="157">
        <v>0</v>
      </c>
      <c r="V161" s="157">
        <f>ROUND(E161*U161,2)</f>
        <v>0</v>
      </c>
      <c r="W161" s="157"/>
      <c r="X161" s="157" t="s">
        <v>380</v>
      </c>
      <c r="Y161" s="157" t="s">
        <v>269</v>
      </c>
      <c r="Z161" s="146"/>
      <c r="AA161" s="146"/>
      <c r="AB161" s="146"/>
      <c r="AC161" s="146"/>
      <c r="AD161" s="146"/>
      <c r="AE161" s="146"/>
      <c r="AF161" s="146"/>
      <c r="AG161" s="146" t="s">
        <v>1222</v>
      </c>
      <c r="AH161" s="146"/>
      <c r="AI161" s="146"/>
      <c r="AJ161" s="146"/>
      <c r="AK161" s="146"/>
      <c r="AL161" s="146"/>
      <c r="AM161" s="146"/>
      <c r="AN161" s="146"/>
      <c r="AO161" s="146"/>
      <c r="AP161" s="146"/>
      <c r="AQ161" s="146"/>
      <c r="AR161" s="146"/>
      <c r="AS161" s="146"/>
      <c r="AT161" s="146"/>
      <c r="AU161" s="146"/>
      <c r="AV161" s="146"/>
      <c r="AW161" s="146"/>
      <c r="AX161" s="146"/>
      <c r="AY161" s="146"/>
      <c r="AZ161" s="146"/>
      <c r="BA161" s="146"/>
      <c r="BB161" s="146"/>
      <c r="BC161" s="146"/>
      <c r="BD161" s="146"/>
      <c r="BE161" s="146"/>
      <c r="BF161" s="146"/>
      <c r="BG161" s="146"/>
      <c r="BH161" s="146"/>
    </row>
    <row r="162" spans="1:60" outlineLevel="2">
      <c r="A162" s="153"/>
      <c r="B162" s="154"/>
      <c r="C162" s="282" t="s">
        <v>2131</v>
      </c>
      <c r="D162" s="283"/>
      <c r="E162" s="283"/>
      <c r="F162" s="283"/>
      <c r="G162" s="283"/>
      <c r="H162" s="157"/>
      <c r="I162" s="157"/>
      <c r="J162" s="157"/>
      <c r="K162" s="157"/>
      <c r="L162" s="157"/>
      <c r="M162" s="157"/>
      <c r="N162" s="156"/>
      <c r="O162" s="156"/>
      <c r="P162" s="156"/>
      <c r="Q162" s="156"/>
      <c r="R162" s="157"/>
      <c r="S162" s="157"/>
      <c r="T162" s="157"/>
      <c r="U162" s="157"/>
      <c r="V162" s="157"/>
      <c r="W162" s="157"/>
      <c r="X162" s="157"/>
      <c r="Y162" s="157"/>
      <c r="Z162" s="146"/>
      <c r="AA162" s="146"/>
      <c r="AB162" s="146"/>
      <c r="AC162" s="146"/>
      <c r="AD162" s="146"/>
      <c r="AE162" s="146"/>
      <c r="AF162" s="146"/>
      <c r="AG162" s="146" t="s">
        <v>278</v>
      </c>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row>
    <row r="163" spans="1:60" outlineLevel="1">
      <c r="A163" s="173">
        <v>24</v>
      </c>
      <c r="B163" s="174" t="s">
        <v>2132</v>
      </c>
      <c r="C163" s="190" t="s">
        <v>2133</v>
      </c>
      <c r="D163" s="175" t="s">
        <v>646</v>
      </c>
      <c r="E163" s="176">
        <v>1</v>
      </c>
      <c r="F163" s="177"/>
      <c r="G163" s="178">
        <f>ROUND(E163*F163,2)</f>
        <v>0</v>
      </c>
      <c r="H163" s="177"/>
      <c r="I163" s="178">
        <f>ROUND(E163*H163,2)</f>
        <v>0</v>
      </c>
      <c r="J163" s="177"/>
      <c r="K163" s="178">
        <f>ROUND(E163*J163,2)</f>
        <v>0</v>
      </c>
      <c r="L163" s="178">
        <v>21</v>
      </c>
      <c r="M163" s="178">
        <f>G163*(1+L163/100)</f>
        <v>0</v>
      </c>
      <c r="N163" s="176">
        <v>0</v>
      </c>
      <c r="O163" s="176">
        <f>ROUND(E163*N163,2)</f>
        <v>0</v>
      </c>
      <c r="P163" s="176">
        <v>0</v>
      </c>
      <c r="Q163" s="176">
        <f>ROUND(E163*P163,2)</f>
        <v>0</v>
      </c>
      <c r="R163" s="178"/>
      <c r="S163" s="178" t="s">
        <v>481</v>
      </c>
      <c r="T163" s="179" t="s">
        <v>267</v>
      </c>
      <c r="U163" s="157">
        <v>0</v>
      </c>
      <c r="V163" s="157">
        <f>ROUND(E163*U163,2)</f>
        <v>0</v>
      </c>
      <c r="W163" s="157"/>
      <c r="X163" s="157" t="s">
        <v>380</v>
      </c>
      <c r="Y163" s="157" t="s">
        <v>269</v>
      </c>
      <c r="Z163" s="146"/>
      <c r="AA163" s="146"/>
      <c r="AB163" s="146"/>
      <c r="AC163" s="146"/>
      <c r="AD163" s="146"/>
      <c r="AE163" s="146"/>
      <c r="AF163" s="146"/>
      <c r="AG163" s="146" t="s">
        <v>1222</v>
      </c>
      <c r="AH163" s="146"/>
      <c r="AI163" s="146"/>
      <c r="AJ163" s="146"/>
      <c r="AK163" s="146"/>
      <c r="AL163" s="146"/>
      <c r="AM163" s="146"/>
      <c r="AN163" s="146"/>
      <c r="AO163" s="146"/>
      <c r="AP163" s="146"/>
      <c r="AQ163" s="146"/>
      <c r="AR163" s="146"/>
      <c r="AS163" s="146"/>
      <c r="AT163" s="146"/>
      <c r="AU163" s="146"/>
      <c r="AV163" s="146"/>
      <c r="AW163" s="146"/>
      <c r="AX163" s="146"/>
      <c r="AY163" s="146"/>
      <c r="AZ163" s="146"/>
      <c r="BA163" s="146"/>
      <c r="BB163" s="146"/>
      <c r="BC163" s="146"/>
      <c r="BD163" s="146"/>
      <c r="BE163" s="146"/>
      <c r="BF163" s="146"/>
      <c r="BG163" s="146"/>
      <c r="BH163" s="146"/>
    </row>
    <row r="164" spans="1:60" outlineLevel="2">
      <c r="A164" s="153"/>
      <c r="B164" s="154"/>
      <c r="C164" s="282" t="s">
        <v>2133</v>
      </c>
      <c r="D164" s="283"/>
      <c r="E164" s="283"/>
      <c r="F164" s="283"/>
      <c r="G164" s="283"/>
      <c r="H164" s="157"/>
      <c r="I164" s="157"/>
      <c r="J164" s="157"/>
      <c r="K164" s="157"/>
      <c r="L164" s="157"/>
      <c r="M164" s="157"/>
      <c r="N164" s="156"/>
      <c r="O164" s="156"/>
      <c r="P164" s="156"/>
      <c r="Q164" s="156"/>
      <c r="R164" s="157"/>
      <c r="S164" s="157"/>
      <c r="T164" s="157"/>
      <c r="U164" s="157"/>
      <c r="V164" s="157"/>
      <c r="W164" s="157"/>
      <c r="X164" s="157"/>
      <c r="Y164" s="157"/>
      <c r="Z164" s="146"/>
      <c r="AA164" s="146"/>
      <c r="AB164" s="146"/>
      <c r="AC164" s="146"/>
      <c r="AD164" s="146"/>
      <c r="AE164" s="146"/>
      <c r="AF164" s="146"/>
      <c r="AG164" s="146" t="s">
        <v>278</v>
      </c>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146"/>
      <c r="BC164" s="146"/>
      <c r="BD164" s="146"/>
      <c r="BE164" s="146"/>
      <c r="BF164" s="146"/>
      <c r="BG164" s="146"/>
      <c r="BH164" s="146"/>
    </row>
    <row r="165" spans="1:60" outlineLevel="3">
      <c r="A165" s="153"/>
      <c r="B165" s="154"/>
      <c r="C165" s="291" t="s">
        <v>2134</v>
      </c>
      <c r="D165" s="292"/>
      <c r="E165" s="292"/>
      <c r="F165" s="292"/>
      <c r="G165" s="292"/>
      <c r="H165" s="157"/>
      <c r="I165" s="157"/>
      <c r="J165" s="157"/>
      <c r="K165" s="157"/>
      <c r="L165" s="157"/>
      <c r="M165" s="157"/>
      <c r="N165" s="156"/>
      <c r="O165" s="156"/>
      <c r="P165" s="156"/>
      <c r="Q165" s="156"/>
      <c r="R165" s="157"/>
      <c r="S165" s="157"/>
      <c r="T165" s="157"/>
      <c r="U165" s="157"/>
      <c r="V165" s="157"/>
      <c r="W165" s="157"/>
      <c r="X165" s="157"/>
      <c r="Y165" s="157"/>
      <c r="Z165" s="146"/>
      <c r="AA165" s="146"/>
      <c r="AB165" s="146"/>
      <c r="AC165" s="146"/>
      <c r="AD165" s="146"/>
      <c r="AE165" s="146"/>
      <c r="AF165" s="146"/>
      <c r="AG165" s="146" t="s">
        <v>278</v>
      </c>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row>
    <row r="166" spans="1:60" outlineLevel="3">
      <c r="A166" s="153"/>
      <c r="B166" s="154"/>
      <c r="C166" s="291" t="s">
        <v>2135</v>
      </c>
      <c r="D166" s="292"/>
      <c r="E166" s="292"/>
      <c r="F166" s="292"/>
      <c r="G166" s="292"/>
      <c r="H166" s="157"/>
      <c r="I166" s="157"/>
      <c r="J166" s="157"/>
      <c r="K166" s="157"/>
      <c r="L166" s="157"/>
      <c r="M166" s="157"/>
      <c r="N166" s="156"/>
      <c r="O166" s="156"/>
      <c r="P166" s="156"/>
      <c r="Q166" s="156"/>
      <c r="R166" s="157"/>
      <c r="S166" s="157"/>
      <c r="T166" s="157"/>
      <c r="U166" s="157"/>
      <c r="V166" s="157"/>
      <c r="W166" s="157"/>
      <c r="X166" s="157"/>
      <c r="Y166" s="157"/>
      <c r="Z166" s="146"/>
      <c r="AA166" s="146"/>
      <c r="AB166" s="146"/>
      <c r="AC166" s="146"/>
      <c r="AD166" s="146"/>
      <c r="AE166" s="146"/>
      <c r="AF166" s="146"/>
      <c r="AG166" s="146" t="s">
        <v>278</v>
      </c>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146"/>
      <c r="BC166" s="146"/>
      <c r="BD166" s="146"/>
      <c r="BE166" s="146"/>
      <c r="BF166" s="146"/>
      <c r="BG166" s="146"/>
      <c r="BH166" s="146"/>
    </row>
    <row r="167" spans="1:60" outlineLevel="1">
      <c r="A167" s="173">
        <v>25</v>
      </c>
      <c r="B167" s="174" t="s">
        <v>2136</v>
      </c>
      <c r="C167" s="190" t="s">
        <v>2137</v>
      </c>
      <c r="D167" s="175" t="s">
        <v>646</v>
      </c>
      <c r="E167" s="176">
        <v>1</v>
      </c>
      <c r="F167" s="177"/>
      <c r="G167" s="178">
        <f>ROUND(E167*F167,2)</f>
        <v>0</v>
      </c>
      <c r="H167" s="177"/>
      <c r="I167" s="178">
        <f>ROUND(E167*H167,2)</f>
        <v>0</v>
      </c>
      <c r="J167" s="177"/>
      <c r="K167" s="178">
        <f>ROUND(E167*J167,2)</f>
        <v>0</v>
      </c>
      <c r="L167" s="178">
        <v>21</v>
      </c>
      <c r="M167" s="178">
        <f>G167*(1+L167/100)</f>
        <v>0</v>
      </c>
      <c r="N167" s="176">
        <v>0</v>
      </c>
      <c r="O167" s="176">
        <f>ROUND(E167*N167,2)</f>
        <v>0</v>
      </c>
      <c r="P167" s="176">
        <v>0</v>
      </c>
      <c r="Q167" s="176">
        <f>ROUND(E167*P167,2)</f>
        <v>0</v>
      </c>
      <c r="R167" s="178"/>
      <c r="S167" s="178" t="s">
        <v>481</v>
      </c>
      <c r="T167" s="179" t="s">
        <v>267</v>
      </c>
      <c r="U167" s="157">
        <v>0</v>
      </c>
      <c r="V167" s="157">
        <f>ROUND(E167*U167,2)</f>
        <v>0</v>
      </c>
      <c r="W167" s="157"/>
      <c r="X167" s="157" t="s">
        <v>312</v>
      </c>
      <c r="Y167" s="157" t="s">
        <v>269</v>
      </c>
      <c r="Z167" s="146"/>
      <c r="AA167" s="146"/>
      <c r="AB167" s="146"/>
      <c r="AC167" s="146"/>
      <c r="AD167" s="146"/>
      <c r="AE167" s="146"/>
      <c r="AF167" s="146"/>
      <c r="AG167" s="146" t="s">
        <v>1231</v>
      </c>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row>
    <row r="168" spans="1:60" outlineLevel="2">
      <c r="A168" s="153"/>
      <c r="B168" s="154"/>
      <c r="C168" s="282" t="s">
        <v>2137</v>
      </c>
      <c r="D168" s="283"/>
      <c r="E168" s="283"/>
      <c r="F168" s="283"/>
      <c r="G168" s="283"/>
      <c r="H168" s="157"/>
      <c r="I168" s="157"/>
      <c r="J168" s="157"/>
      <c r="K168" s="157"/>
      <c r="L168" s="157"/>
      <c r="M168" s="157"/>
      <c r="N168" s="156"/>
      <c r="O168" s="156"/>
      <c r="P168" s="156"/>
      <c r="Q168" s="156"/>
      <c r="R168" s="157"/>
      <c r="S168" s="157"/>
      <c r="T168" s="157"/>
      <c r="U168" s="157"/>
      <c r="V168" s="157"/>
      <c r="W168" s="157"/>
      <c r="X168" s="157"/>
      <c r="Y168" s="157"/>
      <c r="Z168" s="146"/>
      <c r="AA168" s="146"/>
      <c r="AB168" s="146"/>
      <c r="AC168" s="146"/>
      <c r="AD168" s="146"/>
      <c r="AE168" s="146"/>
      <c r="AF168" s="146"/>
      <c r="AG168" s="146" t="s">
        <v>278</v>
      </c>
      <c r="AH168" s="146"/>
      <c r="AI168" s="146"/>
      <c r="AJ168" s="146"/>
      <c r="AK168" s="146"/>
      <c r="AL168" s="146"/>
      <c r="AM168" s="146"/>
      <c r="AN168" s="146"/>
      <c r="AO168" s="146"/>
      <c r="AP168" s="146"/>
      <c r="AQ168" s="146"/>
      <c r="AR168" s="146"/>
      <c r="AS168" s="146"/>
      <c r="AT168" s="146"/>
      <c r="AU168" s="146"/>
      <c r="AV168" s="146"/>
      <c r="AW168" s="146"/>
      <c r="AX168" s="146"/>
      <c r="AY168" s="146"/>
      <c r="AZ168" s="146"/>
      <c r="BA168" s="146"/>
      <c r="BB168" s="146"/>
      <c r="BC168" s="146"/>
      <c r="BD168" s="146"/>
      <c r="BE168" s="146"/>
      <c r="BF168" s="146"/>
      <c r="BG168" s="146"/>
      <c r="BH168" s="146"/>
    </row>
    <row r="169" spans="1:60" outlineLevel="3">
      <c r="A169" s="153"/>
      <c r="B169" s="154"/>
      <c r="C169" s="291" t="s">
        <v>2138</v>
      </c>
      <c r="D169" s="292"/>
      <c r="E169" s="292"/>
      <c r="F169" s="292"/>
      <c r="G169" s="292"/>
      <c r="H169" s="157"/>
      <c r="I169" s="157"/>
      <c r="J169" s="157"/>
      <c r="K169" s="157"/>
      <c r="L169" s="157"/>
      <c r="M169" s="157"/>
      <c r="N169" s="156"/>
      <c r="O169" s="156"/>
      <c r="P169" s="156"/>
      <c r="Q169" s="156"/>
      <c r="R169" s="157"/>
      <c r="S169" s="157"/>
      <c r="T169" s="157"/>
      <c r="U169" s="157"/>
      <c r="V169" s="157"/>
      <c r="W169" s="157"/>
      <c r="X169" s="157"/>
      <c r="Y169" s="157"/>
      <c r="Z169" s="146"/>
      <c r="AA169" s="146"/>
      <c r="AB169" s="146"/>
      <c r="AC169" s="146"/>
      <c r="AD169" s="146"/>
      <c r="AE169" s="146"/>
      <c r="AF169" s="146"/>
      <c r="AG169" s="146" t="s">
        <v>278</v>
      </c>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row>
    <row r="170" spans="1:60" outlineLevel="3">
      <c r="A170" s="153"/>
      <c r="B170" s="154"/>
      <c r="C170" s="291" t="s">
        <v>2139</v>
      </c>
      <c r="D170" s="292"/>
      <c r="E170" s="292"/>
      <c r="F170" s="292"/>
      <c r="G170" s="292"/>
      <c r="H170" s="157"/>
      <c r="I170" s="157"/>
      <c r="J170" s="157"/>
      <c r="K170" s="157"/>
      <c r="L170" s="157"/>
      <c r="M170" s="157"/>
      <c r="N170" s="156"/>
      <c r="O170" s="156"/>
      <c r="P170" s="156"/>
      <c r="Q170" s="156"/>
      <c r="R170" s="157"/>
      <c r="S170" s="157"/>
      <c r="T170" s="157"/>
      <c r="U170" s="157"/>
      <c r="V170" s="157"/>
      <c r="W170" s="157"/>
      <c r="X170" s="157"/>
      <c r="Y170" s="157"/>
      <c r="Z170" s="146"/>
      <c r="AA170" s="146"/>
      <c r="AB170" s="146"/>
      <c r="AC170" s="146"/>
      <c r="AD170" s="146"/>
      <c r="AE170" s="146"/>
      <c r="AF170" s="146"/>
      <c r="AG170" s="146" t="s">
        <v>278</v>
      </c>
      <c r="AH170" s="146"/>
      <c r="AI170" s="146"/>
      <c r="AJ170" s="146"/>
      <c r="AK170" s="146"/>
      <c r="AL170" s="146"/>
      <c r="AM170" s="146"/>
      <c r="AN170" s="146"/>
      <c r="AO170" s="146"/>
      <c r="AP170" s="146"/>
      <c r="AQ170" s="146"/>
      <c r="AR170" s="146"/>
      <c r="AS170" s="146"/>
      <c r="AT170" s="146"/>
      <c r="AU170" s="146"/>
      <c r="AV170" s="146"/>
      <c r="AW170" s="146"/>
      <c r="AX170" s="146"/>
      <c r="AY170" s="146"/>
      <c r="AZ170" s="146"/>
      <c r="BA170" s="146"/>
      <c r="BB170" s="146"/>
      <c r="BC170" s="146"/>
      <c r="BD170" s="146"/>
      <c r="BE170" s="146"/>
      <c r="BF170" s="146"/>
      <c r="BG170" s="146"/>
      <c r="BH170" s="146"/>
    </row>
    <row r="171" spans="1:60" outlineLevel="3">
      <c r="A171" s="153"/>
      <c r="B171" s="154"/>
      <c r="C171" s="291" t="s">
        <v>2140</v>
      </c>
      <c r="D171" s="292"/>
      <c r="E171" s="292"/>
      <c r="F171" s="292"/>
      <c r="G171" s="292"/>
      <c r="H171" s="157"/>
      <c r="I171" s="157"/>
      <c r="J171" s="157"/>
      <c r="K171" s="157"/>
      <c r="L171" s="157"/>
      <c r="M171" s="157"/>
      <c r="N171" s="156"/>
      <c r="O171" s="156"/>
      <c r="P171" s="156"/>
      <c r="Q171" s="156"/>
      <c r="R171" s="157"/>
      <c r="S171" s="157"/>
      <c r="T171" s="157"/>
      <c r="U171" s="157"/>
      <c r="V171" s="157"/>
      <c r="W171" s="157"/>
      <c r="X171" s="157"/>
      <c r="Y171" s="157"/>
      <c r="Z171" s="146"/>
      <c r="AA171" s="146"/>
      <c r="AB171" s="146"/>
      <c r="AC171" s="146"/>
      <c r="AD171" s="146"/>
      <c r="AE171" s="146"/>
      <c r="AF171" s="146"/>
      <c r="AG171" s="146" t="s">
        <v>278</v>
      </c>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row>
    <row r="172" spans="1:60" outlineLevel="3">
      <c r="A172" s="153"/>
      <c r="B172" s="154"/>
      <c r="C172" s="291" t="s">
        <v>2141</v>
      </c>
      <c r="D172" s="292"/>
      <c r="E172" s="292"/>
      <c r="F172" s="292"/>
      <c r="G172" s="292"/>
      <c r="H172" s="157"/>
      <c r="I172" s="157"/>
      <c r="J172" s="157"/>
      <c r="K172" s="157"/>
      <c r="L172" s="157"/>
      <c r="M172" s="157"/>
      <c r="N172" s="156"/>
      <c r="O172" s="156"/>
      <c r="P172" s="156"/>
      <c r="Q172" s="156"/>
      <c r="R172" s="157"/>
      <c r="S172" s="157"/>
      <c r="T172" s="157"/>
      <c r="U172" s="157"/>
      <c r="V172" s="157"/>
      <c r="W172" s="157"/>
      <c r="X172" s="157"/>
      <c r="Y172" s="157"/>
      <c r="Z172" s="146"/>
      <c r="AA172" s="146"/>
      <c r="AB172" s="146"/>
      <c r="AC172" s="146"/>
      <c r="AD172" s="146"/>
      <c r="AE172" s="146"/>
      <c r="AF172" s="146"/>
      <c r="AG172" s="146" t="s">
        <v>278</v>
      </c>
      <c r="AH172" s="146"/>
      <c r="AI172" s="146"/>
      <c r="AJ172" s="146"/>
      <c r="AK172" s="146"/>
      <c r="AL172" s="146"/>
      <c r="AM172" s="146"/>
      <c r="AN172" s="146"/>
      <c r="AO172" s="146"/>
      <c r="AP172" s="146"/>
      <c r="AQ172" s="146"/>
      <c r="AR172" s="146"/>
      <c r="AS172" s="146"/>
      <c r="AT172" s="146"/>
      <c r="AU172" s="146"/>
      <c r="AV172" s="146"/>
      <c r="AW172" s="146"/>
      <c r="AX172" s="146"/>
      <c r="AY172" s="146"/>
      <c r="AZ172" s="146"/>
      <c r="BA172" s="146"/>
      <c r="BB172" s="146"/>
      <c r="BC172" s="146"/>
      <c r="BD172" s="146"/>
      <c r="BE172" s="146"/>
      <c r="BF172" s="146"/>
      <c r="BG172" s="146"/>
      <c r="BH172" s="146"/>
    </row>
    <row r="173" spans="1:60" outlineLevel="3">
      <c r="A173" s="153"/>
      <c r="B173" s="154"/>
      <c r="C173" s="291" t="s">
        <v>2142</v>
      </c>
      <c r="D173" s="292"/>
      <c r="E173" s="292"/>
      <c r="F173" s="292"/>
      <c r="G173" s="292"/>
      <c r="H173" s="157"/>
      <c r="I173" s="157"/>
      <c r="J173" s="157"/>
      <c r="K173" s="157"/>
      <c r="L173" s="157"/>
      <c r="M173" s="157"/>
      <c r="N173" s="156"/>
      <c r="O173" s="156"/>
      <c r="P173" s="156"/>
      <c r="Q173" s="156"/>
      <c r="R173" s="157"/>
      <c r="S173" s="157"/>
      <c r="T173" s="157"/>
      <c r="U173" s="157"/>
      <c r="V173" s="157"/>
      <c r="W173" s="157"/>
      <c r="X173" s="157"/>
      <c r="Y173" s="157"/>
      <c r="Z173" s="146"/>
      <c r="AA173" s="146"/>
      <c r="AB173" s="146"/>
      <c r="AC173" s="146"/>
      <c r="AD173" s="146"/>
      <c r="AE173" s="146"/>
      <c r="AF173" s="146"/>
      <c r="AG173" s="146" t="s">
        <v>278</v>
      </c>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row>
    <row r="174" spans="1:60" outlineLevel="3">
      <c r="A174" s="153"/>
      <c r="B174" s="154"/>
      <c r="C174" s="291" t="s">
        <v>2143</v>
      </c>
      <c r="D174" s="292"/>
      <c r="E174" s="292"/>
      <c r="F174" s="292"/>
      <c r="G174" s="292"/>
      <c r="H174" s="157"/>
      <c r="I174" s="157"/>
      <c r="J174" s="157"/>
      <c r="K174" s="157"/>
      <c r="L174" s="157"/>
      <c r="M174" s="157"/>
      <c r="N174" s="156"/>
      <c r="O174" s="156"/>
      <c r="P174" s="156"/>
      <c r="Q174" s="156"/>
      <c r="R174" s="157"/>
      <c r="S174" s="157"/>
      <c r="T174" s="157"/>
      <c r="U174" s="157"/>
      <c r="V174" s="157"/>
      <c r="W174" s="157"/>
      <c r="X174" s="157"/>
      <c r="Y174" s="157"/>
      <c r="Z174" s="146"/>
      <c r="AA174" s="146"/>
      <c r="AB174" s="146"/>
      <c r="AC174" s="146"/>
      <c r="AD174" s="146"/>
      <c r="AE174" s="146"/>
      <c r="AF174" s="146"/>
      <c r="AG174" s="146" t="s">
        <v>278</v>
      </c>
      <c r="AH174" s="146"/>
      <c r="AI174" s="146"/>
      <c r="AJ174" s="146"/>
      <c r="AK174" s="146"/>
      <c r="AL174" s="146"/>
      <c r="AM174" s="146"/>
      <c r="AN174" s="146"/>
      <c r="AO174" s="146"/>
      <c r="AP174" s="146"/>
      <c r="AQ174" s="146"/>
      <c r="AR174" s="146"/>
      <c r="AS174" s="146"/>
      <c r="AT174" s="146"/>
      <c r="AU174" s="146"/>
      <c r="AV174" s="146"/>
      <c r="AW174" s="146"/>
      <c r="AX174" s="146"/>
      <c r="AY174" s="146"/>
      <c r="AZ174" s="146"/>
      <c r="BA174" s="146"/>
      <c r="BB174" s="146"/>
      <c r="BC174" s="146"/>
      <c r="BD174" s="146"/>
      <c r="BE174" s="146"/>
      <c r="BF174" s="146"/>
      <c r="BG174" s="146"/>
      <c r="BH174" s="146"/>
    </row>
    <row r="175" spans="1:60" outlineLevel="1">
      <c r="A175" s="173">
        <v>26</v>
      </c>
      <c r="B175" s="174" t="s">
        <v>2144</v>
      </c>
      <c r="C175" s="190" t="s">
        <v>2145</v>
      </c>
      <c r="D175" s="175" t="s">
        <v>646</v>
      </c>
      <c r="E175" s="176">
        <v>2</v>
      </c>
      <c r="F175" s="177"/>
      <c r="G175" s="178">
        <f>ROUND(E175*F175,2)</f>
        <v>0</v>
      </c>
      <c r="H175" s="177"/>
      <c r="I175" s="178">
        <f>ROUND(E175*H175,2)</f>
        <v>0</v>
      </c>
      <c r="J175" s="177"/>
      <c r="K175" s="178">
        <f>ROUND(E175*J175,2)</f>
        <v>0</v>
      </c>
      <c r="L175" s="178">
        <v>21</v>
      </c>
      <c r="M175" s="178">
        <f>G175*(1+L175/100)</f>
        <v>0</v>
      </c>
      <c r="N175" s="176">
        <v>0</v>
      </c>
      <c r="O175" s="176">
        <f>ROUND(E175*N175,2)</f>
        <v>0</v>
      </c>
      <c r="P175" s="176">
        <v>0</v>
      </c>
      <c r="Q175" s="176">
        <f>ROUND(E175*P175,2)</f>
        <v>0</v>
      </c>
      <c r="R175" s="178"/>
      <c r="S175" s="178" t="s">
        <v>481</v>
      </c>
      <c r="T175" s="179" t="s">
        <v>267</v>
      </c>
      <c r="U175" s="157">
        <v>0</v>
      </c>
      <c r="V175" s="157">
        <f>ROUND(E175*U175,2)</f>
        <v>0</v>
      </c>
      <c r="W175" s="157"/>
      <c r="X175" s="157" t="s">
        <v>380</v>
      </c>
      <c r="Y175" s="157" t="s">
        <v>269</v>
      </c>
      <c r="Z175" s="146"/>
      <c r="AA175" s="146"/>
      <c r="AB175" s="146"/>
      <c r="AC175" s="146"/>
      <c r="AD175" s="146"/>
      <c r="AE175" s="146"/>
      <c r="AF175" s="146"/>
      <c r="AG175" s="146" t="s">
        <v>1222</v>
      </c>
      <c r="AH175" s="146"/>
      <c r="AI175" s="146"/>
      <c r="AJ175" s="146"/>
      <c r="AK175" s="146"/>
      <c r="AL175" s="146"/>
      <c r="AM175" s="146"/>
      <c r="AN175" s="146"/>
      <c r="AO175" s="146"/>
      <c r="AP175" s="146"/>
      <c r="AQ175" s="146"/>
      <c r="AR175" s="146"/>
      <c r="AS175" s="146"/>
      <c r="AT175" s="146"/>
      <c r="AU175" s="146"/>
      <c r="AV175" s="146"/>
      <c r="AW175" s="146"/>
      <c r="AX175" s="146"/>
      <c r="AY175" s="146"/>
      <c r="AZ175" s="146"/>
      <c r="BA175" s="146"/>
      <c r="BB175" s="146"/>
      <c r="BC175" s="146"/>
      <c r="BD175" s="146"/>
      <c r="BE175" s="146"/>
      <c r="BF175" s="146"/>
      <c r="BG175" s="146"/>
      <c r="BH175" s="146"/>
    </row>
    <row r="176" spans="1:60" outlineLevel="2">
      <c r="A176" s="153"/>
      <c r="B176" s="154"/>
      <c r="C176" s="282" t="s">
        <v>2145</v>
      </c>
      <c r="D176" s="283"/>
      <c r="E176" s="283"/>
      <c r="F176" s="283"/>
      <c r="G176" s="283"/>
      <c r="H176" s="157"/>
      <c r="I176" s="157"/>
      <c r="J176" s="157"/>
      <c r="K176" s="157"/>
      <c r="L176" s="157"/>
      <c r="M176" s="157"/>
      <c r="N176" s="156"/>
      <c r="O176" s="156"/>
      <c r="P176" s="156"/>
      <c r="Q176" s="156"/>
      <c r="R176" s="157"/>
      <c r="S176" s="157"/>
      <c r="T176" s="157"/>
      <c r="U176" s="157"/>
      <c r="V176" s="157"/>
      <c r="W176" s="157"/>
      <c r="X176" s="157"/>
      <c r="Y176" s="157"/>
      <c r="Z176" s="146"/>
      <c r="AA176" s="146"/>
      <c r="AB176" s="146"/>
      <c r="AC176" s="146"/>
      <c r="AD176" s="146"/>
      <c r="AE176" s="146"/>
      <c r="AF176" s="146"/>
      <c r="AG176" s="146" t="s">
        <v>278</v>
      </c>
      <c r="AH176" s="146"/>
      <c r="AI176" s="146"/>
      <c r="AJ176" s="146"/>
      <c r="AK176" s="146"/>
      <c r="AL176" s="146"/>
      <c r="AM176" s="146"/>
      <c r="AN176" s="146"/>
      <c r="AO176" s="146"/>
      <c r="AP176" s="146"/>
      <c r="AQ176" s="146"/>
      <c r="AR176" s="146"/>
      <c r="AS176" s="146"/>
      <c r="AT176" s="146"/>
      <c r="AU176" s="146"/>
      <c r="AV176" s="146"/>
      <c r="AW176" s="146"/>
      <c r="AX176" s="146"/>
      <c r="AY176" s="146"/>
      <c r="AZ176" s="146"/>
      <c r="BA176" s="146"/>
      <c r="BB176" s="146"/>
      <c r="BC176" s="146"/>
      <c r="BD176" s="146"/>
      <c r="BE176" s="146"/>
      <c r="BF176" s="146"/>
      <c r="BG176" s="146"/>
      <c r="BH176" s="146"/>
    </row>
    <row r="177" spans="1:60" outlineLevel="3">
      <c r="A177" s="153"/>
      <c r="B177" s="154"/>
      <c r="C177" s="291" t="s">
        <v>2146</v>
      </c>
      <c r="D177" s="292"/>
      <c r="E177" s="292"/>
      <c r="F177" s="292"/>
      <c r="G177" s="292"/>
      <c r="H177" s="157"/>
      <c r="I177" s="157"/>
      <c r="J177" s="157"/>
      <c r="K177" s="157"/>
      <c r="L177" s="157"/>
      <c r="M177" s="157"/>
      <c r="N177" s="156"/>
      <c r="O177" s="156"/>
      <c r="P177" s="156"/>
      <c r="Q177" s="156"/>
      <c r="R177" s="157"/>
      <c r="S177" s="157"/>
      <c r="T177" s="157"/>
      <c r="U177" s="157"/>
      <c r="V177" s="157"/>
      <c r="W177" s="157"/>
      <c r="X177" s="157"/>
      <c r="Y177" s="157"/>
      <c r="Z177" s="146"/>
      <c r="AA177" s="146"/>
      <c r="AB177" s="146"/>
      <c r="AC177" s="146"/>
      <c r="AD177" s="146"/>
      <c r="AE177" s="146"/>
      <c r="AF177" s="146"/>
      <c r="AG177" s="146" t="s">
        <v>278</v>
      </c>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row>
    <row r="178" spans="1:60" outlineLevel="3">
      <c r="A178" s="153"/>
      <c r="B178" s="154"/>
      <c r="C178" s="291" t="s">
        <v>2147</v>
      </c>
      <c r="D178" s="292"/>
      <c r="E178" s="292"/>
      <c r="F178" s="292"/>
      <c r="G178" s="292"/>
      <c r="H178" s="157"/>
      <c r="I178" s="157"/>
      <c r="J178" s="157"/>
      <c r="K178" s="157"/>
      <c r="L178" s="157"/>
      <c r="M178" s="157"/>
      <c r="N178" s="156"/>
      <c r="O178" s="156"/>
      <c r="P178" s="156"/>
      <c r="Q178" s="156"/>
      <c r="R178" s="157"/>
      <c r="S178" s="157"/>
      <c r="T178" s="157"/>
      <c r="U178" s="157"/>
      <c r="V178" s="157"/>
      <c r="W178" s="157"/>
      <c r="X178" s="157"/>
      <c r="Y178" s="157"/>
      <c r="Z178" s="146"/>
      <c r="AA178" s="146"/>
      <c r="AB178" s="146"/>
      <c r="AC178" s="146"/>
      <c r="AD178" s="146"/>
      <c r="AE178" s="146"/>
      <c r="AF178" s="146"/>
      <c r="AG178" s="146" t="s">
        <v>278</v>
      </c>
      <c r="AH178" s="146"/>
      <c r="AI178" s="146"/>
      <c r="AJ178" s="146"/>
      <c r="AK178" s="146"/>
      <c r="AL178" s="146"/>
      <c r="AM178" s="146"/>
      <c r="AN178" s="146"/>
      <c r="AO178" s="146"/>
      <c r="AP178" s="146"/>
      <c r="AQ178" s="146"/>
      <c r="AR178" s="146"/>
      <c r="AS178" s="146"/>
      <c r="AT178" s="146"/>
      <c r="AU178" s="146"/>
      <c r="AV178" s="146"/>
      <c r="AW178" s="146"/>
      <c r="AX178" s="146"/>
      <c r="AY178" s="146"/>
      <c r="AZ178" s="146"/>
      <c r="BA178" s="146"/>
      <c r="BB178" s="146"/>
      <c r="BC178" s="146"/>
      <c r="BD178" s="146"/>
      <c r="BE178" s="146"/>
      <c r="BF178" s="146"/>
      <c r="BG178" s="146"/>
      <c r="BH178" s="146"/>
    </row>
    <row r="179" spans="1:60" outlineLevel="3">
      <c r="A179" s="153"/>
      <c r="B179" s="154"/>
      <c r="C179" s="291" t="s">
        <v>2148</v>
      </c>
      <c r="D179" s="292"/>
      <c r="E179" s="292"/>
      <c r="F179" s="292"/>
      <c r="G179" s="292"/>
      <c r="H179" s="157"/>
      <c r="I179" s="157"/>
      <c r="J179" s="157"/>
      <c r="K179" s="157"/>
      <c r="L179" s="157"/>
      <c r="M179" s="157"/>
      <c r="N179" s="156"/>
      <c r="O179" s="156"/>
      <c r="P179" s="156"/>
      <c r="Q179" s="156"/>
      <c r="R179" s="157"/>
      <c r="S179" s="157"/>
      <c r="T179" s="157"/>
      <c r="U179" s="157"/>
      <c r="V179" s="157"/>
      <c r="W179" s="157"/>
      <c r="X179" s="157"/>
      <c r="Y179" s="157"/>
      <c r="Z179" s="146"/>
      <c r="AA179" s="146"/>
      <c r="AB179" s="146"/>
      <c r="AC179" s="146"/>
      <c r="AD179" s="146"/>
      <c r="AE179" s="146"/>
      <c r="AF179" s="146"/>
      <c r="AG179" s="146" t="s">
        <v>278</v>
      </c>
      <c r="AH179" s="146"/>
      <c r="AI179" s="146"/>
      <c r="AJ179" s="146"/>
      <c r="AK179" s="146"/>
      <c r="AL179" s="146"/>
      <c r="AM179" s="146"/>
      <c r="AN179" s="146"/>
      <c r="AO179" s="146"/>
      <c r="AP179" s="146"/>
      <c r="AQ179" s="146"/>
      <c r="AR179" s="146"/>
      <c r="AS179" s="146"/>
      <c r="AT179" s="146"/>
      <c r="AU179" s="146"/>
      <c r="AV179" s="146"/>
      <c r="AW179" s="146"/>
      <c r="AX179" s="146"/>
      <c r="AY179" s="146"/>
      <c r="AZ179" s="146"/>
      <c r="BA179" s="146"/>
      <c r="BB179" s="146"/>
      <c r="BC179" s="146"/>
      <c r="BD179" s="146"/>
      <c r="BE179" s="146"/>
      <c r="BF179" s="146"/>
      <c r="BG179" s="146"/>
      <c r="BH179" s="146"/>
    </row>
    <row r="180" spans="1:60" outlineLevel="3">
      <c r="A180" s="153"/>
      <c r="B180" s="154"/>
      <c r="C180" s="291" t="s">
        <v>2149</v>
      </c>
      <c r="D180" s="292"/>
      <c r="E180" s="292"/>
      <c r="F180" s="292"/>
      <c r="G180" s="292"/>
      <c r="H180" s="157"/>
      <c r="I180" s="157"/>
      <c r="J180" s="157"/>
      <c r="K180" s="157"/>
      <c r="L180" s="157"/>
      <c r="M180" s="157"/>
      <c r="N180" s="156"/>
      <c r="O180" s="156"/>
      <c r="P180" s="156"/>
      <c r="Q180" s="156"/>
      <c r="R180" s="157"/>
      <c r="S180" s="157"/>
      <c r="T180" s="157"/>
      <c r="U180" s="157"/>
      <c r="V180" s="157"/>
      <c r="W180" s="157"/>
      <c r="X180" s="157"/>
      <c r="Y180" s="157"/>
      <c r="Z180" s="146"/>
      <c r="AA180" s="146"/>
      <c r="AB180" s="146"/>
      <c r="AC180" s="146"/>
      <c r="AD180" s="146"/>
      <c r="AE180" s="146"/>
      <c r="AF180" s="146"/>
      <c r="AG180" s="146" t="s">
        <v>278</v>
      </c>
      <c r="AH180" s="146"/>
      <c r="AI180" s="146"/>
      <c r="AJ180" s="146"/>
      <c r="AK180" s="146"/>
      <c r="AL180" s="146"/>
      <c r="AM180" s="146"/>
      <c r="AN180" s="146"/>
      <c r="AO180" s="146"/>
      <c r="AP180" s="146"/>
      <c r="AQ180" s="146"/>
      <c r="AR180" s="146"/>
      <c r="AS180" s="146"/>
      <c r="AT180" s="146"/>
      <c r="AU180" s="146"/>
      <c r="AV180" s="146"/>
      <c r="AW180" s="146"/>
      <c r="AX180" s="146"/>
      <c r="AY180" s="146"/>
      <c r="AZ180" s="146"/>
      <c r="BA180" s="146"/>
      <c r="BB180" s="146"/>
      <c r="BC180" s="146"/>
      <c r="BD180" s="146"/>
      <c r="BE180" s="146"/>
      <c r="BF180" s="146"/>
      <c r="BG180" s="146"/>
      <c r="BH180" s="146"/>
    </row>
    <row r="181" spans="1:60" outlineLevel="1">
      <c r="A181" s="173">
        <v>27</v>
      </c>
      <c r="B181" s="174" t="s">
        <v>2150</v>
      </c>
      <c r="C181" s="190" t="s">
        <v>2145</v>
      </c>
      <c r="D181" s="175" t="s">
        <v>646</v>
      </c>
      <c r="E181" s="176">
        <v>1</v>
      </c>
      <c r="F181" s="177"/>
      <c r="G181" s="178">
        <f>ROUND(E181*F181,2)</f>
        <v>0</v>
      </c>
      <c r="H181" s="177"/>
      <c r="I181" s="178">
        <f>ROUND(E181*H181,2)</f>
        <v>0</v>
      </c>
      <c r="J181" s="177"/>
      <c r="K181" s="178">
        <f>ROUND(E181*J181,2)</f>
        <v>0</v>
      </c>
      <c r="L181" s="178">
        <v>21</v>
      </c>
      <c r="M181" s="178">
        <f>G181*(1+L181/100)</f>
        <v>0</v>
      </c>
      <c r="N181" s="176">
        <v>0</v>
      </c>
      <c r="O181" s="176">
        <f>ROUND(E181*N181,2)</f>
        <v>0</v>
      </c>
      <c r="P181" s="176">
        <v>0</v>
      </c>
      <c r="Q181" s="176">
        <f>ROUND(E181*P181,2)</f>
        <v>0</v>
      </c>
      <c r="R181" s="178"/>
      <c r="S181" s="178" t="s">
        <v>481</v>
      </c>
      <c r="T181" s="179" t="s">
        <v>267</v>
      </c>
      <c r="U181" s="157">
        <v>0</v>
      </c>
      <c r="V181" s="157">
        <f>ROUND(E181*U181,2)</f>
        <v>0</v>
      </c>
      <c r="W181" s="157"/>
      <c r="X181" s="157" t="s">
        <v>380</v>
      </c>
      <c r="Y181" s="157" t="s">
        <v>269</v>
      </c>
      <c r="Z181" s="146"/>
      <c r="AA181" s="146"/>
      <c r="AB181" s="146"/>
      <c r="AC181" s="146"/>
      <c r="AD181" s="146"/>
      <c r="AE181" s="146"/>
      <c r="AF181" s="146"/>
      <c r="AG181" s="146" t="s">
        <v>1222</v>
      </c>
      <c r="AH181" s="146"/>
      <c r="AI181" s="146"/>
      <c r="AJ181" s="146"/>
      <c r="AK181" s="146"/>
      <c r="AL181" s="146"/>
      <c r="AM181" s="146"/>
      <c r="AN181" s="146"/>
      <c r="AO181" s="146"/>
      <c r="AP181" s="146"/>
      <c r="AQ181" s="146"/>
      <c r="AR181" s="146"/>
      <c r="AS181" s="146"/>
      <c r="AT181" s="146"/>
      <c r="AU181" s="146"/>
      <c r="AV181" s="146"/>
      <c r="AW181" s="146"/>
      <c r="AX181" s="146"/>
      <c r="AY181" s="146"/>
      <c r="AZ181" s="146"/>
      <c r="BA181" s="146"/>
      <c r="BB181" s="146"/>
      <c r="BC181" s="146"/>
      <c r="BD181" s="146"/>
      <c r="BE181" s="146"/>
      <c r="BF181" s="146"/>
      <c r="BG181" s="146"/>
      <c r="BH181" s="146"/>
    </row>
    <row r="182" spans="1:60" outlineLevel="2">
      <c r="A182" s="153"/>
      <c r="B182" s="154"/>
      <c r="C182" s="282" t="s">
        <v>2145</v>
      </c>
      <c r="D182" s="283"/>
      <c r="E182" s="283"/>
      <c r="F182" s="283"/>
      <c r="G182" s="283"/>
      <c r="H182" s="157"/>
      <c r="I182" s="157"/>
      <c r="J182" s="157"/>
      <c r="K182" s="157"/>
      <c r="L182" s="157"/>
      <c r="M182" s="157"/>
      <c r="N182" s="156"/>
      <c r="O182" s="156"/>
      <c r="P182" s="156"/>
      <c r="Q182" s="156"/>
      <c r="R182" s="157"/>
      <c r="S182" s="157"/>
      <c r="T182" s="157"/>
      <c r="U182" s="157"/>
      <c r="V182" s="157"/>
      <c r="W182" s="157"/>
      <c r="X182" s="157"/>
      <c r="Y182" s="157"/>
      <c r="Z182" s="146"/>
      <c r="AA182" s="146"/>
      <c r="AB182" s="146"/>
      <c r="AC182" s="146"/>
      <c r="AD182" s="146"/>
      <c r="AE182" s="146"/>
      <c r="AF182" s="146"/>
      <c r="AG182" s="146" t="s">
        <v>278</v>
      </c>
      <c r="AH182" s="146"/>
      <c r="AI182" s="146"/>
      <c r="AJ182" s="146"/>
      <c r="AK182" s="146"/>
      <c r="AL182" s="146"/>
      <c r="AM182" s="146"/>
      <c r="AN182" s="146"/>
      <c r="AO182" s="146"/>
      <c r="AP182" s="146"/>
      <c r="AQ182" s="146"/>
      <c r="AR182" s="146"/>
      <c r="AS182" s="146"/>
      <c r="AT182" s="146"/>
      <c r="AU182" s="146"/>
      <c r="AV182" s="146"/>
      <c r="AW182" s="146"/>
      <c r="AX182" s="146"/>
      <c r="AY182" s="146"/>
      <c r="AZ182" s="146"/>
      <c r="BA182" s="146"/>
      <c r="BB182" s="146"/>
      <c r="BC182" s="146"/>
      <c r="BD182" s="146"/>
      <c r="BE182" s="146"/>
      <c r="BF182" s="146"/>
      <c r="BG182" s="146"/>
      <c r="BH182" s="146"/>
    </row>
    <row r="183" spans="1:60" outlineLevel="3">
      <c r="A183" s="153"/>
      <c r="B183" s="154"/>
      <c r="C183" s="291" t="s">
        <v>2146</v>
      </c>
      <c r="D183" s="292"/>
      <c r="E183" s="292"/>
      <c r="F183" s="292"/>
      <c r="G183" s="292"/>
      <c r="H183" s="157"/>
      <c r="I183" s="157"/>
      <c r="J183" s="157"/>
      <c r="K183" s="157"/>
      <c r="L183" s="157"/>
      <c r="M183" s="157"/>
      <c r="N183" s="156"/>
      <c r="O183" s="156"/>
      <c r="P183" s="156"/>
      <c r="Q183" s="156"/>
      <c r="R183" s="157"/>
      <c r="S183" s="157"/>
      <c r="T183" s="157"/>
      <c r="U183" s="157"/>
      <c r="V183" s="157"/>
      <c r="W183" s="157"/>
      <c r="X183" s="157"/>
      <c r="Y183" s="157"/>
      <c r="Z183" s="146"/>
      <c r="AA183" s="146"/>
      <c r="AB183" s="146"/>
      <c r="AC183" s="146"/>
      <c r="AD183" s="146"/>
      <c r="AE183" s="146"/>
      <c r="AF183" s="146"/>
      <c r="AG183" s="146" t="s">
        <v>278</v>
      </c>
      <c r="AH183" s="146"/>
      <c r="AI183" s="146"/>
      <c r="AJ183" s="146"/>
      <c r="AK183" s="146"/>
      <c r="AL183" s="146"/>
      <c r="AM183" s="146"/>
      <c r="AN183" s="146"/>
      <c r="AO183" s="146"/>
      <c r="AP183" s="146"/>
      <c r="AQ183" s="146"/>
      <c r="AR183" s="146"/>
      <c r="AS183" s="146"/>
      <c r="AT183" s="146"/>
      <c r="AU183" s="146"/>
      <c r="AV183" s="146"/>
      <c r="AW183" s="146"/>
      <c r="AX183" s="146"/>
      <c r="AY183" s="146"/>
      <c r="AZ183" s="146"/>
      <c r="BA183" s="146"/>
      <c r="BB183" s="146"/>
      <c r="BC183" s="146"/>
      <c r="BD183" s="146"/>
      <c r="BE183" s="146"/>
      <c r="BF183" s="146"/>
      <c r="BG183" s="146"/>
      <c r="BH183" s="146"/>
    </row>
    <row r="184" spans="1:60" outlineLevel="3">
      <c r="A184" s="153"/>
      <c r="B184" s="154"/>
      <c r="C184" s="291" t="s">
        <v>2147</v>
      </c>
      <c r="D184" s="292"/>
      <c r="E184" s="292"/>
      <c r="F184" s="292"/>
      <c r="G184" s="292"/>
      <c r="H184" s="157"/>
      <c r="I184" s="157"/>
      <c r="J184" s="157"/>
      <c r="K184" s="157"/>
      <c r="L184" s="157"/>
      <c r="M184" s="157"/>
      <c r="N184" s="156"/>
      <c r="O184" s="156"/>
      <c r="P184" s="156"/>
      <c r="Q184" s="156"/>
      <c r="R184" s="157"/>
      <c r="S184" s="157"/>
      <c r="T184" s="157"/>
      <c r="U184" s="157"/>
      <c r="V184" s="157"/>
      <c r="W184" s="157"/>
      <c r="X184" s="157"/>
      <c r="Y184" s="157"/>
      <c r="Z184" s="146"/>
      <c r="AA184" s="146"/>
      <c r="AB184" s="146"/>
      <c r="AC184" s="146"/>
      <c r="AD184" s="146"/>
      <c r="AE184" s="146"/>
      <c r="AF184" s="146"/>
      <c r="AG184" s="146" t="s">
        <v>278</v>
      </c>
      <c r="AH184" s="146"/>
      <c r="AI184" s="146"/>
      <c r="AJ184" s="146"/>
      <c r="AK184" s="146"/>
      <c r="AL184" s="146"/>
      <c r="AM184" s="146"/>
      <c r="AN184" s="146"/>
      <c r="AO184" s="146"/>
      <c r="AP184" s="146"/>
      <c r="AQ184" s="146"/>
      <c r="AR184" s="146"/>
      <c r="AS184" s="146"/>
      <c r="AT184" s="146"/>
      <c r="AU184" s="146"/>
      <c r="AV184" s="146"/>
      <c r="AW184" s="146"/>
      <c r="AX184" s="146"/>
      <c r="AY184" s="146"/>
      <c r="AZ184" s="146"/>
      <c r="BA184" s="146"/>
      <c r="BB184" s="146"/>
      <c r="BC184" s="146"/>
      <c r="BD184" s="146"/>
      <c r="BE184" s="146"/>
      <c r="BF184" s="146"/>
      <c r="BG184" s="146"/>
      <c r="BH184" s="146"/>
    </row>
    <row r="185" spans="1:60" outlineLevel="3">
      <c r="A185" s="153"/>
      <c r="B185" s="154"/>
      <c r="C185" s="291" t="s">
        <v>2148</v>
      </c>
      <c r="D185" s="292"/>
      <c r="E185" s="292"/>
      <c r="F185" s="292"/>
      <c r="G185" s="292"/>
      <c r="H185" s="157"/>
      <c r="I185" s="157"/>
      <c r="J185" s="157"/>
      <c r="K185" s="157"/>
      <c r="L185" s="157"/>
      <c r="M185" s="157"/>
      <c r="N185" s="156"/>
      <c r="O185" s="156"/>
      <c r="P185" s="156"/>
      <c r="Q185" s="156"/>
      <c r="R185" s="157"/>
      <c r="S185" s="157"/>
      <c r="T185" s="157"/>
      <c r="U185" s="157"/>
      <c r="V185" s="157"/>
      <c r="W185" s="157"/>
      <c r="X185" s="157"/>
      <c r="Y185" s="157"/>
      <c r="Z185" s="146"/>
      <c r="AA185" s="146"/>
      <c r="AB185" s="146"/>
      <c r="AC185" s="146"/>
      <c r="AD185" s="146"/>
      <c r="AE185" s="146"/>
      <c r="AF185" s="146"/>
      <c r="AG185" s="146" t="s">
        <v>278</v>
      </c>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row>
    <row r="186" spans="1:60" outlineLevel="3">
      <c r="A186" s="153"/>
      <c r="B186" s="154"/>
      <c r="C186" s="291" t="s">
        <v>2151</v>
      </c>
      <c r="D186" s="292"/>
      <c r="E186" s="292"/>
      <c r="F186" s="292"/>
      <c r="G186" s="292"/>
      <c r="H186" s="157"/>
      <c r="I186" s="157"/>
      <c r="J186" s="157"/>
      <c r="K186" s="157"/>
      <c r="L186" s="157"/>
      <c r="M186" s="157"/>
      <c r="N186" s="156"/>
      <c r="O186" s="156"/>
      <c r="P186" s="156"/>
      <c r="Q186" s="156"/>
      <c r="R186" s="157"/>
      <c r="S186" s="157"/>
      <c r="T186" s="157"/>
      <c r="U186" s="157"/>
      <c r="V186" s="157"/>
      <c r="W186" s="157"/>
      <c r="X186" s="157"/>
      <c r="Y186" s="157"/>
      <c r="Z186" s="146"/>
      <c r="AA186" s="146"/>
      <c r="AB186" s="146"/>
      <c r="AC186" s="146"/>
      <c r="AD186" s="146"/>
      <c r="AE186" s="146"/>
      <c r="AF186" s="146"/>
      <c r="AG186" s="146" t="s">
        <v>278</v>
      </c>
      <c r="AH186" s="146"/>
      <c r="AI186" s="146"/>
      <c r="AJ186" s="146"/>
      <c r="AK186" s="146"/>
      <c r="AL186" s="146"/>
      <c r="AM186" s="146"/>
      <c r="AN186" s="146"/>
      <c r="AO186" s="146"/>
      <c r="AP186" s="146"/>
      <c r="AQ186" s="146"/>
      <c r="AR186" s="146"/>
      <c r="AS186" s="146"/>
      <c r="AT186" s="146"/>
      <c r="AU186" s="146"/>
      <c r="AV186" s="146"/>
      <c r="AW186" s="146"/>
      <c r="AX186" s="146"/>
      <c r="AY186" s="146"/>
      <c r="AZ186" s="146"/>
      <c r="BA186" s="146"/>
      <c r="BB186" s="146"/>
      <c r="BC186" s="146"/>
      <c r="BD186" s="146"/>
      <c r="BE186" s="146"/>
      <c r="BF186" s="146"/>
      <c r="BG186" s="146"/>
      <c r="BH186" s="146"/>
    </row>
    <row r="187" spans="1:60">
      <c r="A187" s="3"/>
      <c r="B187" s="4"/>
      <c r="C187" s="191"/>
      <c r="D187" s="6"/>
      <c r="E187" s="3"/>
      <c r="F187" s="3"/>
      <c r="G187" s="3"/>
      <c r="H187" s="3"/>
      <c r="I187" s="3"/>
      <c r="J187" s="3"/>
      <c r="K187" s="3"/>
      <c r="L187" s="3"/>
      <c r="M187" s="3"/>
      <c r="N187" s="3"/>
      <c r="O187" s="3"/>
      <c r="P187" s="3"/>
      <c r="Q187" s="3"/>
      <c r="R187" s="3"/>
      <c r="S187" s="3"/>
      <c r="T187" s="3"/>
      <c r="U187" s="3"/>
      <c r="V187" s="3"/>
      <c r="W187" s="3"/>
      <c r="X187" s="3"/>
      <c r="Y187" s="3"/>
      <c r="AE187">
        <v>12</v>
      </c>
      <c r="AF187">
        <v>21</v>
      </c>
      <c r="AG187" t="s">
        <v>247</v>
      </c>
    </row>
    <row r="188" spans="1:60">
      <c r="A188" s="149"/>
      <c r="B188" s="150" t="s">
        <v>29</v>
      </c>
      <c r="C188" s="192"/>
      <c r="D188" s="151"/>
      <c r="E188" s="152"/>
      <c r="F188" s="152"/>
      <c r="G188" s="172">
        <f>G8</f>
        <v>0</v>
      </c>
      <c r="H188" s="3"/>
      <c r="I188" s="3"/>
      <c r="J188" s="3"/>
      <c r="K188" s="3"/>
      <c r="L188" s="3"/>
      <c r="M188" s="3"/>
      <c r="N188" s="3"/>
      <c r="O188" s="3"/>
      <c r="P188" s="3"/>
      <c r="Q188" s="3"/>
      <c r="R188" s="3"/>
      <c r="S188" s="3"/>
      <c r="T188" s="3"/>
      <c r="U188" s="3"/>
      <c r="V188" s="3"/>
      <c r="W188" s="3"/>
      <c r="X188" s="3"/>
      <c r="Y188" s="3"/>
      <c r="AE188">
        <f>SUMIF(L7:L186,AE187,G7:G186)</f>
        <v>0</v>
      </c>
      <c r="AF188">
        <f>SUMIF(L7:L186,AF187,G7:G186)</f>
        <v>0</v>
      </c>
      <c r="AG188" t="s">
        <v>304</v>
      </c>
    </row>
    <row r="189" spans="1:60">
      <c r="C189" s="193"/>
      <c r="D189" s="10"/>
      <c r="AG189" t="s">
        <v>306</v>
      </c>
    </row>
    <row r="190" spans="1:60">
      <c r="D190" s="10"/>
    </row>
    <row r="191" spans="1:60">
      <c r="D191" s="10"/>
    </row>
    <row r="192" spans="1:60">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55">
    <mergeCell ref="C12:G12"/>
    <mergeCell ref="C13:G13"/>
    <mergeCell ref="C14:G14"/>
    <mergeCell ref="C15:G15"/>
    <mergeCell ref="C16:G16"/>
    <mergeCell ref="C17:G17"/>
    <mergeCell ref="A1:G1"/>
    <mergeCell ref="C2:G2"/>
    <mergeCell ref="C3:G3"/>
    <mergeCell ref="C4:G4"/>
    <mergeCell ref="C10:G10"/>
    <mergeCell ref="C11:G11"/>
    <mergeCell ref="C24:G24"/>
    <mergeCell ref="C26:G26"/>
    <mergeCell ref="C27:G27"/>
    <mergeCell ref="C28:G28"/>
    <mergeCell ref="C29:G29"/>
    <mergeCell ref="C30:G30"/>
    <mergeCell ref="C18:G18"/>
    <mergeCell ref="C19:G19"/>
    <mergeCell ref="C20:G20"/>
    <mergeCell ref="C21:G21"/>
    <mergeCell ref="C22:G22"/>
    <mergeCell ref="C23:G23"/>
    <mergeCell ref="C38:G38"/>
    <mergeCell ref="C39:G39"/>
    <mergeCell ref="C40:G40"/>
    <mergeCell ref="C41:G41"/>
    <mergeCell ref="C42:G42"/>
    <mergeCell ref="C44:G44"/>
    <mergeCell ref="C31:G31"/>
    <mergeCell ref="C32:G32"/>
    <mergeCell ref="C33:G33"/>
    <mergeCell ref="C35:G35"/>
    <mergeCell ref="C36:G36"/>
    <mergeCell ref="C37:G37"/>
    <mergeCell ref="C52:G52"/>
    <mergeCell ref="C53:G53"/>
    <mergeCell ref="C54:G54"/>
    <mergeCell ref="C55:G55"/>
    <mergeCell ref="C56:G56"/>
    <mergeCell ref="C57:G57"/>
    <mergeCell ref="C45:G45"/>
    <mergeCell ref="C46:G46"/>
    <mergeCell ref="C47:G47"/>
    <mergeCell ref="C48:G48"/>
    <mergeCell ref="C49:G49"/>
    <mergeCell ref="C50:G50"/>
    <mergeCell ref="C65:G65"/>
    <mergeCell ref="C66:G66"/>
    <mergeCell ref="C67:G67"/>
    <mergeCell ref="C69:G69"/>
    <mergeCell ref="C71:G71"/>
    <mergeCell ref="C73:G73"/>
    <mergeCell ref="C58:G58"/>
    <mergeCell ref="C60:G60"/>
    <mergeCell ref="C61:G61"/>
    <mergeCell ref="C62:G62"/>
    <mergeCell ref="C63:G63"/>
    <mergeCell ref="C64:G64"/>
    <mergeCell ref="C83:G83"/>
    <mergeCell ref="C84:G84"/>
    <mergeCell ref="C85:G85"/>
    <mergeCell ref="C86:G86"/>
    <mergeCell ref="C87:G87"/>
    <mergeCell ref="C88:G88"/>
    <mergeCell ref="C75:G75"/>
    <mergeCell ref="C77:G77"/>
    <mergeCell ref="C78:G78"/>
    <mergeCell ref="C79:G79"/>
    <mergeCell ref="C81:G81"/>
    <mergeCell ref="C82:G82"/>
    <mergeCell ref="C96:G96"/>
    <mergeCell ref="C97:G97"/>
    <mergeCell ref="C98:G98"/>
    <mergeCell ref="C99:G99"/>
    <mergeCell ref="C100:G100"/>
    <mergeCell ref="C101:G101"/>
    <mergeCell ref="C89:G89"/>
    <mergeCell ref="C90:G90"/>
    <mergeCell ref="C91:G91"/>
    <mergeCell ref="C92:G92"/>
    <mergeCell ref="C93:G93"/>
    <mergeCell ref="C95:G95"/>
    <mergeCell ref="C109:G109"/>
    <mergeCell ref="C110:G110"/>
    <mergeCell ref="C111:G111"/>
    <mergeCell ref="C113:G113"/>
    <mergeCell ref="C114:G114"/>
    <mergeCell ref="C115:G115"/>
    <mergeCell ref="C102:G102"/>
    <mergeCell ref="C104:G104"/>
    <mergeCell ref="C105:G105"/>
    <mergeCell ref="C106:G106"/>
    <mergeCell ref="C107:G107"/>
    <mergeCell ref="C108:G108"/>
    <mergeCell ref="C123:G123"/>
    <mergeCell ref="C124:G124"/>
    <mergeCell ref="C125:G125"/>
    <mergeCell ref="C126:G126"/>
    <mergeCell ref="C127:G127"/>
    <mergeCell ref="C128:G128"/>
    <mergeCell ref="C116:G116"/>
    <mergeCell ref="C117:G117"/>
    <mergeCell ref="C118:G118"/>
    <mergeCell ref="C119:G119"/>
    <mergeCell ref="C120:G120"/>
    <mergeCell ref="C122:G122"/>
    <mergeCell ref="C136:G136"/>
    <mergeCell ref="C137:G137"/>
    <mergeCell ref="C138:G138"/>
    <mergeCell ref="C140:G140"/>
    <mergeCell ref="C141:G141"/>
    <mergeCell ref="C142:G142"/>
    <mergeCell ref="C129:G129"/>
    <mergeCell ref="C131:G131"/>
    <mergeCell ref="C132:G132"/>
    <mergeCell ref="C133:G133"/>
    <mergeCell ref="C134:G134"/>
    <mergeCell ref="C135:G135"/>
    <mergeCell ref="C150:G150"/>
    <mergeCell ref="C151:G151"/>
    <mergeCell ref="C152:G152"/>
    <mergeCell ref="C154:G154"/>
    <mergeCell ref="C155:G155"/>
    <mergeCell ref="C156:G156"/>
    <mergeCell ref="C143:G143"/>
    <mergeCell ref="C144:G144"/>
    <mergeCell ref="C145:G145"/>
    <mergeCell ref="C146:G146"/>
    <mergeCell ref="C147:G147"/>
    <mergeCell ref="C149:G149"/>
    <mergeCell ref="C168:G168"/>
    <mergeCell ref="C169:G169"/>
    <mergeCell ref="C170:G170"/>
    <mergeCell ref="C171:G171"/>
    <mergeCell ref="C172:G172"/>
    <mergeCell ref="C173:G173"/>
    <mergeCell ref="C158:G158"/>
    <mergeCell ref="C160:G160"/>
    <mergeCell ref="C162:G162"/>
    <mergeCell ref="C164:G164"/>
    <mergeCell ref="C165:G165"/>
    <mergeCell ref="C166:G166"/>
    <mergeCell ref="C182:G182"/>
    <mergeCell ref="C183:G183"/>
    <mergeCell ref="C184:G184"/>
    <mergeCell ref="C185:G185"/>
    <mergeCell ref="C186:G186"/>
    <mergeCell ref="C174:G174"/>
    <mergeCell ref="C176:G176"/>
    <mergeCell ref="C177:G177"/>
    <mergeCell ref="C178:G178"/>
    <mergeCell ref="C179:G179"/>
    <mergeCell ref="C180:G180"/>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8"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0.140625"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85</v>
      </c>
      <c r="C3" s="285" t="s">
        <v>86</v>
      </c>
      <c r="D3" s="286"/>
      <c r="E3" s="286"/>
      <c r="F3" s="286"/>
      <c r="G3" s="287"/>
      <c r="AC3" s="119" t="s">
        <v>2001</v>
      </c>
      <c r="AG3" t="s">
        <v>237</v>
      </c>
    </row>
    <row r="4" spans="1:60" ht="24.95" customHeight="1">
      <c r="A4" s="139" t="s">
        <v>9</v>
      </c>
      <c r="B4" s="140" t="s">
        <v>89</v>
      </c>
      <c r="C4" s="288" t="s">
        <v>90</v>
      </c>
      <c r="D4" s="289"/>
      <c r="E4" s="289"/>
      <c r="F4" s="289"/>
      <c r="G4" s="290"/>
      <c r="AG4" t="s">
        <v>238</v>
      </c>
    </row>
    <row r="5" spans="1:60">
      <c r="D5" s="10"/>
    </row>
    <row r="6" spans="1:60" ht="63.7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49" t="s">
        <v>261</v>
      </c>
      <c r="B8" s="150" t="s">
        <v>143</v>
      </c>
      <c r="C8" s="192" t="s">
        <v>144</v>
      </c>
      <c r="D8" s="169"/>
      <c r="E8" s="170"/>
      <c r="F8" s="171"/>
      <c r="G8" s="171">
        <f>SUMIF(AG9:AG42,"&lt;&gt;NOR",G9:G42)</f>
        <v>0</v>
      </c>
      <c r="H8" s="171"/>
      <c r="I8" s="171">
        <f>SUM(I9:I42)</f>
        <v>0</v>
      </c>
      <c r="J8" s="171"/>
      <c r="K8" s="171">
        <f>SUM(K9:K42)</f>
        <v>0</v>
      </c>
      <c r="L8" s="171"/>
      <c r="M8" s="171">
        <f>SUM(M9:M42)</f>
        <v>0</v>
      </c>
      <c r="N8" s="170"/>
      <c r="O8" s="170">
        <f>SUM(O9:O42)</f>
        <v>0</v>
      </c>
      <c r="P8" s="170"/>
      <c r="Q8" s="170">
        <f>SUM(Q9:Q42)</f>
        <v>0</v>
      </c>
      <c r="R8" s="171"/>
      <c r="S8" s="171"/>
      <c r="T8" s="172"/>
      <c r="U8" s="162"/>
      <c r="V8" s="162">
        <f>SUM(V9:V42)</f>
        <v>0</v>
      </c>
      <c r="W8" s="162"/>
      <c r="X8" s="162"/>
      <c r="Y8" s="162"/>
      <c r="AG8" t="s">
        <v>262</v>
      </c>
    </row>
    <row r="9" spans="1:60" outlineLevel="1">
      <c r="A9" s="153"/>
      <c r="B9" s="154"/>
      <c r="C9" s="282" t="s">
        <v>2152</v>
      </c>
      <c r="D9" s="283"/>
      <c r="E9" s="283"/>
      <c r="F9" s="283"/>
      <c r="G9" s="283"/>
      <c r="H9" s="157"/>
      <c r="I9" s="157"/>
      <c r="J9" s="157"/>
      <c r="K9" s="157"/>
      <c r="L9" s="157"/>
      <c r="M9" s="157"/>
      <c r="N9" s="156"/>
      <c r="O9" s="156"/>
      <c r="P9" s="156"/>
      <c r="Q9" s="156"/>
      <c r="R9" s="157"/>
      <c r="S9" s="157"/>
      <c r="T9" s="157"/>
      <c r="U9" s="157"/>
      <c r="V9" s="157"/>
      <c r="W9" s="157"/>
      <c r="X9" s="157"/>
      <c r="Y9" s="157"/>
      <c r="Z9" s="146"/>
      <c r="AA9" s="146"/>
      <c r="AB9" s="146"/>
      <c r="AC9" s="146"/>
      <c r="AD9" s="146"/>
      <c r="AE9" s="146"/>
      <c r="AF9" s="146"/>
      <c r="AG9" s="146" t="s">
        <v>278</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outlineLevel="2">
      <c r="A10" s="153"/>
      <c r="B10" s="154"/>
      <c r="C10" s="291" t="s">
        <v>2153</v>
      </c>
      <c r="D10" s="292"/>
      <c r="E10" s="292"/>
      <c r="F10" s="292"/>
      <c r="G10" s="292"/>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278</v>
      </c>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row>
    <row r="11" spans="1:60" outlineLevel="2">
      <c r="A11" s="153"/>
      <c r="B11" s="154"/>
      <c r="C11" s="291" t="s">
        <v>2154</v>
      </c>
      <c r="D11" s="292"/>
      <c r="E11" s="292"/>
      <c r="F11" s="292"/>
      <c r="G11" s="292"/>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278</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2">
      <c r="A12" s="153"/>
      <c r="B12" s="154"/>
      <c r="C12" s="291" t="s">
        <v>2155</v>
      </c>
      <c r="D12" s="292"/>
      <c r="E12" s="292"/>
      <c r="F12" s="292"/>
      <c r="G12" s="292"/>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278</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2">
      <c r="A13" s="153"/>
      <c r="B13" s="154"/>
      <c r="C13" s="291" t="s">
        <v>2156</v>
      </c>
      <c r="D13" s="292"/>
      <c r="E13" s="292"/>
      <c r="F13" s="292"/>
      <c r="G13" s="292"/>
      <c r="H13" s="157"/>
      <c r="I13" s="157"/>
      <c r="J13" s="157"/>
      <c r="K13" s="157"/>
      <c r="L13" s="157"/>
      <c r="M13" s="157"/>
      <c r="N13" s="156"/>
      <c r="O13" s="156"/>
      <c r="P13" s="156"/>
      <c r="Q13" s="156"/>
      <c r="R13" s="157"/>
      <c r="S13" s="157"/>
      <c r="T13" s="157"/>
      <c r="U13" s="157"/>
      <c r="V13" s="157"/>
      <c r="W13" s="157"/>
      <c r="X13" s="157"/>
      <c r="Y13" s="157"/>
      <c r="Z13" s="146"/>
      <c r="AA13" s="146"/>
      <c r="AB13" s="146"/>
      <c r="AC13" s="146"/>
      <c r="AD13" s="146"/>
      <c r="AE13" s="146"/>
      <c r="AF13" s="146"/>
      <c r="AG13" s="146" t="s">
        <v>278</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2">
      <c r="A14" s="153"/>
      <c r="B14" s="154"/>
      <c r="C14" s="291" t="s">
        <v>2157</v>
      </c>
      <c r="D14" s="292"/>
      <c r="E14" s="292"/>
      <c r="F14" s="292"/>
      <c r="G14" s="292"/>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278</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1">
      <c r="A15" s="173">
        <v>1</v>
      </c>
      <c r="B15" s="174" t="s">
        <v>2158</v>
      </c>
      <c r="C15" s="190" t="s">
        <v>144</v>
      </c>
      <c r="D15" s="175" t="s">
        <v>392</v>
      </c>
      <c r="E15" s="176">
        <v>1</v>
      </c>
      <c r="F15" s="177"/>
      <c r="G15" s="178">
        <f>ROUND(E15*F15,2)</f>
        <v>0</v>
      </c>
      <c r="H15" s="177"/>
      <c r="I15" s="178">
        <f>ROUND(E15*H15,2)</f>
        <v>0</v>
      </c>
      <c r="J15" s="177"/>
      <c r="K15" s="178">
        <f>ROUND(E15*J15,2)</f>
        <v>0</v>
      </c>
      <c r="L15" s="178">
        <v>21</v>
      </c>
      <c r="M15" s="178">
        <f>G15*(1+L15/100)</f>
        <v>0</v>
      </c>
      <c r="N15" s="176">
        <v>0</v>
      </c>
      <c r="O15" s="176">
        <f>ROUND(E15*N15,2)</f>
        <v>0</v>
      </c>
      <c r="P15" s="176">
        <v>0</v>
      </c>
      <c r="Q15" s="176">
        <f>ROUND(E15*P15,2)</f>
        <v>0</v>
      </c>
      <c r="R15" s="178"/>
      <c r="S15" s="178" t="s">
        <v>481</v>
      </c>
      <c r="T15" s="179" t="s">
        <v>267</v>
      </c>
      <c r="U15" s="157">
        <v>0</v>
      </c>
      <c r="V15" s="157">
        <f>ROUND(E15*U15,2)</f>
        <v>0</v>
      </c>
      <c r="W15" s="157"/>
      <c r="X15" s="157" t="s">
        <v>312</v>
      </c>
      <c r="Y15" s="157" t="s">
        <v>269</v>
      </c>
      <c r="Z15" s="146"/>
      <c r="AA15" s="146"/>
      <c r="AB15" s="146"/>
      <c r="AC15" s="146"/>
      <c r="AD15" s="146"/>
      <c r="AE15" s="146"/>
      <c r="AF15" s="146"/>
      <c r="AG15" s="146" t="s">
        <v>1231</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ht="22.5" outlineLevel="2">
      <c r="A16" s="153"/>
      <c r="B16" s="154"/>
      <c r="C16" s="282" t="s">
        <v>2159</v>
      </c>
      <c r="D16" s="283"/>
      <c r="E16" s="283"/>
      <c r="F16" s="283"/>
      <c r="G16" s="283"/>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278</v>
      </c>
      <c r="AH16" s="146"/>
      <c r="AI16" s="146"/>
      <c r="AJ16" s="146"/>
      <c r="AK16" s="146"/>
      <c r="AL16" s="146"/>
      <c r="AM16" s="146"/>
      <c r="AN16" s="146"/>
      <c r="AO16" s="146"/>
      <c r="AP16" s="146"/>
      <c r="AQ16" s="146"/>
      <c r="AR16" s="146"/>
      <c r="AS16" s="146"/>
      <c r="AT16" s="146"/>
      <c r="AU16" s="146"/>
      <c r="AV16" s="146"/>
      <c r="AW16" s="146"/>
      <c r="AX16" s="146"/>
      <c r="AY16" s="146"/>
      <c r="AZ16" s="146"/>
      <c r="BA16" s="187" t="str">
        <f>C16</f>
        <v>vč. upevňovacího a montážního materiálu. Součástí tvarovek jednotlivých dimenzí jsou spojky,T-kusy, kolena, redukce, kompletní příruby vč. těsnění, šroubení,</v>
      </c>
      <c r="BB16" s="146"/>
      <c r="BC16" s="146"/>
      <c r="BD16" s="146"/>
      <c r="BE16" s="146"/>
      <c r="BF16" s="146"/>
      <c r="BG16" s="146"/>
      <c r="BH16" s="146"/>
    </row>
    <row r="17" spans="1:60" ht="22.5" outlineLevel="3">
      <c r="A17" s="153"/>
      <c r="B17" s="154"/>
      <c r="C17" s="291" t="s">
        <v>2160</v>
      </c>
      <c r="D17" s="292"/>
      <c r="E17" s="292"/>
      <c r="F17" s="292"/>
      <c r="G17" s="292"/>
      <c r="H17" s="157"/>
      <c r="I17" s="157"/>
      <c r="J17" s="157"/>
      <c r="K17" s="157"/>
      <c r="L17" s="157"/>
      <c r="M17" s="157"/>
      <c r="N17" s="156"/>
      <c r="O17" s="156"/>
      <c r="P17" s="156"/>
      <c r="Q17" s="156"/>
      <c r="R17" s="157"/>
      <c r="S17" s="157"/>
      <c r="T17" s="157"/>
      <c r="U17" s="157"/>
      <c r="V17" s="157"/>
      <c r="W17" s="157"/>
      <c r="X17" s="157"/>
      <c r="Y17" s="157"/>
      <c r="Z17" s="146"/>
      <c r="AA17" s="146"/>
      <c r="AB17" s="146"/>
      <c r="AC17" s="146"/>
      <c r="AD17" s="146"/>
      <c r="AE17" s="146"/>
      <c r="AF17" s="146"/>
      <c r="AG17" s="146" t="s">
        <v>278</v>
      </c>
      <c r="AH17" s="146"/>
      <c r="AI17" s="146"/>
      <c r="AJ17" s="146"/>
      <c r="AK17" s="146"/>
      <c r="AL17" s="146"/>
      <c r="AM17" s="146"/>
      <c r="AN17" s="146"/>
      <c r="AO17" s="146"/>
      <c r="AP17" s="146"/>
      <c r="AQ17" s="146"/>
      <c r="AR17" s="146"/>
      <c r="AS17" s="146"/>
      <c r="AT17" s="146"/>
      <c r="AU17" s="146"/>
      <c r="AV17" s="146"/>
      <c r="AW17" s="146"/>
      <c r="AX17" s="146"/>
      <c r="AY17" s="146"/>
      <c r="AZ17" s="146"/>
      <c r="BA17" s="187" t="str">
        <f>C17</f>
        <v>závitové spojky a navrtávací pásy se závitem. Úchyty pro potrubí PVC, konzoly,  úchyty a závitové tyče. vč. kulových  kohoutů, uzavíracích klapek, kuželových zpětných ventilů</v>
      </c>
      <c r="BB17" s="146"/>
      <c r="BC17" s="146"/>
      <c r="BD17" s="146"/>
      <c r="BE17" s="146"/>
      <c r="BF17" s="146"/>
      <c r="BG17" s="146"/>
      <c r="BH17" s="146"/>
    </row>
    <row r="18" spans="1:60" outlineLevel="3">
      <c r="A18" s="153"/>
      <c r="B18" s="154"/>
      <c r="C18" s="291" t="s">
        <v>2161</v>
      </c>
      <c r="D18" s="292"/>
      <c r="E18" s="292"/>
      <c r="F18" s="292"/>
      <c r="G18" s="292"/>
      <c r="H18" s="157"/>
      <c r="I18" s="157"/>
      <c r="J18" s="157"/>
      <c r="K18" s="157"/>
      <c r="L18" s="157"/>
      <c r="M18" s="157"/>
      <c r="N18" s="156"/>
      <c r="O18" s="156"/>
      <c r="P18" s="156"/>
      <c r="Q18" s="156"/>
      <c r="R18" s="157"/>
      <c r="S18" s="157"/>
      <c r="T18" s="157"/>
      <c r="U18" s="157"/>
      <c r="V18" s="157"/>
      <c r="W18" s="157"/>
      <c r="X18" s="157"/>
      <c r="Y18" s="157"/>
      <c r="Z18" s="146"/>
      <c r="AA18" s="146"/>
      <c r="AB18" s="146"/>
      <c r="AC18" s="146"/>
      <c r="AD18" s="146"/>
      <c r="AE18" s="146"/>
      <c r="AF18" s="146"/>
      <c r="AG18" s="146" t="s">
        <v>278</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1">
      <c r="A19" s="180">
        <v>2</v>
      </c>
      <c r="B19" s="181" t="s">
        <v>2162</v>
      </c>
      <c r="C19" s="189" t="s">
        <v>2163</v>
      </c>
      <c r="D19" s="182" t="s">
        <v>392</v>
      </c>
      <c r="E19" s="183">
        <v>4</v>
      </c>
      <c r="F19" s="184"/>
      <c r="G19" s="185">
        <f t="shared" ref="G19:G42" si="0">ROUND(E19*F19,2)</f>
        <v>0</v>
      </c>
      <c r="H19" s="184"/>
      <c r="I19" s="185">
        <f t="shared" ref="I19:I42" si="1">ROUND(E19*H19,2)</f>
        <v>0</v>
      </c>
      <c r="J19" s="184"/>
      <c r="K19" s="185">
        <f t="shared" ref="K19:K42" si="2">ROUND(E19*J19,2)</f>
        <v>0</v>
      </c>
      <c r="L19" s="185">
        <v>21</v>
      </c>
      <c r="M19" s="185">
        <f t="shared" ref="M19:M42" si="3">G19*(1+L19/100)</f>
        <v>0</v>
      </c>
      <c r="N19" s="183">
        <v>0</v>
      </c>
      <c r="O19" s="183">
        <f t="shared" ref="O19:O42" si="4">ROUND(E19*N19,2)</f>
        <v>0</v>
      </c>
      <c r="P19" s="183">
        <v>0</v>
      </c>
      <c r="Q19" s="183">
        <f t="shared" ref="Q19:Q42" si="5">ROUND(E19*P19,2)</f>
        <v>0</v>
      </c>
      <c r="R19" s="185"/>
      <c r="S19" s="185" t="s">
        <v>481</v>
      </c>
      <c r="T19" s="186" t="s">
        <v>267</v>
      </c>
      <c r="U19" s="157">
        <v>0</v>
      </c>
      <c r="V19" s="157">
        <f t="shared" ref="V19:V42" si="6">ROUND(E19*U19,2)</f>
        <v>0</v>
      </c>
      <c r="W19" s="157"/>
      <c r="X19" s="157" t="s">
        <v>312</v>
      </c>
      <c r="Y19" s="157" t="s">
        <v>269</v>
      </c>
      <c r="Z19" s="146"/>
      <c r="AA19" s="146"/>
      <c r="AB19" s="146"/>
      <c r="AC19" s="146"/>
      <c r="AD19" s="146"/>
      <c r="AE19" s="146"/>
      <c r="AF19" s="146"/>
      <c r="AG19" s="146" t="s">
        <v>1231</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1">
      <c r="A20" s="180">
        <v>3</v>
      </c>
      <c r="B20" s="181" t="s">
        <v>2164</v>
      </c>
      <c r="C20" s="189" t="s">
        <v>2165</v>
      </c>
      <c r="D20" s="182" t="s">
        <v>392</v>
      </c>
      <c r="E20" s="183">
        <v>10</v>
      </c>
      <c r="F20" s="184"/>
      <c r="G20" s="185">
        <f t="shared" si="0"/>
        <v>0</v>
      </c>
      <c r="H20" s="184"/>
      <c r="I20" s="185">
        <f t="shared" si="1"/>
        <v>0</v>
      </c>
      <c r="J20" s="184"/>
      <c r="K20" s="185">
        <f t="shared" si="2"/>
        <v>0</v>
      </c>
      <c r="L20" s="185">
        <v>21</v>
      </c>
      <c r="M20" s="185">
        <f t="shared" si="3"/>
        <v>0</v>
      </c>
      <c r="N20" s="183">
        <v>0</v>
      </c>
      <c r="O20" s="183">
        <f t="shared" si="4"/>
        <v>0</v>
      </c>
      <c r="P20" s="183">
        <v>0</v>
      </c>
      <c r="Q20" s="183">
        <f t="shared" si="5"/>
        <v>0</v>
      </c>
      <c r="R20" s="185"/>
      <c r="S20" s="185" t="s">
        <v>481</v>
      </c>
      <c r="T20" s="186" t="s">
        <v>267</v>
      </c>
      <c r="U20" s="157">
        <v>0</v>
      </c>
      <c r="V20" s="157">
        <f t="shared" si="6"/>
        <v>0</v>
      </c>
      <c r="W20" s="157"/>
      <c r="X20" s="157" t="s">
        <v>312</v>
      </c>
      <c r="Y20" s="157" t="s">
        <v>269</v>
      </c>
      <c r="Z20" s="146"/>
      <c r="AA20" s="146"/>
      <c r="AB20" s="146"/>
      <c r="AC20" s="146"/>
      <c r="AD20" s="146"/>
      <c r="AE20" s="146"/>
      <c r="AF20" s="146"/>
      <c r="AG20" s="146" t="s">
        <v>1231</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1">
      <c r="A21" s="180">
        <v>4</v>
      </c>
      <c r="B21" s="181" t="s">
        <v>2166</v>
      </c>
      <c r="C21" s="189" t="s">
        <v>2167</v>
      </c>
      <c r="D21" s="182" t="s">
        <v>392</v>
      </c>
      <c r="E21" s="183">
        <v>25</v>
      </c>
      <c r="F21" s="184"/>
      <c r="G21" s="185">
        <f t="shared" si="0"/>
        <v>0</v>
      </c>
      <c r="H21" s="184"/>
      <c r="I21" s="185">
        <f t="shared" si="1"/>
        <v>0</v>
      </c>
      <c r="J21" s="184"/>
      <c r="K21" s="185">
        <f t="shared" si="2"/>
        <v>0</v>
      </c>
      <c r="L21" s="185">
        <v>21</v>
      </c>
      <c r="M21" s="185">
        <f t="shared" si="3"/>
        <v>0</v>
      </c>
      <c r="N21" s="183">
        <v>0</v>
      </c>
      <c r="O21" s="183">
        <f t="shared" si="4"/>
        <v>0</v>
      </c>
      <c r="P21" s="183">
        <v>0</v>
      </c>
      <c r="Q21" s="183">
        <f t="shared" si="5"/>
        <v>0</v>
      </c>
      <c r="R21" s="185"/>
      <c r="S21" s="185" t="s">
        <v>481</v>
      </c>
      <c r="T21" s="186" t="s">
        <v>267</v>
      </c>
      <c r="U21" s="157">
        <v>0</v>
      </c>
      <c r="V21" s="157">
        <f t="shared" si="6"/>
        <v>0</v>
      </c>
      <c r="W21" s="157"/>
      <c r="X21" s="157" t="s">
        <v>312</v>
      </c>
      <c r="Y21" s="157" t="s">
        <v>269</v>
      </c>
      <c r="Z21" s="146"/>
      <c r="AA21" s="146"/>
      <c r="AB21" s="146"/>
      <c r="AC21" s="146"/>
      <c r="AD21" s="146"/>
      <c r="AE21" s="146"/>
      <c r="AF21" s="146"/>
      <c r="AG21" s="146" t="s">
        <v>1231</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1">
      <c r="A22" s="180">
        <v>5</v>
      </c>
      <c r="B22" s="181" t="s">
        <v>2168</v>
      </c>
      <c r="C22" s="189" t="s">
        <v>2169</v>
      </c>
      <c r="D22" s="182" t="s">
        <v>392</v>
      </c>
      <c r="E22" s="183">
        <v>10</v>
      </c>
      <c r="F22" s="184"/>
      <c r="G22" s="185">
        <f t="shared" si="0"/>
        <v>0</v>
      </c>
      <c r="H22" s="184"/>
      <c r="I22" s="185">
        <f t="shared" si="1"/>
        <v>0</v>
      </c>
      <c r="J22" s="184"/>
      <c r="K22" s="185">
        <f t="shared" si="2"/>
        <v>0</v>
      </c>
      <c r="L22" s="185">
        <v>21</v>
      </c>
      <c r="M22" s="185">
        <f t="shared" si="3"/>
        <v>0</v>
      </c>
      <c r="N22" s="183">
        <v>0</v>
      </c>
      <c r="O22" s="183">
        <f t="shared" si="4"/>
        <v>0</v>
      </c>
      <c r="P22" s="183">
        <v>0</v>
      </c>
      <c r="Q22" s="183">
        <f t="shared" si="5"/>
        <v>0</v>
      </c>
      <c r="R22" s="185"/>
      <c r="S22" s="185" t="s">
        <v>481</v>
      </c>
      <c r="T22" s="186" t="s">
        <v>267</v>
      </c>
      <c r="U22" s="157">
        <v>0</v>
      </c>
      <c r="V22" s="157">
        <f t="shared" si="6"/>
        <v>0</v>
      </c>
      <c r="W22" s="157"/>
      <c r="X22" s="157" t="s">
        <v>312</v>
      </c>
      <c r="Y22" s="157" t="s">
        <v>269</v>
      </c>
      <c r="Z22" s="146"/>
      <c r="AA22" s="146"/>
      <c r="AB22" s="146"/>
      <c r="AC22" s="146"/>
      <c r="AD22" s="146"/>
      <c r="AE22" s="146"/>
      <c r="AF22" s="146"/>
      <c r="AG22" s="146" t="s">
        <v>1231</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1">
      <c r="A23" s="180">
        <v>6</v>
      </c>
      <c r="B23" s="181" t="s">
        <v>2170</v>
      </c>
      <c r="C23" s="189" t="s">
        <v>2171</v>
      </c>
      <c r="D23" s="182" t="s">
        <v>392</v>
      </c>
      <c r="E23" s="183">
        <v>275</v>
      </c>
      <c r="F23" s="184"/>
      <c r="G23" s="185">
        <f t="shared" si="0"/>
        <v>0</v>
      </c>
      <c r="H23" s="184"/>
      <c r="I23" s="185">
        <f t="shared" si="1"/>
        <v>0</v>
      </c>
      <c r="J23" s="184"/>
      <c r="K23" s="185">
        <f t="shared" si="2"/>
        <v>0</v>
      </c>
      <c r="L23" s="185">
        <v>21</v>
      </c>
      <c r="M23" s="185">
        <f t="shared" si="3"/>
        <v>0</v>
      </c>
      <c r="N23" s="183">
        <v>0</v>
      </c>
      <c r="O23" s="183">
        <f t="shared" si="4"/>
        <v>0</v>
      </c>
      <c r="P23" s="183">
        <v>0</v>
      </c>
      <c r="Q23" s="183">
        <f t="shared" si="5"/>
        <v>0</v>
      </c>
      <c r="R23" s="185"/>
      <c r="S23" s="185" t="s">
        <v>481</v>
      </c>
      <c r="T23" s="186" t="s">
        <v>267</v>
      </c>
      <c r="U23" s="157">
        <v>0</v>
      </c>
      <c r="V23" s="157">
        <f t="shared" si="6"/>
        <v>0</v>
      </c>
      <c r="W23" s="157"/>
      <c r="X23" s="157" t="s">
        <v>312</v>
      </c>
      <c r="Y23" s="157" t="s">
        <v>269</v>
      </c>
      <c r="Z23" s="146"/>
      <c r="AA23" s="146"/>
      <c r="AB23" s="146"/>
      <c r="AC23" s="146"/>
      <c r="AD23" s="146"/>
      <c r="AE23" s="146"/>
      <c r="AF23" s="146"/>
      <c r="AG23" s="146" t="s">
        <v>1231</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80">
        <v>7</v>
      </c>
      <c r="B24" s="181" t="s">
        <v>2172</v>
      </c>
      <c r="C24" s="189" t="s">
        <v>2173</v>
      </c>
      <c r="D24" s="182" t="s">
        <v>392</v>
      </c>
      <c r="E24" s="183">
        <v>50</v>
      </c>
      <c r="F24" s="184"/>
      <c r="G24" s="185">
        <f t="shared" si="0"/>
        <v>0</v>
      </c>
      <c r="H24" s="184"/>
      <c r="I24" s="185">
        <f t="shared" si="1"/>
        <v>0</v>
      </c>
      <c r="J24" s="184"/>
      <c r="K24" s="185">
        <f t="shared" si="2"/>
        <v>0</v>
      </c>
      <c r="L24" s="185">
        <v>21</v>
      </c>
      <c r="M24" s="185">
        <f t="shared" si="3"/>
        <v>0</v>
      </c>
      <c r="N24" s="183">
        <v>0</v>
      </c>
      <c r="O24" s="183">
        <f t="shared" si="4"/>
        <v>0</v>
      </c>
      <c r="P24" s="183">
        <v>0</v>
      </c>
      <c r="Q24" s="183">
        <f t="shared" si="5"/>
        <v>0</v>
      </c>
      <c r="R24" s="185"/>
      <c r="S24" s="185" t="s">
        <v>481</v>
      </c>
      <c r="T24" s="186" t="s">
        <v>267</v>
      </c>
      <c r="U24" s="157">
        <v>0</v>
      </c>
      <c r="V24" s="157">
        <f t="shared" si="6"/>
        <v>0</v>
      </c>
      <c r="W24" s="157"/>
      <c r="X24" s="157" t="s">
        <v>312</v>
      </c>
      <c r="Y24" s="157" t="s">
        <v>269</v>
      </c>
      <c r="Z24" s="146"/>
      <c r="AA24" s="146"/>
      <c r="AB24" s="146"/>
      <c r="AC24" s="146"/>
      <c r="AD24" s="146"/>
      <c r="AE24" s="146"/>
      <c r="AF24" s="146"/>
      <c r="AG24" s="146" t="s">
        <v>1231</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1">
      <c r="A25" s="180">
        <v>8</v>
      </c>
      <c r="B25" s="181" t="s">
        <v>2174</v>
      </c>
      <c r="C25" s="189" t="s">
        <v>2175</v>
      </c>
      <c r="D25" s="182" t="s">
        <v>392</v>
      </c>
      <c r="E25" s="183">
        <v>10</v>
      </c>
      <c r="F25" s="184"/>
      <c r="G25" s="185">
        <f t="shared" si="0"/>
        <v>0</v>
      </c>
      <c r="H25" s="184"/>
      <c r="I25" s="185">
        <f t="shared" si="1"/>
        <v>0</v>
      </c>
      <c r="J25" s="184"/>
      <c r="K25" s="185">
        <f t="shared" si="2"/>
        <v>0</v>
      </c>
      <c r="L25" s="185">
        <v>21</v>
      </c>
      <c r="M25" s="185">
        <f t="shared" si="3"/>
        <v>0</v>
      </c>
      <c r="N25" s="183">
        <v>0</v>
      </c>
      <c r="O25" s="183">
        <f t="shared" si="4"/>
        <v>0</v>
      </c>
      <c r="P25" s="183">
        <v>0</v>
      </c>
      <c r="Q25" s="183">
        <f t="shared" si="5"/>
        <v>0</v>
      </c>
      <c r="R25" s="185"/>
      <c r="S25" s="185" t="s">
        <v>481</v>
      </c>
      <c r="T25" s="186" t="s">
        <v>267</v>
      </c>
      <c r="U25" s="157">
        <v>0</v>
      </c>
      <c r="V25" s="157">
        <f t="shared" si="6"/>
        <v>0</v>
      </c>
      <c r="W25" s="157"/>
      <c r="X25" s="157" t="s">
        <v>312</v>
      </c>
      <c r="Y25" s="157" t="s">
        <v>269</v>
      </c>
      <c r="Z25" s="146"/>
      <c r="AA25" s="146"/>
      <c r="AB25" s="146"/>
      <c r="AC25" s="146"/>
      <c r="AD25" s="146"/>
      <c r="AE25" s="146"/>
      <c r="AF25" s="146"/>
      <c r="AG25" s="146" t="s">
        <v>1231</v>
      </c>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outlineLevel="1">
      <c r="A26" s="180">
        <v>9</v>
      </c>
      <c r="B26" s="181" t="s">
        <v>2176</v>
      </c>
      <c r="C26" s="189" t="s">
        <v>2177</v>
      </c>
      <c r="D26" s="182" t="s">
        <v>392</v>
      </c>
      <c r="E26" s="183">
        <v>75</v>
      </c>
      <c r="F26" s="184"/>
      <c r="G26" s="185">
        <f t="shared" si="0"/>
        <v>0</v>
      </c>
      <c r="H26" s="184"/>
      <c r="I26" s="185">
        <f t="shared" si="1"/>
        <v>0</v>
      </c>
      <c r="J26" s="184"/>
      <c r="K26" s="185">
        <f t="shared" si="2"/>
        <v>0</v>
      </c>
      <c r="L26" s="185">
        <v>21</v>
      </c>
      <c r="M26" s="185">
        <f t="shared" si="3"/>
        <v>0</v>
      </c>
      <c r="N26" s="183">
        <v>0</v>
      </c>
      <c r="O26" s="183">
        <f t="shared" si="4"/>
        <v>0</v>
      </c>
      <c r="P26" s="183">
        <v>0</v>
      </c>
      <c r="Q26" s="183">
        <f t="shared" si="5"/>
        <v>0</v>
      </c>
      <c r="R26" s="185"/>
      <c r="S26" s="185" t="s">
        <v>481</v>
      </c>
      <c r="T26" s="186" t="s">
        <v>267</v>
      </c>
      <c r="U26" s="157">
        <v>0</v>
      </c>
      <c r="V26" s="157">
        <f t="shared" si="6"/>
        <v>0</v>
      </c>
      <c r="W26" s="157"/>
      <c r="X26" s="157" t="s">
        <v>312</v>
      </c>
      <c r="Y26" s="157" t="s">
        <v>269</v>
      </c>
      <c r="Z26" s="146"/>
      <c r="AA26" s="146"/>
      <c r="AB26" s="146"/>
      <c r="AC26" s="146"/>
      <c r="AD26" s="146"/>
      <c r="AE26" s="146"/>
      <c r="AF26" s="146"/>
      <c r="AG26" s="146" t="s">
        <v>1231</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outlineLevel="1">
      <c r="A27" s="180">
        <v>10</v>
      </c>
      <c r="B27" s="181" t="s">
        <v>2178</v>
      </c>
      <c r="C27" s="189" t="s">
        <v>2179</v>
      </c>
      <c r="D27" s="182" t="s">
        <v>392</v>
      </c>
      <c r="E27" s="183">
        <v>20</v>
      </c>
      <c r="F27" s="184"/>
      <c r="G27" s="185">
        <f t="shared" si="0"/>
        <v>0</v>
      </c>
      <c r="H27" s="184"/>
      <c r="I27" s="185">
        <f t="shared" si="1"/>
        <v>0</v>
      </c>
      <c r="J27" s="184"/>
      <c r="K27" s="185">
        <f t="shared" si="2"/>
        <v>0</v>
      </c>
      <c r="L27" s="185">
        <v>21</v>
      </c>
      <c r="M27" s="185">
        <f t="shared" si="3"/>
        <v>0</v>
      </c>
      <c r="N27" s="183">
        <v>0</v>
      </c>
      <c r="O27" s="183">
        <f t="shared" si="4"/>
        <v>0</v>
      </c>
      <c r="P27" s="183">
        <v>0</v>
      </c>
      <c r="Q27" s="183">
        <f t="shared" si="5"/>
        <v>0</v>
      </c>
      <c r="R27" s="185"/>
      <c r="S27" s="185" t="s">
        <v>481</v>
      </c>
      <c r="T27" s="186" t="s">
        <v>267</v>
      </c>
      <c r="U27" s="157">
        <v>0</v>
      </c>
      <c r="V27" s="157">
        <f t="shared" si="6"/>
        <v>0</v>
      </c>
      <c r="W27" s="157"/>
      <c r="X27" s="157" t="s">
        <v>312</v>
      </c>
      <c r="Y27" s="157" t="s">
        <v>269</v>
      </c>
      <c r="Z27" s="146"/>
      <c r="AA27" s="146"/>
      <c r="AB27" s="146"/>
      <c r="AC27" s="146"/>
      <c r="AD27" s="146"/>
      <c r="AE27" s="146"/>
      <c r="AF27" s="146"/>
      <c r="AG27" s="146" t="s">
        <v>1231</v>
      </c>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outlineLevel="1">
      <c r="A28" s="180">
        <v>11</v>
      </c>
      <c r="B28" s="181" t="s">
        <v>2180</v>
      </c>
      <c r="C28" s="189" t="s">
        <v>2181</v>
      </c>
      <c r="D28" s="182" t="s">
        <v>392</v>
      </c>
      <c r="E28" s="183">
        <v>2</v>
      </c>
      <c r="F28" s="184"/>
      <c r="G28" s="185">
        <f t="shared" si="0"/>
        <v>0</v>
      </c>
      <c r="H28" s="184"/>
      <c r="I28" s="185">
        <f t="shared" si="1"/>
        <v>0</v>
      </c>
      <c r="J28" s="184"/>
      <c r="K28" s="185">
        <f t="shared" si="2"/>
        <v>0</v>
      </c>
      <c r="L28" s="185">
        <v>21</v>
      </c>
      <c r="M28" s="185">
        <f t="shared" si="3"/>
        <v>0</v>
      </c>
      <c r="N28" s="183">
        <v>0</v>
      </c>
      <c r="O28" s="183">
        <f t="shared" si="4"/>
        <v>0</v>
      </c>
      <c r="P28" s="183">
        <v>0</v>
      </c>
      <c r="Q28" s="183">
        <f t="shared" si="5"/>
        <v>0</v>
      </c>
      <c r="R28" s="185"/>
      <c r="S28" s="185" t="s">
        <v>481</v>
      </c>
      <c r="T28" s="186" t="s">
        <v>267</v>
      </c>
      <c r="U28" s="157">
        <v>0</v>
      </c>
      <c r="V28" s="157">
        <f t="shared" si="6"/>
        <v>0</v>
      </c>
      <c r="W28" s="157"/>
      <c r="X28" s="157" t="s">
        <v>312</v>
      </c>
      <c r="Y28" s="157" t="s">
        <v>269</v>
      </c>
      <c r="Z28" s="146"/>
      <c r="AA28" s="146"/>
      <c r="AB28" s="146"/>
      <c r="AC28" s="146"/>
      <c r="AD28" s="146"/>
      <c r="AE28" s="146"/>
      <c r="AF28" s="146"/>
      <c r="AG28" s="146" t="s">
        <v>1231</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outlineLevel="1">
      <c r="A29" s="180">
        <v>12</v>
      </c>
      <c r="B29" s="181" t="s">
        <v>2182</v>
      </c>
      <c r="C29" s="189" t="s">
        <v>2183</v>
      </c>
      <c r="D29" s="182" t="s">
        <v>392</v>
      </c>
      <c r="E29" s="183">
        <v>95</v>
      </c>
      <c r="F29" s="184"/>
      <c r="G29" s="185">
        <f t="shared" si="0"/>
        <v>0</v>
      </c>
      <c r="H29" s="184"/>
      <c r="I29" s="185">
        <f t="shared" si="1"/>
        <v>0</v>
      </c>
      <c r="J29" s="184"/>
      <c r="K29" s="185">
        <f t="shared" si="2"/>
        <v>0</v>
      </c>
      <c r="L29" s="185">
        <v>21</v>
      </c>
      <c r="M29" s="185">
        <f t="shared" si="3"/>
        <v>0</v>
      </c>
      <c r="N29" s="183">
        <v>0</v>
      </c>
      <c r="O29" s="183">
        <f t="shared" si="4"/>
        <v>0</v>
      </c>
      <c r="P29" s="183">
        <v>0</v>
      </c>
      <c r="Q29" s="183">
        <f t="shared" si="5"/>
        <v>0</v>
      </c>
      <c r="R29" s="185"/>
      <c r="S29" s="185" t="s">
        <v>481</v>
      </c>
      <c r="T29" s="186" t="s">
        <v>267</v>
      </c>
      <c r="U29" s="157">
        <v>0</v>
      </c>
      <c r="V29" s="157">
        <f t="shared" si="6"/>
        <v>0</v>
      </c>
      <c r="W29" s="157"/>
      <c r="X29" s="157" t="s">
        <v>312</v>
      </c>
      <c r="Y29" s="157" t="s">
        <v>269</v>
      </c>
      <c r="Z29" s="146"/>
      <c r="AA29" s="146"/>
      <c r="AB29" s="146"/>
      <c r="AC29" s="146"/>
      <c r="AD29" s="146"/>
      <c r="AE29" s="146"/>
      <c r="AF29" s="146"/>
      <c r="AG29" s="146" t="s">
        <v>1231</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1">
      <c r="A30" s="180">
        <v>13</v>
      </c>
      <c r="B30" s="181" t="s">
        <v>2184</v>
      </c>
      <c r="C30" s="189" t="s">
        <v>2185</v>
      </c>
      <c r="D30" s="182" t="s">
        <v>392</v>
      </c>
      <c r="E30" s="183">
        <v>175</v>
      </c>
      <c r="F30" s="184"/>
      <c r="G30" s="185">
        <f t="shared" si="0"/>
        <v>0</v>
      </c>
      <c r="H30" s="184"/>
      <c r="I30" s="185">
        <f t="shared" si="1"/>
        <v>0</v>
      </c>
      <c r="J30" s="184"/>
      <c r="K30" s="185">
        <f t="shared" si="2"/>
        <v>0</v>
      </c>
      <c r="L30" s="185">
        <v>21</v>
      </c>
      <c r="M30" s="185">
        <f t="shared" si="3"/>
        <v>0</v>
      </c>
      <c r="N30" s="183">
        <v>0</v>
      </c>
      <c r="O30" s="183">
        <f t="shared" si="4"/>
        <v>0</v>
      </c>
      <c r="P30" s="183">
        <v>0</v>
      </c>
      <c r="Q30" s="183">
        <f t="shared" si="5"/>
        <v>0</v>
      </c>
      <c r="R30" s="185"/>
      <c r="S30" s="185" t="s">
        <v>481</v>
      </c>
      <c r="T30" s="186" t="s">
        <v>267</v>
      </c>
      <c r="U30" s="157">
        <v>0</v>
      </c>
      <c r="V30" s="157">
        <f t="shared" si="6"/>
        <v>0</v>
      </c>
      <c r="W30" s="157"/>
      <c r="X30" s="157" t="s">
        <v>312</v>
      </c>
      <c r="Y30" s="157" t="s">
        <v>269</v>
      </c>
      <c r="Z30" s="146"/>
      <c r="AA30" s="146"/>
      <c r="AB30" s="146"/>
      <c r="AC30" s="146"/>
      <c r="AD30" s="146"/>
      <c r="AE30" s="146"/>
      <c r="AF30" s="146"/>
      <c r="AG30" s="146" t="s">
        <v>1231</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outlineLevel="1">
      <c r="A31" s="180">
        <v>14</v>
      </c>
      <c r="B31" s="181" t="s">
        <v>2186</v>
      </c>
      <c r="C31" s="189" t="s">
        <v>2187</v>
      </c>
      <c r="D31" s="182" t="s">
        <v>392</v>
      </c>
      <c r="E31" s="183">
        <v>5</v>
      </c>
      <c r="F31" s="184"/>
      <c r="G31" s="185">
        <f t="shared" si="0"/>
        <v>0</v>
      </c>
      <c r="H31" s="184"/>
      <c r="I31" s="185">
        <f t="shared" si="1"/>
        <v>0</v>
      </c>
      <c r="J31" s="184"/>
      <c r="K31" s="185">
        <f t="shared" si="2"/>
        <v>0</v>
      </c>
      <c r="L31" s="185">
        <v>21</v>
      </c>
      <c r="M31" s="185">
        <f t="shared" si="3"/>
        <v>0</v>
      </c>
      <c r="N31" s="183">
        <v>0</v>
      </c>
      <c r="O31" s="183">
        <f t="shared" si="4"/>
        <v>0</v>
      </c>
      <c r="P31" s="183">
        <v>0</v>
      </c>
      <c r="Q31" s="183">
        <f t="shared" si="5"/>
        <v>0</v>
      </c>
      <c r="R31" s="185"/>
      <c r="S31" s="185" t="s">
        <v>481</v>
      </c>
      <c r="T31" s="186" t="s">
        <v>267</v>
      </c>
      <c r="U31" s="157">
        <v>0</v>
      </c>
      <c r="V31" s="157">
        <f t="shared" si="6"/>
        <v>0</v>
      </c>
      <c r="W31" s="157"/>
      <c r="X31" s="157" t="s">
        <v>312</v>
      </c>
      <c r="Y31" s="157" t="s">
        <v>269</v>
      </c>
      <c r="Z31" s="146"/>
      <c r="AA31" s="146"/>
      <c r="AB31" s="146"/>
      <c r="AC31" s="146"/>
      <c r="AD31" s="146"/>
      <c r="AE31" s="146"/>
      <c r="AF31" s="146"/>
      <c r="AG31" s="146" t="s">
        <v>1231</v>
      </c>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1">
      <c r="A32" s="180">
        <v>15</v>
      </c>
      <c r="B32" s="181" t="s">
        <v>2188</v>
      </c>
      <c r="C32" s="189" t="s">
        <v>2189</v>
      </c>
      <c r="D32" s="182" t="s">
        <v>392</v>
      </c>
      <c r="E32" s="183">
        <v>15</v>
      </c>
      <c r="F32" s="184"/>
      <c r="G32" s="185">
        <f t="shared" si="0"/>
        <v>0</v>
      </c>
      <c r="H32" s="184"/>
      <c r="I32" s="185">
        <f t="shared" si="1"/>
        <v>0</v>
      </c>
      <c r="J32" s="184"/>
      <c r="K32" s="185">
        <f t="shared" si="2"/>
        <v>0</v>
      </c>
      <c r="L32" s="185">
        <v>21</v>
      </c>
      <c r="M32" s="185">
        <f t="shared" si="3"/>
        <v>0</v>
      </c>
      <c r="N32" s="183">
        <v>0</v>
      </c>
      <c r="O32" s="183">
        <f t="shared" si="4"/>
        <v>0</v>
      </c>
      <c r="P32" s="183">
        <v>0</v>
      </c>
      <c r="Q32" s="183">
        <f t="shared" si="5"/>
        <v>0</v>
      </c>
      <c r="R32" s="185"/>
      <c r="S32" s="185" t="s">
        <v>481</v>
      </c>
      <c r="T32" s="186" t="s">
        <v>267</v>
      </c>
      <c r="U32" s="157">
        <v>0</v>
      </c>
      <c r="V32" s="157">
        <f t="shared" si="6"/>
        <v>0</v>
      </c>
      <c r="W32" s="157"/>
      <c r="X32" s="157" t="s">
        <v>312</v>
      </c>
      <c r="Y32" s="157" t="s">
        <v>269</v>
      </c>
      <c r="Z32" s="146"/>
      <c r="AA32" s="146"/>
      <c r="AB32" s="146"/>
      <c r="AC32" s="146"/>
      <c r="AD32" s="146"/>
      <c r="AE32" s="146"/>
      <c r="AF32" s="146"/>
      <c r="AG32" s="146" t="s">
        <v>1231</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1">
      <c r="A33" s="180">
        <v>16</v>
      </c>
      <c r="B33" s="181" t="s">
        <v>2190</v>
      </c>
      <c r="C33" s="189" t="s">
        <v>2191</v>
      </c>
      <c r="D33" s="182" t="s">
        <v>392</v>
      </c>
      <c r="E33" s="183">
        <v>5</v>
      </c>
      <c r="F33" s="184"/>
      <c r="G33" s="185">
        <f t="shared" si="0"/>
        <v>0</v>
      </c>
      <c r="H33" s="184"/>
      <c r="I33" s="185">
        <f t="shared" si="1"/>
        <v>0</v>
      </c>
      <c r="J33" s="184"/>
      <c r="K33" s="185">
        <f t="shared" si="2"/>
        <v>0</v>
      </c>
      <c r="L33" s="185">
        <v>21</v>
      </c>
      <c r="M33" s="185">
        <f t="shared" si="3"/>
        <v>0</v>
      </c>
      <c r="N33" s="183">
        <v>0</v>
      </c>
      <c r="O33" s="183">
        <f t="shared" si="4"/>
        <v>0</v>
      </c>
      <c r="P33" s="183">
        <v>0</v>
      </c>
      <c r="Q33" s="183">
        <f t="shared" si="5"/>
        <v>0</v>
      </c>
      <c r="R33" s="185"/>
      <c r="S33" s="185" t="s">
        <v>481</v>
      </c>
      <c r="T33" s="186" t="s">
        <v>267</v>
      </c>
      <c r="U33" s="157">
        <v>0</v>
      </c>
      <c r="V33" s="157">
        <f t="shared" si="6"/>
        <v>0</v>
      </c>
      <c r="W33" s="157"/>
      <c r="X33" s="157" t="s">
        <v>312</v>
      </c>
      <c r="Y33" s="157" t="s">
        <v>269</v>
      </c>
      <c r="Z33" s="146"/>
      <c r="AA33" s="146"/>
      <c r="AB33" s="146"/>
      <c r="AC33" s="146"/>
      <c r="AD33" s="146"/>
      <c r="AE33" s="146"/>
      <c r="AF33" s="146"/>
      <c r="AG33" s="146" t="s">
        <v>1231</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1">
      <c r="A34" s="180">
        <v>17</v>
      </c>
      <c r="B34" s="181" t="s">
        <v>2192</v>
      </c>
      <c r="C34" s="189" t="s">
        <v>2193</v>
      </c>
      <c r="D34" s="182" t="s">
        <v>392</v>
      </c>
      <c r="E34" s="183">
        <v>3</v>
      </c>
      <c r="F34" s="184"/>
      <c r="G34" s="185">
        <f t="shared" si="0"/>
        <v>0</v>
      </c>
      <c r="H34" s="184"/>
      <c r="I34" s="185">
        <f t="shared" si="1"/>
        <v>0</v>
      </c>
      <c r="J34" s="184"/>
      <c r="K34" s="185">
        <f t="shared" si="2"/>
        <v>0</v>
      </c>
      <c r="L34" s="185">
        <v>21</v>
      </c>
      <c r="M34" s="185">
        <f t="shared" si="3"/>
        <v>0</v>
      </c>
      <c r="N34" s="183">
        <v>0</v>
      </c>
      <c r="O34" s="183">
        <f t="shared" si="4"/>
        <v>0</v>
      </c>
      <c r="P34" s="183">
        <v>0</v>
      </c>
      <c r="Q34" s="183">
        <f t="shared" si="5"/>
        <v>0</v>
      </c>
      <c r="R34" s="185"/>
      <c r="S34" s="185" t="s">
        <v>481</v>
      </c>
      <c r="T34" s="186" t="s">
        <v>267</v>
      </c>
      <c r="U34" s="157">
        <v>0</v>
      </c>
      <c r="V34" s="157">
        <f t="shared" si="6"/>
        <v>0</v>
      </c>
      <c r="W34" s="157"/>
      <c r="X34" s="157" t="s">
        <v>380</v>
      </c>
      <c r="Y34" s="157" t="s">
        <v>269</v>
      </c>
      <c r="Z34" s="146"/>
      <c r="AA34" s="146"/>
      <c r="AB34" s="146"/>
      <c r="AC34" s="146"/>
      <c r="AD34" s="146"/>
      <c r="AE34" s="146"/>
      <c r="AF34" s="146"/>
      <c r="AG34" s="146" t="s">
        <v>1222</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1">
      <c r="A35" s="180">
        <v>18</v>
      </c>
      <c r="B35" s="181" t="s">
        <v>2194</v>
      </c>
      <c r="C35" s="189" t="s">
        <v>2195</v>
      </c>
      <c r="D35" s="182" t="s">
        <v>392</v>
      </c>
      <c r="E35" s="183">
        <v>1</v>
      </c>
      <c r="F35" s="184"/>
      <c r="G35" s="185">
        <f t="shared" si="0"/>
        <v>0</v>
      </c>
      <c r="H35" s="184"/>
      <c r="I35" s="185">
        <f t="shared" si="1"/>
        <v>0</v>
      </c>
      <c r="J35" s="184"/>
      <c r="K35" s="185">
        <f t="shared" si="2"/>
        <v>0</v>
      </c>
      <c r="L35" s="185">
        <v>21</v>
      </c>
      <c r="M35" s="185">
        <f t="shared" si="3"/>
        <v>0</v>
      </c>
      <c r="N35" s="183">
        <v>0</v>
      </c>
      <c r="O35" s="183">
        <f t="shared" si="4"/>
        <v>0</v>
      </c>
      <c r="P35" s="183">
        <v>0</v>
      </c>
      <c r="Q35" s="183">
        <f t="shared" si="5"/>
        <v>0</v>
      </c>
      <c r="R35" s="185"/>
      <c r="S35" s="185" t="s">
        <v>481</v>
      </c>
      <c r="T35" s="186" t="s">
        <v>267</v>
      </c>
      <c r="U35" s="157">
        <v>0</v>
      </c>
      <c r="V35" s="157">
        <f t="shared" si="6"/>
        <v>0</v>
      </c>
      <c r="W35" s="157"/>
      <c r="X35" s="157" t="s">
        <v>312</v>
      </c>
      <c r="Y35" s="157" t="s">
        <v>269</v>
      </c>
      <c r="Z35" s="146"/>
      <c r="AA35" s="146"/>
      <c r="AB35" s="146"/>
      <c r="AC35" s="146"/>
      <c r="AD35" s="146"/>
      <c r="AE35" s="146"/>
      <c r="AF35" s="146"/>
      <c r="AG35" s="146" t="s">
        <v>1231</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1">
      <c r="A36" s="180">
        <v>19</v>
      </c>
      <c r="B36" s="181" t="s">
        <v>2196</v>
      </c>
      <c r="C36" s="189" t="s">
        <v>2197</v>
      </c>
      <c r="D36" s="182" t="s">
        <v>392</v>
      </c>
      <c r="E36" s="183">
        <v>10</v>
      </c>
      <c r="F36" s="184"/>
      <c r="G36" s="185">
        <f t="shared" si="0"/>
        <v>0</v>
      </c>
      <c r="H36" s="184"/>
      <c r="I36" s="185">
        <f t="shared" si="1"/>
        <v>0</v>
      </c>
      <c r="J36" s="184"/>
      <c r="K36" s="185">
        <f t="shared" si="2"/>
        <v>0</v>
      </c>
      <c r="L36" s="185">
        <v>21</v>
      </c>
      <c r="M36" s="185">
        <f t="shared" si="3"/>
        <v>0</v>
      </c>
      <c r="N36" s="183">
        <v>0</v>
      </c>
      <c r="O36" s="183">
        <f t="shared" si="4"/>
        <v>0</v>
      </c>
      <c r="P36" s="183">
        <v>0</v>
      </c>
      <c r="Q36" s="183">
        <f t="shared" si="5"/>
        <v>0</v>
      </c>
      <c r="R36" s="185"/>
      <c r="S36" s="185" t="s">
        <v>481</v>
      </c>
      <c r="T36" s="186" t="s">
        <v>267</v>
      </c>
      <c r="U36" s="157">
        <v>0</v>
      </c>
      <c r="V36" s="157">
        <f t="shared" si="6"/>
        <v>0</v>
      </c>
      <c r="W36" s="157"/>
      <c r="X36" s="157" t="s">
        <v>312</v>
      </c>
      <c r="Y36" s="157" t="s">
        <v>269</v>
      </c>
      <c r="Z36" s="146"/>
      <c r="AA36" s="146"/>
      <c r="AB36" s="146"/>
      <c r="AC36" s="146"/>
      <c r="AD36" s="146"/>
      <c r="AE36" s="146"/>
      <c r="AF36" s="146"/>
      <c r="AG36" s="146" t="s">
        <v>1231</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1">
      <c r="A37" s="180">
        <v>20</v>
      </c>
      <c r="B37" s="181" t="s">
        <v>2198</v>
      </c>
      <c r="C37" s="189" t="s">
        <v>2199</v>
      </c>
      <c r="D37" s="182" t="s">
        <v>392</v>
      </c>
      <c r="E37" s="183">
        <v>125</v>
      </c>
      <c r="F37" s="184"/>
      <c r="G37" s="185">
        <f t="shared" si="0"/>
        <v>0</v>
      </c>
      <c r="H37" s="184"/>
      <c r="I37" s="185">
        <f t="shared" si="1"/>
        <v>0</v>
      </c>
      <c r="J37" s="184"/>
      <c r="K37" s="185">
        <f t="shared" si="2"/>
        <v>0</v>
      </c>
      <c r="L37" s="185">
        <v>21</v>
      </c>
      <c r="M37" s="185">
        <f t="shared" si="3"/>
        <v>0</v>
      </c>
      <c r="N37" s="183">
        <v>0</v>
      </c>
      <c r="O37" s="183">
        <f t="shared" si="4"/>
        <v>0</v>
      </c>
      <c r="P37" s="183">
        <v>0</v>
      </c>
      <c r="Q37" s="183">
        <f t="shared" si="5"/>
        <v>0</v>
      </c>
      <c r="R37" s="185"/>
      <c r="S37" s="185" t="s">
        <v>481</v>
      </c>
      <c r="T37" s="186" t="s">
        <v>267</v>
      </c>
      <c r="U37" s="157">
        <v>0</v>
      </c>
      <c r="V37" s="157">
        <f t="shared" si="6"/>
        <v>0</v>
      </c>
      <c r="W37" s="157"/>
      <c r="X37" s="157" t="s">
        <v>312</v>
      </c>
      <c r="Y37" s="157" t="s">
        <v>269</v>
      </c>
      <c r="Z37" s="146"/>
      <c r="AA37" s="146"/>
      <c r="AB37" s="146"/>
      <c r="AC37" s="146"/>
      <c r="AD37" s="146"/>
      <c r="AE37" s="146"/>
      <c r="AF37" s="146"/>
      <c r="AG37" s="146" t="s">
        <v>1231</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1">
      <c r="A38" s="180">
        <v>21</v>
      </c>
      <c r="B38" s="181" t="s">
        <v>2200</v>
      </c>
      <c r="C38" s="189" t="s">
        <v>2201</v>
      </c>
      <c r="D38" s="182" t="s">
        <v>392</v>
      </c>
      <c r="E38" s="183">
        <v>115</v>
      </c>
      <c r="F38" s="184"/>
      <c r="G38" s="185">
        <f t="shared" si="0"/>
        <v>0</v>
      </c>
      <c r="H38" s="184"/>
      <c r="I38" s="185">
        <f t="shared" si="1"/>
        <v>0</v>
      </c>
      <c r="J38" s="184"/>
      <c r="K38" s="185">
        <f t="shared" si="2"/>
        <v>0</v>
      </c>
      <c r="L38" s="185">
        <v>21</v>
      </c>
      <c r="M38" s="185">
        <f t="shared" si="3"/>
        <v>0</v>
      </c>
      <c r="N38" s="183">
        <v>0</v>
      </c>
      <c r="O38" s="183">
        <f t="shared" si="4"/>
        <v>0</v>
      </c>
      <c r="P38" s="183">
        <v>0</v>
      </c>
      <c r="Q38" s="183">
        <f t="shared" si="5"/>
        <v>0</v>
      </c>
      <c r="R38" s="185"/>
      <c r="S38" s="185" t="s">
        <v>481</v>
      </c>
      <c r="T38" s="186" t="s">
        <v>267</v>
      </c>
      <c r="U38" s="157">
        <v>0</v>
      </c>
      <c r="V38" s="157">
        <f t="shared" si="6"/>
        <v>0</v>
      </c>
      <c r="W38" s="157"/>
      <c r="X38" s="157" t="s">
        <v>312</v>
      </c>
      <c r="Y38" s="157" t="s">
        <v>269</v>
      </c>
      <c r="Z38" s="146"/>
      <c r="AA38" s="146"/>
      <c r="AB38" s="146"/>
      <c r="AC38" s="146"/>
      <c r="AD38" s="146"/>
      <c r="AE38" s="146"/>
      <c r="AF38" s="146"/>
      <c r="AG38" s="146" t="s">
        <v>1231</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1">
      <c r="A39" s="180">
        <v>22</v>
      </c>
      <c r="B39" s="181" t="s">
        <v>2202</v>
      </c>
      <c r="C39" s="189" t="s">
        <v>2203</v>
      </c>
      <c r="D39" s="182" t="s">
        <v>392</v>
      </c>
      <c r="E39" s="183">
        <v>305</v>
      </c>
      <c r="F39" s="184"/>
      <c r="G39" s="185">
        <f t="shared" si="0"/>
        <v>0</v>
      </c>
      <c r="H39" s="184"/>
      <c r="I39" s="185">
        <f t="shared" si="1"/>
        <v>0</v>
      </c>
      <c r="J39" s="184"/>
      <c r="K39" s="185">
        <f t="shared" si="2"/>
        <v>0</v>
      </c>
      <c r="L39" s="185">
        <v>21</v>
      </c>
      <c r="M39" s="185">
        <f t="shared" si="3"/>
        <v>0</v>
      </c>
      <c r="N39" s="183">
        <v>0</v>
      </c>
      <c r="O39" s="183">
        <f t="shared" si="4"/>
        <v>0</v>
      </c>
      <c r="P39" s="183">
        <v>0</v>
      </c>
      <c r="Q39" s="183">
        <f t="shared" si="5"/>
        <v>0</v>
      </c>
      <c r="R39" s="185"/>
      <c r="S39" s="185" t="s">
        <v>481</v>
      </c>
      <c r="T39" s="186" t="s">
        <v>267</v>
      </c>
      <c r="U39" s="157">
        <v>0</v>
      </c>
      <c r="V39" s="157">
        <f t="shared" si="6"/>
        <v>0</v>
      </c>
      <c r="W39" s="157"/>
      <c r="X39" s="157" t="s">
        <v>312</v>
      </c>
      <c r="Y39" s="157" t="s">
        <v>269</v>
      </c>
      <c r="Z39" s="146"/>
      <c r="AA39" s="146"/>
      <c r="AB39" s="146"/>
      <c r="AC39" s="146"/>
      <c r="AD39" s="146"/>
      <c r="AE39" s="146"/>
      <c r="AF39" s="146"/>
      <c r="AG39" s="146" t="s">
        <v>1231</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1">
      <c r="A40" s="180">
        <v>23</v>
      </c>
      <c r="B40" s="181" t="s">
        <v>2204</v>
      </c>
      <c r="C40" s="189" t="s">
        <v>2205</v>
      </c>
      <c r="D40" s="182" t="s">
        <v>1207</v>
      </c>
      <c r="E40" s="183">
        <v>150</v>
      </c>
      <c r="F40" s="184"/>
      <c r="G40" s="185">
        <f t="shared" si="0"/>
        <v>0</v>
      </c>
      <c r="H40" s="184"/>
      <c r="I40" s="185">
        <f t="shared" si="1"/>
        <v>0</v>
      </c>
      <c r="J40" s="184"/>
      <c r="K40" s="185">
        <f t="shared" si="2"/>
        <v>0</v>
      </c>
      <c r="L40" s="185">
        <v>21</v>
      </c>
      <c r="M40" s="185">
        <f t="shared" si="3"/>
        <v>0</v>
      </c>
      <c r="N40" s="183">
        <v>0</v>
      </c>
      <c r="O40" s="183">
        <f t="shared" si="4"/>
        <v>0</v>
      </c>
      <c r="P40" s="183">
        <v>0</v>
      </c>
      <c r="Q40" s="183">
        <f t="shared" si="5"/>
        <v>0</v>
      </c>
      <c r="R40" s="185"/>
      <c r="S40" s="185" t="s">
        <v>481</v>
      </c>
      <c r="T40" s="186" t="s">
        <v>267</v>
      </c>
      <c r="U40" s="157">
        <v>0</v>
      </c>
      <c r="V40" s="157">
        <f t="shared" si="6"/>
        <v>0</v>
      </c>
      <c r="W40" s="157"/>
      <c r="X40" s="157" t="s">
        <v>380</v>
      </c>
      <c r="Y40" s="157" t="s">
        <v>269</v>
      </c>
      <c r="Z40" s="146"/>
      <c r="AA40" s="146"/>
      <c r="AB40" s="146"/>
      <c r="AC40" s="146"/>
      <c r="AD40" s="146"/>
      <c r="AE40" s="146"/>
      <c r="AF40" s="146"/>
      <c r="AG40" s="146" t="s">
        <v>1222</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1">
      <c r="A41" s="180">
        <v>24</v>
      </c>
      <c r="B41" s="181" t="s">
        <v>2206</v>
      </c>
      <c r="C41" s="189" t="s">
        <v>2207</v>
      </c>
      <c r="D41" s="182" t="s">
        <v>1207</v>
      </c>
      <c r="E41" s="183">
        <v>50</v>
      </c>
      <c r="F41" s="184"/>
      <c r="G41" s="185">
        <f t="shared" si="0"/>
        <v>0</v>
      </c>
      <c r="H41" s="184"/>
      <c r="I41" s="185">
        <f t="shared" si="1"/>
        <v>0</v>
      </c>
      <c r="J41" s="184"/>
      <c r="K41" s="185">
        <f t="shared" si="2"/>
        <v>0</v>
      </c>
      <c r="L41" s="185">
        <v>21</v>
      </c>
      <c r="M41" s="185">
        <f t="shared" si="3"/>
        <v>0</v>
      </c>
      <c r="N41" s="183">
        <v>0</v>
      </c>
      <c r="O41" s="183">
        <f t="shared" si="4"/>
        <v>0</v>
      </c>
      <c r="P41" s="183">
        <v>0</v>
      </c>
      <c r="Q41" s="183">
        <f t="shared" si="5"/>
        <v>0</v>
      </c>
      <c r="R41" s="185"/>
      <c r="S41" s="185" t="s">
        <v>481</v>
      </c>
      <c r="T41" s="186" t="s">
        <v>267</v>
      </c>
      <c r="U41" s="157">
        <v>0</v>
      </c>
      <c r="V41" s="157">
        <f t="shared" si="6"/>
        <v>0</v>
      </c>
      <c r="W41" s="157"/>
      <c r="X41" s="157" t="s">
        <v>380</v>
      </c>
      <c r="Y41" s="157" t="s">
        <v>269</v>
      </c>
      <c r="Z41" s="146"/>
      <c r="AA41" s="146"/>
      <c r="AB41" s="146"/>
      <c r="AC41" s="146"/>
      <c r="AD41" s="146"/>
      <c r="AE41" s="146"/>
      <c r="AF41" s="146"/>
      <c r="AG41" s="146" t="s">
        <v>1222</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1">
      <c r="A42" s="173">
        <v>25</v>
      </c>
      <c r="B42" s="174" t="s">
        <v>2208</v>
      </c>
      <c r="C42" s="190" t="s">
        <v>2209</v>
      </c>
      <c r="D42" s="175" t="s">
        <v>646</v>
      </c>
      <c r="E42" s="176">
        <v>1</v>
      </c>
      <c r="F42" s="177"/>
      <c r="G42" s="178">
        <f t="shared" si="0"/>
        <v>0</v>
      </c>
      <c r="H42" s="177"/>
      <c r="I42" s="178">
        <f t="shared" si="1"/>
        <v>0</v>
      </c>
      <c r="J42" s="177"/>
      <c r="K42" s="178">
        <f t="shared" si="2"/>
        <v>0</v>
      </c>
      <c r="L42" s="178">
        <v>21</v>
      </c>
      <c r="M42" s="178">
        <f t="shared" si="3"/>
        <v>0</v>
      </c>
      <c r="N42" s="176">
        <v>0</v>
      </c>
      <c r="O42" s="176">
        <f t="shared" si="4"/>
        <v>0</v>
      </c>
      <c r="P42" s="176">
        <v>0</v>
      </c>
      <c r="Q42" s="176">
        <f t="shared" si="5"/>
        <v>0</v>
      </c>
      <c r="R42" s="178"/>
      <c r="S42" s="178" t="s">
        <v>481</v>
      </c>
      <c r="T42" s="179" t="s">
        <v>267</v>
      </c>
      <c r="U42" s="157">
        <v>0</v>
      </c>
      <c r="V42" s="157">
        <f t="shared" si="6"/>
        <v>0</v>
      </c>
      <c r="W42" s="157"/>
      <c r="X42" s="157" t="s">
        <v>380</v>
      </c>
      <c r="Y42" s="157" t="s">
        <v>269</v>
      </c>
      <c r="Z42" s="146"/>
      <c r="AA42" s="146"/>
      <c r="AB42" s="146"/>
      <c r="AC42" s="146"/>
      <c r="AD42" s="146"/>
      <c r="AE42" s="146"/>
      <c r="AF42" s="146"/>
      <c r="AG42" s="146" t="s">
        <v>1222</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c r="A43" s="3"/>
      <c r="B43" s="4"/>
      <c r="C43" s="191"/>
      <c r="D43" s="6"/>
      <c r="E43" s="3"/>
      <c r="F43" s="3"/>
      <c r="G43" s="3"/>
      <c r="H43" s="3"/>
      <c r="I43" s="3"/>
      <c r="J43" s="3"/>
      <c r="K43" s="3"/>
      <c r="L43" s="3"/>
      <c r="M43" s="3"/>
      <c r="N43" s="3"/>
      <c r="O43" s="3"/>
      <c r="P43" s="3"/>
      <c r="Q43" s="3"/>
      <c r="R43" s="3"/>
      <c r="S43" s="3"/>
      <c r="T43" s="3"/>
      <c r="U43" s="3"/>
      <c r="V43" s="3"/>
      <c r="W43" s="3"/>
      <c r="X43" s="3"/>
      <c r="Y43" s="3"/>
      <c r="AE43">
        <v>12</v>
      </c>
      <c r="AF43">
        <v>21</v>
      </c>
      <c r="AG43" t="s">
        <v>247</v>
      </c>
    </row>
    <row r="44" spans="1:60">
      <c r="A44" s="149"/>
      <c r="B44" s="150" t="s">
        <v>29</v>
      </c>
      <c r="C44" s="192"/>
      <c r="D44" s="151"/>
      <c r="E44" s="152"/>
      <c r="F44" s="152"/>
      <c r="G44" s="172">
        <f>G8</f>
        <v>0</v>
      </c>
      <c r="H44" s="3"/>
      <c r="I44" s="3"/>
      <c r="J44" s="3"/>
      <c r="K44" s="3"/>
      <c r="L44" s="3"/>
      <c r="M44" s="3"/>
      <c r="N44" s="3"/>
      <c r="O44" s="3"/>
      <c r="P44" s="3"/>
      <c r="Q44" s="3"/>
      <c r="R44" s="3"/>
      <c r="S44" s="3"/>
      <c r="T44" s="3"/>
      <c r="U44" s="3"/>
      <c r="V44" s="3"/>
      <c r="W44" s="3"/>
      <c r="X44" s="3"/>
      <c r="Y44" s="3"/>
      <c r="AE44">
        <f>SUMIF(L7:L42,AE43,G7:G42)</f>
        <v>0</v>
      </c>
      <c r="AF44">
        <f>SUMIF(L7:L42,AF43,G7:G42)</f>
        <v>0</v>
      </c>
      <c r="AG44" t="s">
        <v>304</v>
      </c>
    </row>
    <row r="45" spans="1:60">
      <c r="C45" s="193"/>
      <c r="D45" s="10"/>
      <c r="AG45" t="s">
        <v>306</v>
      </c>
    </row>
    <row r="46" spans="1:60">
      <c r="D46" s="10"/>
    </row>
    <row r="47" spans="1:60">
      <c r="D47" s="10"/>
    </row>
    <row r="48" spans="1:60">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3">
    <mergeCell ref="C10:G10"/>
    <mergeCell ref="A1:G1"/>
    <mergeCell ref="C2:G2"/>
    <mergeCell ref="C3:G3"/>
    <mergeCell ref="C4:G4"/>
    <mergeCell ref="C9:G9"/>
    <mergeCell ref="C18:G18"/>
    <mergeCell ref="C11:G11"/>
    <mergeCell ref="C12:G12"/>
    <mergeCell ref="C13:G13"/>
    <mergeCell ref="C14:G14"/>
    <mergeCell ref="C16:G16"/>
    <mergeCell ref="C17:G17"/>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sheetPr codeName="List5112">
    <tabColor rgb="FF66FF66"/>
  </sheetPr>
  <dimension ref="A1:AZ160"/>
  <sheetViews>
    <sheetView showGridLines="0" tabSelected="1" topLeftCell="B1" zoomScaleNormal="100" zoomScaleSheetLayoutView="75" workbookViewId="0">
      <selection activeCell="N22" sqref="N22"/>
    </sheetView>
  </sheetViews>
  <sheetFormatPr defaultColWidth="9" defaultRowHeight="12.75"/>
  <cols>
    <col min="1" max="1" width="8.42578125" hidden="1" customWidth="1"/>
    <col min="2" max="2" width="13.42578125" customWidth="1"/>
    <col min="3" max="3" width="7.42578125" style="50" customWidth="1"/>
    <col min="4" max="4" width="22.5703125" style="50" customWidth="1"/>
    <col min="5" max="5" width="9.7109375" style="50" customWidth="1"/>
    <col min="6" max="6" width="8" customWidth="1"/>
    <col min="7" max="7" width="15" customWidth="1"/>
    <col min="8" max="9" width="13" customWidth="1"/>
    <col min="10" max="10" width="5.5703125" customWidth="1"/>
    <col min="11" max="11" width="4.28515625" customWidth="1"/>
    <col min="12" max="15" width="10.7109375" customWidth="1"/>
    <col min="52" max="52" width="94.5703125" customWidth="1"/>
  </cols>
  <sheetData>
    <row r="1" spans="1:15" ht="33.75" customHeight="1">
      <c r="A1" s="46" t="s">
        <v>36</v>
      </c>
      <c r="B1" s="262" t="s">
        <v>41</v>
      </c>
      <c r="C1" s="263"/>
      <c r="D1" s="263"/>
      <c r="E1" s="263"/>
      <c r="F1" s="263"/>
      <c r="G1" s="263"/>
      <c r="H1" s="263"/>
      <c r="I1" s="263"/>
      <c r="J1" s="264"/>
    </row>
    <row r="2" spans="1:15" ht="36" customHeight="1">
      <c r="A2" s="2"/>
      <c r="B2" s="72" t="s">
        <v>22</v>
      </c>
      <c r="C2" s="73"/>
      <c r="D2" s="74" t="s">
        <v>43</v>
      </c>
      <c r="E2" s="268" t="s">
        <v>44</v>
      </c>
      <c r="F2" s="269"/>
      <c r="G2" s="269"/>
      <c r="H2" s="269"/>
      <c r="I2" s="269"/>
      <c r="J2" s="270"/>
      <c r="O2" s="1"/>
    </row>
    <row r="3" spans="1:15" ht="27" hidden="1" customHeight="1">
      <c r="A3" s="2"/>
      <c r="B3" s="75"/>
      <c r="C3" s="73"/>
      <c r="D3" s="76"/>
      <c r="E3" s="271"/>
      <c r="F3" s="272"/>
      <c r="G3" s="272"/>
      <c r="H3" s="272"/>
      <c r="I3" s="272"/>
      <c r="J3" s="273"/>
    </row>
    <row r="4" spans="1:15" ht="23.25" customHeight="1">
      <c r="A4" s="2"/>
      <c r="B4" s="77"/>
      <c r="C4" s="78"/>
      <c r="D4" s="79"/>
      <c r="E4" s="260"/>
      <c r="F4" s="260"/>
      <c r="G4" s="260"/>
      <c r="H4" s="260"/>
      <c r="I4" s="260"/>
      <c r="J4" s="261"/>
    </row>
    <row r="5" spans="1:15" ht="24" customHeight="1">
      <c r="A5" s="2"/>
      <c r="B5" s="30" t="s">
        <v>42</v>
      </c>
      <c r="D5" s="228" t="s">
        <v>2247</v>
      </c>
      <c r="E5" s="229"/>
      <c r="F5" s="229"/>
      <c r="G5" s="229"/>
      <c r="H5" s="18" t="s">
        <v>40</v>
      </c>
      <c r="I5" s="205" t="s">
        <v>2251</v>
      </c>
      <c r="J5" s="8"/>
    </row>
    <row r="6" spans="1:15" ht="15.75" customHeight="1">
      <c r="A6" s="2"/>
      <c r="B6" s="27"/>
      <c r="C6" s="52"/>
      <c r="D6" s="230" t="s">
        <v>2248</v>
      </c>
      <c r="E6" s="231"/>
      <c r="F6" s="231"/>
      <c r="G6" s="231"/>
      <c r="H6" s="18" t="s">
        <v>34</v>
      </c>
      <c r="I6" s="205" t="s">
        <v>2252</v>
      </c>
      <c r="J6" s="8"/>
    </row>
    <row r="7" spans="1:15" ht="15.75" customHeight="1">
      <c r="A7" s="2"/>
      <c r="B7" s="28"/>
      <c r="C7" s="53"/>
      <c r="D7" s="203" t="s">
        <v>2249</v>
      </c>
      <c r="E7" s="232" t="s">
        <v>2250</v>
      </c>
      <c r="F7" s="233"/>
      <c r="G7" s="233"/>
      <c r="H7" s="23"/>
      <c r="I7" s="204"/>
      <c r="J7" s="33"/>
    </row>
    <row r="8" spans="1:15" ht="24" hidden="1" customHeight="1">
      <c r="A8" s="2"/>
      <c r="B8" s="30" t="s">
        <v>20</v>
      </c>
      <c r="D8" s="80" t="s">
        <v>45</v>
      </c>
      <c r="H8" s="18" t="s">
        <v>40</v>
      </c>
      <c r="I8" s="83" t="s">
        <v>49</v>
      </c>
      <c r="J8" s="8"/>
    </row>
    <row r="9" spans="1:15" ht="15.75" hidden="1" customHeight="1">
      <c r="A9" s="2"/>
      <c r="B9" s="2"/>
      <c r="D9" s="80" t="s">
        <v>46</v>
      </c>
      <c r="H9" s="18" t="s">
        <v>34</v>
      </c>
      <c r="I9" s="83" t="s">
        <v>50</v>
      </c>
      <c r="J9" s="8"/>
    </row>
    <row r="10" spans="1:15" ht="15.75" hidden="1" customHeight="1">
      <c r="A10" s="2"/>
      <c r="B10" s="34"/>
      <c r="C10" s="53"/>
      <c r="D10" s="82" t="s">
        <v>48</v>
      </c>
      <c r="E10" s="81" t="s">
        <v>47</v>
      </c>
      <c r="F10" s="23"/>
      <c r="G10" s="14"/>
      <c r="H10" s="14"/>
      <c r="I10" s="35"/>
      <c r="J10" s="33"/>
    </row>
    <row r="11" spans="1:15" ht="24" customHeight="1">
      <c r="A11" s="2"/>
      <c r="B11" s="30" t="s">
        <v>19</v>
      </c>
      <c r="D11" s="237" t="s">
        <v>2253</v>
      </c>
      <c r="E11" s="237"/>
      <c r="F11" s="237"/>
      <c r="G11" s="237"/>
      <c r="H11" s="18" t="s">
        <v>40</v>
      </c>
      <c r="I11" s="224" t="s">
        <v>2257</v>
      </c>
      <c r="J11" s="8"/>
    </row>
    <row r="12" spans="1:15" ht="15.75" customHeight="1">
      <c r="A12" s="2"/>
      <c r="B12" s="27"/>
      <c r="C12" s="52"/>
      <c r="D12" s="234" t="s">
        <v>2254</v>
      </c>
      <c r="E12" s="234"/>
      <c r="F12" s="234"/>
      <c r="G12" s="234"/>
      <c r="H12" s="18" t="s">
        <v>34</v>
      </c>
      <c r="I12" s="224" t="s">
        <v>2258</v>
      </c>
      <c r="J12" s="8"/>
    </row>
    <row r="13" spans="1:15" ht="15.75" customHeight="1">
      <c r="A13" s="2"/>
      <c r="B13" s="28"/>
      <c r="C13" s="53"/>
      <c r="D13" s="206" t="s">
        <v>2255</v>
      </c>
      <c r="E13" s="235" t="s">
        <v>2256</v>
      </c>
      <c r="F13" s="236"/>
      <c r="G13" s="236"/>
      <c r="H13" s="19"/>
      <c r="I13" s="22"/>
      <c r="J13" s="33"/>
    </row>
    <row r="14" spans="1:15" ht="24" customHeight="1">
      <c r="A14" s="2"/>
      <c r="B14" s="42" t="s">
        <v>21</v>
      </c>
      <c r="C14" s="54"/>
      <c r="D14" s="55"/>
      <c r="E14" s="56"/>
      <c r="F14" s="43"/>
      <c r="G14" s="43"/>
      <c r="H14" s="44"/>
      <c r="I14" s="43"/>
      <c r="J14" s="45"/>
    </row>
    <row r="15" spans="1:15" ht="32.25" customHeight="1">
      <c r="A15" s="2"/>
      <c r="B15" s="34" t="s">
        <v>32</v>
      </c>
      <c r="C15" s="57"/>
      <c r="D15" s="51"/>
      <c r="E15" s="274"/>
      <c r="F15" s="274"/>
      <c r="G15" s="275"/>
      <c r="H15" s="275"/>
      <c r="I15" s="275" t="s">
        <v>29</v>
      </c>
      <c r="J15" s="276"/>
    </row>
    <row r="16" spans="1:15" ht="23.25" customHeight="1">
      <c r="A16" s="137" t="s">
        <v>24</v>
      </c>
      <c r="B16" s="37" t="s">
        <v>24</v>
      </c>
      <c r="C16" s="58"/>
      <c r="D16" s="59"/>
      <c r="E16" s="249"/>
      <c r="F16" s="250"/>
      <c r="G16" s="249"/>
      <c r="H16" s="250"/>
      <c r="I16" s="249">
        <f>SUMIF(F99:F156,A16,I99:I156)+SUMIF(F99:F156,"PSU",I99:I156)</f>
        <v>0</v>
      </c>
      <c r="J16" s="251"/>
    </row>
    <row r="17" spans="1:10" ht="23.25" customHeight="1">
      <c r="A17" s="137" t="s">
        <v>25</v>
      </c>
      <c r="B17" s="37" t="s">
        <v>25</v>
      </c>
      <c r="C17" s="58"/>
      <c r="D17" s="59"/>
      <c r="E17" s="249"/>
      <c r="F17" s="250"/>
      <c r="G17" s="249"/>
      <c r="H17" s="250"/>
      <c r="I17" s="249">
        <f>SUMIF(F99:F156,A17,I99:I156)</f>
        <v>0</v>
      </c>
      <c r="J17" s="251"/>
    </row>
    <row r="18" spans="1:10" ht="23.25" customHeight="1">
      <c r="A18" s="137" t="s">
        <v>26</v>
      </c>
      <c r="B18" s="37" t="s">
        <v>26</v>
      </c>
      <c r="C18" s="58"/>
      <c r="D18" s="59"/>
      <c r="E18" s="249"/>
      <c r="F18" s="250"/>
      <c r="G18" s="249"/>
      <c r="H18" s="250"/>
      <c r="I18" s="249">
        <f>SUMIF(F99:F156,A18,I99:I156)</f>
        <v>0</v>
      </c>
      <c r="J18" s="251"/>
    </row>
    <row r="19" spans="1:10" ht="23.25" customHeight="1">
      <c r="A19" s="137" t="s">
        <v>231</v>
      </c>
      <c r="B19" s="37" t="s">
        <v>27</v>
      </c>
      <c r="C19" s="58"/>
      <c r="D19" s="59"/>
      <c r="E19" s="249"/>
      <c r="F19" s="250"/>
      <c r="G19" s="249"/>
      <c r="H19" s="250"/>
      <c r="I19" s="249">
        <f>SUMIF(F99:F156,A19,I99:I156)</f>
        <v>0</v>
      </c>
      <c r="J19" s="251"/>
    </row>
    <row r="20" spans="1:10" ht="23.25" customHeight="1">
      <c r="A20" s="137" t="s">
        <v>232</v>
      </c>
      <c r="B20" s="37" t="s">
        <v>28</v>
      </c>
      <c r="C20" s="58"/>
      <c r="D20" s="59"/>
      <c r="E20" s="249"/>
      <c r="F20" s="250"/>
      <c r="G20" s="249"/>
      <c r="H20" s="250"/>
      <c r="I20" s="249">
        <f>SUMIF(F99:F156,A20,I99:I156)</f>
        <v>0</v>
      </c>
      <c r="J20" s="251"/>
    </row>
    <row r="21" spans="1:10" ht="23.25" customHeight="1">
      <c r="A21" s="2"/>
      <c r="B21" s="47" t="s">
        <v>29</v>
      </c>
      <c r="C21" s="60"/>
      <c r="D21" s="61"/>
      <c r="E21" s="252"/>
      <c r="F21" s="277"/>
      <c r="G21" s="252"/>
      <c r="H21" s="277"/>
      <c r="I21" s="252">
        <f>SUM(I16:J20)</f>
        <v>0</v>
      </c>
      <c r="J21" s="253"/>
    </row>
    <row r="22" spans="1:10" ht="33" customHeight="1">
      <c r="A22" s="2"/>
      <c r="B22" s="41" t="s">
        <v>33</v>
      </c>
      <c r="C22" s="58"/>
      <c r="D22" s="59"/>
      <c r="E22" s="62"/>
      <c r="F22" s="38"/>
      <c r="G22" s="32"/>
      <c r="H22" s="32"/>
      <c r="I22" s="32"/>
      <c r="J22" s="39"/>
    </row>
    <row r="23" spans="1:10" ht="23.25" customHeight="1">
      <c r="A23" s="2">
        <f>ZakladDPHSni*SazbaDPH1/100</f>
        <v>0</v>
      </c>
      <c r="B23" s="37" t="s">
        <v>12</v>
      </c>
      <c r="C23" s="58"/>
      <c r="D23" s="59"/>
      <c r="E23" s="63">
        <v>12</v>
      </c>
      <c r="F23" s="38" t="s">
        <v>0</v>
      </c>
      <c r="G23" s="247">
        <f>ZakladDPHSniVypocet</f>
        <v>0</v>
      </c>
      <c r="H23" s="248"/>
      <c r="I23" s="248"/>
      <c r="J23" s="39" t="str">
        <f t="shared" ref="J23:J28" si="0">Mena</f>
        <v>CZK</v>
      </c>
    </row>
    <row r="24" spans="1:10" ht="23.25" customHeight="1">
      <c r="A24" s="2">
        <f>(A23-INT(A23))*100</f>
        <v>0</v>
      </c>
      <c r="B24" s="37" t="s">
        <v>13</v>
      </c>
      <c r="C24" s="58"/>
      <c r="D24" s="59"/>
      <c r="E24" s="63">
        <f>SazbaDPH1</f>
        <v>12</v>
      </c>
      <c r="F24" s="38" t="s">
        <v>0</v>
      </c>
      <c r="G24" s="245">
        <f>A23</f>
        <v>0</v>
      </c>
      <c r="H24" s="246"/>
      <c r="I24" s="246"/>
      <c r="J24" s="39" t="str">
        <f t="shared" si="0"/>
        <v>CZK</v>
      </c>
    </row>
    <row r="25" spans="1:10" ht="23.25" customHeight="1">
      <c r="A25" s="2">
        <f>ZakladDPHZakl*SazbaDPH2/100</f>
        <v>0</v>
      </c>
      <c r="B25" s="37" t="s">
        <v>14</v>
      </c>
      <c r="C25" s="58"/>
      <c r="D25" s="59"/>
      <c r="E25" s="63">
        <v>21</v>
      </c>
      <c r="F25" s="38" t="s">
        <v>0</v>
      </c>
      <c r="G25" s="247">
        <f>ZakladDPHZaklVypocet</f>
        <v>0</v>
      </c>
      <c r="H25" s="248"/>
      <c r="I25" s="248"/>
      <c r="J25" s="39" t="str">
        <f t="shared" si="0"/>
        <v>CZK</v>
      </c>
    </row>
    <row r="26" spans="1:10" ht="23.25" customHeight="1">
      <c r="A26" s="2">
        <f>(A25-INT(A25))*100</f>
        <v>0</v>
      </c>
      <c r="B26" s="31" t="s">
        <v>15</v>
      </c>
      <c r="C26" s="64"/>
      <c r="D26" s="51"/>
      <c r="E26" s="65">
        <f>SazbaDPH2</f>
        <v>21</v>
      </c>
      <c r="F26" s="29" t="s">
        <v>0</v>
      </c>
      <c r="G26" s="265">
        <f>A25</f>
        <v>0</v>
      </c>
      <c r="H26" s="266"/>
      <c r="I26" s="266"/>
      <c r="J26" s="36" t="str">
        <f t="shared" si="0"/>
        <v>CZK</v>
      </c>
    </row>
    <row r="27" spans="1:10" ht="23.25" customHeight="1" thickBot="1">
      <c r="A27" s="2">
        <f>ZakladDPHSni+DPHSni+ZakladDPHZakl+DPHZakl</f>
        <v>0</v>
      </c>
      <c r="B27" s="30" t="s">
        <v>4</v>
      </c>
      <c r="C27" s="66"/>
      <c r="D27" s="67"/>
      <c r="E27" s="66"/>
      <c r="F27" s="16"/>
      <c r="G27" s="267">
        <f>CenaCelkem-(ZakladDPHSni+DPHSni+ZakladDPHZakl+DPHZakl)</f>
        <v>0</v>
      </c>
      <c r="H27" s="267"/>
      <c r="I27" s="267"/>
      <c r="J27" s="40" t="str">
        <f t="shared" si="0"/>
        <v>CZK</v>
      </c>
    </row>
    <row r="28" spans="1:10" ht="27.75" hidden="1" customHeight="1" thickBot="1">
      <c r="A28" s="2"/>
      <c r="B28" s="109" t="s">
        <v>23</v>
      </c>
      <c r="C28" s="110"/>
      <c r="D28" s="110"/>
      <c r="E28" s="111"/>
      <c r="F28" s="112"/>
      <c r="G28" s="255">
        <f>ZakladDPHSniVypocet+ZakladDPHZaklVypocet</f>
        <v>0</v>
      </c>
      <c r="H28" s="255"/>
      <c r="I28" s="255"/>
      <c r="J28" s="113" t="str">
        <f t="shared" si="0"/>
        <v>CZK</v>
      </c>
    </row>
    <row r="29" spans="1:10" ht="27.75" customHeight="1" thickBot="1">
      <c r="A29" s="2">
        <f>(A27-INT(A27))*100</f>
        <v>0</v>
      </c>
      <c r="B29" s="109" t="s">
        <v>35</v>
      </c>
      <c r="C29" s="114"/>
      <c r="D29" s="114"/>
      <c r="E29" s="114"/>
      <c r="F29" s="115"/>
      <c r="G29" s="254">
        <f>A27</f>
        <v>0</v>
      </c>
      <c r="H29" s="254"/>
      <c r="I29" s="254"/>
      <c r="J29" s="116" t="s">
        <v>94</v>
      </c>
    </row>
    <row r="30" spans="1:10" ht="12.75" customHeight="1">
      <c r="A30" s="2"/>
      <c r="B30" s="2"/>
      <c r="J30" s="9"/>
    </row>
    <row r="31" spans="1:10" ht="30" customHeight="1">
      <c r="A31" s="2"/>
      <c r="B31" s="2"/>
      <c r="J31" s="9"/>
    </row>
    <row r="32" spans="1:10" ht="18.75" customHeight="1">
      <c r="A32" s="2"/>
      <c r="B32" s="17"/>
      <c r="C32" s="68" t="s">
        <v>11</v>
      </c>
      <c r="D32" s="69"/>
      <c r="E32" s="69"/>
      <c r="F32" s="15" t="s">
        <v>10</v>
      </c>
      <c r="G32" s="25"/>
      <c r="H32" s="26"/>
      <c r="I32" s="25"/>
      <c r="J32" s="9"/>
    </row>
    <row r="33" spans="1:10" ht="47.25" customHeight="1">
      <c r="A33" s="2"/>
      <c r="B33" s="2"/>
      <c r="J33" s="9"/>
    </row>
    <row r="34" spans="1:10" s="21" customFormat="1" ht="18.75" customHeight="1">
      <c r="A34" s="20"/>
      <c r="B34" s="20"/>
      <c r="C34" s="70"/>
      <c r="D34" s="256"/>
      <c r="E34" s="257"/>
      <c r="G34" s="258"/>
      <c r="H34" s="259"/>
      <c r="I34" s="259"/>
      <c r="J34" s="24"/>
    </row>
    <row r="35" spans="1:10" ht="12.75" customHeight="1">
      <c r="A35" s="2"/>
      <c r="B35" s="2"/>
      <c r="D35" s="244" t="s">
        <v>2</v>
      </c>
      <c r="E35" s="244"/>
      <c r="H35" s="10" t="s">
        <v>3</v>
      </c>
      <c r="J35" s="9"/>
    </row>
    <row r="36" spans="1:10" ht="13.5" customHeight="1" thickBot="1">
      <c r="A36" s="11"/>
      <c r="B36" s="11"/>
      <c r="C36" s="71"/>
      <c r="D36" s="71"/>
      <c r="E36" s="71"/>
      <c r="F36" s="12"/>
      <c r="G36" s="12"/>
      <c r="H36" s="12"/>
      <c r="I36" s="12"/>
      <c r="J36" s="13"/>
    </row>
    <row r="37" spans="1:10" ht="27" customHeight="1">
      <c r="B37" s="86" t="s">
        <v>16</v>
      </c>
      <c r="C37" s="87"/>
      <c r="D37" s="87"/>
      <c r="E37" s="87"/>
      <c r="F37" s="88"/>
      <c r="G37" s="88"/>
      <c r="H37" s="88"/>
      <c r="I37" s="88"/>
      <c r="J37" s="89"/>
    </row>
    <row r="38" spans="1:10" ht="25.5" customHeight="1">
      <c r="A38" s="85" t="s">
        <v>37</v>
      </c>
      <c r="B38" s="90" t="s">
        <v>17</v>
      </c>
      <c r="C38" s="91" t="s">
        <v>5</v>
      </c>
      <c r="D38" s="91"/>
      <c r="E38" s="91"/>
      <c r="F38" s="92" t="str">
        <f>B23</f>
        <v>Základ pro sníženou DPH</v>
      </c>
      <c r="G38" s="92" t="str">
        <f>B25</f>
        <v>Základ pro základní DPH</v>
      </c>
      <c r="H38" s="93" t="s">
        <v>18</v>
      </c>
      <c r="I38" s="93" t="s">
        <v>1</v>
      </c>
      <c r="J38" s="94" t="s">
        <v>0</v>
      </c>
    </row>
    <row r="39" spans="1:10" ht="25.5" hidden="1" customHeight="1">
      <c r="A39" s="85">
        <v>1</v>
      </c>
      <c r="B39" s="95" t="s">
        <v>51</v>
      </c>
      <c r="C39" s="238"/>
      <c r="D39" s="238"/>
      <c r="E39" s="238"/>
      <c r="F39" s="96">
        <f>'VON VON Naklady'!AE31+'SO01 D1.01a Pol'!AE247+'SO01 D1.01b Pol'!AE85+'SO01 D1.01d Pol'!AE349+'SO01 D1.04 Pol'!AE252+'SO01 D1.06 Pol'!AE104+'SO01 D1.08 Pol'!AE159+'SO01 D1.12a Pol'!AE158+'SO01 D1.12b Pol'!AE22+'SO02 SO02 Pol'!AE168+'SO03 D3.01 Pol'!AE43+'SO03 D3.02 Pol'!AE61+'SO03 D3.03 Pol'!AE59+'SO04 SO04 Pol'!AE49+'PS01 01 Pol'!AE188+'PS01 02 Pol'!AE44+'PS01 03 Pol'!AE48</f>
        <v>0</v>
      </c>
      <c r="G39" s="97">
        <f>'VON VON Naklady'!AF31+'SO01 D1.01a Pol'!AF247+'SO01 D1.01b Pol'!AF85+'SO01 D1.01d Pol'!AF349+'SO01 D1.04 Pol'!AF252+'SO01 D1.06 Pol'!AF104+'SO01 D1.08 Pol'!AF159+'SO01 D1.12a Pol'!AF158+'SO01 D1.12b Pol'!AF22+'SO02 SO02 Pol'!AF168+'SO03 D3.01 Pol'!AF43+'SO03 D3.02 Pol'!AF61+'SO03 D3.03 Pol'!AF59+'SO04 SO04 Pol'!AF49+'PS01 01 Pol'!AF188+'PS01 02 Pol'!AF44+'PS01 03 Pol'!AF48</f>
        <v>0</v>
      </c>
      <c r="H39" s="98">
        <f t="shared" ref="H39:H64" si="1">(F39*SazbaDPH1/100)+(G39*SazbaDPH2/100)</f>
        <v>0</v>
      </c>
      <c r="I39" s="98">
        <f>F39+G39+H39</f>
        <v>0</v>
      </c>
      <c r="J39" s="99" t="str">
        <f>IF(CenaCelkemVypocet=0,"",I39/CenaCelkemVypocet*100)</f>
        <v/>
      </c>
    </row>
    <row r="40" spans="1:10" ht="25.5" customHeight="1">
      <c r="A40" s="85">
        <v>2</v>
      </c>
      <c r="B40" s="100"/>
      <c r="C40" s="243" t="s">
        <v>52</v>
      </c>
      <c r="D40" s="243"/>
      <c r="E40" s="243"/>
      <c r="F40" s="101">
        <f>'VON VON Naklady'!AE31</f>
        <v>0</v>
      </c>
      <c r="G40" s="102">
        <f>'VON VON Naklady'!AF31</f>
        <v>0</v>
      </c>
      <c r="H40" s="102">
        <f t="shared" si="1"/>
        <v>0</v>
      </c>
      <c r="I40" s="102">
        <f>F40+G40+H40</f>
        <v>0</v>
      </c>
      <c r="J40" s="103" t="str">
        <f>IF(CenaCelkemVypocet=0,"",I40/CenaCelkemVypocet*100)</f>
        <v/>
      </c>
    </row>
    <row r="41" spans="1:10" ht="25.5" customHeight="1">
      <c r="A41" s="85">
        <v>3</v>
      </c>
      <c r="B41" s="104" t="s">
        <v>53</v>
      </c>
      <c r="C41" s="238" t="s">
        <v>54</v>
      </c>
      <c r="D41" s="238"/>
      <c r="E41" s="238"/>
      <c r="F41" s="105">
        <f>'VON VON Naklady'!AE31</f>
        <v>0</v>
      </c>
      <c r="G41" s="98">
        <f>'VON VON Naklady'!AF31</f>
        <v>0</v>
      </c>
      <c r="H41" s="98">
        <f t="shared" si="1"/>
        <v>0</v>
      </c>
      <c r="I41" s="98">
        <f>F41+G41+H41</f>
        <v>0</v>
      </c>
      <c r="J41" s="99" t="str">
        <f>IF(CenaCelkemVypocet=0,"",I41/CenaCelkemVypocet*100)</f>
        <v/>
      </c>
    </row>
    <row r="42" spans="1:10" ht="25.5" customHeight="1">
      <c r="A42" s="85">
        <v>2</v>
      </c>
      <c r="B42" s="100"/>
      <c r="C42" s="243" t="s">
        <v>55</v>
      </c>
      <c r="D42" s="243"/>
      <c r="E42" s="243"/>
      <c r="F42" s="101"/>
      <c r="G42" s="102"/>
      <c r="H42" s="102">
        <f t="shared" si="1"/>
        <v>0</v>
      </c>
      <c r="I42" s="102"/>
      <c r="J42" s="103"/>
    </row>
    <row r="43" spans="1:10" ht="25.5" customHeight="1">
      <c r="A43" s="85">
        <v>2</v>
      </c>
      <c r="B43" s="100" t="s">
        <v>56</v>
      </c>
      <c r="C43" s="243" t="s">
        <v>57</v>
      </c>
      <c r="D43" s="243"/>
      <c r="E43" s="243"/>
      <c r="F43" s="101">
        <f>'SO01 D1.01a Pol'!AE247+'SO01 D1.01b Pol'!AE85+'SO01 D1.01d Pol'!AE349+'SO01 D1.04 Pol'!AE252+'SO01 D1.06 Pol'!AE104+'SO01 D1.08 Pol'!AE159+'SO01 D1.12a Pol'!AE158+'SO01 D1.12b Pol'!AE22</f>
        <v>0</v>
      </c>
      <c r="G43" s="102">
        <f>'SO01 D1.01a Pol'!AF247+'SO01 D1.01b Pol'!AF85+'SO01 D1.01d Pol'!AF349+'SO01 D1.04 Pol'!AF252+'SO01 D1.06 Pol'!AF104+'SO01 D1.08 Pol'!AF159+'SO01 D1.12a Pol'!AF158+'SO01 D1.12b Pol'!AF22</f>
        <v>0</v>
      </c>
      <c r="H43" s="102">
        <f t="shared" si="1"/>
        <v>0</v>
      </c>
      <c r="I43" s="102">
        <f t="shared" ref="I43:I59" si="2">F43+G43+H43</f>
        <v>0</v>
      </c>
      <c r="J43" s="103" t="str">
        <f t="shared" ref="J43:J59" si="3">IF(CenaCelkemVypocet=0,"",I43/CenaCelkemVypocet*100)</f>
        <v/>
      </c>
    </row>
    <row r="44" spans="1:10" ht="25.5" customHeight="1">
      <c r="A44" s="85">
        <v>3</v>
      </c>
      <c r="B44" s="104" t="s">
        <v>58</v>
      </c>
      <c r="C44" s="238" t="s">
        <v>57</v>
      </c>
      <c r="D44" s="238"/>
      <c r="E44" s="238"/>
      <c r="F44" s="105">
        <f>'SO01 D1.01a Pol'!AE247</f>
        <v>0</v>
      </c>
      <c r="G44" s="98">
        <f>'SO01 D1.01a Pol'!AF247</f>
        <v>0</v>
      </c>
      <c r="H44" s="98">
        <f t="shared" si="1"/>
        <v>0</v>
      </c>
      <c r="I44" s="98">
        <f t="shared" si="2"/>
        <v>0</v>
      </c>
      <c r="J44" s="99" t="str">
        <f t="shared" si="3"/>
        <v/>
      </c>
    </row>
    <row r="45" spans="1:10" ht="25.5" customHeight="1">
      <c r="A45" s="85">
        <v>3</v>
      </c>
      <c r="B45" s="104" t="s">
        <v>59</v>
      </c>
      <c r="C45" s="238" t="s">
        <v>60</v>
      </c>
      <c r="D45" s="238"/>
      <c r="E45" s="238"/>
      <c r="F45" s="105">
        <f>'SO01 D1.01b Pol'!AE85</f>
        <v>0</v>
      </c>
      <c r="G45" s="98">
        <f>'SO01 D1.01b Pol'!AF85</f>
        <v>0</v>
      </c>
      <c r="H45" s="98">
        <f t="shared" si="1"/>
        <v>0</v>
      </c>
      <c r="I45" s="98">
        <f t="shared" si="2"/>
        <v>0</v>
      </c>
      <c r="J45" s="99" t="str">
        <f t="shared" si="3"/>
        <v/>
      </c>
    </row>
    <row r="46" spans="1:10" ht="25.5" customHeight="1">
      <c r="A46" s="85">
        <v>3</v>
      </c>
      <c r="B46" s="104" t="s">
        <v>61</v>
      </c>
      <c r="C46" s="238" t="s">
        <v>62</v>
      </c>
      <c r="D46" s="238"/>
      <c r="E46" s="238"/>
      <c r="F46" s="105">
        <f>'SO01 D1.01d Pol'!AE349</f>
        <v>0</v>
      </c>
      <c r="G46" s="98">
        <f>'SO01 D1.01d Pol'!AF349</f>
        <v>0</v>
      </c>
      <c r="H46" s="98">
        <f t="shared" si="1"/>
        <v>0</v>
      </c>
      <c r="I46" s="98">
        <f t="shared" si="2"/>
        <v>0</v>
      </c>
      <c r="J46" s="99" t="str">
        <f t="shared" si="3"/>
        <v/>
      </c>
    </row>
    <row r="47" spans="1:10" ht="25.5" customHeight="1">
      <c r="A47" s="85">
        <v>3</v>
      </c>
      <c r="B47" s="104" t="s">
        <v>63</v>
      </c>
      <c r="C47" s="238" t="s">
        <v>64</v>
      </c>
      <c r="D47" s="238"/>
      <c r="E47" s="238"/>
      <c r="F47" s="105">
        <f>'SO01 D1.04 Pol'!AE252</f>
        <v>0</v>
      </c>
      <c r="G47" s="98">
        <f>'SO01 D1.04 Pol'!AF252</f>
        <v>0</v>
      </c>
      <c r="H47" s="98">
        <f t="shared" si="1"/>
        <v>0</v>
      </c>
      <c r="I47" s="98">
        <f t="shared" si="2"/>
        <v>0</v>
      </c>
      <c r="J47" s="99" t="str">
        <f t="shared" si="3"/>
        <v/>
      </c>
    </row>
    <row r="48" spans="1:10" ht="25.5" customHeight="1">
      <c r="A48" s="85">
        <v>3</v>
      </c>
      <c r="B48" s="104" t="s">
        <v>65</v>
      </c>
      <c r="C48" s="238" t="s">
        <v>66</v>
      </c>
      <c r="D48" s="238"/>
      <c r="E48" s="238"/>
      <c r="F48" s="105">
        <f>'SO01 D1.06 Pol'!AE104</f>
        <v>0</v>
      </c>
      <c r="G48" s="98">
        <f>'SO01 D1.06 Pol'!AF104</f>
        <v>0</v>
      </c>
      <c r="H48" s="98">
        <f t="shared" si="1"/>
        <v>0</v>
      </c>
      <c r="I48" s="98">
        <f t="shared" si="2"/>
        <v>0</v>
      </c>
      <c r="J48" s="99" t="str">
        <f t="shared" si="3"/>
        <v/>
      </c>
    </row>
    <row r="49" spans="1:10" ht="25.5" customHeight="1">
      <c r="A49" s="85">
        <v>3</v>
      </c>
      <c r="B49" s="104" t="s">
        <v>67</v>
      </c>
      <c r="C49" s="238" t="s">
        <v>68</v>
      </c>
      <c r="D49" s="238"/>
      <c r="E49" s="238"/>
      <c r="F49" s="105">
        <f>'SO01 D1.08 Pol'!AE159</f>
        <v>0</v>
      </c>
      <c r="G49" s="98">
        <f>'SO01 D1.08 Pol'!AF159</f>
        <v>0</v>
      </c>
      <c r="H49" s="98">
        <f t="shared" si="1"/>
        <v>0</v>
      </c>
      <c r="I49" s="98">
        <f t="shared" si="2"/>
        <v>0</v>
      </c>
      <c r="J49" s="99" t="str">
        <f t="shared" si="3"/>
        <v/>
      </c>
    </row>
    <row r="50" spans="1:10" ht="25.5" customHeight="1">
      <c r="A50" s="85">
        <v>3</v>
      </c>
      <c r="B50" s="104" t="s">
        <v>69</v>
      </c>
      <c r="C50" s="238" t="s">
        <v>70</v>
      </c>
      <c r="D50" s="238"/>
      <c r="E50" s="238"/>
      <c r="F50" s="105">
        <f>'SO01 D1.12a Pol'!AE158</f>
        <v>0</v>
      </c>
      <c r="G50" s="98">
        <f>'SO01 D1.12a Pol'!AF158</f>
        <v>0</v>
      </c>
      <c r="H50" s="98">
        <f t="shared" si="1"/>
        <v>0</v>
      </c>
      <c r="I50" s="98">
        <f t="shared" si="2"/>
        <v>0</v>
      </c>
      <c r="J50" s="99" t="str">
        <f t="shared" si="3"/>
        <v/>
      </c>
    </row>
    <row r="51" spans="1:10" ht="25.5" customHeight="1">
      <c r="A51" s="85">
        <v>3</v>
      </c>
      <c r="B51" s="104" t="s">
        <v>71</v>
      </c>
      <c r="C51" s="238" t="s">
        <v>72</v>
      </c>
      <c r="D51" s="238"/>
      <c r="E51" s="238"/>
      <c r="F51" s="105">
        <f>'SO01 D1.12b Pol'!AE22</f>
        <v>0</v>
      </c>
      <c r="G51" s="98">
        <f>'SO01 D1.12b Pol'!AF22</f>
        <v>0</v>
      </c>
      <c r="H51" s="98">
        <f t="shared" si="1"/>
        <v>0</v>
      </c>
      <c r="I51" s="98">
        <f t="shared" si="2"/>
        <v>0</v>
      </c>
      <c r="J51" s="99" t="str">
        <f t="shared" si="3"/>
        <v/>
      </c>
    </row>
    <row r="52" spans="1:10" ht="25.5" customHeight="1">
      <c r="A52" s="85">
        <v>2</v>
      </c>
      <c r="B52" s="100" t="s">
        <v>73</v>
      </c>
      <c r="C52" s="243" t="s">
        <v>74</v>
      </c>
      <c r="D52" s="243"/>
      <c r="E52" s="243"/>
      <c r="F52" s="101">
        <f>'SO02 SO02 Pol'!AE168</f>
        <v>0</v>
      </c>
      <c r="G52" s="102">
        <f>'SO02 SO02 Pol'!AF168</f>
        <v>0</v>
      </c>
      <c r="H52" s="102">
        <f t="shared" si="1"/>
        <v>0</v>
      </c>
      <c r="I52" s="102">
        <f t="shared" si="2"/>
        <v>0</v>
      </c>
      <c r="J52" s="103" t="str">
        <f t="shared" si="3"/>
        <v/>
      </c>
    </row>
    <row r="53" spans="1:10" ht="25.5" customHeight="1">
      <c r="A53" s="85">
        <v>3</v>
      </c>
      <c r="B53" s="104" t="s">
        <v>73</v>
      </c>
      <c r="C53" s="238" t="s">
        <v>74</v>
      </c>
      <c r="D53" s="238"/>
      <c r="E53" s="238"/>
      <c r="F53" s="105">
        <f>'SO02 SO02 Pol'!AE168</f>
        <v>0</v>
      </c>
      <c r="G53" s="98">
        <f>'SO02 SO02 Pol'!AF168</f>
        <v>0</v>
      </c>
      <c r="H53" s="98">
        <f t="shared" si="1"/>
        <v>0</v>
      </c>
      <c r="I53" s="98">
        <f t="shared" si="2"/>
        <v>0</v>
      </c>
      <c r="J53" s="99" t="str">
        <f t="shared" si="3"/>
        <v/>
      </c>
    </row>
    <row r="54" spans="1:10" ht="25.5" customHeight="1">
      <c r="A54" s="85">
        <v>2</v>
      </c>
      <c r="B54" s="100" t="s">
        <v>75</v>
      </c>
      <c r="C54" s="243" t="s">
        <v>76</v>
      </c>
      <c r="D54" s="243"/>
      <c r="E54" s="243"/>
      <c r="F54" s="101">
        <f>'SO03 D3.01 Pol'!AE43+'SO03 D3.02 Pol'!AE61+'SO03 D3.03 Pol'!AE59</f>
        <v>0</v>
      </c>
      <c r="G54" s="102">
        <f>'SO03 D3.01 Pol'!AF43+'SO03 D3.02 Pol'!AF61+'SO03 D3.03 Pol'!AF59</f>
        <v>0</v>
      </c>
      <c r="H54" s="102">
        <f t="shared" si="1"/>
        <v>0</v>
      </c>
      <c r="I54" s="102">
        <f t="shared" si="2"/>
        <v>0</v>
      </c>
      <c r="J54" s="103" t="str">
        <f t="shared" si="3"/>
        <v/>
      </c>
    </row>
    <row r="55" spans="1:10" ht="25.5" customHeight="1">
      <c r="A55" s="85">
        <v>3</v>
      </c>
      <c r="B55" s="104" t="s">
        <v>77</v>
      </c>
      <c r="C55" s="238" t="s">
        <v>2259</v>
      </c>
      <c r="D55" s="238"/>
      <c r="E55" s="238"/>
      <c r="F55" s="105">
        <f>'SO03 D3.01 Pol'!AE43</f>
        <v>0</v>
      </c>
      <c r="G55" s="98">
        <f>'SO03 D3.01 Pol'!AF43</f>
        <v>0</v>
      </c>
      <c r="H55" s="98">
        <f t="shared" si="1"/>
        <v>0</v>
      </c>
      <c r="I55" s="98">
        <f t="shared" si="2"/>
        <v>0</v>
      </c>
      <c r="J55" s="99" t="str">
        <f t="shared" si="3"/>
        <v/>
      </c>
    </row>
    <row r="56" spans="1:10" ht="25.5" customHeight="1">
      <c r="A56" s="85">
        <v>3</v>
      </c>
      <c r="B56" s="104" t="s">
        <v>78</v>
      </c>
      <c r="C56" s="238" t="s">
        <v>79</v>
      </c>
      <c r="D56" s="238"/>
      <c r="E56" s="238"/>
      <c r="F56" s="105">
        <f>'SO03 D3.02 Pol'!AE61</f>
        <v>0</v>
      </c>
      <c r="G56" s="98">
        <f>'SO03 D3.02 Pol'!AF61</f>
        <v>0</v>
      </c>
      <c r="H56" s="98">
        <f t="shared" si="1"/>
        <v>0</v>
      </c>
      <c r="I56" s="98">
        <f t="shared" si="2"/>
        <v>0</v>
      </c>
      <c r="J56" s="99" t="str">
        <f t="shared" si="3"/>
        <v/>
      </c>
    </row>
    <row r="57" spans="1:10" ht="25.5" customHeight="1">
      <c r="A57" s="85">
        <v>3</v>
      </c>
      <c r="B57" s="104" t="s">
        <v>80</v>
      </c>
      <c r="C57" s="238" t="s">
        <v>81</v>
      </c>
      <c r="D57" s="238"/>
      <c r="E57" s="238"/>
      <c r="F57" s="105">
        <f>'SO03 D3.03 Pol'!AE59</f>
        <v>0</v>
      </c>
      <c r="G57" s="98">
        <f>'SO03 D3.03 Pol'!AF59</f>
        <v>0</v>
      </c>
      <c r="H57" s="98">
        <f t="shared" si="1"/>
        <v>0</v>
      </c>
      <c r="I57" s="98">
        <f t="shared" si="2"/>
        <v>0</v>
      </c>
      <c r="J57" s="99" t="str">
        <f t="shared" si="3"/>
        <v/>
      </c>
    </row>
    <row r="58" spans="1:10" ht="25.5" customHeight="1">
      <c r="A58" s="85">
        <v>2</v>
      </c>
      <c r="B58" s="100" t="s">
        <v>82</v>
      </c>
      <c r="C58" s="243" t="s">
        <v>83</v>
      </c>
      <c r="D58" s="243"/>
      <c r="E58" s="243"/>
      <c r="F58" s="101">
        <f>'SO04 SO04 Pol'!AE49</f>
        <v>0</v>
      </c>
      <c r="G58" s="102">
        <f>'SO04 SO04 Pol'!AF49</f>
        <v>0</v>
      </c>
      <c r="H58" s="102">
        <f t="shared" si="1"/>
        <v>0</v>
      </c>
      <c r="I58" s="102">
        <f t="shared" si="2"/>
        <v>0</v>
      </c>
      <c r="J58" s="103" t="str">
        <f t="shared" si="3"/>
        <v/>
      </c>
    </row>
    <row r="59" spans="1:10" ht="25.5" customHeight="1">
      <c r="A59" s="85">
        <v>3</v>
      </c>
      <c r="B59" s="104" t="s">
        <v>82</v>
      </c>
      <c r="C59" s="238" t="s">
        <v>83</v>
      </c>
      <c r="D59" s="238"/>
      <c r="E59" s="238"/>
      <c r="F59" s="105">
        <f>'SO04 SO04 Pol'!AE49</f>
        <v>0</v>
      </c>
      <c r="G59" s="98">
        <f>'SO04 SO04 Pol'!AF49</f>
        <v>0</v>
      </c>
      <c r="H59" s="98">
        <f t="shared" si="1"/>
        <v>0</v>
      </c>
      <c r="I59" s="98">
        <f t="shared" si="2"/>
        <v>0</v>
      </c>
      <c r="J59" s="99" t="str">
        <f t="shared" si="3"/>
        <v/>
      </c>
    </row>
    <row r="60" spans="1:10" ht="25.5" customHeight="1">
      <c r="A60" s="85">
        <v>2</v>
      </c>
      <c r="B60" s="100"/>
      <c r="C60" s="243" t="s">
        <v>84</v>
      </c>
      <c r="D60" s="243"/>
      <c r="E60" s="243"/>
      <c r="F60" s="101"/>
      <c r="G60" s="102"/>
      <c r="H60" s="102">
        <f t="shared" si="1"/>
        <v>0</v>
      </c>
      <c r="I60" s="102"/>
      <c r="J60" s="103"/>
    </row>
    <row r="61" spans="1:10" ht="25.5" customHeight="1">
      <c r="A61" s="85">
        <v>2</v>
      </c>
      <c r="B61" s="100" t="s">
        <v>85</v>
      </c>
      <c r="C61" s="243" t="s">
        <v>86</v>
      </c>
      <c r="D61" s="243"/>
      <c r="E61" s="243"/>
      <c r="F61" s="101">
        <f>'PS01 01 Pol'!AE188+'PS01 02 Pol'!AE44+'PS01 03 Pol'!AE48</f>
        <v>0</v>
      </c>
      <c r="G61" s="102">
        <f>'PS01 01 Pol'!AF188+'PS01 02 Pol'!AF44+'PS01 03 Pol'!AF48</f>
        <v>0</v>
      </c>
      <c r="H61" s="102">
        <f t="shared" si="1"/>
        <v>0</v>
      </c>
      <c r="I61" s="102">
        <f>F61+G61+H61</f>
        <v>0</v>
      </c>
      <c r="J61" s="103" t="str">
        <f>IF(CenaCelkemVypocet=0,"",I61/CenaCelkemVypocet*100)</f>
        <v/>
      </c>
    </row>
    <row r="62" spans="1:10" ht="25.5" customHeight="1">
      <c r="A62" s="85">
        <v>3</v>
      </c>
      <c r="B62" s="104" t="s">
        <v>87</v>
      </c>
      <c r="C62" s="238" t="s">
        <v>88</v>
      </c>
      <c r="D62" s="238"/>
      <c r="E62" s="238"/>
      <c r="F62" s="105">
        <f>'PS01 01 Pol'!AE188</f>
        <v>0</v>
      </c>
      <c r="G62" s="98">
        <f>'PS01 01 Pol'!AF188</f>
        <v>0</v>
      </c>
      <c r="H62" s="98">
        <f t="shared" si="1"/>
        <v>0</v>
      </c>
      <c r="I62" s="98">
        <f>F62+G62+H62</f>
        <v>0</v>
      </c>
      <c r="J62" s="99" t="str">
        <f>IF(CenaCelkemVypocet=0,"",I62/CenaCelkemVypocet*100)</f>
        <v/>
      </c>
    </row>
    <row r="63" spans="1:10" ht="25.5" customHeight="1">
      <c r="A63" s="85">
        <v>3</v>
      </c>
      <c r="B63" s="104" t="s">
        <v>89</v>
      </c>
      <c r="C63" s="238" t="s">
        <v>90</v>
      </c>
      <c r="D63" s="238"/>
      <c r="E63" s="238"/>
      <c r="F63" s="105">
        <f>'PS01 02 Pol'!AE44</f>
        <v>0</v>
      </c>
      <c r="G63" s="98">
        <f>'PS01 02 Pol'!AF44</f>
        <v>0</v>
      </c>
      <c r="H63" s="98">
        <f t="shared" si="1"/>
        <v>0</v>
      </c>
      <c r="I63" s="98">
        <f>F63+G63+H63</f>
        <v>0</v>
      </c>
      <c r="J63" s="99" t="str">
        <f>IF(CenaCelkemVypocet=0,"",I63/CenaCelkemVypocet*100)</f>
        <v/>
      </c>
    </row>
    <row r="64" spans="1:10" ht="25.5" customHeight="1">
      <c r="A64" s="85">
        <v>3</v>
      </c>
      <c r="B64" s="104" t="s">
        <v>91</v>
      </c>
      <c r="C64" s="238" t="s">
        <v>92</v>
      </c>
      <c r="D64" s="238"/>
      <c r="E64" s="238"/>
      <c r="F64" s="105">
        <f>'PS01 03 Pol'!AE48</f>
        <v>0</v>
      </c>
      <c r="G64" s="98">
        <f>'PS01 03 Pol'!AF48</f>
        <v>0</v>
      </c>
      <c r="H64" s="98">
        <f t="shared" si="1"/>
        <v>0</v>
      </c>
      <c r="I64" s="98">
        <f>F64+G64+H64</f>
        <v>0</v>
      </c>
      <c r="J64" s="99" t="str">
        <f>IF(CenaCelkemVypocet=0,"",I64/CenaCelkemVypocet*100)</f>
        <v/>
      </c>
    </row>
    <row r="65" spans="1:52" ht="25.5" customHeight="1">
      <c r="A65" s="85"/>
      <c r="B65" s="239" t="s">
        <v>93</v>
      </c>
      <c r="C65" s="240"/>
      <c r="D65" s="240"/>
      <c r="E65" s="241"/>
      <c r="F65" s="106">
        <f>SUMIF(A39:A64,"=1",F39:F64)</f>
        <v>0</v>
      </c>
      <c r="G65" s="107">
        <f>SUMIF(A39:A64,"=1",G39:G64)</f>
        <v>0</v>
      </c>
      <c r="H65" s="107">
        <f>SUMIF(A39:A64,"=1",H39:H64)</f>
        <v>0</v>
      </c>
      <c r="I65" s="107">
        <f>SUMIF(A39:A64,"=1",I39:I64)</f>
        <v>0</v>
      </c>
      <c r="J65" s="108">
        <f>SUMIF(A39:A64,"=1",J39:J64)</f>
        <v>0</v>
      </c>
    </row>
    <row r="67" spans="1:52">
      <c r="A67" t="s">
        <v>95</v>
      </c>
      <c r="B67" t="s">
        <v>96</v>
      </c>
    </row>
    <row r="68" spans="1:52">
      <c r="A68" t="s">
        <v>97</v>
      </c>
      <c r="B68" t="s">
        <v>98</v>
      </c>
    </row>
    <row r="69" spans="1:52">
      <c r="A69" t="s">
        <v>99</v>
      </c>
      <c r="B69" t="s">
        <v>100</v>
      </c>
    </row>
    <row r="70" spans="1:52">
      <c r="A70" t="s">
        <v>99</v>
      </c>
      <c r="B70" t="s">
        <v>101</v>
      </c>
    </row>
    <row r="71" spans="1:52">
      <c r="A71" t="s">
        <v>99</v>
      </c>
      <c r="B71" t="s">
        <v>102</v>
      </c>
    </row>
    <row r="72" spans="1:52">
      <c r="A72" t="s">
        <v>97</v>
      </c>
      <c r="B72" t="s">
        <v>103</v>
      </c>
    </row>
    <row r="73" spans="1:52">
      <c r="A73" t="s">
        <v>99</v>
      </c>
      <c r="B73" t="s">
        <v>104</v>
      </c>
    </row>
    <row r="74" spans="1:52">
      <c r="A74" t="s">
        <v>99</v>
      </c>
      <c r="B74" t="s">
        <v>105</v>
      </c>
    </row>
    <row r="75" spans="1:52">
      <c r="A75" t="s">
        <v>99</v>
      </c>
      <c r="B75" t="s">
        <v>106</v>
      </c>
    </row>
    <row r="76" spans="1:52">
      <c r="B76" s="242" t="s">
        <v>107</v>
      </c>
      <c r="C76" s="242"/>
      <c r="D76" s="242"/>
      <c r="E76" s="242"/>
      <c r="F76" s="242"/>
      <c r="G76" s="242"/>
      <c r="H76" s="242"/>
      <c r="I76" s="242"/>
      <c r="J76" s="242"/>
      <c r="AZ76" s="117" t="str">
        <f>B76</f>
        <v>Rozpočet obsahuje dílčí objekty :</v>
      </c>
    </row>
    <row r="77" spans="1:52">
      <c r="B77" s="242" t="s">
        <v>108</v>
      </c>
      <c r="C77" s="242"/>
      <c r="D77" s="242"/>
      <c r="E77" s="242"/>
      <c r="F77" s="242"/>
      <c r="G77" s="242"/>
      <c r="H77" s="242"/>
      <c r="I77" s="242"/>
      <c r="J77" s="242"/>
      <c r="AZ77" s="117" t="str">
        <f>B77</f>
        <v>- objekt filtrů</v>
      </c>
    </row>
    <row r="78" spans="1:52">
      <c r="B78" s="242" t="s">
        <v>109</v>
      </c>
      <c r="C78" s="242"/>
      <c r="D78" s="242"/>
      <c r="E78" s="242"/>
      <c r="F78" s="242"/>
      <c r="G78" s="242"/>
      <c r="H78" s="242"/>
      <c r="I78" s="242"/>
      <c r="J78" s="242"/>
      <c r="AZ78" s="117" t="str">
        <f>B78</f>
        <v>- žb.akumulační nádrž a šachta</v>
      </c>
    </row>
    <row r="79" spans="1:52">
      <c r="A79" t="s">
        <v>99</v>
      </c>
      <c r="B79" t="s">
        <v>110</v>
      </c>
    </row>
    <row r="80" spans="1:52">
      <c r="A80" t="s">
        <v>99</v>
      </c>
      <c r="B80" t="s">
        <v>111</v>
      </c>
    </row>
    <row r="81" spans="1:2">
      <c r="A81" t="s">
        <v>99</v>
      </c>
      <c r="B81" t="s">
        <v>112</v>
      </c>
    </row>
    <row r="82" spans="1:2">
      <c r="A82" t="s">
        <v>99</v>
      </c>
      <c r="B82" t="s">
        <v>113</v>
      </c>
    </row>
    <row r="83" spans="1:2">
      <c r="A83" t="s">
        <v>99</v>
      </c>
      <c r="B83" t="s">
        <v>114</v>
      </c>
    </row>
    <row r="84" spans="1:2">
      <c r="A84" t="s">
        <v>97</v>
      </c>
      <c r="B84" t="s">
        <v>115</v>
      </c>
    </row>
    <row r="85" spans="1:2">
      <c r="A85" t="s">
        <v>99</v>
      </c>
      <c r="B85" t="s">
        <v>116</v>
      </c>
    </row>
    <row r="86" spans="1:2">
      <c r="A86" t="s">
        <v>97</v>
      </c>
      <c r="B86" t="s">
        <v>117</v>
      </c>
    </row>
    <row r="87" spans="1:2">
      <c r="A87" t="s">
        <v>99</v>
      </c>
      <c r="B87" t="s">
        <v>118</v>
      </c>
    </row>
    <row r="88" spans="1:2">
      <c r="A88" t="s">
        <v>99</v>
      </c>
      <c r="B88" t="s">
        <v>119</v>
      </c>
    </row>
    <row r="89" spans="1:2">
      <c r="A89" t="s">
        <v>99</v>
      </c>
      <c r="B89" t="s">
        <v>120</v>
      </c>
    </row>
    <row r="90" spans="1:2">
      <c r="A90" t="s">
        <v>97</v>
      </c>
      <c r="B90" t="s">
        <v>121</v>
      </c>
    </row>
    <row r="91" spans="1:2">
      <c r="A91" t="s">
        <v>99</v>
      </c>
      <c r="B91" t="s">
        <v>122</v>
      </c>
    </row>
    <row r="92" spans="1:2">
      <c r="A92" t="s">
        <v>97</v>
      </c>
      <c r="B92" t="s">
        <v>123</v>
      </c>
    </row>
    <row r="93" spans="1:2">
      <c r="A93" t="s">
        <v>99</v>
      </c>
      <c r="B93" t="s">
        <v>124</v>
      </c>
    </row>
    <row r="96" spans="1:2" ht="15.75">
      <c r="B96" s="118" t="s">
        <v>125</v>
      </c>
    </row>
    <row r="98" spans="1:10" ht="25.5" customHeight="1">
      <c r="A98" s="120"/>
      <c r="B98" s="123" t="s">
        <v>17</v>
      </c>
      <c r="C98" s="123" t="s">
        <v>5</v>
      </c>
      <c r="D98" s="124"/>
      <c r="E98" s="124"/>
      <c r="F98" s="125" t="s">
        <v>126</v>
      </c>
      <c r="G98" s="125"/>
      <c r="H98" s="125"/>
      <c r="I98" s="125" t="s">
        <v>29</v>
      </c>
      <c r="J98" s="125" t="s">
        <v>0</v>
      </c>
    </row>
    <row r="99" spans="1:10" ht="36.75" customHeight="1">
      <c r="A99" s="121"/>
      <c r="B99" s="126" t="s">
        <v>127</v>
      </c>
      <c r="C99" s="226" t="s">
        <v>128</v>
      </c>
      <c r="D99" s="227"/>
      <c r="E99" s="227"/>
      <c r="F99" s="133" t="s">
        <v>24</v>
      </c>
      <c r="G99" s="134"/>
      <c r="H99" s="134"/>
      <c r="I99" s="134">
        <f>'SO01 D1.06 Pol'!G8</f>
        <v>0</v>
      </c>
      <c r="J99" s="130" t="str">
        <f>IF(I157=0,"",I99/I157*100)</f>
        <v/>
      </c>
    </row>
    <row r="100" spans="1:10" ht="36.75" customHeight="1">
      <c r="A100" s="121"/>
      <c r="B100" s="126" t="s">
        <v>129</v>
      </c>
      <c r="C100" s="226" t="s">
        <v>130</v>
      </c>
      <c r="D100" s="227"/>
      <c r="E100" s="227"/>
      <c r="F100" s="133" t="s">
        <v>24</v>
      </c>
      <c r="G100" s="134"/>
      <c r="H100" s="134"/>
      <c r="I100" s="134">
        <f>'SO03 D3.02 Pol'!G8+'SO03 D3.03 Pol'!G8+'SO04 SO04 Pol'!G8</f>
        <v>0</v>
      </c>
      <c r="J100" s="130" t="str">
        <f>IF(I157=0,"",I100/I157*100)</f>
        <v/>
      </c>
    </row>
    <row r="101" spans="1:10" ht="36.75" customHeight="1">
      <c r="A101" s="121"/>
      <c r="B101" s="126" t="s">
        <v>131</v>
      </c>
      <c r="C101" s="226" t="s">
        <v>132</v>
      </c>
      <c r="D101" s="227"/>
      <c r="E101" s="227"/>
      <c r="F101" s="133" t="s">
        <v>24</v>
      </c>
      <c r="G101" s="134"/>
      <c r="H101" s="134"/>
      <c r="I101" s="134">
        <f>'SO03 D3.02 Pol'!G26+'SO03 D3.03 Pol'!G26+'SO04 SO04 Pol'!G27</f>
        <v>0</v>
      </c>
      <c r="J101" s="130" t="str">
        <f>IF(I157=0,"",I101/I157*100)</f>
        <v/>
      </c>
    </row>
    <row r="102" spans="1:10" ht="36.75" customHeight="1">
      <c r="A102" s="121"/>
      <c r="B102" s="126" t="s">
        <v>133</v>
      </c>
      <c r="C102" s="226" t="s">
        <v>134</v>
      </c>
      <c r="D102" s="227"/>
      <c r="E102" s="227"/>
      <c r="F102" s="133" t="s">
        <v>24</v>
      </c>
      <c r="G102" s="134"/>
      <c r="H102" s="134"/>
      <c r="I102" s="134">
        <f>'SO03 D3.02 Pol'!G31+'SO03 D3.03 Pol'!G31+'SO04 SO04 Pol'!G33</f>
        <v>0</v>
      </c>
      <c r="J102" s="130" t="str">
        <f>IF(I157=0,"",I102/I157*100)</f>
        <v/>
      </c>
    </row>
    <row r="103" spans="1:10" ht="36.75" customHeight="1">
      <c r="A103" s="121"/>
      <c r="B103" s="126" t="s">
        <v>135</v>
      </c>
      <c r="C103" s="226" t="s">
        <v>136</v>
      </c>
      <c r="D103" s="227"/>
      <c r="E103" s="227"/>
      <c r="F103" s="133" t="s">
        <v>24</v>
      </c>
      <c r="G103" s="134"/>
      <c r="H103" s="134"/>
      <c r="I103" s="134">
        <f>'SO03 D3.02 Pol'!G52+'SO03 D3.03 Pol'!G42+'SO04 SO04 Pol'!G39</f>
        <v>0</v>
      </c>
      <c r="J103" s="130" t="str">
        <f>IF(I157=0,"",I103/I157*100)</f>
        <v/>
      </c>
    </row>
    <row r="104" spans="1:10" ht="36.75" customHeight="1">
      <c r="A104" s="121"/>
      <c r="B104" s="126" t="s">
        <v>137</v>
      </c>
      <c r="C104" s="226" t="s">
        <v>138</v>
      </c>
      <c r="D104" s="227"/>
      <c r="E104" s="227"/>
      <c r="F104" s="133" t="s">
        <v>24</v>
      </c>
      <c r="G104" s="134"/>
      <c r="H104" s="134"/>
      <c r="I104" s="134">
        <f>'SO01 D1.12a Pol'!G8</f>
        <v>0</v>
      </c>
      <c r="J104" s="130" t="str">
        <f>IF(I157=0,"",I104/I157*100)</f>
        <v/>
      </c>
    </row>
    <row r="105" spans="1:10" ht="36.75" customHeight="1">
      <c r="A105" s="121"/>
      <c r="B105" s="126" t="s">
        <v>137</v>
      </c>
      <c r="C105" s="226" t="s">
        <v>139</v>
      </c>
      <c r="D105" s="227"/>
      <c r="E105" s="227"/>
      <c r="F105" s="133" t="s">
        <v>24</v>
      </c>
      <c r="G105" s="134"/>
      <c r="H105" s="134"/>
      <c r="I105" s="134">
        <f>'SO01 D1.01a Pol'!G8+'SO01 D1.01b Pol'!G8+'SO01 D1.01d Pol'!G8+'SO02 SO02 Pol'!G8</f>
        <v>0</v>
      </c>
      <c r="J105" s="130" t="str">
        <f>IF(I157=0,"",I105/I157*100)</f>
        <v/>
      </c>
    </row>
    <row r="106" spans="1:10" ht="36.75" customHeight="1">
      <c r="A106" s="121"/>
      <c r="B106" s="126" t="s">
        <v>140</v>
      </c>
      <c r="C106" s="226" t="s">
        <v>141</v>
      </c>
      <c r="D106" s="227"/>
      <c r="E106" s="227"/>
      <c r="F106" s="133" t="s">
        <v>24</v>
      </c>
      <c r="G106" s="134"/>
      <c r="H106" s="134"/>
      <c r="I106" s="134">
        <f>'SO01 D1.12a Pol'!G20</f>
        <v>0</v>
      </c>
      <c r="J106" s="130" t="str">
        <f>IF(I157=0,"",I106/I157*100)</f>
        <v/>
      </c>
    </row>
    <row r="107" spans="1:10" ht="36.75" customHeight="1">
      <c r="A107" s="121"/>
      <c r="B107" s="126" t="s">
        <v>140</v>
      </c>
      <c r="C107" s="226" t="s">
        <v>142</v>
      </c>
      <c r="D107" s="227"/>
      <c r="E107" s="227"/>
      <c r="F107" s="133" t="s">
        <v>24</v>
      </c>
      <c r="G107" s="134"/>
      <c r="H107" s="134"/>
      <c r="I107" s="134">
        <f>'SO01 D1.01a Pol'!G89+'SO01 D1.01b Pol'!G28+'SO01 D1.01d Pol'!G28+'SO02 SO02 Pol'!G55</f>
        <v>0</v>
      </c>
      <c r="J107" s="130" t="str">
        <f>IF(I157=0,"",I107/I157*100)</f>
        <v/>
      </c>
    </row>
    <row r="108" spans="1:10" ht="36.75" customHeight="1">
      <c r="A108" s="121"/>
      <c r="B108" s="126" t="s">
        <v>143</v>
      </c>
      <c r="C108" s="226" t="s">
        <v>144</v>
      </c>
      <c r="D108" s="227"/>
      <c r="E108" s="227"/>
      <c r="F108" s="133" t="s">
        <v>24</v>
      </c>
      <c r="G108" s="134"/>
      <c r="H108" s="134"/>
      <c r="I108" s="134">
        <f>'PS01 02 Pol'!G8</f>
        <v>0</v>
      </c>
      <c r="J108" s="130" t="str">
        <f>IF(I157=0,"",I108/I157*100)</f>
        <v/>
      </c>
    </row>
    <row r="109" spans="1:10" ht="36.75" customHeight="1">
      <c r="A109" s="121"/>
      <c r="B109" s="126" t="s">
        <v>145</v>
      </c>
      <c r="C109" s="226" t="s">
        <v>146</v>
      </c>
      <c r="D109" s="227"/>
      <c r="E109" s="227"/>
      <c r="F109" s="133" t="s">
        <v>24</v>
      </c>
      <c r="G109" s="134"/>
      <c r="H109" s="134"/>
      <c r="I109" s="134">
        <f>'SO01 D1.12a Pol'!G44</f>
        <v>0</v>
      </c>
      <c r="J109" s="130" t="str">
        <f>IF(I157=0,"",I109/I157*100)</f>
        <v/>
      </c>
    </row>
    <row r="110" spans="1:10" ht="36.75" customHeight="1">
      <c r="A110" s="121"/>
      <c r="B110" s="126" t="s">
        <v>145</v>
      </c>
      <c r="C110" s="226" t="s">
        <v>147</v>
      </c>
      <c r="D110" s="227"/>
      <c r="E110" s="227"/>
      <c r="F110" s="133" t="s">
        <v>24</v>
      </c>
      <c r="G110" s="134"/>
      <c r="H110" s="134"/>
      <c r="I110" s="134">
        <f>'SO01 D1.01a Pol'!G170+'SO01 D1.01d Pol'!G53+'SO02 SO02 Pol'!G66</f>
        <v>0</v>
      </c>
      <c r="J110" s="130" t="str">
        <f>IF(I157=0,"",I110/I157*100)</f>
        <v/>
      </c>
    </row>
    <row r="111" spans="1:10" ht="36.75" customHeight="1">
      <c r="A111" s="121"/>
      <c r="B111" s="126" t="s">
        <v>148</v>
      </c>
      <c r="C111" s="226" t="s">
        <v>149</v>
      </c>
      <c r="D111" s="227"/>
      <c r="E111" s="227"/>
      <c r="F111" s="133" t="s">
        <v>24</v>
      </c>
      <c r="G111" s="134"/>
      <c r="H111" s="134"/>
      <c r="I111" s="134">
        <f>'SO01 D1.06 Pol'!G76</f>
        <v>0</v>
      </c>
      <c r="J111" s="130" t="str">
        <f>IF(I157=0,"",I111/I157*100)</f>
        <v/>
      </c>
    </row>
    <row r="112" spans="1:10" ht="36.75" customHeight="1">
      <c r="A112" s="121"/>
      <c r="B112" s="126" t="s">
        <v>150</v>
      </c>
      <c r="C112" s="226" t="s">
        <v>151</v>
      </c>
      <c r="D112" s="227"/>
      <c r="E112" s="227"/>
      <c r="F112" s="133" t="s">
        <v>24</v>
      </c>
      <c r="G112" s="134"/>
      <c r="H112" s="134"/>
      <c r="I112" s="134">
        <f>'SO01 D1.01a Pol'!G189+'SO01 D1.01d Pol'!G99</f>
        <v>0</v>
      </c>
      <c r="J112" s="130" t="str">
        <f>IF(I157=0,"",I112/I157*100)</f>
        <v/>
      </c>
    </row>
    <row r="113" spans="1:10" ht="36.75" customHeight="1">
      <c r="A113" s="121"/>
      <c r="B113" s="126" t="s">
        <v>150</v>
      </c>
      <c r="C113" s="226" t="s">
        <v>152</v>
      </c>
      <c r="D113" s="227"/>
      <c r="E113" s="227"/>
      <c r="F113" s="133" t="s">
        <v>24</v>
      </c>
      <c r="G113" s="134"/>
      <c r="H113" s="134"/>
      <c r="I113" s="134">
        <f>'SO01 D1.12a Pol'!G75</f>
        <v>0</v>
      </c>
      <c r="J113" s="130" t="str">
        <f>IF(I157=0,"",I113/I157*100)</f>
        <v/>
      </c>
    </row>
    <row r="114" spans="1:10" ht="36.75" customHeight="1">
      <c r="A114" s="121"/>
      <c r="B114" s="126" t="s">
        <v>153</v>
      </c>
      <c r="C114" s="226" t="s">
        <v>154</v>
      </c>
      <c r="D114" s="227"/>
      <c r="E114" s="227"/>
      <c r="F114" s="133" t="s">
        <v>24</v>
      </c>
      <c r="G114" s="134"/>
      <c r="H114" s="134"/>
      <c r="I114" s="134">
        <f>'SO01 D1.01d Pol'!G112</f>
        <v>0</v>
      </c>
      <c r="J114" s="130" t="str">
        <f>IF(I157=0,"",I114/I157*100)</f>
        <v/>
      </c>
    </row>
    <row r="115" spans="1:10" ht="36.75" customHeight="1">
      <c r="A115" s="121"/>
      <c r="B115" s="126" t="s">
        <v>155</v>
      </c>
      <c r="C115" s="226" t="s">
        <v>156</v>
      </c>
      <c r="D115" s="227"/>
      <c r="E115" s="227"/>
      <c r="F115" s="133" t="s">
        <v>24</v>
      </c>
      <c r="G115" s="134"/>
      <c r="H115" s="134"/>
      <c r="I115" s="134">
        <f>'SO01 D1.12a Pol'!G113</f>
        <v>0</v>
      </c>
      <c r="J115" s="130" t="str">
        <f>IF(I157=0,"",I115/I157*100)</f>
        <v/>
      </c>
    </row>
    <row r="116" spans="1:10" ht="36.75" customHeight="1">
      <c r="A116" s="121"/>
      <c r="B116" s="126" t="s">
        <v>155</v>
      </c>
      <c r="C116" s="226" t="s">
        <v>157</v>
      </c>
      <c r="D116" s="227"/>
      <c r="E116" s="227"/>
      <c r="F116" s="133" t="s">
        <v>24</v>
      </c>
      <c r="G116" s="134"/>
      <c r="H116" s="134"/>
      <c r="I116" s="134">
        <f>'SO01 D1.01a Pol'!G195+'SO01 D1.01d Pol'!G115+'SO02 SO02 Pol'!G73</f>
        <v>0</v>
      </c>
      <c r="J116" s="130" t="str">
        <f>IF(I157=0,"",I116/I157*100)</f>
        <v/>
      </c>
    </row>
    <row r="117" spans="1:10" ht="36.75" customHeight="1">
      <c r="A117" s="121"/>
      <c r="B117" s="126" t="s">
        <v>158</v>
      </c>
      <c r="C117" s="226" t="s">
        <v>159</v>
      </c>
      <c r="D117" s="227"/>
      <c r="E117" s="227"/>
      <c r="F117" s="133" t="s">
        <v>24</v>
      </c>
      <c r="G117" s="134"/>
      <c r="H117" s="134"/>
      <c r="I117" s="134">
        <f>'SO01 D1.01d Pol'!G123+'SO02 SO02 Pol'!G83</f>
        <v>0</v>
      </c>
      <c r="J117" s="130" t="str">
        <f>IF(I157=0,"",I117/I157*100)</f>
        <v/>
      </c>
    </row>
    <row r="118" spans="1:10" ht="36.75" customHeight="1">
      <c r="A118" s="121"/>
      <c r="B118" s="126" t="s">
        <v>160</v>
      </c>
      <c r="C118" s="226" t="s">
        <v>161</v>
      </c>
      <c r="D118" s="227"/>
      <c r="E118" s="227"/>
      <c r="F118" s="133" t="s">
        <v>24</v>
      </c>
      <c r="G118" s="134"/>
      <c r="H118" s="134"/>
      <c r="I118" s="134">
        <f>'SO01 D1.01a Pol'!G197+'SO01 D1.01b Pol'!G54+'SO01 D1.01d Pol'!G130</f>
        <v>0</v>
      </c>
      <c r="J118" s="130" t="str">
        <f>IF(I157=0,"",I118/I157*100)</f>
        <v/>
      </c>
    </row>
    <row r="119" spans="1:10" ht="36.75" customHeight="1">
      <c r="A119" s="121"/>
      <c r="B119" s="126" t="s">
        <v>162</v>
      </c>
      <c r="C119" s="226" t="s">
        <v>163</v>
      </c>
      <c r="D119" s="227"/>
      <c r="E119" s="227"/>
      <c r="F119" s="133" t="s">
        <v>24</v>
      </c>
      <c r="G119" s="134"/>
      <c r="H119" s="134"/>
      <c r="I119" s="134">
        <f>'SO01 D1.01a Pol'!G202+'SO01 D1.01b Pol'!G71</f>
        <v>0</v>
      </c>
      <c r="J119" s="130" t="str">
        <f>IF(I157=0,"",I119/I157*100)</f>
        <v/>
      </c>
    </row>
    <row r="120" spans="1:10" ht="36.75" customHeight="1">
      <c r="A120" s="121"/>
      <c r="B120" s="126" t="s">
        <v>164</v>
      </c>
      <c r="C120" s="226" t="s">
        <v>165</v>
      </c>
      <c r="D120" s="227"/>
      <c r="E120" s="227"/>
      <c r="F120" s="133" t="s">
        <v>24</v>
      </c>
      <c r="G120" s="134"/>
      <c r="H120" s="134"/>
      <c r="I120" s="134">
        <f>'SO02 SO02 Pol'!G88</f>
        <v>0</v>
      </c>
      <c r="J120" s="130" t="str">
        <f>IF(I157=0,"",I120/I157*100)</f>
        <v/>
      </c>
    </row>
    <row r="121" spans="1:10" ht="36.75" customHeight="1">
      <c r="A121" s="121"/>
      <c r="B121" s="126" t="s">
        <v>166</v>
      </c>
      <c r="C121" s="226" t="s">
        <v>167</v>
      </c>
      <c r="D121" s="227"/>
      <c r="E121" s="227"/>
      <c r="F121" s="133" t="s">
        <v>24</v>
      </c>
      <c r="G121" s="134"/>
      <c r="H121" s="134"/>
      <c r="I121" s="134">
        <f>'SO03 D3.02 Pol'!G55+'SO03 D3.03 Pol'!G44+'SO04 SO04 Pol'!G43</f>
        <v>0</v>
      </c>
      <c r="J121" s="130" t="str">
        <f>IF(I157=0,"",I121/I157*100)</f>
        <v/>
      </c>
    </row>
    <row r="122" spans="1:10" ht="36.75" customHeight="1">
      <c r="A122" s="121"/>
      <c r="B122" s="126" t="s">
        <v>168</v>
      </c>
      <c r="C122" s="226" t="s">
        <v>169</v>
      </c>
      <c r="D122" s="227"/>
      <c r="E122" s="227"/>
      <c r="F122" s="133" t="s">
        <v>24</v>
      </c>
      <c r="G122" s="134"/>
      <c r="H122" s="134"/>
      <c r="I122" s="134">
        <f>'SO01 D1.01d Pol'!G179+'SO02 SO02 Pol'!G97</f>
        <v>0</v>
      </c>
      <c r="J122" s="130" t="str">
        <f>IF(I157=0,"",I122/I157*100)</f>
        <v/>
      </c>
    </row>
    <row r="123" spans="1:10" ht="36.75" customHeight="1">
      <c r="A123" s="121"/>
      <c r="B123" s="126" t="s">
        <v>170</v>
      </c>
      <c r="C123" s="226" t="s">
        <v>171</v>
      </c>
      <c r="D123" s="227"/>
      <c r="E123" s="227"/>
      <c r="F123" s="133" t="s">
        <v>24</v>
      </c>
      <c r="G123" s="134"/>
      <c r="H123" s="134"/>
      <c r="I123" s="134">
        <f>'SO01 D1.01a Pol'!G206+'SO01 D1.01d Pol'!G182+'SO02 SO02 Pol'!G100</f>
        <v>0</v>
      </c>
      <c r="J123" s="130" t="str">
        <f>IF(I157=0,"",I123/I157*100)</f>
        <v/>
      </c>
    </row>
    <row r="124" spans="1:10" ht="36.75" customHeight="1">
      <c r="A124" s="121"/>
      <c r="B124" s="126" t="s">
        <v>172</v>
      </c>
      <c r="C124" s="226" t="s">
        <v>173</v>
      </c>
      <c r="D124" s="227"/>
      <c r="E124" s="227"/>
      <c r="F124" s="133" t="s">
        <v>24</v>
      </c>
      <c r="G124" s="134"/>
      <c r="H124" s="134"/>
      <c r="I124" s="134">
        <f>'SO01 D1.01a Pol'!G226+'SO01 D1.01b Pol'!G79+'SO01 D1.01d Pol'!G203+'SO02 SO02 Pol'!G114+'SO03 D3.03 Pol'!G46+'SO04 SO04 Pol'!G45</f>
        <v>0</v>
      </c>
      <c r="J124" s="130" t="str">
        <f>IF(I157=0,"",I124/I157*100)</f>
        <v/>
      </c>
    </row>
    <row r="125" spans="1:10" ht="36.75" customHeight="1">
      <c r="A125" s="121"/>
      <c r="B125" s="126" t="s">
        <v>174</v>
      </c>
      <c r="C125" s="226" t="s">
        <v>175</v>
      </c>
      <c r="D125" s="227"/>
      <c r="E125" s="227"/>
      <c r="F125" s="133" t="s">
        <v>24</v>
      </c>
      <c r="G125" s="134"/>
      <c r="H125" s="134"/>
      <c r="I125" s="134">
        <f>'SO03 D3.02 Pol'!G57</f>
        <v>0</v>
      </c>
      <c r="J125" s="130" t="str">
        <f>IF(I157=0,"",I125/I157*100)</f>
        <v/>
      </c>
    </row>
    <row r="126" spans="1:10" ht="36.75" customHeight="1">
      <c r="A126" s="121"/>
      <c r="B126" s="126" t="s">
        <v>176</v>
      </c>
      <c r="C126" s="226" t="s">
        <v>177</v>
      </c>
      <c r="D126" s="227"/>
      <c r="E126" s="227"/>
      <c r="F126" s="133" t="s">
        <v>25</v>
      </c>
      <c r="G126" s="134"/>
      <c r="H126" s="134"/>
      <c r="I126" s="134">
        <f>'SO01 D1.01d Pol'!G206</f>
        <v>0</v>
      </c>
      <c r="J126" s="130" t="str">
        <f>IF(I157=0,"",I126/I157*100)</f>
        <v/>
      </c>
    </row>
    <row r="127" spans="1:10" ht="36.75" customHeight="1">
      <c r="A127" s="121"/>
      <c r="B127" s="126" t="s">
        <v>178</v>
      </c>
      <c r="C127" s="226" t="s">
        <v>179</v>
      </c>
      <c r="D127" s="227"/>
      <c r="E127" s="227"/>
      <c r="F127" s="133" t="s">
        <v>25</v>
      </c>
      <c r="G127" s="134"/>
      <c r="H127" s="134"/>
      <c r="I127" s="134">
        <f>'SO01 D1.01d Pol'!G211</f>
        <v>0</v>
      </c>
      <c r="J127" s="130" t="str">
        <f>IF(I157=0,"",I127/I157*100)</f>
        <v/>
      </c>
    </row>
    <row r="128" spans="1:10" ht="36.75" customHeight="1">
      <c r="A128" s="121"/>
      <c r="B128" s="126" t="s">
        <v>180</v>
      </c>
      <c r="C128" s="226" t="s">
        <v>181</v>
      </c>
      <c r="D128" s="227"/>
      <c r="E128" s="227"/>
      <c r="F128" s="133" t="s">
        <v>25</v>
      </c>
      <c r="G128" s="134"/>
      <c r="H128" s="134"/>
      <c r="I128" s="134">
        <f>'SO01 D1.01d Pol'!G229</f>
        <v>0</v>
      </c>
      <c r="J128" s="130" t="str">
        <f>IF(I157=0,"",I128/I157*100)</f>
        <v/>
      </c>
    </row>
    <row r="129" spans="1:10" ht="36.75" customHeight="1">
      <c r="A129" s="121"/>
      <c r="B129" s="126" t="s">
        <v>182</v>
      </c>
      <c r="C129" s="226" t="s">
        <v>183</v>
      </c>
      <c r="D129" s="227"/>
      <c r="E129" s="227"/>
      <c r="F129" s="133" t="s">
        <v>25</v>
      </c>
      <c r="G129" s="134"/>
      <c r="H129" s="134"/>
      <c r="I129" s="134">
        <f>'SO01 D1.01a Pol'!G229+'SO01 D1.04 Pol'!G8</f>
        <v>0</v>
      </c>
      <c r="J129" s="130" t="str">
        <f>IF(I157=0,"",I129/I157*100)</f>
        <v/>
      </c>
    </row>
    <row r="130" spans="1:10" ht="36.75" customHeight="1">
      <c r="A130" s="121"/>
      <c r="B130" s="126" t="s">
        <v>184</v>
      </c>
      <c r="C130" s="226" t="s">
        <v>185</v>
      </c>
      <c r="D130" s="227"/>
      <c r="E130" s="227"/>
      <c r="F130" s="133" t="s">
        <v>25</v>
      </c>
      <c r="G130" s="134"/>
      <c r="H130" s="134"/>
      <c r="I130" s="134">
        <f>'SO01 D1.04 Pol'!G82+'SO03 D3.03 Pol'!G49</f>
        <v>0</v>
      </c>
      <c r="J130" s="130" t="str">
        <f>IF(I157=0,"",I130/I157*100)</f>
        <v/>
      </c>
    </row>
    <row r="131" spans="1:10" ht="36.75" customHeight="1">
      <c r="A131" s="121"/>
      <c r="B131" s="126" t="s">
        <v>186</v>
      </c>
      <c r="C131" s="226" t="s">
        <v>187</v>
      </c>
      <c r="D131" s="227"/>
      <c r="E131" s="227"/>
      <c r="F131" s="133" t="s">
        <v>25</v>
      </c>
      <c r="G131" s="134"/>
      <c r="H131" s="134"/>
      <c r="I131" s="134">
        <f>'SO01 D1.04 Pol'!G160</f>
        <v>0</v>
      </c>
      <c r="J131" s="130" t="str">
        <f>IF(I157=0,"",I131/I157*100)</f>
        <v/>
      </c>
    </row>
    <row r="132" spans="1:10" ht="36.75" customHeight="1">
      <c r="A132" s="121"/>
      <c r="B132" s="126" t="s">
        <v>188</v>
      </c>
      <c r="C132" s="226" t="s">
        <v>189</v>
      </c>
      <c r="D132" s="227"/>
      <c r="E132" s="227"/>
      <c r="F132" s="133" t="s">
        <v>25</v>
      </c>
      <c r="G132" s="134"/>
      <c r="H132" s="134"/>
      <c r="I132" s="134">
        <f>'SO01 D1.04 Pol'!G221</f>
        <v>0</v>
      </c>
      <c r="J132" s="130" t="str">
        <f>IF(I157=0,"",I132/I157*100)</f>
        <v/>
      </c>
    </row>
    <row r="133" spans="1:10" ht="36.75" customHeight="1">
      <c r="A133" s="121"/>
      <c r="B133" s="126" t="s">
        <v>190</v>
      </c>
      <c r="C133" s="226" t="s">
        <v>191</v>
      </c>
      <c r="D133" s="227"/>
      <c r="E133" s="227"/>
      <c r="F133" s="133" t="s">
        <v>25</v>
      </c>
      <c r="G133" s="134"/>
      <c r="H133" s="134"/>
      <c r="I133" s="134">
        <f>'SO01 D1.04 Pol'!G234</f>
        <v>0</v>
      </c>
      <c r="J133" s="130" t="str">
        <f>IF(I157=0,"",I133/I157*100)</f>
        <v/>
      </c>
    </row>
    <row r="134" spans="1:10" ht="36.75" customHeight="1">
      <c r="A134" s="121"/>
      <c r="B134" s="126" t="s">
        <v>192</v>
      </c>
      <c r="C134" s="226" t="s">
        <v>193</v>
      </c>
      <c r="D134" s="227"/>
      <c r="E134" s="227"/>
      <c r="F134" s="133" t="s">
        <v>25</v>
      </c>
      <c r="G134" s="134"/>
      <c r="H134" s="134"/>
      <c r="I134" s="134">
        <f>'SO01 D1.01d Pol'!G238</f>
        <v>0</v>
      </c>
      <c r="J134" s="130" t="str">
        <f>IF(I157=0,"",I134/I157*100)</f>
        <v/>
      </c>
    </row>
    <row r="135" spans="1:10" ht="36.75" customHeight="1">
      <c r="A135" s="121"/>
      <c r="B135" s="126" t="s">
        <v>194</v>
      </c>
      <c r="C135" s="226" t="s">
        <v>195</v>
      </c>
      <c r="D135" s="227"/>
      <c r="E135" s="227"/>
      <c r="F135" s="133" t="s">
        <v>25</v>
      </c>
      <c r="G135" s="134"/>
      <c r="H135" s="134"/>
      <c r="I135" s="134">
        <f>'SO01 D1.01d Pol'!G272</f>
        <v>0</v>
      </c>
      <c r="J135" s="130" t="str">
        <f>IF(I157=0,"",I135/I157*100)</f>
        <v/>
      </c>
    </row>
    <row r="136" spans="1:10" ht="36.75" customHeight="1">
      <c r="A136" s="121"/>
      <c r="B136" s="126" t="s">
        <v>196</v>
      </c>
      <c r="C136" s="226" t="s">
        <v>197</v>
      </c>
      <c r="D136" s="227"/>
      <c r="E136" s="227"/>
      <c r="F136" s="133" t="s">
        <v>25</v>
      </c>
      <c r="G136" s="134"/>
      <c r="H136" s="134"/>
      <c r="I136" s="134">
        <f>'SO02 SO02 Pol'!G117</f>
        <v>0</v>
      </c>
      <c r="J136" s="130" t="str">
        <f>IF(I157=0,"",I136/I157*100)</f>
        <v/>
      </c>
    </row>
    <row r="137" spans="1:10" ht="36.75" customHeight="1">
      <c r="A137" s="121"/>
      <c r="B137" s="126" t="s">
        <v>198</v>
      </c>
      <c r="C137" s="226" t="s">
        <v>199</v>
      </c>
      <c r="D137" s="227"/>
      <c r="E137" s="227"/>
      <c r="F137" s="133" t="s">
        <v>25</v>
      </c>
      <c r="G137" s="134"/>
      <c r="H137" s="134"/>
      <c r="I137" s="134">
        <f>'SO01 D1.01d Pol'!G282+'SO01 D1.04 Pol'!G240+'SO02 SO02 Pol'!G120</f>
        <v>0</v>
      </c>
      <c r="J137" s="130" t="str">
        <f>IF(I157=0,"",I137/I157*100)</f>
        <v/>
      </c>
    </row>
    <row r="138" spans="1:10" ht="36.75" customHeight="1">
      <c r="A138" s="121"/>
      <c r="B138" s="126" t="s">
        <v>200</v>
      </c>
      <c r="C138" s="226" t="s">
        <v>201</v>
      </c>
      <c r="D138" s="227"/>
      <c r="E138" s="227"/>
      <c r="F138" s="133" t="s">
        <v>25</v>
      </c>
      <c r="G138" s="134"/>
      <c r="H138" s="134"/>
      <c r="I138" s="134">
        <f>'SO01 D1.01b Pol'!G82</f>
        <v>0</v>
      </c>
      <c r="J138" s="130" t="str">
        <f>IF(I157=0,"",I138/I157*100)</f>
        <v/>
      </c>
    </row>
    <row r="139" spans="1:10" ht="36.75" customHeight="1">
      <c r="A139" s="121"/>
      <c r="B139" s="126" t="s">
        <v>202</v>
      </c>
      <c r="C139" s="226" t="s">
        <v>203</v>
      </c>
      <c r="D139" s="227"/>
      <c r="E139" s="227"/>
      <c r="F139" s="133" t="s">
        <v>25</v>
      </c>
      <c r="G139" s="134"/>
      <c r="H139" s="134"/>
      <c r="I139" s="134">
        <f>'SO01 D1.01d Pol'!G322</f>
        <v>0</v>
      </c>
      <c r="J139" s="130" t="str">
        <f>IF(I157=0,"",I139/I157*100)</f>
        <v/>
      </c>
    </row>
    <row r="140" spans="1:10" ht="36.75" customHeight="1">
      <c r="A140" s="121"/>
      <c r="B140" s="126" t="s">
        <v>137</v>
      </c>
      <c r="C140" s="226" t="s">
        <v>72</v>
      </c>
      <c r="D140" s="227"/>
      <c r="E140" s="227"/>
      <c r="F140" s="133" t="s">
        <v>26</v>
      </c>
      <c r="G140" s="134"/>
      <c r="H140" s="134"/>
      <c r="I140" s="134">
        <f>'SO01 D1.12b Pol'!G8</f>
        <v>0</v>
      </c>
      <c r="J140" s="130" t="str">
        <f>IF(I157=0,"",I140/I157*100)</f>
        <v/>
      </c>
    </row>
    <row r="141" spans="1:10" ht="36.75" customHeight="1">
      <c r="A141" s="121"/>
      <c r="B141" s="126" t="s">
        <v>204</v>
      </c>
      <c r="C141" s="226" t="s">
        <v>88</v>
      </c>
      <c r="D141" s="227"/>
      <c r="E141" s="227"/>
      <c r="F141" s="133" t="s">
        <v>26</v>
      </c>
      <c r="G141" s="134"/>
      <c r="H141" s="134"/>
      <c r="I141" s="134">
        <f>'PS01 01 Pol'!G8</f>
        <v>0</v>
      </c>
      <c r="J141" s="130" t="str">
        <f>IF(I157=0,"",I141/I157*100)</f>
        <v/>
      </c>
    </row>
    <row r="142" spans="1:10" ht="36.75" customHeight="1">
      <c r="A142" s="121"/>
      <c r="B142" s="126" t="s">
        <v>205</v>
      </c>
      <c r="C142" s="226" t="s">
        <v>92</v>
      </c>
      <c r="D142" s="227"/>
      <c r="E142" s="227"/>
      <c r="F142" s="133" t="s">
        <v>26</v>
      </c>
      <c r="G142" s="134"/>
      <c r="H142" s="134"/>
      <c r="I142" s="134">
        <f>'PS01 03 Pol'!G8</f>
        <v>0</v>
      </c>
      <c r="J142" s="130" t="str">
        <f>IF(I157=0,"",I142/I157*100)</f>
        <v/>
      </c>
    </row>
    <row r="143" spans="1:10" ht="36.75" customHeight="1">
      <c r="A143" s="121"/>
      <c r="B143" s="126" t="s">
        <v>206</v>
      </c>
      <c r="C143" s="226" t="s">
        <v>207</v>
      </c>
      <c r="D143" s="227"/>
      <c r="E143" s="227"/>
      <c r="F143" s="133" t="s">
        <v>26</v>
      </c>
      <c r="G143" s="134"/>
      <c r="H143" s="134"/>
      <c r="I143" s="134">
        <f>'SO01 D1.08 Pol'!G8</f>
        <v>0</v>
      </c>
      <c r="J143" s="130" t="str">
        <f>IF(I157=0,"",I143/I157*100)</f>
        <v/>
      </c>
    </row>
    <row r="144" spans="1:10" ht="36.75" customHeight="1">
      <c r="A144" s="121"/>
      <c r="B144" s="126" t="s">
        <v>208</v>
      </c>
      <c r="C144" s="226" t="s">
        <v>209</v>
      </c>
      <c r="D144" s="227"/>
      <c r="E144" s="227"/>
      <c r="F144" s="133" t="s">
        <v>26</v>
      </c>
      <c r="G144" s="134"/>
      <c r="H144" s="134"/>
      <c r="I144" s="134">
        <f>'SO01 D1.08 Pol'!G23</f>
        <v>0</v>
      </c>
      <c r="J144" s="130" t="str">
        <f>IF(I157=0,"",I144/I157*100)</f>
        <v/>
      </c>
    </row>
    <row r="145" spans="1:10" ht="36.75" customHeight="1">
      <c r="A145" s="121"/>
      <c r="B145" s="126" t="s">
        <v>210</v>
      </c>
      <c r="C145" s="226" t="s">
        <v>211</v>
      </c>
      <c r="D145" s="227"/>
      <c r="E145" s="227"/>
      <c r="F145" s="133" t="s">
        <v>26</v>
      </c>
      <c r="G145" s="134"/>
      <c r="H145" s="134"/>
      <c r="I145" s="134">
        <f>'SO01 D1.08 Pol'!G30</f>
        <v>0</v>
      </c>
      <c r="J145" s="130" t="str">
        <f>IF(I157=0,"",I145/I157*100)</f>
        <v/>
      </c>
    </row>
    <row r="146" spans="1:10" ht="36.75" customHeight="1">
      <c r="A146" s="121"/>
      <c r="B146" s="126" t="s">
        <v>212</v>
      </c>
      <c r="C146" s="226" t="s">
        <v>213</v>
      </c>
      <c r="D146" s="227"/>
      <c r="E146" s="227"/>
      <c r="F146" s="133" t="s">
        <v>26</v>
      </c>
      <c r="G146" s="134"/>
      <c r="H146" s="134"/>
      <c r="I146" s="134">
        <f>'SO01 D1.08 Pol'!G54</f>
        <v>0</v>
      </c>
      <c r="J146" s="130" t="str">
        <f>IF(I157=0,"",I146/I157*100)</f>
        <v/>
      </c>
    </row>
    <row r="147" spans="1:10" ht="36.75" customHeight="1">
      <c r="A147" s="121"/>
      <c r="B147" s="126" t="s">
        <v>214</v>
      </c>
      <c r="C147" s="226" t="s">
        <v>215</v>
      </c>
      <c r="D147" s="227"/>
      <c r="E147" s="227"/>
      <c r="F147" s="133" t="s">
        <v>26</v>
      </c>
      <c r="G147" s="134"/>
      <c r="H147" s="134"/>
      <c r="I147" s="134">
        <f>'SO01 D1.08 Pol'!G72</f>
        <v>0</v>
      </c>
      <c r="J147" s="130" t="str">
        <f>IF(I157=0,"",I147/I157*100)</f>
        <v/>
      </c>
    </row>
    <row r="148" spans="1:10" ht="36.75" customHeight="1">
      <c r="A148" s="121"/>
      <c r="B148" s="126" t="s">
        <v>216</v>
      </c>
      <c r="C148" s="226" t="s">
        <v>217</v>
      </c>
      <c r="D148" s="227"/>
      <c r="E148" s="227"/>
      <c r="F148" s="133" t="s">
        <v>26</v>
      </c>
      <c r="G148" s="134"/>
      <c r="H148" s="134"/>
      <c r="I148" s="134">
        <f>'SO01 D1.08 Pol'!G79</f>
        <v>0</v>
      </c>
      <c r="J148" s="130" t="str">
        <f>IF(I157=0,"",I148/I157*100)</f>
        <v/>
      </c>
    </row>
    <row r="149" spans="1:10" ht="36.75" customHeight="1">
      <c r="A149" s="121"/>
      <c r="B149" s="126" t="s">
        <v>218</v>
      </c>
      <c r="C149" s="226" t="s">
        <v>219</v>
      </c>
      <c r="D149" s="227"/>
      <c r="E149" s="227"/>
      <c r="F149" s="133" t="s">
        <v>26</v>
      </c>
      <c r="G149" s="134"/>
      <c r="H149" s="134"/>
      <c r="I149" s="134">
        <f>'SO01 D1.08 Pol'!G85</f>
        <v>0</v>
      </c>
      <c r="J149" s="130" t="str">
        <f>IF(I157=0,"",I149/I157*100)</f>
        <v/>
      </c>
    </row>
    <row r="150" spans="1:10" ht="36.75" customHeight="1">
      <c r="A150" s="121"/>
      <c r="B150" s="126" t="s">
        <v>220</v>
      </c>
      <c r="C150" s="226" t="s">
        <v>221</v>
      </c>
      <c r="D150" s="227"/>
      <c r="E150" s="227"/>
      <c r="F150" s="133" t="s">
        <v>26</v>
      </c>
      <c r="G150" s="134"/>
      <c r="H150" s="134"/>
      <c r="I150" s="134">
        <f>'SO01 D1.08 Pol'!G106</f>
        <v>0</v>
      </c>
      <c r="J150" s="130" t="str">
        <f>IF(I157=0,"",I150/I157*100)</f>
        <v/>
      </c>
    </row>
    <row r="151" spans="1:10" ht="36.75" customHeight="1">
      <c r="A151" s="121"/>
      <c r="B151" s="126" t="s">
        <v>222</v>
      </c>
      <c r="C151" s="226" t="s">
        <v>223</v>
      </c>
      <c r="D151" s="227"/>
      <c r="E151" s="227"/>
      <c r="F151" s="133" t="s">
        <v>26</v>
      </c>
      <c r="G151" s="134"/>
      <c r="H151" s="134"/>
      <c r="I151" s="134">
        <f>'SO03 D3.01 Pol'!G8</f>
        <v>0</v>
      </c>
      <c r="J151" s="130" t="str">
        <f>IF(I157=0,"",I151/I157*100)</f>
        <v/>
      </c>
    </row>
    <row r="152" spans="1:10" ht="36.75" customHeight="1">
      <c r="A152" s="121"/>
      <c r="B152" s="126" t="s">
        <v>224</v>
      </c>
      <c r="C152" s="226" t="s">
        <v>225</v>
      </c>
      <c r="D152" s="227"/>
      <c r="E152" s="227"/>
      <c r="F152" s="133" t="s">
        <v>26</v>
      </c>
      <c r="G152" s="134"/>
      <c r="H152" s="134"/>
      <c r="I152" s="134">
        <f>'SO03 D3.01 Pol'!G29</f>
        <v>0</v>
      </c>
      <c r="J152" s="130" t="str">
        <f>IF(I157=0,"",I152/I157*100)</f>
        <v/>
      </c>
    </row>
    <row r="153" spans="1:10" ht="36.75" customHeight="1">
      <c r="A153" s="121"/>
      <c r="B153" s="126" t="s">
        <v>226</v>
      </c>
      <c r="C153" s="226" t="s">
        <v>227</v>
      </c>
      <c r="D153" s="227"/>
      <c r="E153" s="227"/>
      <c r="F153" s="133" t="s">
        <v>26</v>
      </c>
      <c r="G153" s="134"/>
      <c r="H153" s="134"/>
      <c r="I153" s="134">
        <f>'SO01 D1.04 Pol'!G248</f>
        <v>0</v>
      </c>
      <c r="J153" s="130" t="str">
        <f>IF(I157=0,"",I153/I157*100)</f>
        <v/>
      </c>
    </row>
    <row r="154" spans="1:10" ht="36.75" customHeight="1">
      <c r="A154" s="121"/>
      <c r="B154" s="126" t="s">
        <v>228</v>
      </c>
      <c r="C154" s="226" t="s">
        <v>229</v>
      </c>
      <c r="D154" s="227"/>
      <c r="E154" s="227"/>
      <c r="F154" s="133" t="s">
        <v>230</v>
      </c>
      <c r="G154" s="134"/>
      <c r="H154" s="134"/>
      <c r="I154" s="134">
        <f>'SO01 D1.01a Pol'!G240+'SO01 D1.01d Pol'!G342+'SO02 SO02 Pol'!G161</f>
        <v>0</v>
      </c>
      <c r="J154" s="130" t="str">
        <f>IF(I157=0,"",I154/I157*100)</f>
        <v/>
      </c>
    </row>
    <row r="155" spans="1:10" ht="36.75" customHeight="1">
      <c r="A155" s="121"/>
      <c r="B155" s="126" t="s">
        <v>231</v>
      </c>
      <c r="C155" s="226" t="s">
        <v>27</v>
      </c>
      <c r="D155" s="227"/>
      <c r="E155" s="227"/>
      <c r="F155" s="133" t="s">
        <v>231</v>
      </c>
      <c r="G155" s="134"/>
      <c r="H155" s="134"/>
      <c r="I155" s="134">
        <f>'VON VON Naklady'!G8</f>
        <v>0</v>
      </c>
      <c r="J155" s="130" t="str">
        <f>IF(I157=0,"",I155/I157*100)</f>
        <v/>
      </c>
    </row>
    <row r="156" spans="1:10" ht="36.75" customHeight="1">
      <c r="A156" s="121"/>
      <c r="B156" s="126" t="s">
        <v>232</v>
      </c>
      <c r="C156" s="226" t="s">
        <v>28</v>
      </c>
      <c r="D156" s="227"/>
      <c r="E156" s="227"/>
      <c r="F156" s="133" t="s">
        <v>232</v>
      </c>
      <c r="G156" s="134"/>
      <c r="H156" s="134"/>
      <c r="I156" s="134">
        <f>'VON VON Naklady'!G12</f>
        <v>0</v>
      </c>
      <c r="J156" s="130" t="str">
        <f>IF(I157=0,"",I156/I157*100)</f>
        <v/>
      </c>
    </row>
    <row r="157" spans="1:10" ht="25.5" customHeight="1">
      <c r="A157" s="122"/>
      <c r="B157" s="127" t="s">
        <v>1</v>
      </c>
      <c r="C157" s="128"/>
      <c r="D157" s="129"/>
      <c r="E157" s="129"/>
      <c r="F157" s="135"/>
      <c r="G157" s="136"/>
      <c r="H157" s="136"/>
      <c r="I157" s="136">
        <f>SUM(I99:I156)</f>
        <v>0</v>
      </c>
      <c r="J157" s="131">
        <f>SUM(J99:J156)</f>
        <v>0</v>
      </c>
    </row>
    <row r="158" spans="1:10">
      <c r="F158" s="84"/>
      <c r="G158" s="84"/>
      <c r="H158" s="84"/>
      <c r="I158" s="84"/>
      <c r="J158" s="132"/>
    </row>
    <row r="159" spans="1:10">
      <c r="F159" s="84"/>
      <c r="G159" s="84"/>
      <c r="H159" s="84"/>
      <c r="I159" s="84"/>
      <c r="J159" s="132"/>
    </row>
    <row r="160" spans="1:10">
      <c r="F160" s="84"/>
      <c r="G160" s="84"/>
      <c r="H160" s="84"/>
      <c r="I160" s="84"/>
      <c r="J160" s="132"/>
    </row>
  </sheetData>
  <sheetProtection password="E49C" sheet="1" objects="1" scenarios="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29">
    <mergeCell ref="E17:F17"/>
    <mergeCell ref="E4:J4"/>
    <mergeCell ref="G16:H16"/>
    <mergeCell ref="G17:H17"/>
    <mergeCell ref="E16:F16"/>
    <mergeCell ref="B1:J1"/>
    <mergeCell ref="G26:I26"/>
    <mergeCell ref="G27:I27"/>
    <mergeCell ref="G18:H18"/>
    <mergeCell ref="I17:J17"/>
    <mergeCell ref="I18:J18"/>
    <mergeCell ref="E18:F18"/>
    <mergeCell ref="E2:J2"/>
    <mergeCell ref="E3:J3"/>
    <mergeCell ref="E15:F15"/>
    <mergeCell ref="G15:H15"/>
    <mergeCell ref="I15:J15"/>
    <mergeCell ref="I16:J16"/>
    <mergeCell ref="E21:F21"/>
    <mergeCell ref="G21:H21"/>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4:E44"/>
    <mergeCell ref="C45:E45"/>
    <mergeCell ref="C46:E46"/>
    <mergeCell ref="C47:E47"/>
    <mergeCell ref="C48:E48"/>
    <mergeCell ref="C39:E39"/>
    <mergeCell ref="C40:E40"/>
    <mergeCell ref="C41:E41"/>
    <mergeCell ref="C42:E42"/>
    <mergeCell ref="C43:E43"/>
    <mergeCell ref="C54:E54"/>
    <mergeCell ref="C55:E55"/>
    <mergeCell ref="C56:E56"/>
    <mergeCell ref="C57:E57"/>
    <mergeCell ref="C58:E58"/>
    <mergeCell ref="C49:E49"/>
    <mergeCell ref="C50:E50"/>
    <mergeCell ref="C51:E51"/>
    <mergeCell ref="C52:E52"/>
    <mergeCell ref="C53:E53"/>
    <mergeCell ref="C64:E64"/>
    <mergeCell ref="B65:E65"/>
    <mergeCell ref="B76:J76"/>
    <mergeCell ref="B77:J77"/>
    <mergeCell ref="B78:J78"/>
    <mergeCell ref="C59:E59"/>
    <mergeCell ref="C60:E60"/>
    <mergeCell ref="C61:E61"/>
    <mergeCell ref="C62:E62"/>
    <mergeCell ref="C63:E63"/>
    <mergeCell ref="C104:E104"/>
    <mergeCell ref="C105:E105"/>
    <mergeCell ref="C106:E106"/>
    <mergeCell ref="C107:E107"/>
    <mergeCell ref="C108:E108"/>
    <mergeCell ref="C99:E99"/>
    <mergeCell ref="C100:E100"/>
    <mergeCell ref="C101:E101"/>
    <mergeCell ref="C102:E102"/>
    <mergeCell ref="C103:E103"/>
    <mergeCell ref="C114:E114"/>
    <mergeCell ref="C115:E115"/>
    <mergeCell ref="C116:E116"/>
    <mergeCell ref="C117:E117"/>
    <mergeCell ref="C118:E118"/>
    <mergeCell ref="C109:E109"/>
    <mergeCell ref="C110:E110"/>
    <mergeCell ref="C111:E111"/>
    <mergeCell ref="C112:E112"/>
    <mergeCell ref="C113:E113"/>
    <mergeCell ref="C124:E124"/>
    <mergeCell ref="C125:E125"/>
    <mergeCell ref="C126:E126"/>
    <mergeCell ref="C127:E127"/>
    <mergeCell ref="C128:E128"/>
    <mergeCell ref="C119:E119"/>
    <mergeCell ref="C120:E120"/>
    <mergeCell ref="C121:E121"/>
    <mergeCell ref="C122:E122"/>
    <mergeCell ref="C123:E123"/>
    <mergeCell ref="C134:E134"/>
    <mergeCell ref="C135:E135"/>
    <mergeCell ref="C136:E136"/>
    <mergeCell ref="C137:E137"/>
    <mergeCell ref="C138:E138"/>
    <mergeCell ref="C129:E129"/>
    <mergeCell ref="C130:E130"/>
    <mergeCell ref="C131:E131"/>
    <mergeCell ref="C132:E132"/>
    <mergeCell ref="C133:E133"/>
    <mergeCell ref="C154:E154"/>
    <mergeCell ref="C155:E155"/>
    <mergeCell ref="C156:E156"/>
    <mergeCell ref="D5:G5"/>
    <mergeCell ref="D6:G6"/>
    <mergeCell ref="E7:G7"/>
    <mergeCell ref="D12:G12"/>
    <mergeCell ref="E13:G13"/>
    <mergeCell ref="D11:G11"/>
    <mergeCell ref="C149:E149"/>
    <mergeCell ref="C150:E150"/>
    <mergeCell ref="C151:E151"/>
    <mergeCell ref="C152:E152"/>
    <mergeCell ref="C153:E153"/>
    <mergeCell ref="C144:E144"/>
    <mergeCell ref="C145:E145"/>
    <mergeCell ref="C146:E146"/>
    <mergeCell ref="C147:E147"/>
    <mergeCell ref="C148:E148"/>
    <mergeCell ref="C139:E139"/>
    <mergeCell ref="C140:E140"/>
    <mergeCell ref="C141:E141"/>
    <mergeCell ref="C142:E142"/>
    <mergeCell ref="C143:E143"/>
  </mergeCells>
  <phoneticPr fontId="0" type="noConversion"/>
  <pageMargins left="0.39370078740157483" right="0.19685039370078741" top="0.59055118110236227" bottom="0.39370078740157483" header="0" footer="0.19685039370078741"/>
  <pageSetup paperSize="9" scale="90"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93" max="16383" man="1"/>
  </rowBreaks>
  <legacyDrawing r:id="rId3"/>
</worksheet>
</file>

<file path=xl/worksheets/sheet20.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8"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0.140625" customWidth="1"/>
    <col min="20" max="25" width="0" hidden="1" customWidth="1"/>
    <col min="29" max="29" width="0" hidden="1" customWidth="1"/>
    <col min="31" max="41" width="0" hidden="1"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85</v>
      </c>
      <c r="C3" s="285" t="s">
        <v>86</v>
      </c>
      <c r="D3" s="286"/>
      <c r="E3" s="286"/>
      <c r="F3" s="286"/>
      <c r="G3" s="287"/>
      <c r="AC3" s="119" t="s">
        <v>2001</v>
      </c>
      <c r="AG3" t="s">
        <v>237</v>
      </c>
    </row>
    <row r="4" spans="1:60" ht="24.95" customHeight="1">
      <c r="A4" s="139" t="s">
        <v>9</v>
      </c>
      <c r="B4" s="140" t="s">
        <v>91</v>
      </c>
      <c r="C4" s="288" t="s">
        <v>92</v>
      </c>
      <c r="D4" s="289"/>
      <c r="E4" s="289"/>
      <c r="F4" s="289"/>
      <c r="G4" s="290"/>
      <c r="AG4" t="s">
        <v>238</v>
      </c>
    </row>
    <row r="5" spans="1:60">
      <c r="D5" s="10"/>
    </row>
    <row r="6" spans="1:60" ht="63.7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205</v>
      </c>
      <c r="C8" s="188" t="s">
        <v>92</v>
      </c>
      <c r="D8" s="165"/>
      <c r="E8" s="166"/>
      <c r="F8" s="167"/>
      <c r="G8" s="167">
        <f>SUMIF(AG9:AG46,"&lt;&gt;NOR",G9:G46)</f>
        <v>0</v>
      </c>
      <c r="H8" s="167"/>
      <c r="I8" s="167">
        <f>SUM(I9:I46)</f>
        <v>0</v>
      </c>
      <c r="J8" s="167"/>
      <c r="K8" s="167">
        <f>SUM(K9:K46)</f>
        <v>0</v>
      </c>
      <c r="L8" s="167"/>
      <c r="M8" s="167">
        <f>SUM(M9:M46)</f>
        <v>0</v>
      </c>
      <c r="N8" s="166"/>
      <c r="O8" s="166">
        <f>SUM(O9:O46)</f>
        <v>0</v>
      </c>
      <c r="P8" s="166"/>
      <c r="Q8" s="166">
        <f>SUM(Q9:Q46)</f>
        <v>0</v>
      </c>
      <c r="R8" s="167"/>
      <c r="S8" s="167"/>
      <c r="T8" s="168"/>
      <c r="U8" s="162"/>
      <c r="V8" s="162">
        <f>SUM(V9:V46)</f>
        <v>0</v>
      </c>
      <c r="W8" s="162"/>
      <c r="X8" s="162"/>
      <c r="Y8" s="162"/>
      <c r="AG8" t="s">
        <v>262</v>
      </c>
    </row>
    <row r="9" spans="1:60" outlineLevel="1">
      <c r="A9" s="173">
        <v>1</v>
      </c>
      <c r="B9" s="174" t="s">
        <v>2210</v>
      </c>
      <c r="C9" s="190" t="s">
        <v>2211</v>
      </c>
      <c r="D9" s="175" t="s">
        <v>646</v>
      </c>
      <c r="E9" s="176">
        <v>2</v>
      </c>
      <c r="F9" s="177"/>
      <c r="G9" s="178">
        <f>ROUND(E9*F9,2)</f>
        <v>0</v>
      </c>
      <c r="H9" s="177"/>
      <c r="I9" s="178">
        <f>ROUND(E9*H9,2)</f>
        <v>0</v>
      </c>
      <c r="J9" s="177"/>
      <c r="K9" s="178">
        <f>ROUND(E9*J9,2)</f>
        <v>0</v>
      </c>
      <c r="L9" s="178">
        <v>21</v>
      </c>
      <c r="M9" s="178">
        <f>G9*(1+L9/100)</f>
        <v>0</v>
      </c>
      <c r="N9" s="176">
        <v>0</v>
      </c>
      <c r="O9" s="176">
        <f>ROUND(E9*N9,2)</f>
        <v>0</v>
      </c>
      <c r="P9" s="176">
        <v>0</v>
      </c>
      <c r="Q9" s="176">
        <f>ROUND(E9*P9,2)</f>
        <v>0</v>
      </c>
      <c r="R9" s="178"/>
      <c r="S9" s="178" t="s">
        <v>481</v>
      </c>
      <c r="T9" s="179" t="s">
        <v>267</v>
      </c>
      <c r="U9" s="157">
        <v>0</v>
      </c>
      <c r="V9" s="157">
        <f>ROUND(E9*U9,2)</f>
        <v>0</v>
      </c>
      <c r="W9" s="157"/>
      <c r="X9" s="157" t="s">
        <v>380</v>
      </c>
      <c r="Y9" s="157" t="s">
        <v>269</v>
      </c>
      <c r="Z9" s="146"/>
      <c r="AA9" s="146"/>
      <c r="AB9" s="146"/>
      <c r="AC9" s="146"/>
      <c r="AD9" s="146"/>
      <c r="AE9" s="146"/>
      <c r="AF9" s="146"/>
      <c r="AG9" s="146" t="s">
        <v>1222</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outlineLevel="2">
      <c r="A10" s="153"/>
      <c r="B10" s="154"/>
      <c r="C10" s="282" t="s">
        <v>2212</v>
      </c>
      <c r="D10" s="283"/>
      <c r="E10" s="283"/>
      <c r="F10" s="283"/>
      <c r="G10" s="283"/>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278</v>
      </c>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row>
    <row r="11" spans="1:60" outlineLevel="3">
      <c r="A11" s="153"/>
      <c r="B11" s="154"/>
      <c r="C11" s="291" t="s">
        <v>2023</v>
      </c>
      <c r="D11" s="292"/>
      <c r="E11" s="292"/>
      <c r="F11" s="292"/>
      <c r="G11" s="292"/>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278</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3">
      <c r="A12" s="153"/>
      <c r="B12" s="154"/>
      <c r="C12" s="291" t="s">
        <v>2024</v>
      </c>
      <c r="D12" s="292"/>
      <c r="E12" s="292"/>
      <c r="F12" s="292"/>
      <c r="G12" s="292"/>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278</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3">
      <c r="A13" s="153"/>
      <c r="B13" s="154"/>
      <c r="C13" s="291" t="s">
        <v>2213</v>
      </c>
      <c r="D13" s="292"/>
      <c r="E13" s="292"/>
      <c r="F13" s="292"/>
      <c r="G13" s="292"/>
      <c r="H13" s="157"/>
      <c r="I13" s="157"/>
      <c r="J13" s="157"/>
      <c r="K13" s="157"/>
      <c r="L13" s="157"/>
      <c r="M13" s="157"/>
      <c r="N13" s="156"/>
      <c r="O13" s="156"/>
      <c r="P13" s="156"/>
      <c r="Q13" s="156"/>
      <c r="R13" s="157"/>
      <c r="S13" s="157"/>
      <c r="T13" s="157"/>
      <c r="U13" s="157"/>
      <c r="V13" s="157"/>
      <c r="W13" s="157"/>
      <c r="X13" s="157"/>
      <c r="Y13" s="157"/>
      <c r="Z13" s="146"/>
      <c r="AA13" s="146"/>
      <c r="AB13" s="146"/>
      <c r="AC13" s="146"/>
      <c r="AD13" s="146"/>
      <c r="AE13" s="146"/>
      <c r="AF13" s="146"/>
      <c r="AG13" s="146" t="s">
        <v>278</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3">
      <c r="A14" s="153"/>
      <c r="B14" s="154"/>
      <c r="C14" s="291" t="s">
        <v>2026</v>
      </c>
      <c r="D14" s="292"/>
      <c r="E14" s="292"/>
      <c r="F14" s="292"/>
      <c r="G14" s="292"/>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278</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3">
      <c r="A15" s="153"/>
      <c r="B15" s="154"/>
      <c r="C15" s="291" t="s">
        <v>2214</v>
      </c>
      <c r="D15" s="292"/>
      <c r="E15" s="292"/>
      <c r="F15" s="292"/>
      <c r="G15" s="292"/>
      <c r="H15" s="157"/>
      <c r="I15" s="157"/>
      <c r="J15" s="157"/>
      <c r="K15" s="157"/>
      <c r="L15" s="157"/>
      <c r="M15" s="157"/>
      <c r="N15" s="156"/>
      <c r="O15" s="156"/>
      <c r="P15" s="156"/>
      <c r="Q15" s="156"/>
      <c r="R15" s="157"/>
      <c r="S15" s="157"/>
      <c r="T15" s="157"/>
      <c r="U15" s="157"/>
      <c r="V15" s="157"/>
      <c r="W15" s="157"/>
      <c r="X15" s="157"/>
      <c r="Y15" s="157"/>
      <c r="Z15" s="146"/>
      <c r="AA15" s="146"/>
      <c r="AB15" s="146"/>
      <c r="AC15" s="146"/>
      <c r="AD15" s="146"/>
      <c r="AE15" s="146"/>
      <c r="AF15" s="146"/>
      <c r="AG15" s="146" t="s">
        <v>278</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3">
      <c r="A16" s="153"/>
      <c r="B16" s="154"/>
      <c r="C16" s="291" t="s">
        <v>2108</v>
      </c>
      <c r="D16" s="292"/>
      <c r="E16" s="292"/>
      <c r="F16" s="292"/>
      <c r="G16" s="292"/>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278</v>
      </c>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outlineLevel="1">
      <c r="A17" s="173">
        <v>2</v>
      </c>
      <c r="B17" s="174" t="s">
        <v>2215</v>
      </c>
      <c r="C17" s="190" t="s">
        <v>2216</v>
      </c>
      <c r="D17" s="175" t="s">
        <v>646</v>
      </c>
      <c r="E17" s="176">
        <v>2</v>
      </c>
      <c r="F17" s="177"/>
      <c r="G17" s="178">
        <f>ROUND(E17*F17,2)</f>
        <v>0</v>
      </c>
      <c r="H17" s="177"/>
      <c r="I17" s="178">
        <f>ROUND(E17*H17,2)</f>
        <v>0</v>
      </c>
      <c r="J17" s="177"/>
      <c r="K17" s="178">
        <f>ROUND(E17*J17,2)</f>
        <v>0</v>
      </c>
      <c r="L17" s="178">
        <v>21</v>
      </c>
      <c r="M17" s="178">
        <f>G17*(1+L17/100)</f>
        <v>0</v>
      </c>
      <c r="N17" s="176">
        <v>0</v>
      </c>
      <c r="O17" s="176">
        <f>ROUND(E17*N17,2)</f>
        <v>0</v>
      </c>
      <c r="P17" s="176">
        <v>0</v>
      </c>
      <c r="Q17" s="176">
        <f>ROUND(E17*P17,2)</f>
        <v>0</v>
      </c>
      <c r="R17" s="178"/>
      <c r="S17" s="178" t="s">
        <v>481</v>
      </c>
      <c r="T17" s="179" t="s">
        <v>267</v>
      </c>
      <c r="U17" s="157">
        <v>0</v>
      </c>
      <c r="V17" s="157">
        <f>ROUND(E17*U17,2)</f>
        <v>0</v>
      </c>
      <c r="W17" s="157"/>
      <c r="X17" s="157" t="s">
        <v>380</v>
      </c>
      <c r="Y17" s="157" t="s">
        <v>269</v>
      </c>
      <c r="Z17" s="146"/>
      <c r="AA17" s="146"/>
      <c r="AB17" s="146"/>
      <c r="AC17" s="146"/>
      <c r="AD17" s="146"/>
      <c r="AE17" s="146"/>
      <c r="AF17" s="146"/>
      <c r="AG17" s="146" t="s">
        <v>1222</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2">
      <c r="A18" s="153"/>
      <c r="B18" s="154"/>
      <c r="C18" s="282" t="s">
        <v>2217</v>
      </c>
      <c r="D18" s="283"/>
      <c r="E18" s="283"/>
      <c r="F18" s="283"/>
      <c r="G18" s="283"/>
      <c r="H18" s="157"/>
      <c r="I18" s="157"/>
      <c r="J18" s="157"/>
      <c r="K18" s="157"/>
      <c r="L18" s="157"/>
      <c r="M18" s="157"/>
      <c r="N18" s="156"/>
      <c r="O18" s="156"/>
      <c r="P18" s="156"/>
      <c r="Q18" s="156"/>
      <c r="R18" s="157"/>
      <c r="S18" s="157"/>
      <c r="T18" s="157"/>
      <c r="U18" s="157"/>
      <c r="V18" s="157"/>
      <c r="W18" s="157"/>
      <c r="X18" s="157"/>
      <c r="Y18" s="157"/>
      <c r="Z18" s="146"/>
      <c r="AA18" s="146"/>
      <c r="AB18" s="146"/>
      <c r="AC18" s="146"/>
      <c r="AD18" s="146"/>
      <c r="AE18" s="146"/>
      <c r="AF18" s="146"/>
      <c r="AG18" s="146" t="s">
        <v>278</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3">
      <c r="A19" s="153"/>
      <c r="B19" s="154"/>
      <c r="C19" s="291" t="s">
        <v>2218</v>
      </c>
      <c r="D19" s="292"/>
      <c r="E19" s="292"/>
      <c r="F19" s="292"/>
      <c r="G19" s="292"/>
      <c r="H19" s="157"/>
      <c r="I19" s="157"/>
      <c r="J19" s="157"/>
      <c r="K19" s="157"/>
      <c r="L19" s="157"/>
      <c r="M19" s="157"/>
      <c r="N19" s="156"/>
      <c r="O19" s="156"/>
      <c r="P19" s="156"/>
      <c r="Q19" s="156"/>
      <c r="R19" s="157"/>
      <c r="S19" s="157"/>
      <c r="T19" s="157"/>
      <c r="U19" s="157"/>
      <c r="V19" s="157"/>
      <c r="W19" s="157"/>
      <c r="X19" s="157"/>
      <c r="Y19" s="157"/>
      <c r="Z19" s="146"/>
      <c r="AA19" s="146"/>
      <c r="AB19" s="146"/>
      <c r="AC19" s="146"/>
      <c r="AD19" s="146"/>
      <c r="AE19" s="146"/>
      <c r="AF19" s="146"/>
      <c r="AG19" s="146" t="s">
        <v>278</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3">
      <c r="A20" s="153"/>
      <c r="B20" s="154"/>
      <c r="C20" s="291" t="s">
        <v>2219</v>
      </c>
      <c r="D20" s="292"/>
      <c r="E20" s="292"/>
      <c r="F20" s="292"/>
      <c r="G20" s="292"/>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278</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3">
      <c r="A21" s="153"/>
      <c r="B21" s="154"/>
      <c r="C21" s="291" t="s">
        <v>2220</v>
      </c>
      <c r="D21" s="292"/>
      <c r="E21" s="292"/>
      <c r="F21" s="292"/>
      <c r="G21" s="292"/>
      <c r="H21" s="157"/>
      <c r="I21" s="157"/>
      <c r="J21" s="157"/>
      <c r="K21" s="157"/>
      <c r="L21" s="157"/>
      <c r="M21" s="157"/>
      <c r="N21" s="156"/>
      <c r="O21" s="156"/>
      <c r="P21" s="156"/>
      <c r="Q21" s="156"/>
      <c r="R21" s="157"/>
      <c r="S21" s="157"/>
      <c r="T21" s="157"/>
      <c r="U21" s="157"/>
      <c r="V21" s="157"/>
      <c r="W21" s="157"/>
      <c r="X21" s="157"/>
      <c r="Y21" s="157"/>
      <c r="Z21" s="146"/>
      <c r="AA21" s="146"/>
      <c r="AB21" s="146"/>
      <c r="AC21" s="146"/>
      <c r="AD21" s="146"/>
      <c r="AE21" s="146"/>
      <c r="AF21" s="146"/>
      <c r="AG21" s="146" t="s">
        <v>278</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3">
      <c r="A22" s="153"/>
      <c r="B22" s="154"/>
      <c r="C22" s="291" t="s">
        <v>2221</v>
      </c>
      <c r="D22" s="292"/>
      <c r="E22" s="292"/>
      <c r="F22" s="292"/>
      <c r="G22" s="292"/>
      <c r="H22" s="157"/>
      <c r="I22" s="157"/>
      <c r="J22" s="157"/>
      <c r="K22" s="157"/>
      <c r="L22" s="157"/>
      <c r="M22" s="157"/>
      <c r="N22" s="156"/>
      <c r="O22" s="156"/>
      <c r="P22" s="156"/>
      <c r="Q22" s="156"/>
      <c r="R22" s="157"/>
      <c r="S22" s="157"/>
      <c r="T22" s="157"/>
      <c r="U22" s="157"/>
      <c r="V22" s="157"/>
      <c r="W22" s="157"/>
      <c r="X22" s="157"/>
      <c r="Y22" s="157"/>
      <c r="Z22" s="146"/>
      <c r="AA22" s="146"/>
      <c r="AB22" s="146"/>
      <c r="AC22" s="146"/>
      <c r="AD22" s="146"/>
      <c r="AE22" s="146"/>
      <c r="AF22" s="146"/>
      <c r="AG22" s="146" t="s">
        <v>278</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3">
      <c r="A23" s="153"/>
      <c r="B23" s="154"/>
      <c r="C23" s="291" t="s">
        <v>2222</v>
      </c>
      <c r="D23" s="292"/>
      <c r="E23" s="292"/>
      <c r="F23" s="292"/>
      <c r="G23" s="292"/>
      <c r="H23" s="157"/>
      <c r="I23" s="157"/>
      <c r="J23" s="157"/>
      <c r="K23" s="157"/>
      <c r="L23" s="157"/>
      <c r="M23" s="157"/>
      <c r="N23" s="156"/>
      <c r="O23" s="156"/>
      <c r="P23" s="156"/>
      <c r="Q23" s="156"/>
      <c r="R23" s="157"/>
      <c r="S23" s="157"/>
      <c r="T23" s="157"/>
      <c r="U23" s="157"/>
      <c r="V23" s="157"/>
      <c r="W23" s="157"/>
      <c r="X23" s="157"/>
      <c r="Y23" s="157"/>
      <c r="Z23" s="146"/>
      <c r="AA23" s="146"/>
      <c r="AB23" s="146"/>
      <c r="AC23" s="146"/>
      <c r="AD23" s="146"/>
      <c r="AE23" s="146"/>
      <c r="AF23" s="146"/>
      <c r="AG23" s="146" t="s">
        <v>278</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3">
      <c r="A24" s="153"/>
      <c r="B24" s="154"/>
      <c r="C24" s="291" t="s">
        <v>2223</v>
      </c>
      <c r="D24" s="292"/>
      <c r="E24" s="292"/>
      <c r="F24" s="292"/>
      <c r="G24" s="292"/>
      <c r="H24" s="157"/>
      <c r="I24" s="157"/>
      <c r="J24" s="157"/>
      <c r="K24" s="157"/>
      <c r="L24" s="157"/>
      <c r="M24" s="157"/>
      <c r="N24" s="156"/>
      <c r="O24" s="156"/>
      <c r="P24" s="156"/>
      <c r="Q24" s="156"/>
      <c r="R24" s="157"/>
      <c r="S24" s="157"/>
      <c r="T24" s="157"/>
      <c r="U24" s="157"/>
      <c r="V24" s="157"/>
      <c r="W24" s="157"/>
      <c r="X24" s="157"/>
      <c r="Y24" s="157"/>
      <c r="Z24" s="146"/>
      <c r="AA24" s="146"/>
      <c r="AB24" s="146"/>
      <c r="AC24" s="146"/>
      <c r="AD24" s="146"/>
      <c r="AE24" s="146"/>
      <c r="AF24" s="146"/>
      <c r="AG24" s="146" t="s">
        <v>278</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1">
      <c r="A25" s="173">
        <v>3</v>
      </c>
      <c r="B25" s="174" t="s">
        <v>2224</v>
      </c>
      <c r="C25" s="190" t="s">
        <v>2225</v>
      </c>
      <c r="D25" s="175" t="s">
        <v>1550</v>
      </c>
      <c r="E25" s="176">
        <v>1</v>
      </c>
      <c r="F25" s="177"/>
      <c r="G25" s="178">
        <f>ROUND(E25*F25,2)</f>
        <v>0</v>
      </c>
      <c r="H25" s="177"/>
      <c r="I25" s="178">
        <f>ROUND(E25*H25,2)</f>
        <v>0</v>
      </c>
      <c r="J25" s="177"/>
      <c r="K25" s="178">
        <f>ROUND(E25*J25,2)</f>
        <v>0</v>
      </c>
      <c r="L25" s="178">
        <v>21</v>
      </c>
      <c r="M25" s="178">
        <f>G25*(1+L25/100)</f>
        <v>0</v>
      </c>
      <c r="N25" s="176">
        <v>0</v>
      </c>
      <c r="O25" s="176">
        <f>ROUND(E25*N25,2)</f>
        <v>0</v>
      </c>
      <c r="P25" s="176">
        <v>0</v>
      </c>
      <c r="Q25" s="176">
        <f>ROUND(E25*P25,2)</f>
        <v>0</v>
      </c>
      <c r="R25" s="178"/>
      <c r="S25" s="178" t="s">
        <v>481</v>
      </c>
      <c r="T25" s="179" t="s">
        <v>267</v>
      </c>
      <c r="U25" s="157">
        <v>0</v>
      </c>
      <c r="V25" s="157">
        <f>ROUND(E25*U25,2)</f>
        <v>0</v>
      </c>
      <c r="W25" s="157"/>
      <c r="X25" s="157" t="s">
        <v>312</v>
      </c>
      <c r="Y25" s="157" t="s">
        <v>269</v>
      </c>
      <c r="Z25" s="146"/>
      <c r="AA25" s="146"/>
      <c r="AB25" s="146"/>
      <c r="AC25" s="146"/>
      <c r="AD25" s="146"/>
      <c r="AE25" s="146"/>
      <c r="AF25" s="146"/>
      <c r="AG25" s="146" t="s">
        <v>1231</v>
      </c>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outlineLevel="2">
      <c r="A26" s="153"/>
      <c r="B26" s="154"/>
      <c r="C26" s="282" t="s">
        <v>2226</v>
      </c>
      <c r="D26" s="283"/>
      <c r="E26" s="283"/>
      <c r="F26" s="283"/>
      <c r="G26" s="283"/>
      <c r="H26" s="157"/>
      <c r="I26" s="157"/>
      <c r="J26" s="157"/>
      <c r="K26" s="157"/>
      <c r="L26" s="157"/>
      <c r="M26" s="157"/>
      <c r="N26" s="156"/>
      <c r="O26" s="156"/>
      <c r="P26" s="156"/>
      <c r="Q26" s="156"/>
      <c r="R26" s="157"/>
      <c r="S26" s="157"/>
      <c r="T26" s="157"/>
      <c r="U26" s="157"/>
      <c r="V26" s="157"/>
      <c r="W26" s="157"/>
      <c r="X26" s="157"/>
      <c r="Y26" s="157"/>
      <c r="Z26" s="146"/>
      <c r="AA26" s="146"/>
      <c r="AB26" s="146"/>
      <c r="AC26" s="146"/>
      <c r="AD26" s="146"/>
      <c r="AE26" s="146"/>
      <c r="AF26" s="146"/>
      <c r="AG26" s="146" t="s">
        <v>278</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outlineLevel="3">
      <c r="A27" s="153"/>
      <c r="B27" s="154"/>
      <c r="C27" s="291" t="s">
        <v>2227</v>
      </c>
      <c r="D27" s="292"/>
      <c r="E27" s="292"/>
      <c r="F27" s="292"/>
      <c r="G27" s="292"/>
      <c r="H27" s="157"/>
      <c r="I27" s="157"/>
      <c r="J27" s="157"/>
      <c r="K27" s="157"/>
      <c r="L27" s="157"/>
      <c r="M27" s="157"/>
      <c r="N27" s="156"/>
      <c r="O27" s="156"/>
      <c r="P27" s="156"/>
      <c r="Q27" s="156"/>
      <c r="R27" s="157"/>
      <c r="S27" s="157"/>
      <c r="T27" s="157"/>
      <c r="U27" s="157"/>
      <c r="V27" s="157"/>
      <c r="W27" s="157"/>
      <c r="X27" s="157"/>
      <c r="Y27" s="157"/>
      <c r="Z27" s="146"/>
      <c r="AA27" s="146"/>
      <c r="AB27" s="146"/>
      <c r="AC27" s="146"/>
      <c r="AD27" s="146"/>
      <c r="AE27" s="146"/>
      <c r="AF27" s="146"/>
      <c r="AG27" s="146" t="s">
        <v>278</v>
      </c>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outlineLevel="3">
      <c r="A28" s="153"/>
      <c r="B28" s="154"/>
      <c r="C28" s="291" t="s">
        <v>2228</v>
      </c>
      <c r="D28" s="292"/>
      <c r="E28" s="292"/>
      <c r="F28" s="292"/>
      <c r="G28" s="292"/>
      <c r="H28" s="157"/>
      <c r="I28" s="157"/>
      <c r="J28" s="157"/>
      <c r="K28" s="157"/>
      <c r="L28" s="157"/>
      <c r="M28" s="157"/>
      <c r="N28" s="156"/>
      <c r="O28" s="156"/>
      <c r="P28" s="156"/>
      <c r="Q28" s="156"/>
      <c r="R28" s="157"/>
      <c r="S28" s="157"/>
      <c r="T28" s="157"/>
      <c r="U28" s="157"/>
      <c r="V28" s="157"/>
      <c r="W28" s="157"/>
      <c r="X28" s="157"/>
      <c r="Y28" s="157"/>
      <c r="Z28" s="146"/>
      <c r="AA28" s="146"/>
      <c r="AB28" s="146"/>
      <c r="AC28" s="146"/>
      <c r="AD28" s="146"/>
      <c r="AE28" s="146"/>
      <c r="AF28" s="146"/>
      <c r="AG28" s="146" t="s">
        <v>278</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outlineLevel="3">
      <c r="A29" s="153"/>
      <c r="B29" s="154"/>
      <c r="C29" s="291" t="s">
        <v>2229</v>
      </c>
      <c r="D29" s="292"/>
      <c r="E29" s="292"/>
      <c r="F29" s="292"/>
      <c r="G29" s="292"/>
      <c r="H29" s="157"/>
      <c r="I29" s="157"/>
      <c r="J29" s="157"/>
      <c r="K29" s="157"/>
      <c r="L29" s="157"/>
      <c r="M29" s="157"/>
      <c r="N29" s="156"/>
      <c r="O29" s="156"/>
      <c r="P29" s="156"/>
      <c r="Q29" s="156"/>
      <c r="R29" s="157"/>
      <c r="S29" s="157"/>
      <c r="T29" s="157"/>
      <c r="U29" s="157"/>
      <c r="V29" s="157"/>
      <c r="W29" s="157"/>
      <c r="X29" s="157"/>
      <c r="Y29" s="157"/>
      <c r="Z29" s="146"/>
      <c r="AA29" s="146"/>
      <c r="AB29" s="146"/>
      <c r="AC29" s="146"/>
      <c r="AD29" s="146"/>
      <c r="AE29" s="146"/>
      <c r="AF29" s="146"/>
      <c r="AG29" s="146" t="s">
        <v>278</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3">
      <c r="A30" s="153"/>
      <c r="B30" s="154"/>
      <c r="C30" s="291" t="s">
        <v>2230</v>
      </c>
      <c r="D30" s="292"/>
      <c r="E30" s="292"/>
      <c r="F30" s="292"/>
      <c r="G30" s="292"/>
      <c r="H30" s="157"/>
      <c r="I30" s="157"/>
      <c r="J30" s="157"/>
      <c r="K30" s="157"/>
      <c r="L30" s="157"/>
      <c r="M30" s="157"/>
      <c r="N30" s="156"/>
      <c r="O30" s="156"/>
      <c r="P30" s="156"/>
      <c r="Q30" s="156"/>
      <c r="R30" s="157"/>
      <c r="S30" s="157"/>
      <c r="T30" s="157"/>
      <c r="U30" s="157"/>
      <c r="V30" s="157"/>
      <c r="W30" s="157"/>
      <c r="X30" s="157"/>
      <c r="Y30" s="157"/>
      <c r="Z30" s="146"/>
      <c r="AA30" s="146"/>
      <c r="AB30" s="146"/>
      <c r="AC30" s="146"/>
      <c r="AD30" s="146"/>
      <c r="AE30" s="146"/>
      <c r="AF30" s="146"/>
      <c r="AG30" s="146" t="s">
        <v>278</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outlineLevel="3">
      <c r="A31" s="153"/>
      <c r="B31" s="154"/>
      <c r="C31" s="291" t="s">
        <v>2161</v>
      </c>
      <c r="D31" s="292"/>
      <c r="E31" s="292"/>
      <c r="F31" s="292"/>
      <c r="G31" s="292"/>
      <c r="H31" s="157"/>
      <c r="I31" s="157"/>
      <c r="J31" s="157"/>
      <c r="K31" s="157"/>
      <c r="L31" s="157"/>
      <c r="M31" s="157"/>
      <c r="N31" s="156"/>
      <c r="O31" s="156"/>
      <c r="P31" s="156"/>
      <c r="Q31" s="156"/>
      <c r="R31" s="157"/>
      <c r="S31" s="157"/>
      <c r="T31" s="157"/>
      <c r="U31" s="157"/>
      <c r="V31" s="157"/>
      <c r="W31" s="157"/>
      <c r="X31" s="157"/>
      <c r="Y31" s="157"/>
      <c r="Z31" s="146"/>
      <c r="AA31" s="146"/>
      <c r="AB31" s="146"/>
      <c r="AC31" s="146"/>
      <c r="AD31" s="146"/>
      <c r="AE31" s="146"/>
      <c r="AF31" s="146"/>
      <c r="AG31" s="146" t="s">
        <v>278</v>
      </c>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1">
      <c r="A32" s="180">
        <v>4</v>
      </c>
      <c r="B32" s="181" t="s">
        <v>2231</v>
      </c>
      <c r="C32" s="189" t="s">
        <v>2232</v>
      </c>
      <c r="D32" s="182" t="s">
        <v>1550</v>
      </c>
      <c r="E32" s="183">
        <v>1</v>
      </c>
      <c r="F32" s="184"/>
      <c r="G32" s="185">
        <f>ROUND(E32*F32,2)</f>
        <v>0</v>
      </c>
      <c r="H32" s="184"/>
      <c r="I32" s="185">
        <f>ROUND(E32*H32,2)</f>
        <v>0</v>
      </c>
      <c r="J32" s="184"/>
      <c r="K32" s="185">
        <f>ROUND(E32*J32,2)</f>
        <v>0</v>
      </c>
      <c r="L32" s="185">
        <v>21</v>
      </c>
      <c r="M32" s="185">
        <f>G32*(1+L32/100)</f>
        <v>0</v>
      </c>
      <c r="N32" s="183">
        <v>0</v>
      </c>
      <c r="O32" s="183">
        <f>ROUND(E32*N32,2)</f>
        <v>0</v>
      </c>
      <c r="P32" s="183">
        <v>0</v>
      </c>
      <c r="Q32" s="183">
        <f>ROUND(E32*P32,2)</f>
        <v>0</v>
      </c>
      <c r="R32" s="185"/>
      <c r="S32" s="185" t="s">
        <v>481</v>
      </c>
      <c r="T32" s="186" t="s">
        <v>267</v>
      </c>
      <c r="U32" s="157">
        <v>0</v>
      </c>
      <c r="V32" s="157">
        <f>ROUND(E32*U32,2)</f>
        <v>0</v>
      </c>
      <c r="W32" s="157"/>
      <c r="X32" s="157" t="s">
        <v>380</v>
      </c>
      <c r="Y32" s="157" t="s">
        <v>269</v>
      </c>
      <c r="Z32" s="146"/>
      <c r="AA32" s="146"/>
      <c r="AB32" s="146"/>
      <c r="AC32" s="146"/>
      <c r="AD32" s="146"/>
      <c r="AE32" s="146"/>
      <c r="AF32" s="146"/>
      <c r="AG32" s="146" t="s">
        <v>1222</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1">
      <c r="A33" s="180">
        <v>5</v>
      </c>
      <c r="B33" s="181" t="s">
        <v>2233</v>
      </c>
      <c r="C33" s="189" t="s">
        <v>2129</v>
      </c>
      <c r="D33" s="182" t="s">
        <v>1550</v>
      </c>
      <c r="E33" s="183">
        <v>1</v>
      </c>
      <c r="F33" s="184"/>
      <c r="G33" s="185">
        <f>ROUND(E33*F33,2)</f>
        <v>0</v>
      </c>
      <c r="H33" s="184"/>
      <c r="I33" s="185">
        <f>ROUND(E33*H33,2)</f>
        <v>0</v>
      </c>
      <c r="J33" s="184"/>
      <c r="K33" s="185">
        <f>ROUND(E33*J33,2)</f>
        <v>0</v>
      </c>
      <c r="L33" s="185">
        <v>21</v>
      </c>
      <c r="M33" s="185">
        <f>G33*(1+L33/100)</f>
        <v>0</v>
      </c>
      <c r="N33" s="183">
        <v>0</v>
      </c>
      <c r="O33" s="183">
        <f>ROUND(E33*N33,2)</f>
        <v>0</v>
      </c>
      <c r="P33" s="183">
        <v>0</v>
      </c>
      <c r="Q33" s="183">
        <f>ROUND(E33*P33,2)</f>
        <v>0</v>
      </c>
      <c r="R33" s="185"/>
      <c r="S33" s="185" t="s">
        <v>481</v>
      </c>
      <c r="T33" s="186" t="s">
        <v>267</v>
      </c>
      <c r="U33" s="157">
        <v>0</v>
      </c>
      <c r="V33" s="157">
        <f>ROUND(E33*U33,2)</f>
        <v>0</v>
      </c>
      <c r="W33" s="157"/>
      <c r="X33" s="157" t="s">
        <v>312</v>
      </c>
      <c r="Y33" s="157" t="s">
        <v>269</v>
      </c>
      <c r="Z33" s="146"/>
      <c r="AA33" s="146"/>
      <c r="AB33" s="146"/>
      <c r="AC33" s="146"/>
      <c r="AD33" s="146"/>
      <c r="AE33" s="146"/>
      <c r="AF33" s="146"/>
      <c r="AG33" s="146" t="s">
        <v>1231</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1">
      <c r="A34" s="180">
        <v>6</v>
      </c>
      <c r="B34" s="181" t="s">
        <v>2234</v>
      </c>
      <c r="C34" s="189" t="s">
        <v>2131</v>
      </c>
      <c r="D34" s="182" t="s">
        <v>1550</v>
      </c>
      <c r="E34" s="183">
        <v>1</v>
      </c>
      <c r="F34" s="184"/>
      <c r="G34" s="185">
        <f>ROUND(E34*F34,2)</f>
        <v>0</v>
      </c>
      <c r="H34" s="184"/>
      <c r="I34" s="185">
        <f>ROUND(E34*H34,2)</f>
        <v>0</v>
      </c>
      <c r="J34" s="184"/>
      <c r="K34" s="185">
        <f>ROUND(E34*J34,2)</f>
        <v>0</v>
      </c>
      <c r="L34" s="185">
        <v>21</v>
      </c>
      <c r="M34" s="185">
        <f>G34*(1+L34/100)</f>
        <v>0</v>
      </c>
      <c r="N34" s="183">
        <v>0</v>
      </c>
      <c r="O34" s="183">
        <f>ROUND(E34*N34,2)</f>
        <v>0</v>
      </c>
      <c r="P34" s="183">
        <v>0</v>
      </c>
      <c r="Q34" s="183">
        <f>ROUND(E34*P34,2)</f>
        <v>0</v>
      </c>
      <c r="R34" s="185"/>
      <c r="S34" s="185" t="s">
        <v>481</v>
      </c>
      <c r="T34" s="186" t="s">
        <v>267</v>
      </c>
      <c r="U34" s="157">
        <v>0</v>
      </c>
      <c r="V34" s="157">
        <f>ROUND(E34*U34,2)</f>
        <v>0</v>
      </c>
      <c r="W34" s="157"/>
      <c r="X34" s="157" t="s">
        <v>380</v>
      </c>
      <c r="Y34" s="157" t="s">
        <v>269</v>
      </c>
      <c r="Z34" s="146"/>
      <c r="AA34" s="146"/>
      <c r="AB34" s="146"/>
      <c r="AC34" s="146"/>
      <c r="AD34" s="146"/>
      <c r="AE34" s="146"/>
      <c r="AF34" s="146"/>
      <c r="AG34" s="146" t="s">
        <v>1222</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1">
      <c r="A35" s="173">
        <v>7</v>
      </c>
      <c r="B35" s="174" t="s">
        <v>2235</v>
      </c>
      <c r="C35" s="190" t="s">
        <v>2133</v>
      </c>
      <c r="D35" s="175" t="s">
        <v>646</v>
      </c>
      <c r="E35" s="176">
        <v>1</v>
      </c>
      <c r="F35" s="177"/>
      <c r="G35" s="178">
        <f>ROUND(E35*F35,2)</f>
        <v>0</v>
      </c>
      <c r="H35" s="177"/>
      <c r="I35" s="178">
        <f>ROUND(E35*H35,2)</f>
        <v>0</v>
      </c>
      <c r="J35" s="177"/>
      <c r="K35" s="178">
        <f>ROUND(E35*J35,2)</f>
        <v>0</v>
      </c>
      <c r="L35" s="178">
        <v>21</v>
      </c>
      <c r="M35" s="178">
        <f>G35*(1+L35/100)</f>
        <v>0</v>
      </c>
      <c r="N35" s="176">
        <v>0</v>
      </c>
      <c r="O35" s="176">
        <f>ROUND(E35*N35,2)</f>
        <v>0</v>
      </c>
      <c r="P35" s="176">
        <v>0</v>
      </c>
      <c r="Q35" s="176">
        <f>ROUND(E35*P35,2)</f>
        <v>0</v>
      </c>
      <c r="R35" s="178"/>
      <c r="S35" s="178" t="s">
        <v>481</v>
      </c>
      <c r="T35" s="179" t="s">
        <v>267</v>
      </c>
      <c r="U35" s="157">
        <v>0</v>
      </c>
      <c r="V35" s="157">
        <f>ROUND(E35*U35,2)</f>
        <v>0</v>
      </c>
      <c r="W35" s="157"/>
      <c r="X35" s="157" t="s">
        <v>380</v>
      </c>
      <c r="Y35" s="157" t="s">
        <v>269</v>
      </c>
      <c r="Z35" s="146"/>
      <c r="AA35" s="146"/>
      <c r="AB35" s="146"/>
      <c r="AC35" s="146"/>
      <c r="AD35" s="146"/>
      <c r="AE35" s="146"/>
      <c r="AF35" s="146"/>
      <c r="AG35" s="146" t="s">
        <v>1222</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2">
      <c r="A36" s="153"/>
      <c r="B36" s="154"/>
      <c r="C36" s="282" t="s">
        <v>2134</v>
      </c>
      <c r="D36" s="283"/>
      <c r="E36" s="283"/>
      <c r="F36" s="283"/>
      <c r="G36" s="283"/>
      <c r="H36" s="157"/>
      <c r="I36" s="157"/>
      <c r="J36" s="157"/>
      <c r="K36" s="157"/>
      <c r="L36" s="157"/>
      <c r="M36" s="157"/>
      <c r="N36" s="156"/>
      <c r="O36" s="156"/>
      <c r="P36" s="156"/>
      <c r="Q36" s="156"/>
      <c r="R36" s="157"/>
      <c r="S36" s="157"/>
      <c r="T36" s="157"/>
      <c r="U36" s="157"/>
      <c r="V36" s="157"/>
      <c r="W36" s="157"/>
      <c r="X36" s="157"/>
      <c r="Y36" s="157"/>
      <c r="Z36" s="146"/>
      <c r="AA36" s="146"/>
      <c r="AB36" s="146"/>
      <c r="AC36" s="146"/>
      <c r="AD36" s="146"/>
      <c r="AE36" s="146"/>
      <c r="AF36" s="146"/>
      <c r="AG36" s="146" t="s">
        <v>278</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3">
      <c r="A37" s="153"/>
      <c r="B37" s="154"/>
      <c r="C37" s="291" t="s">
        <v>2135</v>
      </c>
      <c r="D37" s="292"/>
      <c r="E37" s="292"/>
      <c r="F37" s="292"/>
      <c r="G37" s="292"/>
      <c r="H37" s="157"/>
      <c r="I37" s="157"/>
      <c r="J37" s="157"/>
      <c r="K37" s="157"/>
      <c r="L37" s="157"/>
      <c r="M37" s="157"/>
      <c r="N37" s="156"/>
      <c r="O37" s="156"/>
      <c r="P37" s="156"/>
      <c r="Q37" s="156"/>
      <c r="R37" s="157"/>
      <c r="S37" s="157"/>
      <c r="T37" s="157"/>
      <c r="U37" s="157"/>
      <c r="V37" s="157"/>
      <c r="W37" s="157"/>
      <c r="X37" s="157"/>
      <c r="Y37" s="157"/>
      <c r="Z37" s="146"/>
      <c r="AA37" s="146"/>
      <c r="AB37" s="146"/>
      <c r="AC37" s="146"/>
      <c r="AD37" s="146"/>
      <c r="AE37" s="146"/>
      <c r="AF37" s="146"/>
      <c r="AG37" s="146" t="s">
        <v>278</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1">
      <c r="A38" s="173">
        <v>8</v>
      </c>
      <c r="B38" s="174" t="s">
        <v>2236</v>
      </c>
      <c r="C38" s="190" t="s">
        <v>2237</v>
      </c>
      <c r="D38" s="175" t="s">
        <v>1550</v>
      </c>
      <c r="E38" s="176">
        <v>1</v>
      </c>
      <c r="F38" s="177"/>
      <c r="G38" s="178">
        <f>ROUND(E38*F38,2)</f>
        <v>0</v>
      </c>
      <c r="H38" s="177"/>
      <c r="I38" s="178">
        <f>ROUND(E38*H38,2)</f>
        <v>0</v>
      </c>
      <c r="J38" s="177"/>
      <c r="K38" s="178">
        <f>ROUND(E38*J38,2)</f>
        <v>0</v>
      </c>
      <c r="L38" s="178">
        <v>21</v>
      </c>
      <c r="M38" s="178">
        <f>G38*(1+L38/100)</f>
        <v>0</v>
      </c>
      <c r="N38" s="176">
        <v>0</v>
      </c>
      <c r="O38" s="176">
        <f>ROUND(E38*N38,2)</f>
        <v>0</v>
      </c>
      <c r="P38" s="176">
        <v>0</v>
      </c>
      <c r="Q38" s="176">
        <f>ROUND(E38*P38,2)</f>
        <v>0</v>
      </c>
      <c r="R38" s="178"/>
      <c r="S38" s="178" t="s">
        <v>481</v>
      </c>
      <c r="T38" s="179" t="s">
        <v>267</v>
      </c>
      <c r="U38" s="157">
        <v>0</v>
      </c>
      <c r="V38" s="157">
        <f>ROUND(E38*U38,2)</f>
        <v>0</v>
      </c>
      <c r="W38" s="157"/>
      <c r="X38" s="157" t="s">
        <v>380</v>
      </c>
      <c r="Y38" s="157" t="s">
        <v>269</v>
      </c>
      <c r="Z38" s="146"/>
      <c r="AA38" s="146"/>
      <c r="AB38" s="146"/>
      <c r="AC38" s="146"/>
      <c r="AD38" s="146"/>
      <c r="AE38" s="146"/>
      <c r="AF38" s="146"/>
      <c r="AG38" s="146" t="s">
        <v>1222</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2">
      <c r="A39" s="153"/>
      <c r="B39" s="154"/>
      <c r="C39" s="282" t="s">
        <v>2238</v>
      </c>
      <c r="D39" s="283"/>
      <c r="E39" s="283"/>
      <c r="F39" s="283"/>
      <c r="G39" s="283"/>
      <c r="H39" s="157"/>
      <c r="I39" s="157"/>
      <c r="J39" s="157"/>
      <c r="K39" s="157"/>
      <c r="L39" s="157"/>
      <c r="M39" s="157"/>
      <c r="N39" s="156"/>
      <c r="O39" s="156"/>
      <c r="P39" s="156"/>
      <c r="Q39" s="156"/>
      <c r="R39" s="157"/>
      <c r="S39" s="157"/>
      <c r="T39" s="157"/>
      <c r="U39" s="157"/>
      <c r="V39" s="157"/>
      <c r="W39" s="157"/>
      <c r="X39" s="157"/>
      <c r="Y39" s="157"/>
      <c r="Z39" s="146"/>
      <c r="AA39" s="146"/>
      <c r="AB39" s="146"/>
      <c r="AC39" s="146"/>
      <c r="AD39" s="146"/>
      <c r="AE39" s="146"/>
      <c r="AF39" s="146"/>
      <c r="AG39" s="146" t="s">
        <v>278</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3">
      <c r="A40" s="153"/>
      <c r="B40" s="154"/>
      <c r="C40" s="291" t="s">
        <v>2239</v>
      </c>
      <c r="D40" s="292"/>
      <c r="E40" s="292"/>
      <c r="F40" s="292"/>
      <c r="G40" s="292"/>
      <c r="H40" s="157"/>
      <c r="I40" s="157"/>
      <c r="J40" s="157"/>
      <c r="K40" s="157"/>
      <c r="L40" s="157"/>
      <c r="M40" s="157"/>
      <c r="N40" s="156"/>
      <c r="O40" s="156"/>
      <c r="P40" s="156"/>
      <c r="Q40" s="156"/>
      <c r="R40" s="157"/>
      <c r="S40" s="157"/>
      <c r="T40" s="157"/>
      <c r="U40" s="157"/>
      <c r="V40" s="157"/>
      <c r="W40" s="157"/>
      <c r="X40" s="157"/>
      <c r="Y40" s="157"/>
      <c r="Z40" s="146"/>
      <c r="AA40" s="146"/>
      <c r="AB40" s="146"/>
      <c r="AC40" s="146"/>
      <c r="AD40" s="146"/>
      <c r="AE40" s="146"/>
      <c r="AF40" s="146"/>
      <c r="AG40" s="146" t="s">
        <v>278</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3">
      <c r="A41" s="153"/>
      <c r="B41" s="154"/>
      <c r="C41" s="291" t="s">
        <v>2240</v>
      </c>
      <c r="D41" s="292"/>
      <c r="E41" s="292"/>
      <c r="F41" s="292"/>
      <c r="G41" s="292"/>
      <c r="H41" s="157"/>
      <c r="I41" s="157"/>
      <c r="J41" s="157"/>
      <c r="K41" s="157"/>
      <c r="L41" s="157"/>
      <c r="M41" s="157"/>
      <c r="N41" s="156"/>
      <c r="O41" s="156"/>
      <c r="P41" s="156"/>
      <c r="Q41" s="156"/>
      <c r="R41" s="157"/>
      <c r="S41" s="157"/>
      <c r="T41" s="157"/>
      <c r="U41" s="157"/>
      <c r="V41" s="157"/>
      <c r="W41" s="157"/>
      <c r="X41" s="157"/>
      <c r="Y41" s="157"/>
      <c r="Z41" s="146"/>
      <c r="AA41" s="146"/>
      <c r="AB41" s="146"/>
      <c r="AC41" s="146"/>
      <c r="AD41" s="146"/>
      <c r="AE41" s="146"/>
      <c r="AF41" s="146"/>
      <c r="AG41" s="146" t="s">
        <v>278</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3">
      <c r="A42" s="153"/>
      <c r="B42" s="154"/>
      <c r="C42" s="291" t="s">
        <v>2241</v>
      </c>
      <c r="D42" s="292"/>
      <c r="E42" s="292"/>
      <c r="F42" s="292"/>
      <c r="G42" s="292"/>
      <c r="H42" s="157"/>
      <c r="I42" s="157"/>
      <c r="J42" s="157"/>
      <c r="K42" s="157"/>
      <c r="L42" s="157"/>
      <c r="M42" s="157"/>
      <c r="N42" s="156"/>
      <c r="O42" s="156"/>
      <c r="P42" s="156"/>
      <c r="Q42" s="156"/>
      <c r="R42" s="157"/>
      <c r="S42" s="157"/>
      <c r="T42" s="157"/>
      <c r="U42" s="157"/>
      <c r="V42" s="157"/>
      <c r="W42" s="157"/>
      <c r="X42" s="157"/>
      <c r="Y42" s="157"/>
      <c r="Z42" s="146"/>
      <c r="AA42" s="146"/>
      <c r="AB42" s="146"/>
      <c r="AC42" s="146"/>
      <c r="AD42" s="146"/>
      <c r="AE42" s="146"/>
      <c r="AF42" s="146"/>
      <c r="AG42" s="146" t="s">
        <v>278</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3">
      <c r="A43" s="153"/>
      <c r="B43" s="154"/>
      <c r="C43" s="291" t="s">
        <v>2242</v>
      </c>
      <c r="D43" s="292"/>
      <c r="E43" s="292"/>
      <c r="F43" s="292"/>
      <c r="G43" s="292"/>
      <c r="H43" s="157"/>
      <c r="I43" s="157"/>
      <c r="J43" s="157"/>
      <c r="K43" s="157"/>
      <c r="L43" s="157"/>
      <c r="M43" s="157"/>
      <c r="N43" s="156"/>
      <c r="O43" s="156"/>
      <c r="P43" s="156"/>
      <c r="Q43" s="156"/>
      <c r="R43" s="157"/>
      <c r="S43" s="157"/>
      <c r="T43" s="157"/>
      <c r="U43" s="157"/>
      <c r="V43" s="157"/>
      <c r="W43" s="157"/>
      <c r="X43" s="157"/>
      <c r="Y43" s="157"/>
      <c r="Z43" s="146"/>
      <c r="AA43" s="146"/>
      <c r="AB43" s="146"/>
      <c r="AC43" s="146"/>
      <c r="AD43" s="146"/>
      <c r="AE43" s="146"/>
      <c r="AF43" s="146"/>
      <c r="AG43" s="146" t="s">
        <v>278</v>
      </c>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outlineLevel="3">
      <c r="A44" s="153"/>
      <c r="B44" s="154"/>
      <c r="C44" s="291" t="s">
        <v>2243</v>
      </c>
      <c r="D44" s="292"/>
      <c r="E44" s="292"/>
      <c r="F44" s="292"/>
      <c r="G44" s="292"/>
      <c r="H44" s="157"/>
      <c r="I44" s="157"/>
      <c r="J44" s="157"/>
      <c r="K44" s="157"/>
      <c r="L44" s="157"/>
      <c r="M44" s="157"/>
      <c r="N44" s="156"/>
      <c r="O44" s="156"/>
      <c r="P44" s="156"/>
      <c r="Q44" s="156"/>
      <c r="R44" s="157"/>
      <c r="S44" s="157"/>
      <c r="T44" s="157"/>
      <c r="U44" s="157"/>
      <c r="V44" s="157"/>
      <c r="W44" s="157"/>
      <c r="X44" s="157"/>
      <c r="Y44" s="157"/>
      <c r="Z44" s="146"/>
      <c r="AA44" s="146"/>
      <c r="AB44" s="146"/>
      <c r="AC44" s="146"/>
      <c r="AD44" s="146"/>
      <c r="AE44" s="146"/>
      <c r="AF44" s="146"/>
      <c r="AG44" s="146" t="s">
        <v>278</v>
      </c>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3">
      <c r="A45" s="153"/>
      <c r="B45" s="154"/>
      <c r="C45" s="291" t="s">
        <v>2244</v>
      </c>
      <c r="D45" s="292"/>
      <c r="E45" s="292"/>
      <c r="F45" s="292"/>
      <c r="G45" s="292"/>
      <c r="H45" s="157"/>
      <c r="I45" s="157"/>
      <c r="J45" s="157"/>
      <c r="K45" s="157"/>
      <c r="L45" s="157"/>
      <c r="M45" s="157"/>
      <c r="N45" s="156"/>
      <c r="O45" s="156"/>
      <c r="P45" s="156"/>
      <c r="Q45" s="156"/>
      <c r="R45" s="157"/>
      <c r="S45" s="157"/>
      <c r="T45" s="157"/>
      <c r="U45" s="157"/>
      <c r="V45" s="157"/>
      <c r="W45" s="157"/>
      <c r="X45" s="157"/>
      <c r="Y45" s="157"/>
      <c r="Z45" s="146"/>
      <c r="AA45" s="146"/>
      <c r="AB45" s="146"/>
      <c r="AC45" s="146"/>
      <c r="AD45" s="146"/>
      <c r="AE45" s="146"/>
      <c r="AF45" s="146"/>
      <c r="AG45" s="146" t="s">
        <v>278</v>
      </c>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1">
      <c r="A46" s="173">
        <v>9</v>
      </c>
      <c r="B46" s="174" t="s">
        <v>2245</v>
      </c>
      <c r="C46" s="190" t="s">
        <v>2246</v>
      </c>
      <c r="D46" s="175" t="s">
        <v>646</v>
      </c>
      <c r="E46" s="176">
        <v>1</v>
      </c>
      <c r="F46" s="177"/>
      <c r="G46" s="178">
        <f>ROUND(E46*F46,2)</f>
        <v>0</v>
      </c>
      <c r="H46" s="177"/>
      <c r="I46" s="178">
        <f>ROUND(E46*H46,2)</f>
        <v>0</v>
      </c>
      <c r="J46" s="177"/>
      <c r="K46" s="178">
        <f>ROUND(E46*J46,2)</f>
        <v>0</v>
      </c>
      <c r="L46" s="178">
        <v>21</v>
      </c>
      <c r="M46" s="178">
        <f>G46*(1+L46/100)</f>
        <v>0</v>
      </c>
      <c r="N46" s="176">
        <v>0</v>
      </c>
      <c r="O46" s="176">
        <f>ROUND(E46*N46,2)</f>
        <v>0</v>
      </c>
      <c r="P46" s="176">
        <v>0</v>
      </c>
      <c r="Q46" s="176">
        <f>ROUND(E46*P46,2)</f>
        <v>0</v>
      </c>
      <c r="R46" s="178"/>
      <c r="S46" s="178" t="s">
        <v>481</v>
      </c>
      <c r="T46" s="179" t="s">
        <v>267</v>
      </c>
      <c r="U46" s="157">
        <v>0</v>
      </c>
      <c r="V46" s="157">
        <f>ROUND(E46*U46,2)</f>
        <v>0</v>
      </c>
      <c r="W46" s="157"/>
      <c r="X46" s="157" t="s">
        <v>380</v>
      </c>
      <c r="Y46" s="157" t="s">
        <v>269</v>
      </c>
      <c r="Z46" s="146"/>
      <c r="AA46" s="146"/>
      <c r="AB46" s="146"/>
      <c r="AC46" s="146"/>
      <c r="AD46" s="146"/>
      <c r="AE46" s="146"/>
      <c r="AF46" s="146"/>
      <c r="AG46" s="146" t="s">
        <v>1222</v>
      </c>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c r="A47" s="3"/>
      <c r="B47" s="4"/>
      <c r="C47" s="191"/>
      <c r="D47" s="6"/>
      <c r="E47" s="3"/>
      <c r="F47" s="3"/>
      <c r="G47" s="3"/>
      <c r="H47" s="3"/>
      <c r="I47" s="3"/>
      <c r="J47" s="3"/>
      <c r="K47" s="3"/>
      <c r="L47" s="3"/>
      <c r="M47" s="3"/>
      <c r="N47" s="3"/>
      <c r="O47" s="3"/>
      <c r="P47" s="3"/>
      <c r="Q47" s="3"/>
      <c r="R47" s="3"/>
      <c r="S47" s="3"/>
      <c r="T47" s="3"/>
      <c r="U47" s="3"/>
      <c r="V47" s="3"/>
      <c r="W47" s="3"/>
      <c r="X47" s="3"/>
      <c r="Y47" s="3"/>
      <c r="AE47">
        <v>12</v>
      </c>
      <c r="AF47">
        <v>21</v>
      </c>
      <c r="AG47" t="s">
        <v>247</v>
      </c>
    </row>
    <row r="48" spans="1:60">
      <c r="A48" s="149"/>
      <c r="B48" s="150" t="s">
        <v>29</v>
      </c>
      <c r="C48" s="192"/>
      <c r="D48" s="151"/>
      <c r="E48" s="152"/>
      <c r="F48" s="152"/>
      <c r="G48" s="172">
        <f>G8</f>
        <v>0</v>
      </c>
      <c r="H48" s="3"/>
      <c r="I48" s="3"/>
      <c r="J48" s="3"/>
      <c r="K48" s="3"/>
      <c r="L48" s="3"/>
      <c r="M48" s="3"/>
      <c r="N48" s="3"/>
      <c r="O48" s="3"/>
      <c r="P48" s="3"/>
      <c r="Q48" s="3"/>
      <c r="R48" s="3"/>
      <c r="S48" s="3"/>
      <c r="T48" s="3"/>
      <c r="U48" s="3"/>
      <c r="V48" s="3"/>
      <c r="W48" s="3"/>
      <c r="X48" s="3"/>
      <c r="Y48" s="3"/>
      <c r="AE48">
        <f>SUMIF(L7:L46,AE47,G7:G46)</f>
        <v>0</v>
      </c>
      <c r="AF48">
        <f>SUMIF(L7:L46,AF47,G7:G46)</f>
        <v>0</v>
      </c>
      <c r="AG48" t="s">
        <v>304</v>
      </c>
    </row>
    <row r="49" spans="3:33">
      <c r="C49" s="193"/>
      <c r="D49" s="10"/>
      <c r="AG49" t="s">
        <v>306</v>
      </c>
    </row>
    <row r="50" spans="3:33">
      <c r="D50" s="10"/>
    </row>
    <row r="51" spans="3:33">
      <c r="D51" s="10"/>
    </row>
    <row r="52" spans="3:33">
      <c r="D52" s="10"/>
    </row>
    <row r="53" spans="3:33">
      <c r="D53" s="10"/>
    </row>
    <row r="54" spans="3:33">
      <c r="D54" s="10"/>
    </row>
    <row r="55" spans="3:33">
      <c r="D55" s="10"/>
    </row>
    <row r="56" spans="3:33">
      <c r="D56" s="10"/>
    </row>
    <row r="57" spans="3:33">
      <c r="D57" s="10"/>
    </row>
    <row r="58" spans="3:33">
      <c r="D58" s="10"/>
    </row>
    <row r="59" spans="3:33">
      <c r="D59" s="10"/>
    </row>
    <row r="60" spans="3:33">
      <c r="D60" s="10"/>
    </row>
    <row r="61" spans="3:33">
      <c r="D61" s="10"/>
    </row>
    <row r="62" spans="3:33">
      <c r="D62" s="10"/>
    </row>
    <row r="63" spans="3:33">
      <c r="D63" s="10"/>
    </row>
    <row r="64" spans="3:33">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33">
    <mergeCell ref="C18:G18"/>
    <mergeCell ref="A1:G1"/>
    <mergeCell ref="C2:G2"/>
    <mergeCell ref="C3:G3"/>
    <mergeCell ref="C4:G4"/>
    <mergeCell ref="C10:G10"/>
    <mergeCell ref="C11:G11"/>
    <mergeCell ref="C12:G12"/>
    <mergeCell ref="C13:G13"/>
    <mergeCell ref="C14:G14"/>
    <mergeCell ref="C15:G15"/>
    <mergeCell ref="C16:G16"/>
    <mergeCell ref="C31:G31"/>
    <mergeCell ref="C19:G19"/>
    <mergeCell ref="C20:G20"/>
    <mergeCell ref="C21:G21"/>
    <mergeCell ref="C22:G22"/>
    <mergeCell ref="C23:G23"/>
    <mergeCell ref="C24:G24"/>
    <mergeCell ref="C26:G26"/>
    <mergeCell ref="C27:G27"/>
    <mergeCell ref="C28:G28"/>
    <mergeCell ref="C29:G29"/>
    <mergeCell ref="C30:G30"/>
    <mergeCell ref="C43:G43"/>
    <mergeCell ref="C44:G44"/>
    <mergeCell ref="C45:G45"/>
    <mergeCell ref="C36:G36"/>
    <mergeCell ref="C37:G37"/>
    <mergeCell ref="C39:G39"/>
    <mergeCell ref="C40:G40"/>
    <mergeCell ref="C41:G41"/>
    <mergeCell ref="C42:G42"/>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sheetPr codeName="List4">
    <tabColor rgb="FFFF9966"/>
  </sheetPr>
  <dimension ref="A1:G5"/>
  <sheetViews>
    <sheetView workbookViewId="0">
      <pane ySplit="7" topLeftCell="A8" activePane="bottomLeft" state="frozen"/>
      <selection pane="bottomLeft" activeCell="I8" sqref="I8"/>
    </sheetView>
  </sheetViews>
  <sheetFormatPr defaultRowHeight="12.75"/>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c r="A1" s="278" t="s">
        <v>6</v>
      </c>
      <c r="B1" s="278"/>
      <c r="C1" s="279"/>
      <c r="D1" s="278"/>
      <c r="E1" s="278"/>
      <c r="F1" s="278"/>
      <c r="G1" s="278"/>
    </row>
    <row r="2" spans="1:7" ht="24.95" customHeight="1">
      <c r="A2" s="49" t="s">
        <v>7</v>
      </c>
      <c r="B2" s="48"/>
      <c r="C2" s="280"/>
      <c r="D2" s="280"/>
      <c r="E2" s="280"/>
      <c r="F2" s="280"/>
      <c r="G2" s="281"/>
    </row>
    <row r="3" spans="1:7" ht="24.95" customHeight="1">
      <c r="A3" s="49" t="s">
        <v>8</v>
      </c>
      <c r="B3" s="48"/>
      <c r="C3" s="280"/>
      <c r="D3" s="280"/>
      <c r="E3" s="280"/>
      <c r="F3" s="280"/>
      <c r="G3" s="281"/>
    </row>
    <row r="4" spans="1:7" ht="24.95" customHeight="1">
      <c r="A4" s="49" t="s">
        <v>9</v>
      </c>
      <c r="B4" s="48"/>
      <c r="C4" s="280"/>
      <c r="D4" s="280"/>
      <c r="E4" s="280"/>
      <c r="F4" s="280"/>
      <c r="G4" s="281"/>
    </row>
    <row r="5" spans="1:7">
      <c r="B5" s="4"/>
      <c r="C5" s="5"/>
      <c r="D5" s="6"/>
    </row>
  </sheetData>
  <sheetProtection password="E49C"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8"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233</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53</v>
      </c>
      <c r="C3" s="285" t="s">
        <v>54</v>
      </c>
      <c r="D3" s="286"/>
      <c r="E3" s="286"/>
      <c r="F3" s="286"/>
      <c r="G3" s="287"/>
      <c r="AC3" s="119" t="s">
        <v>236</v>
      </c>
      <c r="AG3" t="s">
        <v>237</v>
      </c>
    </row>
    <row r="4" spans="1:60" ht="24.95" customHeight="1">
      <c r="A4" s="139" t="s">
        <v>9</v>
      </c>
      <c r="B4" s="140" t="s">
        <v>53</v>
      </c>
      <c r="C4" s="288" t="s">
        <v>54</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231</v>
      </c>
      <c r="C8" s="188" t="s">
        <v>27</v>
      </c>
      <c r="D8" s="165"/>
      <c r="E8" s="166"/>
      <c r="F8" s="167"/>
      <c r="G8" s="167">
        <f>SUMIF(AG9:AG11,"&lt;&gt;NOR",G9:G11)</f>
        <v>0</v>
      </c>
      <c r="H8" s="167"/>
      <c r="I8" s="167">
        <f>SUM(I9:I11)</f>
        <v>0</v>
      </c>
      <c r="J8" s="167"/>
      <c r="K8" s="167">
        <f>SUM(K9:K11)</f>
        <v>0</v>
      </c>
      <c r="L8" s="167"/>
      <c r="M8" s="167">
        <f>SUM(M9:M11)</f>
        <v>0</v>
      </c>
      <c r="N8" s="166"/>
      <c r="O8" s="166">
        <f>SUM(O9:O11)</f>
        <v>0</v>
      </c>
      <c r="P8" s="166"/>
      <c r="Q8" s="166">
        <f>SUM(Q9:Q11)</f>
        <v>0</v>
      </c>
      <c r="R8" s="167"/>
      <c r="S8" s="167"/>
      <c r="T8" s="168"/>
      <c r="U8" s="162"/>
      <c r="V8" s="162">
        <f>SUM(V9:V11)</f>
        <v>0</v>
      </c>
      <c r="W8" s="162"/>
      <c r="X8" s="162"/>
      <c r="Y8" s="162"/>
      <c r="AG8" t="s">
        <v>262</v>
      </c>
    </row>
    <row r="9" spans="1:60" outlineLevel="1">
      <c r="A9" s="180">
        <v>1</v>
      </c>
      <c r="B9" s="181" t="s">
        <v>263</v>
      </c>
      <c r="C9" s="189" t="s">
        <v>264</v>
      </c>
      <c r="D9" s="182" t="s">
        <v>265</v>
      </c>
      <c r="E9" s="183">
        <v>1</v>
      </c>
      <c r="F9" s="184"/>
      <c r="G9" s="185">
        <f>ROUND(E9*F9,2)</f>
        <v>0</v>
      </c>
      <c r="H9" s="184"/>
      <c r="I9" s="185">
        <f>ROUND(E9*H9,2)</f>
        <v>0</v>
      </c>
      <c r="J9" s="184"/>
      <c r="K9" s="185">
        <f>ROUND(E9*J9,2)</f>
        <v>0</v>
      </c>
      <c r="L9" s="185">
        <v>21</v>
      </c>
      <c r="M9" s="185">
        <f>G9*(1+L9/100)</f>
        <v>0</v>
      </c>
      <c r="N9" s="183">
        <v>0</v>
      </c>
      <c r="O9" s="183">
        <f>ROUND(E9*N9,2)</f>
        <v>0</v>
      </c>
      <c r="P9" s="183">
        <v>0</v>
      </c>
      <c r="Q9" s="183">
        <f>ROUND(E9*P9,2)</f>
        <v>0</v>
      </c>
      <c r="R9" s="185"/>
      <c r="S9" s="185" t="s">
        <v>266</v>
      </c>
      <c r="T9" s="186" t="s">
        <v>267</v>
      </c>
      <c r="U9" s="157">
        <v>0</v>
      </c>
      <c r="V9" s="157">
        <f>ROUND(E9*U9,2)</f>
        <v>0</v>
      </c>
      <c r="W9" s="157"/>
      <c r="X9" s="157" t="s">
        <v>268</v>
      </c>
      <c r="Y9" s="157" t="s">
        <v>269</v>
      </c>
      <c r="Z9" s="146"/>
      <c r="AA9" s="146"/>
      <c r="AB9" s="146"/>
      <c r="AC9" s="146"/>
      <c r="AD9" s="146"/>
      <c r="AE9" s="146"/>
      <c r="AF9" s="146"/>
      <c r="AG9" s="146" t="s">
        <v>270</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outlineLevel="1">
      <c r="A10" s="180">
        <v>2</v>
      </c>
      <c r="B10" s="181" t="s">
        <v>271</v>
      </c>
      <c r="C10" s="189" t="s">
        <v>272</v>
      </c>
      <c r="D10" s="182" t="s">
        <v>265</v>
      </c>
      <c r="E10" s="183">
        <v>1</v>
      </c>
      <c r="F10" s="184"/>
      <c r="G10" s="185">
        <f>ROUND(E10*F10,2)</f>
        <v>0</v>
      </c>
      <c r="H10" s="184"/>
      <c r="I10" s="185">
        <f>ROUND(E10*H10,2)</f>
        <v>0</v>
      </c>
      <c r="J10" s="184"/>
      <c r="K10" s="185">
        <f>ROUND(E10*J10,2)</f>
        <v>0</v>
      </c>
      <c r="L10" s="185">
        <v>21</v>
      </c>
      <c r="M10" s="185">
        <f>G10*(1+L10/100)</f>
        <v>0</v>
      </c>
      <c r="N10" s="183">
        <v>0</v>
      </c>
      <c r="O10" s="183">
        <f>ROUND(E10*N10,2)</f>
        <v>0</v>
      </c>
      <c r="P10" s="183">
        <v>0</v>
      </c>
      <c r="Q10" s="183">
        <f>ROUND(E10*P10,2)</f>
        <v>0</v>
      </c>
      <c r="R10" s="185"/>
      <c r="S10" s="185" t="s">
        <v>266</v>
      </c>
      <c r="T10" s="186" t="s">
        <v>267</v>
      </c>
      <c r="U10" s="157">
        <v>0</v>
      </c>
      <c r="V10" s="157">
        <f>ROUND(E10*U10,2)</f>
        <v>0</v>
      </c>
      <c r="W10" s="157"/>
      <c r="X10" s="157" t="s">
        <v>268</v>
      </c>
      <c r="Y10" s="157" t="s">
        <v>269</v>
      </c>
      <c r="Z10" s="146"/>
      <c r="AA10" s="146"/>
      <c r="AB10" s="146"/>
      <c r="AC10" s="146"/>
      <c r="AD10" s="146"/>
      <c r="AE10" s="146"/>
      <c r="AF10" s="146"/>
      <c r="AG10" s="146" t="s">
        <v>270</v>
      </c>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row>
    <row r="11" spans="1:60" outlineLevel="1">
      <c r="A11" s="180">
        <v>3</v>
      </c>
      <c r="B11" s="181" t="s">
        <v>273</v>
      </c>
      <c r="C11" s="189" t="s">
        <v>274</v>
      </c>
      <c r="D11" s="182" t="s">
        <v>265</v>
      </c>
      <c r="E11" s="183">
        <v>1</v>
      </c>
      <c r="F11" s="184"/>
      <c r="G11" s="185">
        <f>ROUND(E11*F11,2)</f>
        <v>0</v>
      </c>
      <c r="H11" s="184"/>
      <c r="I11" s="185">
        <f>ROUND(E11*H11,2)</f>
        <v>0</v>
      </c>
      <c r="J11" s="184"/>
      <c r="K11" s="185">
        <f>ROUND(E11*J11,2)</f>
        <v>0</v>
      </c>
      <c r="L11" s="185">
        <v>21</v>
      </c>
      <c r="M11" s="185">
        <f>G11*(1+L11/100)</f>
        <v>0</v>
      </c>
      <c r="N11" s="183">
        <v>0</v>
      </c>
      <c r="O11" s="183">
        <f>ROUND(E11*N11,2)</f>
        <v>0</v>
      </c>
      <c r="P11" s="183">
        <v>0</v>
      </c>
      <c r="Q11" s="183">
        <f>ROUND(E11*P11,2)</f>
        <v>0</v>
      </c>
      <c r="R11" s="185"/>
      <c r="S11" s="185" t="s">
        <v>266</v>
      </c>
      <c r="T11" s="186" t="s">
        <v>267</v>
      </c>
      <c r="U11" s="157">
        <v>0</v>
      </c>
      <c r="V11" s="157">
        <f>ROUND(E11*U11,2)</f>
        <v>0</v>
      </c>
      <c r="W11" s="157"/>
      <c r="X11" s="157" t="s">
        <v>268</v>
      </c>
      <c r="Y11" s="157" t="s">
        <v>269</v>
      </c>
      <c r="Z11" s="146"/>
      <c r="AA11" s="146"/>
      <c r="AB11" s="146"/>
      <c r="AC11" s="146"/>
      <c r="AD11" s="146"/>
      <c r="AE11" s="146"/>
      <c r="AF11" s="146"/>
      <c r="AG11" s="146" t="s">
        <v>270</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c r="A12" s="163" t="s">
        <v>261</v>
      </c>
      <c r="B12" s="164" t="s">
        <v>232</v>
      </c>
      <c r="C12" s="188" t="s">
        <v>28</v>
      </c>
      <c r="D12" s="165"/>
      <c r="E12" s="166"/>
      <c r="F12" s="167"/>
      <c r="G12" s="167">
        <f>SUMIF(AG13:AG29,"&lt;&gt;NOR",G13:G29)</f>
        <v>0</v>
      </c>
      <c r="H12" s="167"/>
      <c r="I12" s="167">
        <f>SUM(I13:I29)</f>
        <v>0</v>
      </c>
      <c r="J12" s="167"/>
      <c r="K12" s="167">
        <f>SUM(K13:K29)</f>
        <v>0</v>
      </c>
      <c r="L12" s="167"/>
      <c r="M12" s="167">
        <f>SUM(M13:M29)</f>
        <v>0</v>
      </c>
      <c r="N12" s="166"/>
      <c r="O12" s="166">
        <f>SUM(O13:O29)</f>
        <v>0</v>
      </c>
      <c r="P12" s="166"/>
      <c r="Q12" s="166">
        <f>SUM(Q13:Q29)</f>
        <v>0</v>
      </c>
      <c r="R12" s="167"/>
      <c r="S12" s="167"/>
      <c r="T12" s="168"/>
      <c r="U12" s="162"/>
      <c r="V12" s="162">
        <f>SUM(V13:V29)</f>
        <v>0</v>
      </c>
      <c r="W12" s="162"/>
      <c r="X12" s="162"/>
      <c r="Y12" s="162"/>
      <c r="AG12" t="s">
        <v>262</v>
      </c>
    </row>
    <row r="13" spans="1:60" outlineLevel="1">
      <c r="A13" s="173">
        <v>4</v>
      </c>
      <c r="B13" s="174" t="s">
        <v>275</v>
      </c>
      <c r="C13" s="190" t="s">
        <v>276</v>
      </c>
      <c r="D13" s="175" t="s">
        <v>265</v>
      </c>
      <c r="E13" s="176">
        <v>1</v>
      </c>
      <c r="F13" s="177"/>
      <c r="G13" s="178">
        <f>ROUND(E13*F13,2)</f>
        <v>0</v>
      </c>
      <c r="H13" s="177"/>
      <c r="I13" s="178">
        <f>ROUND(E13*H13,2)</f>
        <v>0</v>
      </c>
      <c r="J13" s="177"/>
      <c r="K13" s="178">
        <f>ROUND(E13*J13,2)</f>
        <v>0</v>
      </c>
      <c r="L13" s="178">
        <v>21</v>
      </c>
      <c r="M13" s="178">
        <f>G13*(1+L13/100)</f>
        <v>0</v>
      </c>
      <c r="N13" s="176">
        <v>0</v>
      </c>
      <c r="O13" s="176">
        <f>ROUND(E13*N13,2)</f>
        <v>0</v>
      </c>
      <c r="P13" s="176">
        <v>0</v>
      </c>
      <c r="Q13" s="176">
        <f>ROUND(E13*P13,2)</f>
        <v>0</v>
      </c>
      <c r="R13" s="178"/>
      <c r="S13" s="178" t="s">
        <v>266</v>
      </c>
      <c r="T13" s="179" t="s">
        <v>267</v>
      </c>
      <c r="U13" s="157">
        <v>0</v>
      </c>
      <c r="V13" s="157">
        <f>ROUND(E13*U13,2)</f>
        <v>0</v>
      </c>
      <c r="W13" s="157"/>
      <c r="X13" s="157" t="s">
        <v>268</v>
      </c>
      <c r="Y13" s="157" t="s">
        <v>269</v>
      </c>
      <c r="Z13" s="146"/>
      <c r="AA13" s="146"/>
      <c r="AB13" s="146"/>
      <c r="AC13" s="146"/>
      <c r="AD13" s="146"/>
      <c r="AE13" s="146"/>
      <c r="AF13" s="146"/>
      <c r="AG13" s="146" t="s">
        <v>277</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2">
      <c r="A14" s="153"/>
      <c r="B14" s="154"/>
      <c r="C14" s="282" t="s">
        <v>305</v>
      </c>
      <c r="D14" s="283"/>
      <c r="E14" s="283"/>
      <c r="F14" s="283"/>
      <c r="G14" s="283"/>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278</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ht="22.5" outlineLevel="3">
      <c r="A15" s="153"/>
      <c r="B15" s="154"/>
      <c r="C15" s="291" t="s">
        <v>279</v>
      </c>
      <c r="D15" s="292"/>
      <c r="E15" s="292"/>
      <c r="F15" s="292"/>
      <c r="G15" s="292"/>
      <c r="H15" s="157"/>
      <c r="I15" s="157"/>
      <c r="J15" s="157"/>
      <c r="K15" s="157"/>
      <c r="L15" s="157"/>
      <c r="M15" s="157"/>
      <c r="N15" s="156"/>
      <c r="O15" s="156"/>
      <c r="P15" s="156"/>
      <c r="Q15" s="156"/>
      <c r="R15" s="157"/>
      <c r="S15" s="157"/>
      <c r="T15" s="157"/>
      <c r="U15" s="157"/>
      <c r="V15" s="157"/>
      <c r="W15" s="157"/>
      <c r="X15" s="157"/>
      <c r="Y15" s="157"/>
      <c r="Z15" s="146"/>
      <c r="AA15" s="146"/>
      <c r="AB15" s="146"/>
      <c r="AC15" s="146"/>
      <c r="AD15" s="146"/>
      <c r="AE15" s="146"/>
      <c r="AF15" s="146"/>
      <c r="AG15" s="146" t="s">
        <v>278</v>
      </c>
      <c r="AH15" s="146"/>
      <c r="AI15" s="146"/>
      <c r="AJ15" s="146"/>
      <c r="AK15" s="146"/>
      <c r="AL15" s="146"/>
      <c r="AM15" s="146"/>
      <c r="AN15" s="146"/>
      <c r="AO15" s="146"/>
      <c r="AP15" s="146"/>
      <c r="AQ15" s="146"/>
      <c r="AR15" s="146"/>
      <c r="AS15" s="146"/>
      <c r="AT15" s="146"/>
      <c r="AU15" s="146"/>
      <c r="AV15" s="146"/>
      <c r="AW15" s="146"/>
      <c r="AX15" s="146"/>
      <c r="AY15" s="146"/>
      <c r="AZ15" s="146"/>
      <c r="BA15" s="187" t="str">
        <f>C15</f>
        <v>Vyhotovení protokolu o vytyčení stavby se seznamem souřadnic vytyčených bodů a jejich polohopisnými (S-JTSK) a výškopisnými (Bpv) hodnotami.</v>
      </c>
      <c r="BB15" s="146"/>
      <c r="BC15" s="146"/>
      <c r="BD15" s="146"/>
      <c r="BE15" s="146"/>
      <c r="BF15" s="146"/>
      <c r="BG15" s="146"/>
      <c r="BH15" s="146"/>
    </row>
    <row r="16" spans="1:60" outlineLevel="1">
      <c r="A16" s="173">
        <v>5</v>
      </c>
      <c r="B16" s="174" t="s">
        <v>280</v>
      </c>
      <c r="C16" s="190" t="s">
        <v>281</v>
      </c>
      <c r="D16" s="175" t="s">
        <v>265</v>
      </c>
      <c r="E16" s="176">
        <v>1</v>
      </c>
      <c r="F16" s="177"/>
      <c r="G16" s="178">
        <f>ROUND(E16*F16,2)</f>
        <v>0</v>
      </c>
      <c r="H16" s="177"/>
      <c r="I16" s="178">
        <f>ROUND(E16*H16,2)</f>
        <v>0</v>
      </c>
      <c r="J16" s="177"/>
      <c r="K16" s="178">
        <f>ROUND(E16*J16,2)</f>
        <v>0</v>
      </c>
      <c r="L16" s="178">
        <v>21</v>
      </c>
      <c r="M16" s="178">
        <f>G16*(1+L16/100)</f>
        <v>0</v>
      </c>
      <c r="N16" s="176">
        <v>0</v>
      </c>
      <c r="O16" s="176">
        <f>ROUND(E16*N16,2)</f>
        <v>0</v>
      </c>
      <c r="P16" s="176">
        <v>0</v>
      </c>
      <c r="Q16" s="176">
        <f>ROUND(E16*P16,2)</f>
        <v>0</v>
      </c>
      <c r="R16" s="178"/>
      <c r="S16" s="178" t="s">
        <v>266</v>
      </c>
      <c r="T16" s="179" t="s">
        <v>267</v>
      </c>
      <c r="U16" s="157">
        <v>0</v>
      </c>
      <c r="V16" s="157">
        <f>ROUND(E16*U16,2)</f>
        <v>0</v>
      </c>
      <c r="W16" s="157"/>
      <c r="X16" s="157" t="s">
        <v>268</v>
      </c>
      <c r="Y16" s="157" t="s">
        <v>269</v>
      </c>
      <c r="Z16" s="146"/>
      <c r="AA16" s="146"/>
      <c r="AB16" s="146"/>
      <c r="AC16" s="146"/>
      <c r="AD16" s="146"/>
      <c r="AE16" s="146"/>
      <c r="AF16" s="146"/>
      <c r="AG16" s="146" t="s">
        <v>277</v>
      </c>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outlineLevel="2">
      <c r="A17" s="153"/>
      <c r="B17" s="154"/>
      <c r="C17" s="282" t="s">
        <v>282</v>
      </c>
      <c r="D17" s="283"/>
      <c r="E17" s="283"/>
      <c r="F17" s="283"/>
      <c r="G17" s="283"/>
      <c r="H17" s="157"/>
      <c r="I17" s="157"/>
      <c r="J17" s="157"/>
      <c r="K17" s="157"/>
      <c r="L17" s="157"/>
      <c r="M17" s="157"/>
      <c r="N17" s="156"/>
      <c r="O17" s="156"/>
      <c r="P17" s="156"/>
      <c r="Q17" s="156"/>
      <c r="R17" s="157"/>
      <c r="S17" s="157"/>
      <c r="T17" s="157"/>
      <c r="U17" s="157"/>
      <c r="V17" s="157"/>
      <c r="W17" s="157"/>
      <c r="X17" s="157"/>
      <c r="Y17" s="157"/>
      <c r="Z17" s="146"/>
      <c r="AA17" s="146"/>
      <c r="AB17" s="146"/>
      <c r="AC17" s="146"/>
      <c r="AD17" s="146"/>
      <c r="AE17" s="146"/>
      <c r="AF17" s="146"/>
      <c r="AG17" s="146" t="s">
        <v>278</v>
      </c>
      <c r="AH17" s="146"/>
      <c r="AI17" s="146"/>
      <c r="AJ17" s="146"/>
      <c r="AK17" s="146"/>
      <c r="AL17" s="146"/>
      <c r="AM17" s="146"/>
      <c r="AN17" s="146"/>
      <c r="AO17" s="146"/>
      <c r="AP17" s="146"/>
      <c r="AQ17" s="146"/>
      <c r="AR17" s="146"/>
      <c r="AS17" s="146"/>
      <c r="AT17" s="146"/>
      <c r="AU17" s="146"/>
      <c r="AV17" s="146"/>
      <c r="AW17" s="146"/>
      <c r="AX17" s="146"/>
      <c r="AY17" s="146"/>
      <c r="AZ17" s="146"/>
      <c r="BA17" s="187" t="str">
        <f>C17</f>
        <v>Zaměření a vytýčení stávajících inženýrských sítí v místě stavby z hlediska jejich ochrany při provádění stavby.</v>
      </c>
      <c r="BB17" s="146"/>
      <c r="BC17" s="146"/>
      <c r="BD17" s="146"/>
      <c r="BE17" s="146"/>
      <c r="BF17" s="146"/>
      <c r="BG17" s="146"/>
      <c r="BH17" s="146"/>
    </row>
    <row r="18" spans="1:60" outlineLevel="1">
      <c r="A18" s="180">
        <v>6</v>
      </c>
      <c r="B18" s="181" t="s">
        <v>283</v>
      </c>
      <c r="C18" s="189" t="s">
        <v>284</v>
      </c>
      <c r="D18" s="182" t="s">
        <v>265</v>
      </c>
      <c r="E18" s="183">
        <v>1</v>
      </c>
      <c r="F18" s="184"/>
      <c r="G18" s="185">
        <f t="shared" ref="G18:G24" si="0">ROUND(E18*F18,2)</f>
        <v>0</v>
      </c>
      <c r="H18" s="184"/>
      <c r="I18" s="185">
        <f t="shared" ref="I18:I24" si="1">ROUND(E18*H18,2)</f>
        <v>0</v>
      </c>
      <c r="J18" s="184"/>
      <c r="K18" s="185">
        <f t="shared" ref="K18:K24" si="2">ROUND(E18*J18,2)</f>
        <v>0</v>
      </c>
      <c r="L18" s="185">
        <v>21</v>
      </c>
      <c r="M18" s="185">
        <f t="shared" ref="M18:M24" si="3">G18*(1+L18/100)</f>
        <v>0</v>
      </c>
      <c r="N18" s="183">
        <v>0</v>
      </c>
      <c r="O18" s="183">
        <f t="shared" ref="O18:O24" si="4">ROUND(E18*N18,2)</f>
        <v>0</v>
      </c>
      <c r="P18" s="183">
        <v>0</v>
      </c>
      <c r="Q18" s="183">
        <f t="shared" ref="Q18:Q24" si="5">ROUND(E18*P18,2)</f>
        <v>0</v>
      </c>
      <c r="R18" s="185"/>
      <c r="S18" s="185" t="s">
        <v>266</v>
      </c>
      <c r="T18" s="186" t="s">
        <v>267</v>
      </c>
      <c r="U18" s="157">
        <v>0</v>
      </c>
      <c r="V18" s="157">
        <f t="shared" ref="V18:V24" si="6">ROUND(E18*U18,2)</f>
        <v>0</v>
      </c>
      <c r="W18" s="157"/>
      <c r="X18" s="157" t="s">
        <v>268</v>
      </c>
      <c r="Y18" s="157" t="s">
        <v>269</v>
      </c>
      <c r="Z18" s="146"/>
      <c r="AA18" s="146"/>
      <c r="AB18" s="146"/>
      <c r="AC18" s="146"/>
      <c r="AD18" s="146"/>
      <c r="AE18" s="146"/>
      <c r="AF18" s="146"/>
      <c r="AG18" s="146" t="s">
        <v>277</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1">
      <c r="A19" s="180">
        <v>7</v>
      </c>
      <c r="B19" s="181" t="s">
        <v>285</v>
      </c>
      <c r="C19" s="189" t="s">
        <v>286</v>
      </c>
      <c r="D19" s="182" t="s">
        <v>265</v>
      </c>
      <c r="E19" s="183">
        <v>1</v>
      </c>
      <c r="F19" s="184"/>
      <c r="G19" s="185">
        <f t="shared" si="0"/>
        <v>0</v>
      </c>
      <c r="H19" s="184"/>
      <c r="I19" s="185">
        <f t="shared" si="1"/>
        <v>0</v>
      </c>
      <c r="J19" s="184"/>
      <c r="K19" s="185">
        <f t="shared" si="2"/>
        <v>0</v>
      </c>
      <c r="L19" s="185">
        <v>21</v>
      </c>
      <c r="M19" s="185">
        <f t="shared" si="3"/>
        <v>0</v>
      </c>
      <c r="N19" s="183">
        <v>0</v>
      </c>
      <c r="O19" s="183">
        <f t="shared" si="4"/>
        <v>0</v>
      </c>
      <c r="P19" s="183">
        <v>0</v>
      </c>
      <c r="Q19" s="183">
        <f t="shared" si="5"/>
        <v>0</v>
      </c>
      <c r="R19" s="185"/>
      <c r="S19" s="185" t="s">
        <v>266</v>
      </c>
      <c r="T19" s="186" t="s">
        <v>267</v>
      </c>
      <c r="U19" s="157">
        <v>0</v>
      </c>
      <c r="V19" s="157">
        <f t="shared" si="6"/>
        <v>0</v>
      </c>
      <c r="W19" s="157"/>
      <c r="X19" s="157" t="s">
        <v>268</v>
      </c>
      <c r="Y19" s="157" t="s">
        <v>269</v>
      </c>
      <c r="Z19" s="146"/>
      <c r="AA19" s="146"/>
      <c r="AB19" s="146"/>
      <c r="AC19" s="146"/>
      <c r="AD19" s="146"/>
      <c r="AE19" s="146"/>
      <c r="AF19" s="146"/>
      <c r="AG19" s="146" t="s">
        <v>277</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1">
      <c r="A20" s="180">
        <v>8</v>
      </c>
      <c r="B20" s="181" t="s">
        <v>287</v>
      </c>
      <c r="C20" s="189" t="s">
        <v>288</v>
      </c>
      <c r="D20" s="182" t="s">
        <v>265</v>
      </c>
      <c r="E20" s="183">
        <v>1</v>
      </c>
      <c r="F20" s="184"/>
      <c r="G20" s="185">
        <f t="shared" si="0"/>
        <v>0</v>
      </c>
      <c r="H20" s="184"/>
      <c r="I20" s="185">
        <f t="shared" si="1"/>
        <v>0</v>
      </c>
      <c r="J20" s="184"/>
      <c r="K20" s="185">
        <f t="shared" si="2"/>
        <v>0</v>
      </c>
      <c r="L20" s="185">
        <v>21</v>
      </c>
      <c r="M20" s="185">
        <f t="shared" si="3"/>
        <v>0</v>
      </c>
      <c r="N20" s="183">
        <v>0</v>
      </c>
      <c r="O20" s="183">
        <f t="shared" si="4"/>
        <v>0</v>
      </c>
      <c r="P20" s="183">
        <v>0</v>
      </c>
      <c r="Q20" s="183">
        <f t="shared" si="5"/>
        <v>0</v>
      </c>
      <c r="R20" s="185"/>
      <c r="S20" s="185" t="s">
        <v>266</v>
      </c>
      <c r="T20" s="186" t="s">
        <v>267</v>
      </c>
      <c r="U20" s="157">
        <v>0</v>
      </c>
      <c r="V20" s="157">
        <f t="shared" si="6"/>
        <v>0</v>
      </c>
      <c r="W20" s="157"/>
      <c r="X20" s="157" t="s">
        <v>268</v>
      </c>
      <c r="Y20" s="157" t="s">
        <v>269</v>
      </c>
      <c r="Z20" s="146"/>
      <c r="AA20" s="146"/>
      <c r="AB20" s="146"/>
      <c r="AC20" s="146"/>
      <c r="AD20" s="146"/>
      <c r="AE20" s="146"/>
      <c r="AF20" s="146"/>
      <c r="AG20" s="146" t="s">
        <v>277</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1">
      <c r="A21" s="180">
        <v>9</v>
      </c>
      <c r="B21" s="181" t="s">
        <v>289</v>
      </c>
      <c r="C21" s="189" t="s">
        <v>290</v>
      </c>
      <c r="D21" s="182" t="s">
        <v>265</v>
      </c>
      <c r="E21" s="183">
        <v>1</v>
      </c>
      <c r="F21" s="184"/>
      <c r="G21" s="185">
        <f t="shared" si="0"/>
        <v>0</v>
      </c>
      <c r="H21" s="184"/>
      <c r="I21" s="185">
        <f t="shared" si="1"/>
        <v>0</v>
      </c>
      <c r="J21" s="184"/>
      <c r="K21" s="185">
        <f t="shared" si="2"/>
        <v>0</v>
      </c>
      <c r="L21" s="185">
        <v>21</v>
      </c>
      <c r="M21" s="185">
        <f t="shared" si="3"/>
        <v>0</v>
      </c>
      <c r="N21" s="183">
        <v>0</v>
      </c>
      <c r="O21" s="183">
        <f t="shared" si="4"/>
        <v>0</v>
      </c>
      <c r="P21" s="183">
        <v>0</v>
      </c>
      <c r="Q21" s="183">
        <f t="shared" si="5"/>
        <v>0</v>
      </c>
      <c r="R21" s="185"/>
      <c r="S21" s="185" t="s">
        <v>266</v>
      </c>
      <c r="T21" s="186" t="s">
        <v>267</v>
      </c>
      <c r="U21" s="157">
        <v>0</v>
      </c>
      <c r="V21" s="157">
        <f t="shared" si="6"/>
        <v>0</v>
      </c>
      <c r="W21" s="157"/>
      <c r="X21" s="157" t="s">
        <v>268</v>
      </c>
      <c r="Y21" s="157" t="s">
        <v>269</v>
      </c>
      <c r="Z21" s="146"/>
      <c r="AA21" s="146"/>
      <c r="AB21" s="146"/>
      <c r="AC21" s="146"/>
      <c r="AD21" s="146"/>
      <c r="AE21" s="146"/>
      <c r="AF21" s="146"/>
      <c r="AG21" s="146" t="s">
        <v>277</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1">
      <c r="A22" s="180">
        <v>10</v>
      </c>
      <c r="B22" s="181" t="s">
        <v>291</v>
      </c>
      <c r="C22" s="189" t="s">
        <v>292</v>
      </c>
      <c r="D22" s="182" t="s">
        <v>265</v>
      </c>
      <c r="E22" s="183">
        <v>1</v>
      </c>
      <c r="F22" s="184"/>
      <c r="G22" s="185">
        <f t="shared" si="0"/>
        <v>0</v>
      </c>
      <c r="H22" s="184"/>
      <c r="I22" s="185">
        <f t="shared" si="1"/>
        <v>0</v>
      </c>
      <c r="J22" s="184"/>
      <c r="K22" s="185">
        <f t="shared" si="2"/>
        <v>0</v>
      </c>
      <c r="L22" s="185">
        <v>21</v>
      </c>
      <c r="M22" s="185">
        <f t="shared" si="3"/>
        <v>0</v>
      </c>
      <c r="N22" s="183">
        <v>0</v>
      </c>
      <c r="O22" s="183">
        <f t="shared" si="4"/>
        <v>0</v>
      </c>
      <c r="P22" s="183">
        <v>0</v>
      </c>
      <c r="Q22" s="183">
        <f t="shared" si="5"/>
        <v>0</v>
      </c>
      <c r="R22" s="185"/>
      <c r="S22" s="185" t="s">
        <v>266</v>
      </c>
      <c r="T22" s="186" t="s">
        <v>267</v>
      </c>
      <c r="U22" s="157">
        <v>0</v>
      </c>
      <c r="V22" s="157">
        <f t="shared" si="6"/>
        <v>0</v>
      </c>
      <c r="W22" s="157"/>
      <c r="X22" s="157" t="s">
        <v>268</v>
      </c>
      <c r="Y22" s="157" t="s">
        <v>269</v>
      </c>
      <c r="Z22" s="146"/>
      <c r="AA22" s="146"/>
      <c r="AB22" s="146"/>
      <c r="AC22" s="146"/>
      <c r="AD22" s="146"/>
      <c r="AE22" s="146"/>
      <c r="AF22" s="146"/>
      <c r="AG22" s="146" t="s">
        <v>277</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1">
      <c r="A23" s="180">
        <v>11</v>
      </c>
      <c r="B23" s="181" t="s">
        <v>293</v>
      </c>
      <c r="C23" s="189" t="s">
        <v>294</v>
      </c>
      <c r="D23" s="182" t="s">
        <v>265</v>
      </c>
      <c r="E23" s="183">
        <v>1</v>
      </c>
      <c r="F23" s="184"/>
      <c r="G23" s="185">
        <f t="shared" si="0"/>
        <v>0</v>
      </c>
      <c r="H23" s="184"/>
      <c r="I23" s="185">
        <f t="shared" si="1"/>
        <v>0</v>
      </c>
      <c r="J23" s="184"/>
      <c r="K23" s="185">
        <f t="shared" si="2"/>
        <v>0</v>
      </c>
      <c r="L23" s="185">
        <v>21</v>
      </c>
      <c r="M23" s="185">
        <f t="shared" si="3"/>
        <v>0</v>
      </c>
      <c r="N23" s="183">
        <v>0</v>
      </c>
      <c r="O23" s="183">
        <f t="shared" si="4"/>
        <v>0</v>
      </c>
      <c r="P23" s="183">
        <v>0</v>
      </c>
      <c r="Q23" s="183">
        <f t="shared" si="5"/>
        <v>0</v>
      </c>
      <c r="R23" s="185"/>
      <c r="S23" s="185" t="s">
        <v>266</v>
      </c>
      <c r="T23" s="186" t="s">
        <v>267</v>
      </c>
      <c r="U23" s="157">
        <v>0</v>
      </c>
      <c r="V23" s="157">
        <f t="shared" si="6"/>
        <v>0</v>
      </c>
      <c r="W23" s="157"/>
      <c r="X23" s="157" t="s">
        <v>268</v>
      </c>
      <c r="Y23" s="157" t="s">
        <v>269</v>
      </c>
      <c r="Z23" s="146"/>
      <c r="AA23" s="146"/>
      <c r="AB23" s="146"/>
      <c r="AC23" s="146"/>
      <c r="AD23" s="146"/>
      <c r="AE23" s="146"/>
      <c r="AF23" s="146"/>
      <c r="AG23" s="146" t="s">
        <v>277</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73">
        <v>12</v>
      </c>
      <c r="B24" s="174" t="s">
        <v>295</v>
      </c>
      <c r="C24" s="190" t="s">
        <v>296</v>
      </c>
      <c r="D24" s="175" t="s">
        <v>265</v>
      </c>
      <c r="E24" s="176">
        <v>1</v>
      </c>
      <c r="F24" s="177"/>
      <c r="G24" s="178">
        <f t="shared" si="0"/>
        <v>0</v>
      </c>
      <c r="H24" s="177"/>
      <c r="I24" s="178">
        <f t="shared" si="1"/>
        <v>0</v>
      </c>
      <c r="J24" s="177"/>
      <c r="K24" s="178">
        <f t="shared" si="2"/>
        <v>0</v>
      </c>
      <c r="L24" s="178">
        <v>21</v>
      </c>
      <c r="M24" s="178">
        <f t="shared" si="3"/>
        <v>0</v>
      </c>
      <c r="N24" s="176">
        <v>0</v>
      </c>
      <c r="O24" s="176">
        <f t="shared" si="4"/>
        <v>0</v>
      </c>
      <c r="P24" s="176">
        <v>0</v>
      </c>
      <c r="Q24" s="176">
        <f t="shared" si="5"/>
        <v>0</v>
      </c>
      <c r="R24" s="178"/>
      <c r="S24" s="178" t="s">
        <v>266</v>
      </c>
      <c r="T24" s="179" t="s">
        <v>267</v>
      </c>
      <c r="U24" s="157">
        <v>0</v>
      </c>
      <c r="V24" s="157">
        <f t="shared" si="6"/>
        <v>0</v>
      </c>
      <c r="W24" s="157"/>
      <c r="X24" s="157" t="s">
        <v>268</v>
      </c>
      <c r="Y24" s="157" t="s">
        <v>269</v>
      </c>
      <c r="Z24" s="146"/>
      <c r="AA24" s="146"/>
      <c r="AB24" s="146"/>
      <c r="AC24" s="146"/>
      <c r="AD24" s="146"/>
      <c r="AE24" s="146"/>
      <c r="AF24" s="146"/>
      <c r="AG24" s="146" t="s">
        <v>277</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2">
      <c r="A25" s="153"/>
      <c r="B25" s="154"/>
      <c r="C25" s="282" t="s">
        <v>297</v>
      </c>
      <c r="D25" s="283"/>
      <c r="E25" s="283"/>
      <c r="F25" s="283"/>
      <c r="G25" s="283"/>
      <c r="H25" s="157"/>
      <c r="I25" s="157"/>
      <c r="J25" s="157"/>
      <c r="K25" s="157"/>
      <c r="L25" s="157"/>
      <c r="M25" s="157"/>
      <c r="N25" s="156"/>
      <c r="O25" s="156"/>
      <c r="P25" s="156"/>
      <c r="Q25" s="156"/>
      <c r="R25" s="157"/>
      <c r="S25" s="157"/>
      <c r="T25" s="157"/>
      <c r="U25" s="157"/>
      <c r="V25" s="157"/>
      <c r="W25" s="157"/>
      <c r="X25" s="157"/>
      <c r="Y25" s="157"/>
      <c r="Z25" s="146"/>
      <c r="AA25" s="146"/>
      <c r="AB25" s="146"/>
      <c r="AC25" s="146"/>
      <c r="AD25" s="146"/>
      <c r="AE25" s="146"/>
      <c r="AF25" s="146"/>
      <c r="AG25" s="146" t="s">
        <v>278</v>
      </c>
      <c r="AH25" s="146"/>
      <c r="AI25" s="146"/>
      <c r="AJ25" s="146"/>
      <c r="AK25" s="146"/>
      <c r="AL25" s="146"/>
      <c r="AM25" s="146"/>
      <c r="AN25" s="146"/>
      <c r="AO25" s="146"/>
      <c r="AP25" s="146"/>
      <c r="AQ25" s="146"/>
      <c r="AR25" s="146"/>
      <c r="AS25" s="146"/>
      <c r="AT25" s="146"/>
      <c r="AU25" s="146"/>
      <c r="AV25" s="146"/>
      <c r="AW25" s="146"/>
      <c r="AX25" s="146"/>
      <c r="AY25" s="146"/>
      <c r="AZ25" s="146"/>
      <c r="BA25" s="187" t="str">
        <f>C25</f>
        <v>Náklady spojené s povinným pojištěním dodavatele nebo stavebního díla či jeho části, v rozsahu obchodních podmínek.</v>
      </c>
      <c r="BB25" s="146"/>
      <c r="BC25" s="146"/>
      <c r="BD25" s="146"/>
      <c r="BE25" s="146"/>
      <c r="BF25" s="146"/>
      <c r="BG25" s="146"/>
      <c r="BH25" s="146"/>
    </row>
    <row r="26" spans="1:60" outlineLevel="1">
      <c r="A26" s="173">
        <v>13</v>
      </c>
      <c r="B26" s="174" t="s">
        <v>298</v>
      </c>
      <c r="C26" s="190" t="s">
        <v>299</v>
      </c>
      <c r="D26" s="175" t="s">
        <v>265</v>
      </c>
      <c r="E26" s="176">
        <v>1</v>
      </c>
      <c r="F26" s="177"/>
      <c r="G26" s="178">
        <f>ROUND(E26*F26,2)</f>
        <v>0</v>
      </c>
      <c r="H26" s="177"/>
      <c r="I26" s="178">
        <f>ROUND(E26*H26,2)</f>
        <v>0</v>
      </c>
      <c r="J26" s="177"/>
      <c r="K26" s="178">
        <f>ROUND(E26*J26,2)</f>
        <v>0</v>
      </c>
      <c r="L26" s="178">
        <v>21</v>
      </c>
      <c r="M26" s="178">
        <f>G26*(1+L26/100)</f>
        <v>0</v>
      </c>
      <c r="N26" s="176">
        <v>0</v>
      </c>
      <c r="O26" s="176">
        <f>ROUND(E26*N26,2)</f>
        <v>0</v>
      </c>
      <c r="P26" s="176">
        <v>0</v>
      </c>
      <c r="Q26" s="176">
        <f>ROUND(E26*P26,2)</f>
        <v>0</v>
      </c>
      <c r="R26" s="178"/>
      <c r="S26" s="178" t="s">
        <v>266</v>
      </c>
      <c r="T26" s="179" t="s">
        <v>267</v>
      </c>
      <c r="U26" s="157">
        <v>0</v>
      </c>
      <c r="V26" s="157">
        <f>ROUND(E26*U26,2)</f>
        <v>0</v>
      </c>
      <c r="W26" s="157"/>
      <c r="X26" s="157" t="s">
        <v>268</v>
      </c>
      <c r="Y26" s="157" t="s">
        <v>269</v>
      </c>
      <c r="Z26" s="146"/>
      <c r="AA26" s="146"/>
      <c r="AB26" s="146"/>
      <c r="AC26" s="146"/>
      <c r="AD26" s="146"/>
      <c r="AE26" s="146"/>
      <c r="AF26" s="146"/>
      <c r="AG26" s="146" t="s">
        <v>277</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ht="22.5" outlineLevel="2">
      <c r="A27" s="153"/>
      <c r="B27" s="154"/>
      <c r="C27" s="282" t="s">
        <v>300</v>
      </c>
      <c r="D27" s="283"/>
      <c r="E27" s="283"/>
      <c r="F27" s="283"/>
      <c r="G27" s="283"/>
      <c r="H27" s="157"/>
      <c r="I27" s="157"/>
      <c r="J27" s="157"/>
      <c r="K27" s="157"/>
      <c r="L27" s="157"/>
      <c r="M27" s="157"/>
      <c r="N27" s="156"/>
      <c r="O27" s="156"/>
      <c r="P27" s="156"/>
      <c r="Q27" s="156"/>
      <c r="R27" s="157"/>
      <c r="S27" s="157"/>
      <c r="T27" s="157"/>
      <c r="U27" s="157"/>
      <c r="V27" s="157"/>
      <c r="W27" s="157"/>
      <c r="X27" s="157"/>
      <c r="Y27" s="157"/>
      <c r="Z27" s="146"/>
      <c r="AA27" s="146"/>
      <c r="AB27" s="146"/>
      <c r="AC27" s="146"/>
      <c r="AD27" s="146"/>
      <c r="AE27" s="146"/>
      <c r="AF27" s="146"/>
      <c r="AG27" s="146" t="s">
        <v>278</v>
      </c>
      <c r="AH27" s="146"/>
      <c r="AI27" s="146"/>
      <c r="AJ27" s="146"/>
      <c r="AK27" s="146"/>
      <c r="AL27" s="146"/>
      <c r="AM27" s="146"/>
      <c r="AN27" s="146"/>
      <c r="AO27" s="146"/>
      <c r="AP27" s="146"/>
      <c r="AQ27" s="146"/>
      <c r="AR27" s="146"/>
      <c r="AS27" s="146"/>
      <c r="AT27" s="146"/>
      <c r="AU27" s="146"/>
      <c r="AV27" s="146"/>
      <c r="AW27" s="146"/>
      <c r="AX27" s="146"/>
      <c r="AY27" s="146"/>
      <c r="AZ27" s="146"/>
      <c r="BA27" s="187" t="str">
        <f>C27</f>
        <v>Náklady zhotovitele spojené se zabezpečením a poskytnutím zajišťovacích bankovních záruk, pokud je zadavatel požaduje v obchodních podmínkách.</v>
      </c>
      <c r="BB27" s="146"/>
      <c r="BC27" s="146"/>
      <c r="BD27" s="146"/>
      <c r="BE27" s="146"/>
      <c r="BF27" s="146"/>
      <c r="BG27" s="146"/>
      <c r="BH27" s="146"/>
    </row>
    <row r="28" spans="1:60" outlineLevel="1">
      <c r="A28" s="173">
        <v>14</v>
      </c>
      <c r="B28" s="174" t="s">
        <v>301</v>
      </c>
      <c r="C28" s="190" t="s">
        <v>302</v>
      </c>
      <c r="D28" s="175" t="s">
        <v>265</v>
      </c>
      <c r="E28" s="176">
        <v>1</v>
      </c>
      <c r="F28" s="177"/>
      <c r="G28" s="178">
        <f>ROUND(E28*F28,2)</f>
        <v>0</v>
      </c>
      <c r="H28" s="177"/>
      <c r="I28" s="178">
        <f>ROUND(E28*H28,2)</f>
        <v>0</v>
      </c>
      <c r="J28" s="177"/>
      <c r="K28" s="178">
        <f>ROUND(E28*J28,2)</f>
        <v>0</v>
      </c>
      <c r="L28" s="178">
        <v>21</v>
      </c>
      <c r="M28" s="178">
        <f>G28*(1+L28/100)</f>
        <v>0</v>
      </c>
      <c r="N28" s="176">
        <v>0</v>
      </c>
      <c r="O28" s="176">
        <f>ROUND(E28*N28,2)</f>
        <v>0</v>
      </c>
      <c r="P28" s="176">
        <v>0</v>
      </c>
      <c r="Q28" s="176">
        <f>ROUND(E28*P28,2)</f>
        <v>0</v>
      </c>
      <c r="R28" s="178"/>
      <c r="S28" s="178" t="s">
        <v>266</v>
      </c>
      <c r="T28" s="179" t="s">
        <v>267</v>
      </c>
      <c r="U28" s="157">
        <v>0</v>
      </c>
      <c r="V28" s="157">
        <f>ROUND(E28*U28,2)</f>
        <v>0</v>
      </c>
      <c r="W28" s="157"/>
      <c r="X28" s="157" t="s">
        <v>268</v>
      </c>
      <c r="Y28" s="157" t="s">
        <v>269</v>
      </c>
      <c r="Z28" s="146"/>
      <c r="AA28" s="146"/>
      <c r="AB28" s="146"/>
      <c r="AC28" s="146"/>
      <c r="AD28" s="146"/>
      <c r="AE28" s="146"/>
      <c r="AF28" s="146"/>
      <c r="AG28" s="146" t="s">
        <v>277</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ht="22.5" outlineLevel="2">
      <c r="A29" s="153"/>
      <c r="B29" s="154"/>
      <c r="C29" s="282" t="s">
        <v>303</v>
      </c>
      <c r="D29" s="283"/>
      <c r="E29" s="283"/>
      <c r="F29" s="283"/>
      <c r="G29" s="283"/>
      <c r="H29" s="157"/>
      <c r="I29" s="157"/>
      <c r="J29" s="157"/>
      <c r="K29" s="157"/>
      <c r="L29" s="157"/>
      <c r="M29" s="157"/>
      <c r="N29" s="156"/>
      <c r="O29" s="156"/>
      <c r="P29" s="156"/>
      <c r="Q29" s="156"/>
      <c r="R29" s="157"/>
      <c r="S29" s="157"/>
      <c r="T29" s="157"/>
      <c r="U29" s="157"/>
      <c r="V29" s="157"/>
      <c r="W29" s="157"/>
      <c r="X29" s="157"/>
      <c r="Y29" s="157"/>
      <c r="Z29" s="146"/>
      <c r="AA29" s="146"/>
      <c r="AB29" s="146"/>
      <c r="AC29" s="146"/>
      <c r="AD29" s="146"/>
      <c r="AE29" s="146"/>
      <c r="AF29" s="146"/>
      <c r="AG29" s="146" t="s">
        <v>278</v>
      </c>
      <c r="AH29" s="146"/>
      <c r="AI29" s="146"/>
      <c r="AJ29" s="146"/>
      <c r="AK29" s="146"/>
      <c r="AL29" s="146"/>
      <c r="AM29" s="146"/>
      <c r="AN29" s="146"/>
      <c r="AO29" s="146"/>
      <c r="AP29" s="146"/>
      <c r="AQ29" s="146"/>
      <c r="AR29" s="146"/>
      <c r="AS29" s="146"/>
      <c r="AT29" s="146"/>
      <c r="AU29" s="146"/>
      <c r="AV29" s="146"/>
      <c r="AW29" s="146"/>
      <c r="AX29" s="146"/>
      <c r="AY29" s="146"/>
      <c r="AZ29" s="146"/>
      <c r="BA29" s="187" t="str">
        <f>C29</f>
        <v>Náklady spojené s povinnou publicitou, pokud ji objednatel požaduje. Zahrnuje zejména náklady na propagační a informační billboardy, tabule, internetovou propagaci, tiskoviny apod.</v>
      </c>
      <c r="BB29" s="146"/>
      <c r="BC29" s="146"/>
      <c r="BD29" s="146"/>
      <c r="BE29" s="146"/>
      <c r="BF29" s="146"/>
      <c r="BG29" s="146"/>
      <c r="BH29" s="146"/>
    </row>
    <row r="30" spans="1:60">
      <c r="A30" s="3"/>
      <c r="B30" s="4"/>
      <c r="C30" s="191"/>
      <c r="D30" s="6"/>
      <c r="E30" s="3"/>
      <c r="F30" s="3"/>
      <c r="G30" s="3"/>
      <c r="H30" s="3"/>
      <c r="I30" s="3"/>
      <c r="J30" s="3"/>
      <c r="K30" s="3"/>
      <c r="L30" s="3"/>
      <c r="M30" s="3"/>
      <c r="N30" s="3"/>
      <c r="O30" s="3"/>
      <c r="P30" s="3"/>
      <c r="Q30" s="3"/>
      <c r="R30" s="3"/>
      <c r="S30" s="3"/>
      <c r="T30" s="3"/>
      <c r="U30" s="3"/>
      <c r="V30" s="3"/>
      <c r="W30" s="3"/>
      <c r="X30" s="3"/>
      <c r="Y30" s="3"/>
      <c r="AE30">
        <v>15</v>
      </c>
      <c r="AF30">
        <v>21</v>
      </c>
      <c r="AG30" t="s">
        <v>247</v>
      </c>
    </row>
    <row r="31" spans="1:60">
      <c r="A31" s="149"/>
      <c r="B31" s="150" t="s">
        <v>29</v>
      </c>
      <c r="C31" s="192"/>
      <c r="D31" s="151"/>
      <c r="E31" s="152"/>
      <c r="F31" s="152"/>
      <c r="G31" s="172">
        <f>G8+G12</f>
        <v>0</v>
      </c>
      <c r="H31" s="3"/>
      <c r="I31" s="3"/>
      <c r="J31" s="3"/>
      <c r="K31" s="3"/>
      <c r="L31" s="3"/>
      <c r="M31" s="3"/>
      <c r="N31" s="3"/>
      <c r="O31" s="3"/>
      <c r="P31" s="3"/>
      <c r="Q31" s="3"/>
      <c r="R31" s="3"/>
      <c r="S31" s="3"/>
      <c r="T31" s="3"/>
      <c r="U31" s="3"/>
      <c r="V31" s="3"/>
      <c r="W31" s="3"/>
      <c r="X31" s="3"/>
      <c r="Y31" s="3"/>
      <c r="AE31">
        <f>SUMIF(L7:L29,AE30,G7:G29)</f>
        <v>0</v>
      </c>
      <c r="AF31">
        <f>SUMIF(L7:L29,AF30,G7:G29)</f>
        <v>0</v>
      </c>
      <c r="AG31" t="s">
        <v>304</v>
      </c>
    </row>
    <row r="32" spans="1:60">
      <c r="C32" s="193"/>
      <c r="D32" s="10"/>
      <c r="AG32" t="s">
        <v>306</v>
      </c>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0">
    <mergeCell ref="C17:G17"/>
    <mergeCell ref="C25:G25"/>
    <mergeCell ref="C27:G27"/>
    <mergeCell ref="C29:G29"/>
    <mergeCell ref="A1:G1"/>
    <mergeCell ref="C2:G2"/>
    <mergeCell ref="C3:G3"/>
    <mergeCell ref="C4:G4"/>
    <mergeCell ref="C14:G14"/>
    <mergeCell ref="C15:G15"/>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221"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7" max="17" width="9"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56</v>
      </c>
      <c r="C3" s="285" t="s">
        <v>57</v>
      </c>
      <c r="D3" s="286"/>
      <c r="E3" s="286"/>
      <c r="F3" s="286"/>
      <c r="G3" s="287"/>
      <c r="AC3" s="119" t="s">
        <v>235</v>
      </c>
      <c r="AG3" t="s">
        <v>237</v>
      </c>
    </row>
    <row r="4" spans="1:60" ht="24.95" customHeight="1">
      <c r="A4" s="139" t="s">
        <v>9</v>
      </c>
      <c r="B4" s="140" t="s">
        <v>58</v>
      </c>
      <c r="C4" s="288" t="s">
        <v>57</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137</v>
      </c>
      <c r="C8" s="188" t="s">
        <v>139</v>
      </c>
      <c r="D8" s="165"/>
      <c r="E8" s="166"/>
      <c r="F8" s="167"/>
      <c r="G8" s="167">
        <f>SUMIF(AG9:AG88,"&lt;&gt;NOR",G9:G88)</f>
        <v>0</v>
      </c>
      <c r="H8" s="167"/>
      <c r="I8" s="167">
        <f>SUM(I9:I88)</f>
        <v>0</v>
      </c>
      <c r="J8" s="167"/>
      <c r="K8" s="167">
        <f>SUM(K9:K88)</f>
        <v>0</v>
      </c>
      <c r="L8" s="167"/>
      <c r="M8" s="167">
        <f>SUM(M9:M88)</f>
        <v>0</v>
      </c>
      <c r="N8" s="166"/>
      <c r="O8" s="166">
        <f>SUM(O9:O88)</f>
        <v>734.53</v>
      </c>
      <c r="P8" s="166"/>
      <c r="Q8" s="166">
        <f>SUM(Q9:Q88)</f>
        <v>0</v>
      </c>
      <c r="R8" s="167"/>
      <c r="S8" s="167"/>
      <c r="T8" s="168"/>
      <c r="U8" s="162"/>
      <c r="V8" s="162">
        <f>SUM(V9:V88)</f>
        <v>369.54</v>
      </c>
      <c r="W8" s="162"/>
      <c r="X8" s="162"/>
      <c r="Y8" s="162"/>
      <c r="AG8" t="s">
        <v>262</v>
      </c>
    </row>
    <row r="9" spans="1:60" outlineLevel="1">
      <c r="A9" s="173">
        <v>1</v>
      </c>
      <c r="B9" s="174" t="s">
        <v>308</v>
      </c>
      <c r="C9" s="190" t="s">
        <v>309</v>
      </c>
      <c r="D9" s="175" t="s">
        <v>310</v>
      </c>
      <c r="E9" s="176">
        <v>108.8</v>
      </c>
      <c r="F9" s="177"/>
      <c r="G9" s="178">
        <f>ROUND(E9*F9,2)</f>
        <v>0</v>
      </c>
      <c r="H9" s="177"/>
      <c r="I9" s="178">
        <f>ROUND(E9*H9,2)</f>
        <v>0</v>
      </c>
      <c r="J9" s="177"/>
      <c r="K9" s="178">
        <f>ROUND(E9*J9,2)</f>
        <v>0</v>
      </c>
      <c r="L9" s="178">
        <v>21</v>
      </c>
      <c r="M9" s="178">
        <f>G9*(1+L9/100)</f>
        <v>0</v>
      </c>
      <c r="N9" s="176">
        <v>0</v>
      </c>
      <c r="O9" s="176">
        <f>ROUND(E9*N9,2)</f>
        <v>0</v>
      </c>
      <c r="P9" s="176">
        <v>0</v>
      </c>
      <c r="Q9" s="176">
        <f>ROUND(E9*P9,2)</f>
        <v>0</v>
      </c>
      <c r="R9" s="178" t="s">
        <v>311</v>
      </c>
      <c r="S9" s="178" t="s">
        <v>266</v>
      </c>
      <c r="T9" s="179" t="s">
        <v>266</v>
      </c>
      <c r="U9" s="157">
        <v>0.12</v>
      </c>
      <c r="V9" s="157">
        <f>ROUND(E9*U9,2)</f>
        <v>13.06</v>
      </c>
      <c r="W9" s="157"/>
      <c r="X9" s="157" t="s">
        <v>312</v>
      </c>
      <c r="Y9" s="157" t="s">
        <v>269</v>
      </c>
      <c r="Z9" s="146"/>
      <c r="AA9" s="146"/>
      <c r="AB9" s="146"/>
      <c r="AC9" s="146"/>
      <c r="AD9" s="146"/>
      <c r="AE9" s="146"/>
      <c r="AF9" s="146"/>
      <c r="AG9" s="146" t="s">
        <v>313</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ht="33.75" outlineLevel="2">
      <c r="A10" s="153"/>
      <c r="B10" s="154"/>
      <c r="C10" s="293" t="s">
        <v>314</v>
      </c>
      <c r="D10" s="294"/>
      <c r="E10" s="294"/>
      <c r="F10" s="294"/>
      <c r="G10" s="294"/>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315</v>
      </c>
      <c r="AH10" s="146"/>
      <c r="AI10" s="146"/>
      <c r="AJ10" s="146"/>
      <c r="AK10" s="146"/>
      <c r="AL10" s="146"/>
      <c r="AM10" s="146"/>
      <c r="AN10" s="146"/>
      <c r="AO10" s="146"/>
      <c r="AP10" s="146"/>
      <c r="AQ10" s="146"/>
      <c r="AR10" s="146"/>
      <c r="AS10" s="146"/>
      <c r="AT10" s="146"/>
      <c r="AU10" s="146"/>
      <c r="AV10" s="146"/>
      <c r="AW10" s="146"/>
      <c r="AX10" s="146"/>
      <c r="AY10" s="146"/>
      <c r="AZ10" s="146"/>
      <c r="BA10" s="187"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6"/>
      <c r="BC10" s="146"/>
      <c r="BD10" s="146"/>
      <c r="BE10" s="146"/>
      <c r="BF10" s="146"/>
      <c r="BG10" s="146"/>
      <c r="BH10" s="146"/>
    </row>
    <row r="11" spans="1:60" outlineLevel="2">
      <c r="A11" s="153"/>
      <c r="B11" s="154"/>
      <c r="C11" s="196" t="s">
        <v>316</v>
      </c>
      <c r="D11" s="194"/>
      <c r="E11" s="195"/>
      <c r="F11" s="157"/>
      <c r="G11" s="157"/>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317</v>
      </c>
      <c r="AH11" s="146">
        <v>0</v>
      </c>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3">
      <c r="A12" s="153"/>
      <c r="B12" s="154"/>
      <c r="C12" s="196" t="s">
        <v>318</v>
      </c>
      <c r="D12" s="194"/>
      <c r="E12" s="195">
        <v>108.8</v>
      </c>
      <c r="F12" s="157"/>
      <c r="G12" s="157"/>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317</v>
      </c>
      <c r="AH12" s="146">
        <v>0</v>
      </c>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1">
      <c r="A13" s="173">
        <v>2</v>
      </c>
      <c r="B13" s="174" t="s">
        <v>319</v>
      </c>
      <c r="C13" s="190" t="s">
        <v>320</v>
      </c>
      <c r="D13" s="175" t="s">
        <v>310</v>
      </c>
      <c r="E13" s="176">
        <v>108.8</v>
      </c>
      <c r="F13" s="177"/>
      <c r="G13" s="178">
        <f>ROUND(E13*F13,2)</f>
        <v>0</v>
      </c>
      <c r="H13" s="177"/>
      <c r="I13" s="178">
        <f>ROUND(E13*H13,2)</f>
        <v>0</v>
      </c>
      <c r="J13" s="177"/>
      <c r="K13" s="178">
        <f>ROUND(E13*J13,2)</f>
        <v>0</v>
      </c>
      <c r="L13" s="178">
        <v>21</v>
      </c>
      <c r="M13" s="178">
        <f>G13*(1+L13/100)</f>
        <v>0</v>
      </c>
      <c r="N13" s="176">
        <v>0</v>
      </c>
      <c r="O13" s="176">
        <f>ROUND(E13*N13,2)</f>
        <v>0</v>
      </c>
      <c r="P13" s="176">
        <v>0</v>
      </c>
      <c r="Q13" s="176">
        <f>ROUND(E13*P13,2)</f>
        <v>0</v>
      </c>
      <c r="R13" s="178" t="s">
        <v>311</v>
      </c>
      <c r="S13" s="178" t="s">
        <v>266</v>
      </c>
      <c r="T13" s="179" t="s">
        <v>266</v>
      </c>
      <c r="U13" s="157">
        <v>4.3099999999999999E-2</v>
      </c>
      <c r="V13" s="157">
        <f>ROUND(E13*U13,2)</f>
        <v>4.6900000000000004</v>
      </c>
      <c r="W13" s="157"/>
      <c r="X13" s="157" t="s">
        <v>312</v>
      </c>
      <c r="Y13" s="157" t="s">
        <v>269</v>
      </c>
      <c r="Z13" s="146"/>
      <c r="AA13" s="146"/>
      <c r="AB13" s="146"/>
      <c r="AC13" s="146"/>
      <c r="AD13" s="146"/>
      <c r="AE13" s="146"/>
      <c r="AF13" s="146"/>
      <c r="AG13" s="146" t="s">
        <v>313</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ht="33.75" outlineLevel="2">
      <c r="A14" s="153"/>
      <c r="B14" s="154"/>
      <c r="C14" s="293" t="s">
        <v>314</v>
      </c>
      <c r="D14" s="294"/>
      <c r="E14" s="294"/>
      <c r="F14" s="294"/>
      <c r="G14" s="294"/>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315</v>
      </c>
      <c r="AH14" s="146"/>
      <c r="AI14" s="146"/>
      <c r="AJ14" s="146"/>
      <c r="AK14" s="146"/>
      <c r="AL14" s="146"/>
      <c r="AM14" s="146"/>
      <c r="AN14" s="146"/>
      <c r="AO14" s="146"/>
      <c r="AP14" s="146"/>
      <c r="AQ14" s="146"/>
      <c r="AR14" s="146"/>
      <c r="AS14" s="146"/>
      <c r="AT14" s="146"/>
      <c r="AU14" s="146"/>
      <c r="AV14" s="146"/>
      <c r="AW14" s="146"/>
      <c r="AX14" s="146"/>
      <c r="AY14" s="146"/>
      <c r="AZ14" s="146"/>
      <c r="BA14" s="187"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146"/>
      <c r="BC14" s="146"/>
      <c r="BD14" s="146"/>
      <c r="BE14" s="146"/>
      <c r="BF14" s="146"/>
      <c r="BG14" s="146"/>
      <c r="BH14" s="146"/>
    </row>
    <row r="15" spans="1:60" outlineLevel="1">
      <c r="A15" s="173">
        <v>3</v>
      </c>
      <c r="B15" s="174" t="s">
        <v>321</v>
      </c>
      <c r="C15" s="190" t="s">
        <v>322</v>
      </c>
      <c r="D15" s="175" t="s">
        <v>310</v>
      </c>
      <c r="E15" s="176">
        <v>25.856999999999999</v>
      </c>
      <c r="F15" s="177"/>
      <c r="G15" s="178">
        <f>ROUND(E15*F15,2)</f>
        <v>0</v>
      </c>
      <c r="H15" s="177"/>
      <c r="I15" s="178">
        <f>ROUND(E15*H15,2)</f>
        <v>0</v>
      </c>
      <c r="J15" s="177"/>
      <c r="K15" s="178">
        <f>ROUND(E15*J15,2)</f>
        <v>0</v>
      </c>
      <c r="L15" s="178">
        <v>21</v>
      </c>
      <c r="M15" s="178">
        <f>G15*(1+L15/100)</f>
        <v>0</v>
      </c>
      <c r="N15" s="176">
        <v>0</v>
      </c>
      <c r="O15" s="176">
        <f>ROUND(E15*N15,2)</f>
        <v>0</v>
      </c>
      <c r="P15" s="176">
        <v>0</v>
      </c>
      <c r="Q15" s="176">
        <f>ROUND(E15*P15,2)</f>
        <v>0</v>
      </c>
      <c r="R15" s="178" t="s">
        <v>311</v>
      </c>
      <c r="S15" s="178" t="s">
        <v>266</v>
      </c>
      <c r="T15" s="179" t="s">
        <v>266</v>
      </c>
      <c r="U15" s="157">
        <v>0.36499999999999999</v>
      </c>
      <c r="V15" s="157">
        <f>ROUND(E15*U15,2)</f>
        <v>9.44</v>
      </c>
      <c r="W15" s="157"/>
      <c r="X15" s="157" t="s">
        <v>312</v>
      </c>
      <c r="Y15" s="157" t="s">
        <v>269</v>
      </c>
      <c r="Z15" s="146"/>
      <c r="AA15" s="146"/>
      <c r="AB15" s="146"/>
      <c r="AC15" s="146"/>
      <c r="AD15" s="146"/>
      <c r="AE15" s="146"/>
      <c r="AF15" s="146"/>
      <c r="AG15" s="146" t="s">
        <v>313</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ht="33.75" outlineLevel="2">
      <c r="A16" s="153"/>
      <c r="B16" s="154"/>
      <c r="C16" s="293" t="s">
        <v>323</v>
      </c>
      <c r="D16" s="294"/>
      <c r="E16" s="294"/>
      <c r="F16" s="294"/>
      <c r="G16" s="294"/>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315</v>
      </c>
      <c r="AH16" s="146"/>
      <c r="AI16" s="146"/>
      <c r="AJ16" s="146"/>
      <c r="AK16" s="146"/>
      <c r="AL16" s="146"/>
      <c r="AM16" s="146"/>
      <c r="AN16" s="146"/>
      <c r="AO16" s="146"/>
      <c r="AP16" s="146"/>
      <c r="AQ16" s="146"/>
      <c r="AR16" s="146"/>
      <c r="AS16" s="146"/>
      <c r="AT16" s="146"/>
      <c r="AU16" s="146"/>
      <c r="AV16" s="146"/>
      <c r="AW16" s="146"/>
      <c r="AX16" s="146"/>
      <c r="AY16" s="146"/>
      <c r="AZ16" s="146"/>
      <c r="BA16" s="187"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6"/>
      <c r="BC16" s="146"/>
      <c r="BD16" s="146"/>
      <c r="BE16" s="146"/>
      <c r="BF16" s="146"/>
      <c r="BG16" s="146"/>
      <c r="BH16" s="146"/>
    </row>
    <row r="17" spans="1:60" outlineLevel="2">
      <c r="A17" s="153"/>
      <c r="B17" s="154"/>
      <c r="C17" s="196" t="s">
        <v>324</v>
      </c>
      <c r="D17" s="194"/>
      <c r="E17" s="195">
        <v>14.4495</v>
      </c>
      <c r="F17" s="157"/>
      <c r="G17" s="157"/>
      <c r="H17" s="157"/>
      <c r="I17" s="157"/>
      <c r="J17" s="157"/>
      <c r="K17" s="157"/>
      <c r="L17" s="157"/>
      <c r="M17" s="157"/>
      <c r="N17" s="156"/>
      <c r="O17" s="156"/>
      <c r="P17" s="156"/>
      <c r="Q17" s="156"/>
      <c r="R17" s="157"/>
      <c r="S17" s="157"/>
      <c r="T17" s="157"/>
      <c r="U17" s="157"/>
      <c r="V17" s="157"/>
      <c r="W17" s="157"/>
      <c r="X17" s="157"/>
      <c r="Y17" s="157"/>
      <c r="Z17" s="146"/>
      <c r="AA17" s="146"/>
      <c r="AB17" s="146"/>
      <c r="AC17" s="146"/>
      <c r="AD17" s="146"/>
      <c r="AE17" s="146"/>
      <c r="AF17" s="146"/>
      <c r="AG17" s="146" t="s">
        <v>317</v>
      </c>
      <c r="AH17" s="146">
        <v>0</v>
      </c>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3">
      <c r="A18" s="153"/>
      <c r="B18" s="154"/>
      <c r="C18" s="196" t="s">
        <v>325</v>
      </c>
      <c r="D18" s="194"/>
      <c r="E18" s="195">
        <v>11.407500000000001</v>
      </c>
      <c r="F18" s="157"/>
      <c r="G18" s="157"/>
      <c r="H18" s="157"/>
      <c r="I18" s="157"/>
      <c r="J18" s="157"/>
      <c r="K18" s="157"/>
      <c r="L18" s="157"/>
      <c r="M18" s="157"/>
      <c r="N18" s="156"/>
      <c r="O18" s="156"/>
      <c r="P18" s="156"/>
      <c r="Q18" s="156"/>
      <c r="R18" s="157"/>
      <c r="S18" s="157"/>
      <c r="T18" s="157"/>
      <c r="U18" s="157"/>
      <c r="V18" s="157"/>
      <c r="W18" s="157"/>
      <c r="X18" s="157"/>
      <c r="Y18" s="157"/>
      <c r="Z18" s="146"/>
      <c r="AA18" s="146"/>
      <c r="AB18" s="146"/>
      <c r="AC18" s="146"/>
      <c r="AD18" s="146"/>
      <c r="AE18" s="146"/>
      <c r="AF18" s="146"/>
      <c r="AG18" s="146" t="s">
        <v>317</v>
      </c>
      <c r="AH18" s="146">
        <v>0</v>
      </c>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1">
      <c r="A19" s="173">
        <v>4</v>
      </c>
      <c r="B19" s="174" t="s">
        <v>326</v>
      </c>
      <c r="C19" s="190" t="s">
        <v>327</v>
      </c>
      <c r="D19" s="175" t="s">
        <v>310</v>
      </c>
      <c r="E19" s="176">
        <v>67.248000000000005</v>
      </c>
      <c r="F19" s="177"/>
      <c r="G19" s="178">
        <f>ROUND(E19*F19,2)</f>
        <v>0</v>
      </c>
      <c r="H19" s="177"/>
      <c r="I19" s="178">
        <f>ROUND(E19*H19,2)</f>
        <v>0</v>
      </c>
      <c r="J19" s="177"/>
      <c r="K19" s="178">
        <f>ROUND(E19*J19,2)</f>
        <v>0</v>
      </c>
      <c r="L19" s="178">
        <v>21</v>
      </c>
      <c r="M19" s="178">
        <f>G19*(1+L19/100)</f>
        <v>0</v>
      </c>
      <c r="N19" s="176">
        <v>0</v>
      </c>
      <c r="O19" s="176">
        <f>ROUND(E19*N19,2)</f>
        <v>0</v>
      </c>
      <c r="P19" s="176">
        <v>0</v>
      </c>
      <c r="Q19" s="176">
        <f>ROUND(E19*P19,2)</f>
        <v>0</v>
      </c>
      <c r="R19" s="178" t="s">
        <v>311</v>
      </c>
      <c r="S19" s="178" t="s">
        <v>266</v>
      </c>
      <c r="T19" s="179" t="s">
        <v>266</v>
      </c>
      <c r="U19" s="157">
        <v>0.2</v>
      </c>
      <c r="V19" s="157">
        <f>ROUND(E19*U19,2)</f>
        <v>13.45</v>
      </c>
      <c r="W19" s="157"/>
      <c r="X19" s="157" t="s">
        <v>312</v>
      </c>
      <c r="Y19" s="157" t="s">
        <v>269</v>
      </c>
      <c r="Z19" s="146"/>
      <c r="AA19" s="146"/>
      <c r="AB19" s="146"/>
      <c r="AC19" s="146"/>
      <c r="AD19" s="146"/>
      <c r="AE19" s="146"/>
      <c r="AF19" s="146"/>
      <c r="AG19" s="146" t="s">
        <v>313</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ht="33.75" outlineLevel="2">
      <c r="A20" s="153"/>
      <c r="B20" s="154"/>
      <c r="C20" s="293" t="s">
        <v>323</v>
      </c>
      <c r="D20" s="294"/>
      <c r="E20" s="294"/>
      <c r="F20" s="294"/>
      <c r="G20" s="294"/>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315</v>
      </c>
      <c r="AH20" s="146"/>
      <c r="AI20" s="146"/>
      <c r="AJ20" s="146"/>
      <c r="AK20" s="146"/>
      <c r="AL20" s="146"/>
      <c r="AM20" s="146"/>
      <c r="AN20" s="146"/>
      <c r="AO20" s="146"/>
      <c r="AP20" s="146"/>
      <c r="AQ20" s="146"/>
      <c r="AR20" s="146"/>
      <c r="AS20" s="146"/>
      <c r="AT20" s="146"/>
      <c r="AU20" s="146"/>
      <c r="AV20" s="146"/>
      <c r="AW20" s="146"/>
      <c r="AX20" s="146"/>
      <c r="AY20" s="146"/>
      <c r="AZ20" s="146"/>
      <c r="BA20" s="187"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146"/>
      <c r="BC20" s="146"/>
      <c r="BD20" s="146"/>
      <c r="BE20" s="146"/>
      <c r="BF20" s="146"/>
      <c r="BG20" s="146"/>
      <c r="BH20" s="146"/>
    </row>
    <row r="21" spans="1:60" outlineLevel="2">
      <c r="A21" s="153"/>
      <c r="B21" s="154"/>
      <c r="C21" s="196" t="s">
        <v>316</v>
      </c>
      <c r="D21" s="194"/>
      <c r="E21" s="195"/>
      <c r="F21" s="157"/>
      <c r="G21" s="157"/>
      <c r="H21" s="157"/>
      <c r="I21" s="157"/>
      <c r="J21" s="157"/>
      <c r="K21" s="157"/>
      <c r="L21" s="157"/>
      <c r="M21" s="157"/>
      <c r="N21" s="156"/>
      <c r="O21" s="156"/>
      <c r="P21" s="156"/>
      <c r="Q21" s="156"/>
      <c r="R21" s="157"/>
      <c r="S21" s="157"/>
      <c r="T21" s="157"/>
      <c r="U21" s="157"/>
      <c r="V21" s="157"/>
      <c r="W21" s="157"/>
      <c r="X21" s="157"/>
      <c r="Y21" s="157"/>
      <c r="Z21" s="146"/>
      <c r="AA21" s="146"/>
      <c r="AB21" s="146"/>
      <c r="AC21" s="146"/>
      <c r="AD21" s="146"/>
      <c r="AE21" s="146"/>
      <c r="AF21" s="146"/>
      <c r="AG21" s="146" t="s">
        <v>317</v>
      </c>
      <c r="AH21" s="146">
        <v>0</v>
      </c>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3">
      <c r="A22" s="153"/>
      <c r="B22" s="154"/>
      <c r="C22" s="196" t="s">
        <v>328</v>
      </c>
      <c r="D22" s="194"/>
      <c r="E22" s="195">
        <v>30.167999999999999</v>
      </c>
      <c r="F22" s="157"/>
      <c r="G22" s="157"/>
      <c r="H22" s="157"/>
      <c r="I22" s="157"/>
      <c r="J22" s="157"/>
      <c r="K22" s="157"/>
      <c r="L22" s="157"/>
      <c r="M22" s="157"/>
      <c r="N22" s="156"/>
      <c r="O22" s="156"/>
      <c r="P22" s="156"/>
      <c r="Q22" s="156"/>
      <c r="R22" s="157"/>
      <c r="S22" s="157"/>
      <c r="T22" s="157"/>
      <c r="U22" s="157"/>
      <c r="V22" s="157"/>
      <c r="W22" s="157"/>
      <c r="X22" s="157"/>
      <c r="Y22" s="157"/>
      <c r="Z22" s="146"/>
      <c r="AA22" s="146"/>
      <c r="AB22" s="146"/>
      <c r="AC22" s="146"/>
      <c r="AD22" s="146"/>
      <c r="AE22" s="146"/>
      <c r="AF22" s="146"/>
      <c r="AG22" s="146" t="s">
        <v>317</v>
      </c>
      <c r="AH22" s="146">
        <v>0</v>
      </c>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3">
      <c r="A23" s="153"/>
      <c r="B23" s="154"/>
      <c r="C23" s="196" t="s">
        <v>329</v>
      </c>
      <c r="D23" s="194"/>
      <c r="E23" s="195">
        <v>37.08</v>
      </c>
      <c r="F23" s="157"/>
      <c r="G23" s="157"/>
      <c r="H23" s="157"/>
      <c r="I23" s="157"/>
      <c r="J23" s="157"/>
      <c r="K23" s="157"/>
      <c r="L23" s="157"/>
      <c r="M23" s="157"/>
      <c r="N23" s="156"/>
      <c r="O23" s="156"/>
      <c r="P23" s="156"/>
      <c r="Q23" s="156"/>
      <c r="R23" s="157"/>
      <c r="S23" s="157"/>
      <c r="T23" s="157"/>
      <c r="U23" s="157"/>
      <c r="V23" s="157"/>
      <c r="W23" s="157"/>
      <c r="X23" s="157"/>
      <c r="Y23" s="157"/>
      <c r="Z23" s="146"/>
      <c r="AA23" s="146"/>
      <c r="AB23" s="146"/>
      <c r="AC23" s="146"/>
      <c r="AD23" s="146"/>
      <c r="AE23" s="146"/>
      <c r="AF23" s="146"/>
      <c r="AG23" s="146" t="s">
        <v>317</v>
      </c>
      <c r="AH23" s="146">
        <v>0</v>
      </c>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73">
        <v>5</v>
      </c>
      <c r="B24" s="174" t="s">
        <v>330</v>
      </c>
      <c r="C24" s="190" t="s">
        <v>331</v>
      </c>
      <c r="D24" s="175" t="s">
        <v>310</v>
      </c>
      <c r="E24" s="176">
        <v>67.248000000000005</v>
      </c>
      <c r="F24" s="177"/>
      <c r="G24" s="178">
        <f>ROUND(E24*F24,2)</f>
        <v>0</v>
      </c>
      <c r="H24" s="177"/>
      <c r="I24" s="178">
        <f>ROUND(E24*H24,2)</f>
        <v>0</v>
      </c>
      <c r="J24" s="177"/>
      <c r="K24" s="178">
        <f>ROUND(E24*J24,2)</f>
        <v>0</v>
      </c>
      <c r="L24" s="178">
        <v>21</v>
      </c>
      <c r="M24" s="178">
        <f>G24*(1+L24/100)</f>
        <v>0</v>
      </c>
      <c r="N24" s="176">
        <v>0</v>
      </c>
      <c r="O24" s="176">
        <f>ROUND(E24*N24,2)</f>
        <v>0</v>
      </c>
      <c r="P24" s="176">
        <v>0</v>
      </c>
      <c r="Q24" s="176">
        <f>ROUND(E24*P24,2)</f>
        <v>0</v>
      </c>
      <c r="R24" s="178" t="s">
        <v>311</v>
      </c>
      <c r="S24" s="178" t="s">
        <v>266</v>
      </c>
      <c r="T24" s="179" t="s">
        <v>266</v>
      </c>
      <c r="U24" s="157">
        <v>8.4000000000000005E-2</v>
      </c>
      <c r="V24" s="157">
        <f>ROUND(E24*U24,2)</f>
        <v>5.65</v>
      </c>
      <c r="W24" s="157"/>
      <c r="X24" s="157" t="s">
        <v>312</v>
      </c>
      <c r="Y24" s="157" t="s">
        <v>269</v>
      </c>
      <c r="Z24" s="146"/>
      <c r="AA24" s="146"/>
      <c r="AB24" s="146"/>
      <c r="AC24" s="146"/>
      <c r="AD24" s="146"/>
      <c r="AE24" s="146"/>
      <c r="AF24" s="146"/>
      <c r="AG24" s="146" t="s">
        <v>313</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ht="33.75" outlineLevel="2">
      <c r="A25" s="153"/>
      <c r="B25" s="154"/>
      <c r="C25" s="293" t="s">
        <v>323</v>
      </c>
      <c r="D25" s="294"/>
      <c r="E25" s="294"/>
      <c r="F25" s="294"/>
      <c r="G25" s="294"/>
      <c r="H25" s="157"/>
      <c r="I25" s="157"/>
      <c r="J25" s="157"/>
      <c r="K25" s="157"/>
      <c r="L25" s="157"/>
      <c r="M25" s="157"/>
      <c r="N25" s="156"/>
      <c r="O25" s="156"/>
      <c r="P25" s="156"/>
      <c r="Q25" s="156"/>
      <c r="R25" s="157"/>
      <c r="S25" s="157"/>
      <c r="T25" s="157"/>
      <c r="U25" s="157"/>
      <c r="V25" s="157"/>
      <c r="W25" s="157"/>
      <c r="X25" s="157"/>
      <c r="Y25" s="157"/>
      <c r="Z25" s="146"/>
      <c r="AA25" s="146"/>
      <c r="AB25" s="146"/>
      <c r="AC25" s="146"/>
      <c r="AD25" s="146"/>
      <c r="AE25" s="146"/>
      <c r="AF25" s="146"/>
      <c r="AG25" s="146" t="s">
        <v>315</v>
      </c>
      <c r="AH25" s="146"/>
      <c r="AI25" s="146"/>
      <c r="AJ25" s="146"/>
      <c r="AK25" s="146"/>
      <c r="AL25" s="146"/>
      <c r="AM25" s="146"/>
      <c r="AN25" s="146"/>
      <c r="AO25" s="146"/>
      <c r="AP25" s="146"/>
      <c r="AQ25" s="146"/>
      <c r="AR25" s="146"/>
      <c r="AS25" s="146"/>
      <c r="AT25" s="146"/>
      <c r="AU25" s="146"/>
      <c r="AV25" s="146"/>
      <c r="AW25" s="146"/>
      <c r="AX25" s="146"/>
      <c r="AY25" s="146"/>
      <c r="AZ25" s="146"/>
      <c r="BA25" s="187"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146"/>
      <c r="BC25" s="146"/>
      <c r="BD25" s="146"/>
      <c r="BE25" s="146"/>
      <c r="BF25" s="146"/>
      <c r="BG25" s="146"/>
      <c r="BH25" s="146"/>
    </row>
    <row r="26" spans="1:60" outlineLevel="1">
      <c r="A26" s="173">
        <v>6</v>
      </c>
      <c r="B26" s="174" t="s">
        <v>330</v>
      </c>
      <c r="C26" s="190" t="s">
        <v>331</v>
      </c>
      <c r="D26" s="175" t="s">
        <v>310</v>
      </c>
      <c r="E26" s="176">
        <v>25.856999999999999</v>
      </c>
      <c r="F26" s="177"/>
      <c r="G26" s="178">
        <f>ROUND(E26*F26,2)</f>
        <v>0</v>
      </c>
      <c r="H26" s="177"/>
      <c r="I26" s="178">
        <f>ROUND(E26*H26,2)</f>
        <v>0</v>
      </c>
      <c r="J26" s="177"/>
      <c r="K26" s="178">
        <f>ROUND(E26*J26,2)</f>
        <v>0</v>
      </c>
      <c r="L26" s="178">
        <v>21</v>
      </c>
      <c r="M26" s="178">
        <f>G26*(1+L26/100)</f>
        <v>0</v>
      </c>
      <c r="N26" s="176">
        <v>0</v>
      </c>
      <c r="O26" s="176">
        <f>ROUND(E26*N26,2)</f>
        <v>0</v>
      </c>
      <c r="P26" s="176">
        <v>0</v>
      </c>
      <c r="Q26" s="176">
        <f>ROUND(E26*P26,2)</f>
        <v>0</v>
      </c>
      <c r="R26" s="178" t="s">
        <v>311</v>
      </c>
      <c r="S26" s="178" t="s">
        <v>266</v>
      </c>
      <c r="T26" s="179" t="s">
        <v>266</v>
      </c>
      <c r="U26" s="157">
        <v>8.4000000000000005E-2</v>
      </c>
      <c r="V26" s="157">
        <f>ROUND(E26*U26,2)</f>
        <v>2.17</v>
      </c>
      <c r="W26" s="157"/>
      <c r="X26" s="157" t="s">
        <v>312</v>
      </c>
      <c r="Y26" s="157" t="s">
        <v>269</v>
      </c>
      <c r="Z26" s="146"/>
      <c r="AA26" s="146"/>
      <c r="AB26" s="146"/>
      <c r="AC26" s="146"/>
      <c r="AD26" s="146"/>
      <c r="AE26" s="146"/>
      <c r="AF26" s="146"/>
      <c r="AG26" s="146" t="s">
        <v>313</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ht="33.75" outlineLevel="2">
      <c r="A27" s="153"/>
      <c r="B27" s="154"/>
      <c r="C27" s="293" t="s">
        <v>323</v>
      </c>
      <c r="D27" s="294"/>
      <c r="E27" s="294"/>
      <c r="F27" s="294"/>
      <c r="G27" s="294"/>
      <c r="H27" s="157"/>
      <c r="I27" s="157"/>
      <c r="J27" s="157"/>
      <c r="K27" s="157"/>
      <c r="L27" s="157"/>
      <c r="M27" s="157"/>
      <c r="N27" s="156"/>
      <c r="O27" s="156"/>
      <c r="P27" s="156"/>
      <c r="Q27" s="156"/>
      <c r="R27" s="157"/>
      <c r="S27" s="157"/>
      <c r="T27" s="157"/>
      <c r="U27" s="157"/>
      <c r="V27" s="157"/>
      <c r="W27" s="157"/>
      <c r="X27" s="157"/>
      <c r="Y27" s="157"/>
      <c r="Z27" s="146"/>
      <c r="AA27" s="146"/>
      <c r="AB27" s="146"/>
      <c r="AC27" s="146"/>
      <c r="AD27" s="146"/>
      <c r="AE27" s="146"/>
      <c r="AF27" s="146"/>
      <c r="AG27" s="146" t="s">
        <v>315</v>
      </c>
      <c r="AH27" s="146"/>
      <c r="AI27" s="146"/>
      <c r="AJ27" s="146"/>
      <c r="AK27" s="146"/>
      <c r="AL27" s="146"/>
      <c r="AM27" s="146"/>
      <c r="AN27" s="146"/>
      <c r="AO27" s="146"/>
      <c r="AP27" s="146"/>
      <c r="AQ27" s="146"/>
      <c r="AR27" s="146"/>
      <c r="AS27" s="146"/>
      <c r="AT27" s="146"/>
      <c r="AU27" s="146"/>
      <c r="AV27" s="146"/>
      <c r="AW27" s="146"/>
      <c r="AX27" s="146"/>
      <c r="AY27" s="146"/>
      <c r="AZ27" s="146"/>
      <c r="BA27" s="187" t="str">
        <f>C27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7" s="146"/>
      <c r="BC27" s="146"/>
      <c r="BD27" s="146"/>
      <c r="BE27" s="146"/>
      <c r="BF27" s="146"/>
      <c r="BG27" s="146"/>
      <c r="BH27" s="146"/>
    </row>
    <row r="28" spans="1:60" outlineLevel="1">
      <c r="A28" s="173">
        <v>7</v>
      </c>
      <c r="B28" s="174" t="s">
        <v>332</v>
      </c>
      <c r="C28" s="190" t="s">
        <v>333</v>
      </c>
      <c r="D28" s="175" t="s">
        <v>310</v>
      </c>
      <c r="E28" s="176">
        <v>25.856999999999999</v>
      </c>
      <c r="F28" s="177"/>
      <c r="G28" s="178">
        <f>ROUND(E28*F28,2)</f>
        <v>0</v>
      </c>
      <c r="H28" s="177"/>
      <c r="I28" s="178">
        <f>ROUND(E28*H28,2)</f>
        <v>0</v>
      </c>
      <c r="J28" s="177"/>
      <c r="K28" s="178">
        <f>ROUND(E28*J28,2)</f>
        <v>0</v>
      </c>
      <c r="L28" s="178">
        <v>21</v>
      </c>
      <c r="M28" s="178">
        <f>G28*(1+L28/100)</f>
        <v>0</v>
      </c>
      <c r="N28" s="176">
        <v>0</v>
      </c>
      <c r="O28" s="176">
        <f>ROUND(E28*N28,2)</f>
        <v>0</v>
      </c>
      <c r="P28" s="176">
        <v>0</v>
      </c>
      <c r="Q28" s="176">
        <f>ROUND(E28*P28,2)</f>
        <v>0</v>
      </c>
      <c r="R28" s="178" t="s">
        <v>311</v>
      </c>
      <c r="S28" s="178" t="s">
        <v>266</v>
      </c>
      <c r="T28" s="179" t="s">
        <v>266</v>
      </c>
      <c r="U28" s="157">
        <v>0.34499999999999997</v>
      </c>
      <c r="V28" s="157">
        <f>ROUND(E28*U28,2)</f>
        <v>8.92</v>
      </c>
      <c r="W28" s="157"/>
      <c r="X28" s="157" t="s">
        <v>312</v>
      </c>
      <c r="Y28" s="157" t="s">
        <v>269</v>
      </c>
      <c r="Z28" s="146"/>
      <c r="AA28" s="146"/>
      <c r="AB28" s="146"/>
      <c r="AC28" s="146"/>
      <c r="AD28" s="146"/>
      <c r="AE28" s="146"/>
      <c r="AF28" s="146"/>
      <c r="AG28" s="146" t="s">
        <v>313</v>
      </c>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outlineLevel="2">
      <c r="A29" s="153"/>
      <c r="B29" s="154"/>
      <c r="C29" s="293" t="s">
        <v>334</v>
      </c>
      <c r="D29" s="294"/>
      <c r="E29" s="294"/>
      <c r="F29" s="294"/>
      <c r="G29" s="294"/>
      <c r="H29" s="157"/>
      <c r="I29" s="157"/>
      <c r="J29" s="157"/>
      <c r="K29" s="157"/>
      <c r="L29" s="157"/>
      <c r="M29" s="157"/>
      <c r="N29" s="156"/>
      <c r="O29" s="156"/>
      <c r="P29" s="156"/>
      <c r="Q29" s="156"/>
      <c r="R29" s="157"/>
      <c r="S29" s="157"/>
      <c r="T29" s="157"/>
      <c r="U29" s="157"/>
      <c r="V29" s="157"/>
      <c r="W29" s="157"/>
      <c r="X29" s="157"/>
      <c r="Y29" s="157"/>
      <c r="Z29" s="146"/>
      <c r="AA29" s="146"/>
      <c r="AB29" s="146"/>
      <c r="AC29" s="146"/>
      <c r="AD29" s="146"/>
      <c r="AE29" s="146"/>
      <c r="AF29" s="146"/>
      <c r="AG29" s="146" t="s">
        <v>315</v>
      </c>
      <c r="AH29" s="146"/>
      <c r="AI29" s="146"/>
      <c r="AJ29" s="146"/>
      <c r="AK29" s="146"/>
      <c r="AL29" s="146"/>
      <c r="AM29" s="146"/>
      <c r="AN29" s="146"/>
      <c r="AO29" s="146"/>
      <c r="AP29" s="146"/>
      <c r="AQ29" s="146"/>
      <c r="AR29" s="146"/>
      <c r="AS29" s="146"/>
      <c r="AT29" s="146"/>
      <c r="AU29" s="146"/>
      <c r="AV29" s="146"/>
      <c r="AW29" s="146"/>
      <c r="AX29" s="146"/>
      <c r="AY29" s="146"/>
      <c r="AZ29" s="146"/>
      <c r="BA29" s="187" t="str">
        <f>C29</f>
        <v>bez naložení do dopravní nádoby, ale s vyprázdněním dopravní nádoby na hromadu nebo na dopravní prostředek,</v>
      </c>
      <c r="BB29" s="146"/>
      <c r="BC29" s="146"/>
      <c r="BD29" s="146"/>
      <c r="BE29" s="146"/>
      <c r="BF29" s="146"/>
      <c r="BG29" s="146"/>
      <c r="BH29" s="146"/>
    </row>
    <row r="30" spans="1:60" outlineLevel="2">
      <c r="A30" s="153"/>
      <c r="B30" s="154"/>
      <c r="C30" s="196" t="s">
        <v>335</v>
      </c>
      <c r="D30" s="194"/>
      <c r="E30" s="195">
        <v>25.856999999999999</v>
      </c>
      <c r="F30" s="157"/>
      <c r="G30" s="157"/>
      <c r="H30" s="157"/>
      <c r="I30" s="157"/>
      <c r="J30" s="157"/>
      <c r="K30" s="157"/>
      <c r="L30" s="157"/>
      <c r="M30" s="157"/>
      <c r="N30" s="156"/>
      <c r="O30" s="156"/>
      <c r="P30" s="156"/>
      <c r="Q30" s="156"/>
      <c r="R30" s="157"/>
      <c r="S30" s="157"/>
      <c r="T30" s="157"/>
      <c r="U30" s="157"/>
      <c r="V30" s="157"/>
      <c r="W30" s="157"/>
      <c r="X30" s="157"/>
      <c r="Y30" s="157"/>
      <c r="Z30" s="146"/>
      <c r="AA30" s="146"/>
      <c r="AB30" s="146"/>
      <c r="AC30" s="146"/>
      <c r="AD30" s="146"/>
      <c r="AE30" s="146"/>
      <c r="AF30" s="146"/>
      <c r="AG30" s="146" t="s">
        <v>317</v>
      </c>
      <c r="AH30" s="146">
        <v>0</v>
      </c>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ht="22.5" outlineLevel="1">
      <c r="A31" s="173">
        <v>8</v>
      </c>
      <c r="B31" s="174" t="s">
        <v>336</v>
      </c>
      <c r="C31" s="190" t="s">
        <v>337</v>
      </c>
      <c r="D31" s="175" t="s">
        <v>310</v>
      </c>
      <c r="E31" s="176">
        <v>25.856999999999999</v>
      </c>
      <c r="F31" s="177"/>
      <c r="G31" s="178">
        <f>ROUND(E31*F31,2)</f>
        <v>0</v>
      </c>
      <c r="H31" s="177"/>
      <c r="I31" s="178">
        <f>ROUND(E31*H31,2)</f>
        <v>0</v>
      </c>
      <c r="J31" s="177"/>
      <c r="K31" s="178">
        <f>ROUND(E31*J31,2)</f>
        <v>0</v>
      </c>
      <c r="L31" s="178">
        <v>21</v>
      </c>
      <c r="M31" s="178">
        <f>G31*(1+L31/100)</f>
        <v>0</v>
      </c>
      <c r="N31" s="176">
        <v>0</v>
      </c>
      <c r="O31" s="176">
        <f>ROUND(E31*N31,2)</f>
        <v>0</v>
      </c>
      <c r="P31" s="176">
        <v>0</v>
      </c>
      <c r="Q31" s="176">
        <f>ROUND(E31*P31,2)</f>
        <v>0</v>
      </c>
      <c r="R31" s="178" t="s">
        <v>311</v>
      </c>
      <c r="S31" s="178" t="s">
        <v>266</v>
      </c>
      <c r="T31" s="179" t="s">
        <v>266</v>
      </c>
      <c r="U31" s="157">
        <v>1.0999999999999999E-2</v>
      </c>
      <c r="V31" s="157">
        <f>ROUND(E31*U31,2)</f>
        <v>0.28000000000000003</v>
      </c>
      <c r="W31" s="157"/>
      <c r="X31" s="157" t="s">
        <v>312</v>
      </c>
      <c r="Y31" s="157" t="s">
        <v>269</v>
      </c>
      <c r="Z31" s="146"/>
      <c r="AA31" s="146"/>
      <c r="AB31" s="146"/>
      <c r="AC31" s="146"/>
      <c r="AD31" s="146"/>
      <c r="AE31" s="146"/>
      <c r="AF31" s="146"/>
      <c r="AG31" s="146" t="s">
        <v>313</v>
      </c>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2">
      <c r="A32" s="153"/>
      <c r="B32" s="154"/>
      <c r="C32" s="293" t="s">
        <v>338</v>
      </c>
      <c r="D32" s="294"/>
      <c r="E32" s="294"/>
      <c r="F32" s="294"/>
      <c r="G32" s="294"/>
      <c r="H32" s="157"/>
      <c r="I32" s="157"/>
      <c r="J32" s="157"/>
      <c r="K32" s="157"/>
      <c r="L32" s="157"/>
      <c r="M32" s="157"/>
      <c r="N32" s="156"/>
      <c r="O32" s="156"/>
      <c r="P32" s="156"/>
      <c r="Q32" s="156"/>
      <c r="R32" s="157"/>
      <c r="S32" s="157"/>
      <c r="T32" s="157"/>
      <c r="U32" s="157"/>
      <c r="V32" s="157"/>
      <c r="W32" s="157"/>
      <c r="X32" s="157"/>
      <c r="Y32" s="157"/>
      <c r="Z32" s="146"/>
      <c r="AA32" s="146"/>
      <c r="AB32" s="146"/>
      <c r="AC32" s="146"/>
      <c r="AD32" s="146"/>
      <c r="AE32" s="146"/>
      <c r="AF32" s="146"/>
      <c r="AG32" s="146" t="s">
        <v>315</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2">
      <c r="A33" s="153"/>
      <c r="B33" s="154"/>
      <c r="C33" s="196" t="s">
        <v>335</v>
      </c>
      <c r="D33" s="194"/>
      <c r="E33" s="195">
        <v>25.856999999999999</v>
      </c>
      <c r="F33" s="157"/>
      <c r="G33" s="157"/>
      <c r="H33" s="157"/>
      <c r="I33" s="157"/>
      <c r="J33" s="157"/>
      <c r="K33" s="157"/>
      <c r="L33" s="157"/>
      <c r="M33" s="157"/>
      <c r="N33" s="156"/>
      <c r="O33" s="156"/>
      <c r="P33" s="156"/>
      <c r="Q33" s="156"/>
      <c r="R33" s="157"/>
      <c r="S33" s="157"/>
      <c r="T33" s="157"/>
      <c r="U33" s="157"/>
      <c r="V33" s="157"/>
      <c r="W33" s="157"/>
      <c r="X33" s="157"/>
      <c r="Y33" s="157"/>
      <c r="Z33" s="146"/>
      <c r="AA33" s="146"/>
      <c r="AB33" s="146"/>
      <c r="AC33" s="146"/>
      <c r="AD33" s="146"/>
      <c r="AE33" s="146"/>
      <c r="AF33" s="146"/>
      <c r="AG33" s="146" t="s">
        <v>317</v>
      </c>
      <c r="AH33" s="146">
        <v>0</v>
      </c>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ht="22.5" outlineLevel="1">
      <c r="A34" s="173">
        <v>9</v>
      </c>
      <c r="B34" s="174" t="s">
        <v>336</v>
      </c>
      <c r="C34" s="190" t="s">
        <v>337</v>
      </c>
      <c r="D34" s="175" t="s">
        <v>310</v>
      </c>
      <c r="E34" s="176">
        <v>176.048</v>
      </c>
      <c r="F34" s="177"/>
      <c r="G34" s="178">
        <f>ROUND(E34*F34,2)</f>
        <v>0</v>
      </c>
      <c r="H34" s="177"/>
      <c r="I34" s="178">
        <f>ROUND(E34*H34,2)</f>
        <v>0</v>
      </c>
      <c r="J34" s="177"/>
      <c r="K34" s="178">
        <f>ROUND(E34*J34,2)</f>
        <v>0</v>
      </c>
      <c r="L34" s="178">
        <v>21</v>
      </c>
      <c r="M34" s="178">
        <f>G34*(1+L34/100)</f>
        <v>0</v>
      </c>
      <c r="N34" s="176">
        <v>0</v>
      </c>
      <c r="O34" s="176">
        <f>ROUND(E34*N34,2)</f>
        <v>0</v>
      </c>
      <c r="P34" s="176">
        <v>0</v>
      </c>
      <c r="Q34" s="176">
        <f>ROUND(E34*P34,2)</f>
        <v>0</v>
      </c>
      <c r="R34" s="178" t="s">
        <v>311</v>
      </c>
      <c r="S34" s="178" t="s">
        <v>266</v>
      </c>
      <c r="T34" s="179" t="s">
        <v>266</v>
      </c>
      <c r="U34" s="157">
        <v>1.0999999999999999E-2</v>
      </c>
      <c r="V34" s="157">
        <f>ROUND(E34*U34,2)</f>
        <v>1.94</v>
      </c>
      <c r="W34" s="157"/>
      <c r="X34" s="157" t="s">
        <v>312</v>
      </c>
      <c r="Y34" s="157" t="s">
        <v>269</v>
      </c>
      <c r="Z34" s="146"/>
      <c r="AA34" s="146"/>
      <c r="AB34" s="146"/>
      <c r="AC34" s="146"/>
      <c r="AD34" s="146"/>
      <c r="AE34" s="146"/>
      <c r="AF34" s="146"/>
      <c r="AG34" s="146" t="s">
        <v>313</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2">
      <c r="A35" s="153"/>
      <c r="B35" s="154"/>
      <c r="C35" s="293" t="s">
        <v>338</v>
      </c>
      <c r="D35" s="294"/>
      <c r="E35" s="294"/>
      <c r="F35" s="294"/>
      <c r="G35" s="294"/>
      <c r="H35" s="157"/>
      <c r="I35" s="157"/>
      <c r="J35" s="157"/>
      <c r="K35" s="157"/>
      <c r="L35" s="157"/>
      <c r="M35" s="157"/>
      <c r="N35" s="156"/>
      <c r="O35" s="156"/>
      <c r="P35" s="156"/>
      <c r="Q35" s="156"/>
      <c r="R35" s="157"/>
      <c r="S35" s="157"/>
      <c r="T35" s="157"/>
      <c r="U35" s="157"/>
      <c r="V35" s="157"/>
      <c r="W35" s="157"/>
      <c r="X35" s="157"/>
      <c r="Y35" s="157"/>
      <c r="Z35" s="146"/>
      <c r="AA35" s="146"/>
      <c r="AB35" s="146"/>
      <c r="AC35" s="146"/>
      <c r="AD35" s="146"/>
      <c r="AE35" s="146"/>
      <c r="AF35" s="146"/>
      <c r="AG35" s="146" t="s">
        <v>315</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2">
      <c r="A36" s="153"/>
      <c r="B36" s="154"/>
      <c r="C36" s="196" t="s">
        <v>339</v>
      </c>
      <c r="D36" s="194"/>
      <c r="E36" s="195">
        <v>176.048</v>
      </c>
      <c r="F36" s="157"/>
      <c r="G36" s="157"/>
      <c r="H36" s="157"/>
      <c r="I36" s="157"/>
      <c r="J36" s="157"/>
      <c r="K36" s="157"/>
      <c r="L36" s="157"/>
      <c r="M36" s="157"/>
      <c r="N36" s="156"/>
      <c r="O36" s="156"/>
      <c r="P36" s="156"/>
      <c r="Q36" s="156"/>
      <c r="R36" s="157"/>
      <c r="S36" s="157"/>
      <c r="T36" s="157"/>
      <c r="U36" s="157"/>
      <c r="V36" s="157"/>
      <c r="W36" s="157"/>
      <c r="X36" s="157"/>
      <c r="Y36" s="157"/>
      <c r="Z36" s="146"/>
      <c r="AA36" s="146"/>
      <c r="AB36" s="146"/>
      <c r="AC36" s="146"/>
      <c r="AD36" s="146"/>
      <c r="AE36" s="146"/>
      <c r="AF36" s="146"/>
      <c r="AG36" s="146" t="s">
        <v>317</v>
      </c>
      <c r="AH36" s="146">
        <v>0</v>
      </c>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ht="22.5" outlineLevel="1">
      <c r="A37" s="173">
        <v>10</v>
      </c>
      <c r="B37" s="174" t="s">
        <v>340</v>
      </c>
      <c r="C37" s="190" t="s">
        <v>341</v>
      </c>
      <c r="D37" s="175" t="s">
        <v>310</v>
      </c>
      <c r="E37" s="176">
        <v>25.856999999999999</v>
      </c>
      <c r="F37" s="177"/>
      <c r="G37" s="178">
        <f>ROUND(E37*F37,2)</f>
        <v>0</v>
      </c>
      <c r="H37" s="177"/>
      <c r="I37" s="178">
        <f>ROUND(E37*H37,2)</f>
        <v>0</v>
      </c>
      <c r="J37" s="177"/>
      <c r="K37" s="178">
        <f>ROUND(E37*J37,2)</f>
        <v>0</v>
      </c>
      <c r="L37" s="178">
        <v>21</v>
      </c>
      <c r="M37" s="178">
        <f>G37*(1+L37/100)</f>
        <v>0</v>
      </c>
      <c r="N37" s="176">
        <v>0</v>
      </c>
      <c r="O37" s="176">
        <f>ROUND(E37*N37,2)</f>
        <v>0</v>
      </c>
      <c r="P37" s="176">
        <v>0</v>
      </c>
      <c r="Q37" s="176">
        <f>ROUND(E37*P37,2)</f>
        <v>0</v>
      </c>
      <c r="R37" s="178" t="s">
        <v>311</v>
      </c>
      <c r="S37" s="178" t="s">
        <v>266</v>
      </c>
      <c r="T37" s="179" t="s">
        <v>266</v>
      </c>
      <c r="U37" s="157">
        <v>0.65200000000000002</v>
      </c>
      <c r="V37" s="157">
        <f>ROUND(E37*U37,2)</f>
        <v>16.86</v>
      </c>
      <c r="W37" s="157"/>
      <c r="X37" s="157" t="s">
        <v>312</v>
      </c>
      <c r="Y37" s="157" t="s">
        <v>269</v>
      </c>
      <c r="Z37" s="146"/>
      <c r="AA37" s="146"/>
      <c r="AB37" s="146"/>
      <c r="AC37" s="146"/>
      <c r="AD37" s="146"/>
      <c r="AE37" s="146"/>
      <c r="AF37" s="146"/>
      <c r="AG37" s="146" t="s">
        <v>313</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2">
      <c r="A38" s="153"/>
      <c r="B38" s="154"/>
      <c r="C38" s="196" t="s">
        <v>335</v>
      </c>
      <c r="D38" s="194"/>
      <c r="E38" s="195">
        <v>25.856999999999999</v>
      </c>
      <c r="F38" s="157"/>
      <c r="G38" s="157"/>
      <c r="H38" s="157"/>
      <c r="I38" s="157"/>
      <c r="J38" s="157"/>
      <c r="K38" s="157"/>
      <c r="L38" s="157"/>
      <c r="M38" s="157"/>
      <c r="N38" s="156"/>
      <c r="O38" s="156"/>
      <c r="P38" s="156"/>
      <c r="Q38" s="156"/>
      <c r="R38" s="157"/>
      <c r="S38" s="157"/>
      <c r="T38" s="157"/>
      <c r="U38" s="157"/>
      <c r="V38" s="157"/>
      <c r="W38" s="157"/>
      <c r="X38" s="157"/>
      <c r="Y38" s="157"/>
      <c r="Z38" s="146"/>
      <c r="AA38" s="146"/>
      <c r="AB38" s="146"/>
      <c r="AC38" s="146"/>
      <c r="AD38" s="146"/>
      <c r="AE38" s="146"/>
      <c r="AF38" s="146"/>
      <c r="AG38" s="146" t="s">
        <v>317</v>
      </c>
      <c r="AH38" s="146">
        <v>0</v>
      </c>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ht="22.5" outlineLevel="1">
      <c r="A39" s="173">
        <v>11</v>
      </c>
      <c r="B39" s="174" t="s">
        <v>342</v>
      </c>
      <c r="C39" s="190" t="s">
        <v>343</v>
      </c>
      <c r="D39" s="175" t="s">
        <v>310</v>
      </c>
      <c r="E39" s="176">
        <v>176.048</v>
      </c>
      <c r="F39" s="177"/>
      <c r="G39" s="178">
        <f>ROUND(E39*F39,2)</f>
        <v>0</v>
      </c>
      <c r="H39" s="177"/>
      <c r="I39" s="178">
        <f>ROUND(E39*H39,2)</f>
        <v>0</v>
      </c>
      <c r="J39" s="177"/>
      <c r="K39" s="178">
        <f>ROUND(E39*J39,2)</f>
        <v>0</v>
      </c>
      <c r="L39" s="178">
        <v>21</v>
      </c>
      <c r="M39" s="178">
        <f>G39*(1+L39/100)</f>
        <v>0</v>
      </c>
      <c r="N39" s="176">
        <v>0</v>
      </c>
      <c r="O39" s="176">
        <f>ROUND(E39*N39,2)</f>
        <v>0</v>
      </c>
      <c r="P39" s="176">
        <v>0</v>
      </c>
      <c r="Q39" s="176">
        <f>ROUND(E39*P39,2)</f>
        <v>0</v>
      </c>
      <c r="R39" s="178" t="s">
        <v>311</v>
      </c>
      <c r="S39" s="178" t="s">
        <v>266</v>
      </c>
      <c r="T39" s="179" t="s">
        <v>266</v>
      </c>
      <c r="U39" s="157">
        <v>5.2999999999999999E-2</v>
      </c>
      <c r="V39" s="157">
        <f>ROUND(E39*U39,2)</f>
        <v>9.33</v>
      </c>
      <c r="W39" s="157"/>
      <c r="X39" s="157" t="s">
        <v>312</v>
      </c>
      <c r="Y39" s="157" t="s">
        <v>269</v>
      </c>
      <c r="Z39" s="146"/>
      <c r="AA39" s="146"/>
      <c r="AB39" s="146"/>
      <c r="AC39" s="146"/>
      <c r="AD39" s="146"/>
      <c r="AE39" s="146"/>
      <c r="AF39" s="146"/>
      <c r="AG39" s="146" t="s">
        <v>313</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2">
      <c r="A40" s="153"/>
      <c r="B40" s="154"/>
      <c r="C40" s="196" t="s">
        <v>339</v>
      </c>
      <c r="D40" s="194"/>
      <c r="E40" s="195">
        <v>176.048</v>
      </c>
      <c r="F40" s="157"/>
      <c r="G40" s="157"/>
      <c r="H40" s="157"/>
      <c r="I40" s="157"/>
      <c r="J40" s="157"/>
      <c r="K40" s="157"/>
      <c r="L40" s="157"/>
      <c r="M40" s="157"/>
      <c r="N40" s="156"/>
      <c r="O40" s="156"/>
      <c r="P40" s="156"/>
      <c r="Q40" s="156"/>
      <c r="R40" s="157"/>
      <c r="S40" s="157"/>
      <c r="T40" s="157"/>
      <c r="U40" s="157"/>
      <c r="V40" s="157"/>
      <c r="W40" s="157"/>
      <c r="X40" s="157"/>
      <c r="Y40" s="157"/>
      <c r="Z40" s="146"/>
      <c r="AA40" s="146"/>
      <c r="AB40" s="146"/>
      <c r="AC40" s="146"/>
      <c r="AD40" s="146"/>
      <c r="AE40" s="146"/>
      <c r="AF40" s="146"/>
      <c r="AG40" s="146" t="s">
        <v>317</v>
      </c>
      <c r="AH40" s="146">
        <v>0</v>
      </c>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ht="22.5" outlineLevel="1">
      <c r="A41" s="173">
        <v>12</v>
      </c>
      <c r="B41" s="174" t="s">
        <v>344</v>
      </c>
      <c r="C41" s="190" t="s">
        <v>345</v>
      </c>
      <c r="D41" s="175" t="s">
        <v>310</v>
      </c>
      <c r="E41" s="176">
        <v>66.018000000000001</v>
      </c>
      <c r="F41" s="177"/>
      <c r="G41" s="178">
        <f>ROUND(E41*F41,2)</f>
        <v>0</v>
      </c>
      <c r="H41" s="177"/>
      <c r="I41" s="178">
        <f>ROUND(E41*H41,2)</f>
        <v>0</v>
      </c>
      <c r="J41" s="177"/>
      <c r="K41" s="178">
        <f>ROUND(E41*J41,2)</f>
        <v>0</v>
      </c>
      <c r="L41" s="178">
        <v>21</v>
      </c>
      <c r="M41" s="178">
        <f>G41*(1+L41/100)</f>
        <v>0</v>
      </c>
      <c r="N41" s="176">
        <v>0</v>
      </c>
      <c r="O41" s="176">
        <f>ROUND(E41*N41,2)</f>
        <v>0</v>
      </c>
      <c r="P41" s="176">
        <v>0</v>
      </c>
      <c r="Q41" s="176">
        <f>ROUND(E41*P41,2)</f>
        <v>0</v>
      </c>
      <c r="R41" s="178" t="s">
        <v>311</v>
      </c>
      <c r="S41" s="178" t="s">
        <v>266</v>
      </c>
      <c r="T41" s="179" t="s">
        <v>266</v>
      </c>
      <c r="U41" s="157">
        <v>0.20200000000000001</v>
      </c>
      <c r="V41" s="157">
        <f>ROUND(E41*U41,2)</f>
        <v>13.34</v>
      </c>
      <c r="W41" s="157"/>
      <c r="X41" s="157" t="s">
        <v>312</v>
      </c>
      <c r="Y41" s="157" t="s">
        <v>269</v>
      </c>
      <c r="Z41" s="146"/>
      <c r="AA41" s="146"/>
      <c r="AB41" s="146"/>
      <c r="AC41" s="146"/>
      <c r="AD41" s="146"/>
      <c r="AE41" s="146"/>
      <c r="AF41" s="146"/>
      <c r="AG41" s="146" t="s">
        <v>313</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2">
      <c r="A42" s="153"/>
      <c r="B42" s="154"/>
      <c r="C42" s="293" t="s">
        <v>346</v>
      </c>
      <c r="D42" s="294"/>
      <c r="E42" s="294"/>
      <c r="F42" s="294"/>
      <c r="G42" s="294"/>
      <c r="H42" s="157"/>
      <c r="I42" s="157"/>
      <c r="J42" s="157"/>
      <c r="K42" s="157"/>
      <c r="L42" s="157"/>
      <c r="M42" s="157"/>
      <c r="N42" s="156"/>
      <c r="O42" s="156"/>
      <c r="P42" s="156"/>
      <c r="Q42" s="156"/>
      <c r="R42" s="157"/>
      <c r="S42" s="157"/>
      <c r="T42" s="157"/>
      <c r="U42" s="157"/>
      <c r="V42" s="157"/>
      <c r="W42" s="157"/>
      <c r="X42" s="157"/>
      <c r="Y42" s="157"/>
      <c r="Z42" s="146"/>
      <c r="AA42" s="146"/>
      <c r="AB42" s="146"/>
      <c r="AC42" s="146"/>
      <c r="AD42" s="146"/>
      <c r="AE42" s="146"/>
      <c r="AF42" s="146"/>
      <c r="AG42" s="146" t="s">
        <v>315</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2">
      <c r="A43" s="153"/>
      <c r="B43" s="154"/>
      <c r="C43" s="291" t="s">
        <v>347</v>
      </c>
      <c r="D43" s="292"/>
      <c r="E43" s="292"/>
      <c r="F43" s="292"/>
      <c r="G43" s="292"/>
      <c r="H43" s="157"/>
      <c r="I43" s="157"/>
      <c r="J43" s="157"/>
      <c r="K43" s="157"/>
      <c r="L43" s="157"/>
      <c r="M43" s="157"/>
      <c r="N43" s="156"/>
      <c r="O43" s="156"/>
      <c r="P43" s="156"/>
      <c r="Q43" s="156"/>
      <c r="R43" s="157"/>
      <c r="S43" s="157"/>
      <c r="T43" s="157"/>
      <c r="U43" s="157"/>
      <c r="V43" s="157"/>
      <c r="W43" s="157"/>
      <c r="X43" s="157"/>
      <c r="Y43" s="157"/>
      <c r="Z43" s="146"/>
      <c r="AA43" s="146"/>
      <c r="AB43" s="146"/>
      <c r="AC43" s="146"/>
      <c r="AD43" s="146"/>
      <c r="AE43" s="146"/>
      <c r="AF43" s="146"/>
      <c r="AG43" s="146" t="s">
        <v>278</v>
      </c>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outlineLevel="2">
      <c r="A44" s="153"/>
      <c r="B44" s="154"/>
      <c r="C44" s="196" t="s">
        <v>348</v>
      </c>
      <c r="D44" s="194"/>
      <c r="E44" s="195">
        <v>40.799999999999997</v>
      </c>
      <c r="F44" s="157"/>
      <c r="G44" s="157"/>
      <c r="H44" s="157"/>
      <c r="I44" s="157"/>
      <c r="J44" s="157"/>
      <c r="K44" s="157"/>
      <c r="L44" s="157"/>
      <c r="M44" s="157"/>
      <c r="N44" s="156"/>
      <c r="O44" s="156"/>
      <c r="P44" s="156"/>
      <c r="Q44" s="156"/>
      <c r="R44" s="157"/>
      <c r="S44" s="157"/>
      <c r="T44" s="157"/>
      <c r="U44" s="157"/>
      <c r="V44" s="157"/>
      <c r="W44" s="157"/>
      <c r="X44" s="157"/>
      <c r="Y44" s="157"/>
      <c r="Z44" s="146"/>
      <c r="AA44" s="146"/>
      <c r="AB44" s="146"/>
      <c r="AC44" s="146"/>
      <c r="AD44" s="146"/>
      <c r="AE44" s="146"/>
      <c r="AF44" s="146"/>
      <c r="AG44" s="146" t="s">
        <v>317</v>
      </c>
      <c r="AH44" s="146">
        <v>0</v>
      </c>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3">
      <c r="A45" s="153"/>
      <c r="B45" s="154"/>
      <c r="C45" s="196" t="s">
        <v>349</v>
      </c>
      <c r="D45" s="194"/>
      <c r="E45" s="195">
        <v>11.313000000000001</v>
      </c>
      <c r="F45" s="157"/>
      <c r="G45" s="157"/>
      <c r="H45" s="157"/>
      <c r="I45" s="157"/>
      <c r="J45" s="157"/>
      <c r="K45" s="157"/>
      <c r="L45" s="157"/>
      <c r="M45" s="157"/>
      <c r="N45" s="156"/>
      <c r="O45" s="156"/>
      <c r="P45" s="156"/>
      <c r="Q45" s="156"/>
      <c r="R45" s="157"/>
      <c r="S45" s="157"/>
      <c r="T45" s="157"/>
      <c r="U45" s="157"/>
      <c r="V45" s="157"/>
      <c r="W45" s="157"/>
      <c r="X45" s="157"/>
      <c r="Y45" s="157"/>
      <c r="Z45" s="146"/>
      <c r="AA45" s="146"/>
      <c r="AB45" s="146"/>
      <c r="AC45" s="146"/>
      <c r="AD45" s="146"/>
      <c r="AE45" s="146"/>
      <c r="AF45" s="146"/>
      <c r="AG45" s="146" t="s">
        <v>317</v>
      </c>
      <c r="AH45" s="146">
        <v>0</v>
      </c>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3">
      <c r="A46" s="153"/>
      <c r="B46" s="154"/>
      <c r="C46" s="196" t="s">
        <v>350</v>
      </c>
      <c r="D46" s="194"/>
      <c r="E46" s="195">
        <v>13.904999999999999</v>
      </c>
      <c r="F46" s="157"/>
      <c r="G46" s="157"/>
      <c r="H46" s="157"/>
      <c r="I46" s="157"/>
      <c r="J46" s="157"/>
      <c r="K46" s="157"/>
      <c r="L46" s="157"/>
      <c r="M46" s="157"/>
      <c r="N46" s="156"/>
      <c r="O46" s="156"/>
      <c r="P46" s="156"/>
      <c r="Q46" s="156"/>
      <c r="R46" s="157"/>
      <c r="S46" s="157"/>
      <c r="T46" s="157"/>
      <c r="U46" s="157"/>
      <c r="V46" s="157"/>
      <c r="W46" s="157"/>
      <c r="X46" s="157"/>
      <c r="Y46" s="157"/>
      <c r="Z46" s="146"/>
      <c r="AA46" s="146"/>
      <c r="AB46" s="146"/>
      <c r="AC46" s="146"/>
      <c r="AD46" s="146"/>
      <c r="AE46" s="146"/>
      <c r="AF46" s="146"/>
      <c r="AG46" s="146" t="s">
        <v>317</v>
      </c>
      <c r="AH46" s="146">
        <v>0</v>
      </c>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ht="22.5" outlineLevel="1">
      <c r="A47" s="173">
        <v>13</v>
      </c>
      <c r="B47" s="174" t="s">
        <v>344</v>
      </c>
      <c r="C47" s="190" t="s">
        <v>345</v>
      </c>
      <c r="D47" s="175" t="s">
        <v>310</v>
      </c>
      <c r="E47" s="176">
        <v>20.975000000000001</v>
      </c>
      <c r="F47" s="177"/>
      <c r="G47" s="178">
        <f>ROUND(E47*F47,2)</f>
        <v>0</v>
      </c>
      <c r="H47" s="177"/>
      <c r="I47" s="178">
        <f>ROUND(E47*H47,2)</f>
        <v>0</v>
      </c>
      <c r="J47" s="177"/>
      <c r="K47" s="178">
        <f>ROUND(E47*J47,2)</f>
        <v>0</v>
      </c>
      <c r="L47" s="178">
        <v>21</v>
      </c>
      <c r="M47" s="178">
        <f>G47*(1+L47/100)</f>
        <v>0</v>
      </c>
      <c r="N47" s="176">
        <v>0</v>
      </c>
      <c r="O47" s="176">
        <f>ROUND(E47*N47,2)</f>
        <v>0</v>
      </c>
      <c r="P47" s="176">
        <v>0</v>
      </c>
      <c r="Q47" s="176">
        <f>ROUND(E47*P47,2)</f>
        <v>0</v>
      </c>
      <c r="R47" s="178" t="s">
        <v>311</v>
      </c>
      <c r="S47" s="178" t="s">
        <v>266</v>
      </c>
      <c r="T47" s="179" t="s">
        <v>266</v>
      </c>
      <c r="U47" s="157">
        <v>0.20200000000000001</v>
      </c>
      <c r="V47" s="157">
        <f>ROUND(E47*U47,2)</f>
        <v>4.24</v>
      </c>
      <c r="W47" s="157"/>
      <c r="X47" s="157" t="s">
        <v>312</v>
      </c>
      <c r="Y47" s="157" t="s">
        <v>269</v>
      </c>
      <c r="Z47" s="146"/>
      <c r="AA47" s="146"/>
      <c r="AB47" s="146"/>
      <c r="AC47" s="146"/>
      <c r="AD47" s="146"/>
      <c r="AE47" s="146"/>
      <c r="AF47" s="146"/>
      <c r="AG47" s="146" t="s">
        <v>313</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outlineLevel="2">
      <c r="A48" s="153"/>
      <c r="B48" s="154"/>
      <c r="C48" s="293" t="s">
        <v>346</v>
      </c>
      <c r="D48" s="294"/>
      <c r="E48" s="294"/>
      <c r="F48" s="294"/>
      <c r="G48" s="294"/>
      <c r="H48" s="157"/>
      <c r="I48" s="157"/>
      <c r="J48" s="157"/>
      <c r="K48" s="157"/>
      <c r="L48" s="157"/>
      <c r="M48" s="157"/>
      <c r="N48" s="156"/>
      <c r="O48" s="156"/>
      <c r="P48" s="156"/>
      <c r="Q48" s="156"/>
      <c r="R48" s="157"/>
      <c r="S48" s="157"/>
      <c r="T48" s="157"/>
      <c r="U48" s="157"/>
      <c r="V48" s="157"/>
      <c r="W48" s="157"/>
      <c r="X48" s="157"/>
      <c r="Y48" s="157"/>
      <c r="Z48" s="146"/>
      <c r="AA48" s="146"/>
      <c r="AB48" s="146"/>
      <c r="AC48" s="146"/>
      <c r="AD48" s="146"/>
      <c r="AE48" s="146"/>
      <c r="AF48" s="146"/>
      <c r="AG48" s="146" t="s">
        <v>315</v>
      </c>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row>
    <row r="49" spans="1:60" outlineLevel="2">
      <c r="A49" s="153"/>
      <c r="B49" s="154"/>
      <c r="C49" s="291" t="s">
        <v>347</v>
      </c>
      <c r="D49" s="292"/>
      <c r="E49" s="292"/>
      <c r="F49" s="292"/>
      <c r="G49" s="292"/>
      <c r="H49" s="157"/>
      <c r="I49" s="157"/>
      <c r="J49" s="157"/>
      <c r="K49" s="157"/>
      <c r="L49" s="157"/>
      <c r="M49" s="157"/>
      <c r="N49" s="156"/>
      <c r="O49" s="156"/>
      <c r="P49" s="156"/>
      <c r="Q49" s="156"/>
      <c r="R49" s="157"/>
      <c r="S49" s="157"/>
      <c r="T49" s="157"/>
      <c r="U49" s="157"/>
      <c r="V49" s="157"/>
      <c r="W49" s="157"/>
      <c r="X49" s="157"/>
      <c r="Y49" s="157"/>
      <c r="Z49" s="146"/>
      <c r="AA49" s="146"/>
      <c r="AB49" s="146"/>
      <c r="AC49" s="146"/>
      <c r="AD49" s="146"/>
      <c r="AE49" s="146"/>
      <c r="AF49" s="146"/>
      <c r="AG49" s="146" t="s">
        <v>278</v>
      </c>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2">
      <c r="A50" s="153"/>
      <c r="B50" s="154"/>
      <c r="C50" s="196" t="s">
        <v>351</v>
      </c>
      <c r="D50" s="194"/>
      <c r="E50" s="195">
        <v>25.85</v>
      </c>
      <c r="F50" s="157"/>
      <c r="G50" s="157"/>
      <c r="H50" s="157"/>
      <c r="I50" s="157"/>
      <c r="J50" s="157"/>
      <c r="K50" s="157"/>
      <c r="L50" s="157"/>
      <c r="M50" s="157"/>
      <c r="N50" s="156"/>
      <c r="O50" s="156"/>
      <c r="P50" s="156"/>
      <c r="Q50" s="156"/>
      <c r="R50" s="157"/>
      <c r="S50" s="157"/>
      <c r="T50" s="157"/>
      <c r="U50" s="157"/>
      <c r="V50" s="157"/>
      <c r="W50" s="157"/>
      <c r="X50" s="157"/>
      <c r="Y50" s="157"/>
      <c r="Z50" s="146"/>
      <c r="AA50" s="146"/>
      <c r="AB50" s="146"/>
      <c r="AC50" s="146"/>
      <c r="AD50" s="146"/>
      <c r="AE50" s="146"/>
      <c r="AF50" s="146"/>
      <c r="AG50" s="146" t="s">
        <v>317</v>
      </c>
      <c r="AH50" s="146">
        <v>0</v>
      </c>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outlineLevel="3">
      <c r="A51" s="153"/>
      <c r="B51" s="154"/>
      <c r="C51" s="196" t="s">
        <v>352</v>
      </c>
      <c r="D51" s="194"/>
      <c r="E51" s="195">
        <v>-4.875</v>
      </c>
      <c r="F51" s="157"/>
      <c r="G51" s="157"/>
      <c r="H51" s="157"/>
      <c r="I51" s="157"/>
      <c r="J51" s="157"/>
      <c r="K51" s="157"/>
      <c r="L51" s="157"/>
      <c r="M51" s="157"/>
      <c r="N51" s="156"/>
      <c r="O51" s="156"/>
      <c r="P51" s="156"/>
      <c r="Q51" s="156"/>
      <c r="R51" s="157"/>
      <c r="S51" s="157"/>
      <c r="T51" s="157"/>
      <c r="U51" s="157"/>
      <c r="V51" s="157"/>
      <c r="W51" s="157"/>
      <c r="X51" s="157"/>
      <c r="Y51" s="157"/>
      <c r="Z51" s="146"/>
      <c r="AA51" s="146"/>
      <c r="AB51" s="146"/>
      <c r="AC51" s="146"/>
      <c r="AD51" s="146"/>
      <c r="AE51" s="146"/>
      <c r="AF51" s="146"/>
      <c r="AG51" s="146" t="s">
        <v>317</v>
      </c>
      <c r="AH51" s="146">
        <v>0</v>
      </c>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ht="22.5" outlineLevel="1">
      <c r="A52" s="173">
        <v>14</v>
      </c>
      <c r="B52" s="174" t="s">
        <v>344</v>
      </c>
      <c r="C52" s="190" t="s">
        <v>345</v>
      </c>
      <c r="D52" s="175" t="s">
        <v>310</v>
      </c>
      <c r="E52" s="176">
        <v>147.72319999999999</v>
      </c>
      <c r="F52" s="177"/>
      <c r="G52" s="178">
        <f>ROUND(E52*F52,2)</f>
        <v>0</v>
      </c>
      <c r="H52" s="177"/>
      <c r="I52" s="178">
        <f>ROUND(E52*H52,2)</f>
        <v>0</v>
      </c>
      <c r="J52" s="177"/>
      <c r="K52" s="178">
        <f>ROUND(E52*J52,2)</f>
        <v>0</v>
      </c>
      <c r="L52" s="178">
        <v>21</v>
      </c>
      <c r="M52" s="178">
        <f>G52*(1+L52/100)</f>
        <v>0</v>
      </c>
      <c r="N52" s="176">
        <v>0</v>
      </c>
      <c r="O52" s="176">
        <f>ROUND(E52*N52,2)</f>
        <v>0</v>
      </c>
      <c r="P52" s="176">
        <v>0</v>
      </c>
      <c r="Q52" s="176">
        <f>ROUND(E52*P52,2)</f>
        <v>0</v>
      </c>
      <c r="R52" s="178" t="s">
        <v>311</v>
      </c>
      <c r="S52" s="178" t="s">
        <v>266</v>
      </c>
      <c r="T52" s="179" t="s">
        <v>266</v>
      </c>
      <c r="U52" s="157">
        <v>0.20200000000000001</v>
      </c>
      <c r="V52" s="157">
        <f>ROUND(E52*U52,2)</f>
        <v>29.84</v>
      </c>
      <c r="W52" s="157"/>
      <c r="X52" s="157" t="s">
        <v>312</v>
      </c>
      <c r="Y52" s="157" t="s">
        <v>269</v>
      </c>
      <c r="Z52" s="146"/>
      <c r="AA52" s="146"/>
      <c r="AB52" s="146"/>
      <c r="AC52" s="146"/>
      <c r="AD52" s="146"/>
      <c r="AE52" s="146"/>
      <c r="AF52" s="146"/>
      <c r="AG52" s="146" t="s">
        <v>313</v>
      </c>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row>
    <row r="53" spans="1:60" outlineLevel="2">
      <c r="A53" s="153"/>
      <c r="B53" s="154"/>
      <c r="C53" s="293" t="s">
        <v>346</v>
      </c>
      <c r="D53" s="294"/>
      <c r="E53" s="294"/>
      <c r="F53" s="294"/>
      <c r="G53" s="294"/>
      <c r="H53" s="157"/>
      <c r="I53" s="157"/>
      <c r="J53" s="157"/>
      <c r="K53" s="157"/>
      <c r="L53" s="157"/>
      <c r="M53" s="157"/>
      <c r="N53" s="156"/>
      <c r="O53" s="156"/>
      <c r="P53" s="156"/>
      <c r="Q53" s="156"/>
      <c r="R53" s="157"/>
      <c r="S53" s="157"/>
      <c r="T53" s="157"/>
      <c r="U53" s="157"/>
      <c r="V53" s="157"/>
      <c r="W53" s="157"/>
      <c r="X53" s="157"/>
      <c r="Y53" s="157"/>
      <c r="Z53" s="146"/>
      <c r="AA53" s="146"/>
      <c r="AB53" s="146"/>
      <c r="AC53" s="146"/>
      <c r="AD53" s="146"/>
      <c r="AE53" s="146"/>
      <c r="AF53" s="146"/>
      <c r="AG53" s="146" t="s">
        <v>315</v>
      </c>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outlineLevel="2">
      <c r="A54" s="153"/>
      <c r="B54" s="154"/>
      <c r="C54" s="291" t="s">
        <v>347</v>
      </c>
      <c r="D54" s="292"/>
      <c r="E54" s="292"/>
      <c r="F54" s="292"/>
      <c r="G54" s="292"/>
      <c r="H54" s="157"/>
      <c r="I54" s="157"/>
      <c r="J54" s="157"/>
      <c r="K54" s="157"/>
      <c r="L54" s="157"/>
      <c r="M54" s="157"/>
      <c r="N54" s="156"/>
      <c r="O54" s="156"/>
      <c r="P54" s="156"/>
      <c r="Q54" s="156"/>
      <c r="R54" s="157"/>
      <c r="S54" s="157"/>
      <c r="T54" s="157"/>
      <c r="U54" s="157"/>
      <c r="V54" s="157"/>
      <c r="W54" s="157"/>
      <c r="X54" s="157"/>
      <c r="Y54" s="157"/>
      <c r="Z54" s="146"/>
      <c r="AA54" s="146"/>
      <c r="AB54" s="146"/>
      <c r="AC54" s="146"/>
      <c r="AD54" s="146"/>
      <c r="AE54" s="146"/>
      <c r="AF54" s="146"/>
      <c r="AG54" s="146" t="s">
        <v>278</v>
      </c>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row>
    <row r="55" spans="1:60" outlineLevel="2">
      <c r="A55" s="153"/>
      <c r="B55" s="154"/>
      <c r="C55" s="196" t="s">
        <v>353</v>
      </c>
      <c r="D55" s="194"/>
      <c r="E55" s="195">
        <v>28.058</v>
      </c>
      <c r="F55" s="157"/>
      <c r="G55" s="157"/>
      <c r="H55" s="157"/>
      <c r="I55" s="157"/>
      <c r="J55" s="157"/>
      <c r="K55" s="157"/>
      <c r="L55" s="157"/>
      <c r="M55" s="157"/>
      <c r="N55" s="156"/>
      <c r="O55" s="156"/>
      <c r="P55" s="156"/>
      <c r="Q55" s="156"/>
      <c r="R55" s="157"/>
      <c r="S55" s="157"/>
      <c r="T55" s="157"/>
      <c r="U55" s="157"/>
      <c r="V55" s="157"/>
      <c r="W55" s="157"/>
      <c r="X55" s="157"/>
      <c r="Y55" s="157"/>
      <c r="Z55" s="146"/>
      <c r="AA55" s="146"/>
      <c r="AB55" s="146"/>
      <c r="AC55" s="146"/>
      <c r="AD55" s="146"/>
      <c r="AE55" s="146"/>
      <c r="AF55" s="146"/>
      <c r="AG55" s="146" t="s">
        <v>317</v>
      </c>
      <c r="AH55" s="146">
        <v>0</v>
      </c>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row>
    <row r="56" spans="1:60" outlineLevel="3">
      <c r="A56" s="153"/>
      <c r="B56" s="154"/>
      <c r="C56" s="196" t="s">
        <v>354</v>
      </c>
      <c r="D56" s="194"/>
      <c r="E56" s="195">
        <v>28.219200000000001</v>
      </c>
      <c r="F56" s="157"/>
      <c r="G56" s="157"/>
      <c r="H56" s="157"/>
      <c r="I56" s="157"/>
      <c r="J56" s="157"/>
      <c r="K56" s="157"/>
      <c r="L56" s="157"/>
      <c r="M56" s="157"/>
      <c r="N56" s="156"/>
      <c r="O56" s="156"/>
      <c r="P56" s="156"/>
      <c r="Q56" s="156"/>
      <c r="R56" s="157"/>
      <c r="S56" s="157"/>
      <c r="T56" s="157"/>
      <c r="U56" s="157"/>
      <c r="V56" s="157"/>
      <c r="W56" s="157"/>
      <c r="X56" s="157"/>
      <c r="Y56" s="157"/>
      <c r="Z56" s="146"/>
      <c r="AA56" s="146"/>
      <c r="AB56" s="146"/>
      <c r="AC56" s="146"/>
      <c r="AD56" s="146"/>
      <c r="AE56" s="146"/>
      <c r="AF56" s="146"/>
      <c r="AG56" s="146" t="s">
        <v>317</v>
      </c>
      <c r="AH56" s="146">
        <v>0</v>
      </c>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outlineLevel="3">
      <c r="A57" s="153"/>
      <c r="B57" s="154"/>
      <c r="C57" s="196" t="s">
        <v>355</v>
      </c>
      <c r="D57" s="194"/>
      <c r="E57" s="195">
        <v>53.527000000000001</v>
      </c>
      <c r="F57" s="157"/>
      <c r="G57" s="157"/>
      <c r="H57" s="157"/>
      <c r="I57" s="157"/>
      <c r="J57" s="157"/>
      <c r="K57" s="157"/>
      <c r="L57" s="157"/>
      <c r="M57" s="157"/>
      <c r="N57" s="156"/>
      <c r="O57" s="156"/>
      <c r="P57" s="156"/>
      <c r="Q57" s="156"/>
      <c r="R57" s="157"/>
      <c r="S57" s="157"/>
      <c r="T57" s="157"/>
      <c r="U57" s="157"/>
      <c r="V57" s="157"/>
      <c r="W57" s="157"/>
      <c r="X57" s="157"/>
      <c r="Y57" s="157"/>
      <c r="Z57" s="146"/>
      <c r="AA57" s="146"/>
      <c r="AB57" s="146"/>
      <c r="AC57" s="146"/>
      <c r="AD57" s="146"/>
      <c r="AE57" s="146"/>
      <c r="AF57" s="146"/>
      <c r="AG57" s="146" t="s">
        <v>317</v>
      </c>
      <c r="AH57" s="146">
        <v>0</v>
      </c>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row>
    <row r="58" spans="1:60" outlineLevel="3">
      <c r="A58" s="153"/>
      <c r="B58" s="154"/>
      <c r="C58" s="196" t="s">
        <v>356</v>
      </c>
      <c r="D58" s="194"/>
      <c r="E58" s="195">
        <v>37.918999999999997</v>
      </c>
      <c r="F58" s="157"/>
      <c r="G58" s="157"/>
      <c r="H58" s="157"/>
      <c r="I58" s="157"/>
      <c r="J58" s="157"/>
      <c r="K58" s="157"/>
      <c r="L58" s="157"/>
      <c r="M58" s="157"/>
      <c r="N58" s="156"/>
      <c r="O58" s="156"/>
      <c r="P58" s="156"/>
      <c r="Q58" s="156"/>
      <c r="R58" s="157"/>
      <c r="S58" s="157"/>
      <c r="T58" s="157"/>
      <c r="U58" s="157"/>
      <c r="V58" s="157"/>
      <c r="W58" s="157"/>
      <c r="X58" s="157"/>
      <c r="Y58" s="157"/>
      <c r="Z58" s="146"/>
      <c r="AA58" s="146"/>
      <c r="AB58" s="146"/>
      <c r="AC58" s="146"/>
      <c r="AD58" s="146"/>
      <c r="AE58" s="146"/>
      <c r="AF58" s="146"/>
      <c r="AG58" s="146" t="s">
        <v>317</v>
      </c>
      <c r="AH58" s="146">
        <v>0</v>
      </c>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row>
    <row r="59" spans="1:60" ht="22.5" outlineLevel="1">
      <c r="A59" s="173">
        <v>15</v>
      </c>
      <c r="B59" s="174" t="s">
        <v>344</v>
      </c>
      <c r="C59" s="190" t="s">
        <v>345</v>
      </c>
      <c r="D59" s="175" t="s">
        <v>310</v>
      </c>
      <c r="E59" s="176">
        <v>68.805899999999994</v>
      </c>
      <c r="F59" s="177"/>
      <c r="G59" s="178">
        <f>ROUND(E59*F59,2)</f>
        <v>0</v>
      </c>
      <c r="H59" s="177"/>
      <c r="I59" s="178">
        <f>ROUND(E59*H59,2)</f>
        <v>0</v>
      </c>
      <c r="J59" s="177"/>
      <c r="K59" s="178">
        <f>ROUND(E59*J59,2)</f>
        <v>0</v>
      </c>
      <c r="L59" s="178">
        <v>21</v>
      </c>
      <c r="M59" s="178">
        <f>G59*(1+L59/100)</f>
        <v>0</v>
      </c>
      <c r="N59" s="176">
        <v>0</v>
      </c>
      <c r="O59" s="176">
        <f>ROUND(E59*N59,2)</f>
        <v>0</v>
      </c>
      <c r="P59" s="176">
        <v>0</v>
      </c>
      <c r="Q59" s="176">
        <f>ROUND(E59*P59,2)</f>
        <v>0</v>
      </c>
      <c r="R59" s="178" t="s">
        <v>311</v>
      </c>
      <c r="S59" s="178" t="s">
        <v>266</v>
      </c>
      <c r="T59" s="179" t="s">
        <v>266</v>
      </c>
      <c r="U59" s="157">
        <v>0.20200000000000001</v>
      </c>
      <c r="V59" s="157">
        <f>ROUND(E59*U59,2)</f>
        <v>13.9</v>
      </c>
      <c r="W59" s="157"/>
      <c r="X59" s="157" t="s">
        <v>312</v>
      </c>
      <c r="Y59" s="157" t="s">
        <v>269</v>
      </c>
      <c r="Z59" s="146"/>
      <c r="AA59" s="146"/>
      <c r="AB59" s="146"/>
      <c r="AC59" s="146"/>
      <c r="AD59" s="146"/>
      <c r="AE59" s="146"/>
      <c r="AF59" s="146"/>
      <c r="AG59" s="146" t="s">
        <v>313</v>
      </c>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outlineLevel="2">
      <c r="A60" s="153"/>
      <c r="B60" s="154"/>
      <c r="C60" s="293" t="s">
        <v>346</v>
      </c>
      <c r="D60" s="294"/>
      <c r="E60" s="294"/>
      <c r="F60" s="294"/>
      <c r="G60" s="294"/>
      <c r="H60" s="157"/>
      <c r="I60" s="157"/>
      <c r="J60" s="157"/>
      <c r="K60" s="157"/>
      <c r="L60" s="157"/>
      <c r="M60" s="157"/>
      <c r="N60" s="156"/>
      <c r="O60" s="156"/>
      <c r="P60" s="156"/>
      <c r="Q60" s="156"/>
      <c r="R60" s="157"/>
      <c r="S60" s="157"/>
      <c r="T60" s="157"/>
      <c r="U60" s="157"/>
      <c r="V60" s="157"/>
      <c r="W60" s="157"/>
      <c r="X60" s="157"/>
      <c r="Y60" s="157"/>
      <c r="Z60" s="146"/>
      <c r="AA60" s="146"/>
      <c r="AB60" s="146"/>
      <c r="AC60" s="146"/>
      <c r="AD60" s="146"/>
      <c r="AE60" s="146"/>
      <c r="AF60" s="146"/>
      <c r="AG60" s="146" t="s">
        <v>315</v>
      </c>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row>
    <row r="61" spans="1:60" outlineLevel="2">
      <c r="A61" s="153"/>
      <c r="B61" s="154"/>
      <c r="C61" s="291" t="s">
        <v>347</v>
      </c>
      <c r="D61" s="292"/>
      <c r="E61" s="292"/>
      <c r="F61" s="292"/>
      <c r="G61" s="292"/>
      <c r="H61" s="157"/>
      <c r="I61" s="157"/>
      <c r="J61" s="157"/>
      <c r="K61" s="157"/>
      <c r="L61" s="157"/>
      <c r="M61" s="157"/>
      <c r="N61" s="156"/>
      <c r="O61" s="156"/>
      <c r="P61" s="156"/>
      <c r="Q61" s="156"/>
      <c r="R61" s="157"/>
      <c r="S61" s="157"/>
      <c r="T61" s="157"/>
      <c r="U61" s="157"/>
      <c r="V61" s="157"/>
      <c r="W61" s="157"/>
      <c r="X61" s="157"/>
      <c r="Y61" s="157"/>
      <c r="Z61" s="146"/>
      <c r="AA61" s="146"/>
      <c r="AB61" s="146"/>
      <c r="AC61" s="146"/>
      <c r="AD61" s="146"/>
      <c r="AE61" s="146"/>
      <c r="AF61" s="146"/>
      <c r="AG61" s="146" t="s">
        <v>278</v>
      </c>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row>
    <row r="62" spans="1:60" outlineLevel="2">
      <c r="A62" s="153"/>
      <c r="B62" s="154"/>
      <c r="C62" s="196" t="s">
        <v>357</v>
      </c>
      <c r="D62" s="194"/>
      <c r="E62" s="195"/>
      <c r="F62" s="157"/>
      <c r="G62" s="157"/>
      <c r="H62" s="157"/>
      <c r="I62" s="157"/>
      <c r="J62" s="157"/>
      <c r="K62" s="157"/>
      <c r="L62" s="157"/>
      <c r="M62" s="157"/>
      <c r="N62" s="156"/>
      <c r="O62" s="156"/>
      <c r="P62" s="156"/>
      <c r="Q62" s="156"/>
      <c r="R62" s="157"/>
      <c r="S62" s="157"/>
      <c r="T62" s="157"/>
      <c r="U62" s="157"/>
      <c r="V62" s="157"/>
      <c r="W62" s="157"/>
      <c r="X62" s="157"/>
      <c r="Y62" s="157"/>
      <c r="Z62" s="146"/>
      <c r="AA62" s="146"/>
      <c r="AB62" s="146"/>
      <c r="AC62" s="146"/>
      <c r="AD62" s="146"/>
      <c r="AE62" s="146"/>
      <c r="AF62" s="146"/>
      <c r="AG62" s="146" t="s">
        <v>317</v>
      </c>
      <c r="AH62" s="146">
        <v>0</v>
      </c>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row>
    <row r="63" spans="1:60" outlineLevel="3">
      <c r="A63" s="153"/>
      <c r="B63" s="154"/>
      <c r="C63" s="196" t="s">
        <v>358</v>
      </c>
      <c r="D63" s="194"/>
      <c r="E63" s="195">
        <v>12.311999999999999</v>
      </c>
      <c r="F63" s="157"/>
      <c r="G63" s="157"/>
      <c r="H63" s="157"/>
      <c r="I63" s="157"/>
      <c r="J63" s="157"/>
      <c r="K63" s="157"/>
      <c r="L63" s="157"/>
      <c r="M63" s="157"/>
      <c r="N63" s="156"/>
      <c r="O63" s="156"/>
      <c r="P63" s="156"/>
      <c r="Q63" s="156"/>
      <c r="R63" s="157"/>
      <c r="S63" s="157"/>
      <c r="T63" s="157"/>
      <c r="U63" s="157"/>
      <c r="V63" s="157"/>
      <c r="W63" s="157"/>
      <c r="X63" s="157"/>
      <c r="Y63" s="157"/>
      <c r="Z63" s="146"/>
      <c r="AA63" s="146"/>
      <c r="AB63" s="146"/>
      <c r="AC63" s="146"/>
      <c r="AD63" s="146"/>
      <c r="AE63" s="146"/>
      <c r="AF63" s="146"/>
      <c r="AG63" s="146" t="s">
        <v>317</v>
      </c>
      <c r="AH63" s="146">
        <v>0</v>
      </c>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row>
    <row r="64" spans="1:60" outlineLevel="3">
      <c r="A64" s="153"/>
      <c r="B64" s="154"/>
      <c r="C64" s="196" t="s">
        <v>359</v>
      </c>
      <c r="D64" s="194"/>
      <c r="E64" s="195">
        <v>16.297499999999999</v>
      </c>
      <c r="F64" s="157"/>
      <c r="G64" s="157"/>
      <c r="H64" s="157"/>
      <c r="I64" s="157"/>
      <c r="J64" s="157"/>
      <c r="K64" s="157"/>
      <c r="L64" s="157"/>
      <c r="M64" s="157"/>
      <c r="N64" s="156"/>
      <c r="O64" s="156"/>
      <c r="P64" s="156"/>
      <c r="Q64" s="156"/>
      <c r="R64" s="157"/>
      <c r="S64" s="157"/>
      <c r="T64" s="157"/>
      <c r="U64" s="157"/>
      <c r="V64" s="157"/>
      <c r="W64" s="157"/>
      <c r="X64" s="157"/>
      <c r="Y64" s="157"/>
      <c r="Z64" s="146"/>
      <c r="AA64" s="146"/>
      <c r="AB64" s="146"/>
      <c r="AC64" s="146"/>
      <c r="AD64" s="146"/>
      <c r="AE64" s="146"/>
      <c r="AF64" s="146"/>
      <c r="AG64" s="146" t="s">
        <v>317</v>
      </c>
      <c r="AH64" s="146">
        <v>0</v>
      </c>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row>
    <row r="65" spans="1:60" outlineLevel="3">
      <c r="A65" s="153"/>
      <c r="B65" s="154"/>
      <c r="C65" s="196" t="s">
        <v>360</v>
      </c>
      <c r="D65" s="194"/>
      <c r="E65" s="195">
        <v>6.7160000000000002</v>
      </c>
      <c r="F65" s="157"/>
      <c r="G65" s="157"/>
      <c r="H65" s="157"/>
      <c r="I65" s="157"/>
      <c r="J65" s="157"/>
      <c r="K65" s="157"/>
      <c r="L65" s="157"/>
      <c r="M65" s="157"/>
      <c r="N65" s="156"/>
      <c r="O65" s="156"/>
      <c r="P65" s="156"/>
      <c r="Q65" s="156"/>
      <c r="R65" s="157"/>
      <c r="S65" s="157"/>
      <c r="T65" s="157"/>
      <c r="U65" s="157"/>
      <c r="V65" s="157"/>
      <c r="W65" s="157"/>
      <c r="X65" s="157"/>
      <c r="Y65" s="157"/>
      <c r="Z65" s="146"/>
      <c r="AA65" s="146"/>
      <c r="AB65" s="146"/>
      <c r="AC65" s="146"/>
      <c r="AD65" s="146"/>
      <c r="AE65" s="146"/>
      <c r="AF65" s="146"/>
      <c r="AG65" s="146" t="s">
        <v>317</v>
      </c>
      <c r="AH65" s="146">
        <v>0</v>
      </c>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row>
    <row r="66" spans="1:60" outlineLevel="3">
      <c r="A66" s="153"/>
      <c r="B66" s="154"/>
      <c r="C66" s="196" t="s">
        <v>361</v>
      </c>
      <c r="D66" s="194"/>
      <c r="E66" s="195">
        <v>13.662000000000001</v>
      </c>
      <c r="F66" s="157"/>
      <c r="G66" s="157"/>
      <c r="H66" s="157"/>
      <c r="I66" s="157"/>
      <c r="J66" s="157"/>
      <c r="K66" s="157"/>
      <c r="L66" s="157"/>
      <c r="M66" s="157"/>
      <c r="N66" s="156"/>
      <c r="O66" s="156"/>
      <c r="P66" s="156"/>
      <c r="Q66" s="156"/>
      <c r="R66" s="157"/>
      <c r="S66" s="157"/>
      <c r="T66" s="157"/>
      <c r="U66" s="157"/>
      <c r="V66" s="157"/>
      <c r="W66" s="157"/>
      <c r="X66" s="157"/>
      <c r="Y66" s="157"/>
      <c r="Z66" s="146"/>
      <c r="AA66" s="146"/>
      <c r="AB66" s="146"/>
      <c r="AC66" s="146"/>
      <c r="AD66" s="146"/>
      <c r="AE66" s="146"/>
      <c r="AF66" s="146"/>
      <c r="AG66" s="146" t="s">
        <v>317</v>
      </c>
      <c r="AH66" s="146">
        <v>0</v>
      </c>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row>
    <row r="67" spans="1:60" outlineLevel="3">
      <c r="A67" s="153"/>
      <c r="B67" s="154"/>
      <c r="C67" s="196" t="s">
        <v>362</v>
      </c>
      <c r="D67" s="194"/>
      <c r="E67" s="195">
        <v>12.698399999999999</v>
      </c>
      <c r="F67" s="157"/>
      <c r="G67" s="157"/>
      <c r="H67" s="157"/>
      <c r="I67" s="157"/>
      <c r="J67" s="157"/>
      <c r="K67" s="157"/>
      <c r="L67" s="157"/>
      <c r="M67" s="157"/>
      <c r="N67" s="156"/>
      <c r="O67" s="156"/>
      <c r="P67" s="156"/>
      <c r="Q67" s="156"/>
      <c r="R67" s="157"/>
      <c r="S67" s="157"/>
      <c r="T67" s="157"/>
      <c r="U67" s="157"/>
      <c r="V67" s="157"/>
      <c r="W67" s="157"/>
      <c r="X67" s="157"/>
      <c r="Y67" s="157"/>
      <c r="Z67" s="146"/>
      <c r="AA67" s="146"/>
      <c r="AB67" s="146"/>
      <c r="AC67" s="146"/>
      <c r="AD67" s="146"/>
      <c r="AE67" s="146"/>
      <c r="AF67" s="146"/>
      <c r="AG67" s="146" t="s">
        <v>317</v>
      </c>
      <c r="AH67" s="146">
        <v>0</v>
      </c>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row>
    <row r="68" spans="1:60" outlineLevel="3">
      <c r="A68" s="153"/>
      <c r="B68" s="154"/>
      <c r="C68" s="196" t="s">
        <v>363</v>
      </c>
      <c r="D68" s="194"/>
      <c r="E68" s="195">
        <v>2.12</v>
      </c>
      <c r="F68" s="157"/>
      <c r="G68" s="157"/>
      <c r="H68" s="157"/>
      <c r="I68" s="157"/>
      <c r="J68" s="157"/>
      <c r="K68" s="157"/>
      <c r="L68" s="157"/>
      <c r="M68" s="157"/>
      <c r="N68" s="156"/>
      <c r="O68" s="156"/>
      <c r="P68" s="156"/>
      <c r="Q68" s="156"/>
      <c r="R68" s="157"/>
      <c r="S68" s="157"/>
      <c r="T68" s="157"/>
      <c r="U68" s="157"/>
      <c r="V68" s="157"/>
      <c r="W68" s="157"/>
      <c r="X68" s="157"/>
      <c r="Y68" s="157"/>
      <c r="Z68" s="146"/>
      <c r="AA68" s="146"/>
      <c r="AB68" s="146"/>
      <c r="AC68" s="146"/>
      <c r="AD68" s="146"/>
      <c r="AE68" s="146"/>
      <c r="AF68" s="146"/>
      <c r="AG68" s="146" t="s">
        <v>317</v>
      </c>
      <c r="AH68" s="146">
        <v>0</v>
      </c>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row>
    <row r="69" spans="1:60" outlineLevel="3">
      <c r="A69" s="153"/>
      <c r="B69" s="154"/>
      <c r="C69" s="196" t="s">
        <v>364</v>
      </c>
      <c r="D69" s="194"/>
      <c r="E69" s="195">
        <v>5</v>
      </c>
      <c r="F69" s="157"/>
      <c r="G69" s="157"/>
      <c r="H69" s="157"/>
      <c r="I69" s="157"/>
      <c r="J69" s="157"/>
      <c r="K69" s="157"/>
      <c r="L69" s="157"/>
      <c r="M69" s="157"/>
      <c r="N69" s="156"/>
      <c r="O69" s="156"/>
      <c r="P69" s="156"/>
      <c r="Q69" s="156"/>
      <c r="R69" s="157"/>
      <c r="S69" s="157"/>
      <c r="T69" s="157"/>
      <c r="U69" s="157"/>
      <c r="V69" s="157"/>
      <c r="W69" s="157"/>
      <c r="X69" s="157"/>
      <c r="Y69" s="157"/>
      <c r="Z69" s="146"/>
      <c r="AA69" s="146"/>
      <c r="AB69" s="146"/>
      <c r="AC69" s="146"/>
      <c r="AD69" s="146"/>
      <c r="AE69" s="146"/>
      <c r="AF69" s="146"/>
      <c r="AG69" s="146" t="s">
        <v>317</v>
      </c>
      <c r="AH69" s="146">
        <v>0</v>
      </c>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row>
    <row r="70" spans="1:60" outlineLevel="1">
      <c r="A70" s="173">
        <v>16</v>
      </c>
      <c r="B70" s="174" t="s">
        <v>365</v>
      </c>
      <c r="C70" s="190" t="s">
        <v>366</v>
      </c>
      <c r="D70" s="175" t="s">
        <v>310</v>
      </c>
      <c r="E70" s="176">
        <v>88.024000000000001</v>
      </c>
      <c r="F70" s="177"/>
      <c r="G70" s="178">
        <f>ROUND(E70*F70,2)</f>
        <v>0</v>
      </c>
      <c r="H70" s="177"/>
      <c r="I70" s="178">
        <f>ROUND(E70*H70,2)</f>
        <v>0</v>
      </c>
      <c r="J70" s="177"/>
      <c r="K70" s="178">
        <f>ROUND(E70*J70,2)</f>
        <v>0</v>
      </c>
      <c r="L70" s="178">
        <v>21</v>
      </c>
      <c r="M70" s="178">
        <f>G70*(1+L70/100)</f>
        <v>0</v>
      </c>
      <c r="N70" s="176">
        <v>1.7</v>
      </c>
      <c r="O70" s="176">
        <f>ROUND(E70*N70,2)</f>
        <v>149.63999999999999</v>
      </c>
      <c r="P70" s="176">
        <v>0</v>
      </c>
      <c r="Q70" s="176">
        <f>ROUND(E70*P70,2)</f>
        <v>0</v>
      </c>
      <c r="R70" s="178" t="s">
        <v>311</v>
      </c>
      <c r="S70" s="178" t="s">
        <v>266</v>
      </c>
      <c r="T70" s="179" t="s">
        <v>266</v>
      </c>
      <c r="U70" s="157">
        <v>1.587</v>
      </c>
      <c r="V70" s="157">
        <f>ROUND(E70*U70,2)</f>
        <v>139.69</v>
      </c>
      <c r="W70" s="157"/>
      <c r="X70" s="157" t="s">
        <v>312</v>
      </c>
      <c r="Y70" s="157" t="s">
        <v>269</v>
      </c>
      <c r="Z70" s="146"/>
      <c r="AA70" s="146"/>
      <c r="AB70" s="146"/>
      <c r="AC70" s="146"/>
      <c r="AD70" s="146"/>
      <c r="AE70" s="146"/>
      <c r="AF70" s="146"/>
      <c r="AG70" s="146" t="s">
        <v>313</v>
      </c>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row>
    <row r="71" spans="1:60" ht="22.5" outlineLevel="2">
      <c r="A71" s="153"/>
      <c r="B71" s="154"/>
      <c r="C71" s="293" t="s">
        <v>367</v>
      </c>
      <c r="D71" s="294"/>
      <c r="E71" s="294"/>
      <c r="F71" s="294"/>
      <c r="G71" s="294"/>
      <c r="H71" s="157"/>
      <c r="I71" s="157"/>
      <c r="J71" s="157"/>
      <c r="K71" s="157"/>
      <c r="L71" s="157"/>
      <c r="M71" s="157"/>
      <c r="N71" s="156"/>
      <c r="O71" s="156"/>
      <c r="P71" s="156"/>
      <c r="Q71" s="156"/>
      <c r="R71" s="157"/>
      <c r="S71" s="157"/>
      <c r="T71" s="157"/>
      <c r="U71" s="157"/>
      <c r="V71" s="157"/>
      <c r="W71" s="157"/>
      <c r="X71" s="157"/>
      <c r="Y71" s="157"/>
      <c r="Z71" s="146"/>
      <c r="AA71" s="146"/>
      <c r="AB71" s="146"/>
      <c r="AC71" s="146"/>
      <c r="AD71" s="146"/>
      <c r="AE71" s="146"/>
      <c r="AF71" s="146"/>
      <c r="AG71" s="146" t="s">
        <v>315</v>
      </c>
      <c r="AH71" s="146"/>
      <c r="AI71" s="146"/>
      <c r="AJ71" s="146"/>
      <c r="AK71" s="146"/>
      <c r="AL71" s="146"/>
      <c r="AM71" s="146"/>
      <c r="AN71" s="146"/>
      <c r="AO71" s="146"/>
      <c r="AP71" s="146"/>
      <c r="AQ71" s="146"/>
      <c r="AR71" s="146"/>
      <c r="AS71" s="146"/>
      <c r="AT71" s="146"/>
      <c r="AU71" s="146"/>
      <c r="AV71" s="146"/>
      <c r="AW71" s="146"/>
      <c r="AX71" s="146"/>
      <c r="AY71" s="146"/>
      <c r="AZ71" s="146"/>
      <c r="BA71" s="187" t="str">
        <f>C71</f>
        <v>sypaninou z vhodných hornin tř. 1 - 4 nebo materiálem připraveným podél výkopu ve vzdálenosti do 3 m od jeho kraje, pro jakoukoliv hloubku výkopu a jakoukoliv míru zhutnění,</v>
      </c>
      <c r="BB71" s="146"/>
      <c r="BC71" s="146"/>
      <c r="BD71" s="146"/>
      <c r="BE71" s="146"/>
      <c r="BF71" s="146"/>
      <c r="BG71" s="146"/>
      <c r="BH71" s="146"/>
    </row>
    <row r="72" spans="1:60" outlineLevel="2">
      <c r="A72" s="153"/>
      <c r="B72" s="154"/>
      <c r="C72" s="196" t="s">
        <v>368</v>
      </c>
      <c r="D72" s="194"/>
      <c r="E72" s="195">
        <v>54.4</v>
      </c>
      <c r="F72" s="157"/>
      <c r="G72" s="157"/>
      <c r="H72" s="157"/>
      <c r="I72" s="157"/>
      <c r="J72" s="157"/>
      <c r="K72" s="157"/>
      <c r="L72" s="157"/>
      <c r="M72" s="157"/>
      <c r="N72" s="156"/>
      <c r="O72" s="156"/>
      <c r="P72" s="156"/>
      <c r="Q72" s="156"/>
      <c r="R72" s="157"/>
      <c r="S72" s="157"/>
      <c r="T72" s="157"/>
      <c r="U72" s="157"/>
      <c r="V72" s="157"/>
      <c r="W72" s="157"/>
      <c r="X72" s="157"/>
      <c r="Y72" s="157"/>
      <c r="Z72" s="146"/>
      <c r="AA72" s="146"/>
      <c r="AB72" s="146"/>
      <c r="AC72" s="146"/>
      <c r="AD72" s="146"/>
      <c r="AE72" s="146"/>
      <c r="AF72" s="146"/>
      <c r="AG72" s="146" t="s">
        <v>317</v>
      </c>
      <c r="AH72" s="146">
        <v>0</v>
      </c>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row>
    <row r="73" spans="1:60" outlineLevel="3">
      <c r="A73" s="153"/>
      <c r="B73" s="154"/>
      <c r="C73" s="196" t="s">
        <v>369</v>
      </c>
      <c r="D73" s="194"/>
      <c r="E73" s="195">
        <v>15.084</v>
      </c>
      <c r="F73" s="157"/>
      <c r="G73" s="157"/>
      <c r="H73" s="157"/>
      <c r="I73" s="157"/>
      <c r="J73" s="157"/>
      <c r="K73" s="157"/>
      <c r="L73" s="157"/>
      <c r="M73" s="157"/>
      <c r="N73" s="156"/>
      <c r="O73" s="156"/>
      <c r="P73" s="156"/>
      <c r="Q73" s="156"/>
      <c r="R73" s="157"/>
      <c r="S73" s="157"/>
      <c r="T73" s="157"/>
      <c r="U73" s="157"/>
      <c r="V73" s="157"/>
      <c r="W73" s="157"/>
      <c r="X73" s="157"/>
      <c r="Y73" s="157"/>
      <c r="Z73" s="146"/>
      <c r="AA73" s="146"/>
      <c r="AB73" s="146"/>
      <c r="AC73" s="146"/>
      <c r="AD73" s="146"/>
      <c r="AE73" s="146"/>
      <c r="AF73" s="146"/>
      <c r="AG73" s="146" t="s">
        <v>317</v>
      </c>
      <c r="AH73" s="146">
        <v>0</v>
      </c>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row>
    <row r="74" spans="1:60" outlineLevel="3">
      <c r="A74" s="153"/>
      <c r="B74" s="154"/>
      <c r="C74" s="196" t="s">
        <v>370</v>
      </c>
      <c r="D74" s="194"/>
      <c r="E74" s="195">
        <v>18.54</v>
      </c>
      <c r="F74" s="157"/>
      <c r="G74" s="157"/>
      <c r="H74" s="157"/>
      <c r="I74" s="157"/>
      <c r="J74" s="157"/>
      <c r="K74" s="157"/>
      <c r="L74" s="157"/>
      <c r="M74" s="157"/>
      <c r="N74" s="156"/>
      <c r="O74" s="156"/>
      <c r="P74" s="156"/>
      <c r="Q74" s="156"/>
      <c r="R74" s="157"/>
      <c r="S74" s="157"/>
      <c r="T74" s="157"/>
      <c r="U74" s="157"/>
      <c r="V74" s="157"/>
      <c r="W74" s="157"/>
      <c r="X74" s="157"/>
      <c r="Y74" s="157"/>
      <c r="Z74" s="146"/>
      <c r="AA74" s="146"/>
      <c r="AB74" s="146"/>
      <c r="AC74" s="146"/>
      <c r="AD74" s="146"/>
      <c r="AE74" s="146"/>
      <c r="AF74" s="146"/>
      <c r="AG74" s="146" t="s">
        <v>317</v>
      </c>
      <c r="AH74" s="146">
        <v>0</v>
      </c>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row>
    <row r="75" spans="1:60" outlineLevel="1">
      <c r="A75" s="173">
        <v>17</v>
      </c>
      <c r="B75" s="174" t="s">
        <v>371</v>
      </c>
      <c r="C75" s="190" t="s">
        <v>372</v>
      </c>
      <c r="D75" s="175" t="s">
        <v>310</v>
      </c>
      <c r="E75" s="176">
        <v>88.024000000000001</v>
      </c>
      <c r="F75" s="177"/>
      <c r="G75" s="178">
        <f>ROUND(E75*F75,2)</f>
        <v>0</v>
      </c>
      <c r="H75" s="177"/>
      <c r="I75" s="178">
        <f>ROUND(E75*H75,2)</f>
        <v>0</v>
      </c>
      <c r="J75" s="177"/>
      <c r="K75" s="178">
        <f>ROUND(E75*J75,2)</f>
        <v>0</v>
      </c>
      <c r="L75" s="178">
        <v>21</v>
      </c>
      <c r="M75" s="178">
        <f>G75*(1+L75/100)</f>
        <v>0</v>
      </c>
      <c r="N75" s="176">
        <v>0</v>
      </c>
      <c r="O75" s="176">
        <f>ROUND(E75*N75,2)</f>
        <v>0</v>
      </c>
      <c r="P75" s="176">
        <v>0</v>
      </c>
      <c r="Q75" s="176">
        <f>ROUND(E75*P75,2)</f>
        <v>0</v>
      </c>
      <c r="R75" s="178" t="s">
        <v>311</v>
      </c>
      <c r="S75" s="178" t="s">
        <v>266</v>
      </c>
      <c r="T75" s="179" t="s">
        <v>266</v>
      </c>
      <c r="U75" s="157">
        <v>0.94</v>
      </c>
      <c r="V75" s="157">
        <f>ROUND(E75*U75,2)</f>
        <v>82.74</v>
      </c>
      <c r="W75" s="157"/>
      <c r="X75" s="157" t="s">
        <v>312</v>
      </c>
      <c r="Y75" s="157" t="s">
        <v>269</v>
      </c>
      <c r="Z75" s="146"/>
      <c r="AA75" s="146"/>
      <c r="AB75" s="146"/>
      <c r="AC75" s="146"/>
      <c r="AD75" s="146"/>
      <c r="AE75" s="146"/>
      <c r="AF75" s="146"/>
      <c r="AG75" s="146" t="s">
        <v>313</v>
      </c>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row>
    <row r="76" spans="1:60" ht="22.5" outlineLevel="2">
      <c r="A76" s="153"/>
      <c r="B76" s="154"/>
      <c r="C76" s="293" t="s">
        <v>367</v>
      </c>
      <c r="D76" s="294"/>
      <c r="E76" s="294"/>
      <c r="F76" s="294"/>
      <c r="G76" s="294"/>
      <c r="H76" s="157"/>
      <c r="I76" s="157"/>
      <c r="J76" s="157"/>
      <c r="K76" s="157"/>
      <c r="L76" s="157"/>
      <c r="M76" s="157"/>
      <c r="N76" s="156"/>
      <c r="O76" s="156"/>
      <c r="P76" s="156"/>
      <c r="Q76" s="156"/>
      <c r="R76" s="157"/>
      <c r="S76" s="157"/>
      <c r="T76" s="157"/>
      <c r="U76" s="157"/>
      <c r="V76" s="157"/>
      <c r="W76" s="157"/>
      <c r="X76" s="157"/>
      <c r="Y76" s="157"/>
      <c r="Z76" s="146"/>
      <c r="AA76" s="146"/>
      <c r="AB76" s="146"/>
      <c r="AC76" s="146"/>
      <c r="AD76" s="146"/>
      <c r="AE76" s="146"/>
      <c r="AF76" s="146"/>
      <c r="AG76" s="146" t="s">
        <v>315</v>
      </c>
      <c r="AH76" s="146"/>
      <c r="AI76" s="146"/>
      <c r="AJ76" s="146"/>
      <c r="AK76" s="146"/>
      <c r="AL76" s="146"/>
      <c r="AM76" s="146"/>
      <c r="AN76" s="146"/>
      <c r="AO76" s="146"/>
      <c r="AP76" s="146"/>
      <c r="AQ76" s="146"/>
      <c r="AR76" s="146"/>
      <c r="AS76" s="146"/>
      <c r="AT76" s="146"/>
      <c r="AU76" s="146"/>
      <c r="AV76" s="146"/>
      <c r="AW76" s="146"/>
      <c r="AX76" s="146"/>
      <c r="AY76" s="146"/>
      <c r="AZ76" s="146"/>
      <c r="BA76" s="187" t="str">
        <f>C76</f>
        <v>sypaninou z vhodných hornin tř. 1 - 4 nebo materiálem připraveným podél výkopu ve vzdálenosti do 3 m od jeho kraje, pro jakoukoliv hloubku výkopu a jakoukoliv míru zhutnění,</v>
      </c>
      <c r="BB76" s="146"/>
      <c r="BC76" s="146"/>
      <c r="BD76" s="146"/>
      <c r="BE76" s="146"/>
      <c r="BF76" s="146"/>
      <c r="BG76" s="146"/>
      <c r="BH76" s="146"/>
    </row>
    <row r="77" spans="1:60" outlineLevel="1">
      <c r="A77" s="173">
        <v>18</v>
      </c>
      <c r="B77" s="174" t="s">
        <v>373</v>
      </c>
      <c r="C77" s="190" t="s">
        <v>374</v>
      </c>
      <c r="D77" s="175" t="s">
        <v>375</v>
      </c>
      <c r="E77" s="176">
        <v>333.14325000000002</v>
      </c>
      <c r="F77" s="177"/>
      <c r="G77" s="178">
        <f>ROUND(E77*F77,2)</f>
        <v>0</v>
      </c>
      <c r="H77" s="177"/>
      <c r="I77" s="178">
        <f>ROUND(E77*H77,2)</f>
        <v>0</v>
      </c>
      <c r="J77" s="177"/>
      <c r="K77" s="178">
        <f>ROUND(E77*J77,2)</f>
        <v>0</v>
      </c>
      <c r="L77" s="178">
        <v>21</v>
      </c>
      <c r="M77" s="178">
        <f>G77*(1+L77/100)</f>
        <v>0</v>
      </c>
      <c r="N77" s="176">
        <v>0</v>
      </c>
      <c r="O77" s="176">
        <f>ROUND(E77*N77,2)</f>
        <v>0</v>
      </c>
      <c r="P77" s="176">
        <v>0</v>
      </c>
      <c r="Q77" s="176">
        <f>ROUND(E77*P77,2)</f>
        <v>0</v>
      </c>
      <c r="R77" s="178" t="s">
        <v>311</v>
      </c>
      <c r="S77" s="178" t="s">
        <v>266</v>
      </c>
      <c r="T77" s="179" t="s">
        <v>266</v>
      </c>
      <c r="U77" s="157">
        <v>0</v>
      </c>
      <c r="V77" s="157">
        <f>ROUND(E77*U77,2)</f>
        <v>0</v>
      </c>
      <c r="W77" s="157"/>
      <c r="X77" s="157" t="s">
        <v>312</v>
      </c>
      <c r="Y77" s="157" t="s">
        <v>269</v>
      </c>
      <c r="Z77" s="146"/>
      <c r="AA77" s="146"/>
      <c r="AB77" s="146"/>
      <c r="AC77" s="146"/>
      <c r="AD77" s="146"/>
      <c r="AE77" s="146"/>
      <c r="AF77" s="146"/>
      <c r="AG77" s="146" t="s">
        <v>313</v>
      </c>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row>
    <row r="78" spans="1:60" outlineLevel="2">
      <c r="A78" s="153"/>
      <c r="B78" s="154"/>
      <c r="C78" s="196" t="s">
        <v>376</v>
      </c>
      <c r="D78" s="194"/>
      <c r="E78" s="195">
        <v>333.14325000000002</v>
      </c>
      <c r="F78" s="157"/>
      <c r="G78" s="157"/>
      <c r="H78" s="157"/>
      <c r="I78" s="157"/>
      <c r="J78" s="157"/>
      <c r="K78" s="157"/>
      <c r="L78" s="157"/>
      <c r="M78" s="157"/>
      <c r="N78" s="156"/>
      <c r="O78" s="156"/>
      <c r="P78" s="156"/>
      <c r="Q78" s="156"/>
      <c r="R78" s="157"/>
      <c r="S78" s="157"/>
      <c r="T78" s="157"/>
      <c r="U78" s="157"/>
      <c r="V78" s="157"/>
      <c r="W78" s="157"/>
      <c r="X78" s="157"/>
      <c r="Y78" s="157"/>
      <c r="Z78" s="146"/>
      <c r="AA78" s="146"/>
      <c r="AB78" s="146"/>
      <c r="AC78" s="146"/>
      <c r="AD78" s="146"/>
      <c r="AE78" s="146"/>
      <c r="AF78" s="146"/>
      <c r="AG78" s="146" t="s">
        <v>317</v>
      </c>
      <c r="AH78" s="146">
        <v>0</v>
      </c>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row>
    <row r="79" spans="1:60" outlineLevel="1">
      <c r="A79" s="173">
        <v>19</v>
      </c>
      <c r="B79" s="174" t="s">
        <v>377</v>
      </c>
      <c r="C79" s="190" t="s">
        <v>378</v>
      </c>
      <c r="D79" s="175" t="s">
        <v>375</v>
      </c>
      <c r="E79" s="176">
        <v>273.28791999999999</v>
      </c>
      <c r="F79" s="177"/>
      <c r="G79" s="178">
        <f>ROUND(E79*F79,2)</f>
        <v>0</v>
      </c>
      <c r="H79" s="177"/>
      <c r="I79" s="178">
        <f>ROUND(E79*H79,2)</f>
        <v>0</v>
      </c>
      <c r="J79" s="177"/>
      <c r="K79" s="178">
        <f>ROUND(E79*J79,2)</f>
        <v>0</v>
      </c>
      <c r="L79" s="178">
        <v>21</v>
      </c>
      <c r="M79" s="178">
        <f>G79*(1+L79/100)</f>
        <v>0</v>
      </c>
      <c r="N79" s="176">
        <v>1</v>
      </c>
      <c r="O79" s="176">
        <f>ROUND(E79*N79,2)</f>
        <v>273.29000000000002</v>
      </c>
      <c r="P79" s="176">
        <v>0</v>
      </c>
      <c r="Q79" s="176">
        <f>ROUND(E79*P79,2)</f>
        <v>0</v>
      </c>
      <c r="R79" s="178" t="s">
        <v>379</v>
      </c>
      <c r="S79" s="178" t="s">
        <v>266</v>
      </c>
      <c r="T79" s="179" t="s">
        <v>266</v>
      </c>
      <c r="U79" s="157">
        <v>0</v>
      </c>
      <c r="V79" s="157">
        <f>ROUND(E79*U79,2)</f>
        <v>0</v>
      </c>
      <c r="W79" s="157"/>
      <c r="X79" s="157" t="s">
        <v>380</v>
      </c>
      <c r="Y79" s="157" t="s">
        <v>269</v>
      </c>
      <c r="Z79" s="146"/>
      <c r="AA79" s="146"/>
      <c r="AB79" s="146"/>
      <c r="AC79" s="146"/>
      <c r="AD79" s="146"/>
      <c r="AE79" s="146"/>
      <c r="AF79" s="146"/>
      <c r="AG79" s="146" t="s">
        <v>381</v>
      </c>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row>
    <row r="80" spans="1:60" outlineLevel="2">
      <c r="A80" s="153"/>
      <c r="B80" s="154"/>
      <c r="C80" s="196" t="s">
        <v>382</v>
      </c>
      <c r="D80" s="194"/>
      <c r="E80" s="195"/>
      <c r="F80" s="157"/>
      <c r="G80" s="157"/>
      <c r="H80" s="157"/>
      <c r="I80" s="157"/>
      <c r="J80" s="157"/>
      <c r="K80" s="157"/>
      <c r="L80" s="157"/>
      <c r="M80" s="157"/>
      <c r="N80" s="156"/>
      <c r="O80" s="156"/>
      <c r="P80" s="156"/>
      <c r="Q80" s="156"/>
      <c r="R80" s="157"/>
      <c r="S80" s="157"/>
      <c r="T80" s="157"/>
      <c r="U80" s="157"/>
      <c r="V80" s="157"/>
      <c r="W80" s="157"/>
      <c r="X80" s="157"/>
      <c r="Y80" s="157"/>
      <c r="Z80" s="146"/>
      <c r="AA80" s="146"/>
      <c r="AB80" s="146"/>
      <c r="AC80" s="146"/>
      <c r="AD80" s="146"/>
      <c r="AE80" s="146"/>
      <c r="AF80" s="146"/>
      <c r="AG80" s="146" t="s">
        <v>317</v>
      </c>
      <c r="AH80" s="146">
        <v>0</v>
      </c>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row>
    <row r="81" spans="1:60" outlineLevel="3">
      <c r="A81" s="153"/>
      <c r="B81" s="154"/>
      <c r="C81" s="196" t="s">
        <v>383</v>
      </c>
      <c r="D81" s="194"/>
      <c r="E81" s="195"/>
      <c r="F81" s="157"/>
      <c r="G81" s="157"/>
      <c r="H81" s="157"/>
      <c r="I81" s="157"/>
      <c r="J81" s="157"/>
      <c r="K81" s="157"/>
      <c r="L81" s="157"/>
      <c r="M81" s="157"/>
      <c r="N81" s="156"/>
      <c r="O81" s="156"/>
      <c r="P81" s="156"/>
      <c r="Q81" s="156"/>
      <c r="R81" s="157"/>
      <c r="S81" s="157"/>
      <c r="T81" s="157"/>
      <c r="U81" s="157"/>
      <c r="V81" s="157"/>
      <c r="W81" s="157"/>
      <c r="X81" s="157"/>
      <c r="Y81" s="157"/>
      <c r="Z81" s="146"/>
      <c r="AA81" s="146"/>
      <c r="AB81" s="146"/>
      <c r="AC81" s="146"/>
      <c r="AD81" s="146"/>
      <c r="AE81" s="146"/>
      <c r="AF81" s="146"/>
      <c r="AG81" s="146" t="s">
        <v>317</v>
      </c>
      <c r="AH81" s="146">
        <v>0</v>
      </c>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row>
    <row r="82" spans="1:60" outlineLevel="3">
      <c r="A82" s="153"/>
      <c r="B82" s="154"/>
      <c r="C82" s="196" t="s">
        <v>384</v>
      </c>
      <c r="D82" s="194"/>
      <c r="E82" s="195">
        <v>273.28791999999999</v>
      </c>
      <c r="F82" s="157"/>
      <c r="G82" s="157"/>
      <c r="H82" s="157"/>
      <c r="I82" s="157"/>
      <c r="J82" s="157"/>
      <c r="K82" s="157"/>
      <c r="L82" s="157"/>
      <c r="M82" s="157"/>
      <c r="N82" s="156"/>
      <c r="O82" s="156"/>
      <c r="P82" s="156"/>
      <c r="Q82" s="156"/>
      <c r="R82" s="157"/>
      <c r="S82" s="157"/>
      <c r="T82" s="157"/>
      <c r="U82" s="157"/>
      <c r="V82" s="157"/>
      <c r="W82" s="157"/>
      <c r="X82" s="157"/>
      <c r="Y82" s="157"/>
      <c r="Z82" s="146"/>
      <c r="AA82" s="146"/>
      <c r="AB82" s="146"/>
      <c r="AC82" s="146"/>
      <c r="AD82" s="146"/>
      <c r="AE82" s="146"/>
      <c r="AF82" s="146"/>
      <c r="AG82" s="146" t="s">
        <v>317</v>
      </c>
      <c r="AH82" s="146">
        <v>0</v>
      </c>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row>
    <row r="83" spans="1:60" outlineLevel="1">
      <c r="A83" s="173">
        <v>20</v>
      </c>
      <c r="B83" s="174" t="s">
        <v>385</v>
      </c>
      <c r="C83" s="190" t="s">
        <v>386</v>
      </c>
      <c r="D83" s="175" t="s">
        <v>375</v>
      </c>
      <c r="E83" s="176">
        <v>41.95</v>
      </c>
      <c r="F83" s="177"/>
      <c r="G83" s="178">
        <f>ROUND(E83*F83,2)</f>
        <v>0</v>
      </c>
      <c r="H83" s="177"/>
      <c r="I83" s="178">
        <f>ROUND(E83*H83,2)</f>
        <v>0</v>
      </c>
      <c r="J83" s="177"/>
      <c r="K83" s="178">
        <f>ROUND(E83*J83,2)</f>
        <v>0</v>
      </c>
      <c r="L83" s="178">
        <v>21</v>
      </c>
      <c r="M83" s="178">
        <f>G83*(1+L83/100)</f>
        <v>0</v>
      </c>
      <c r="N83" s="176">
        <v>1</v>
      </c>
      <c r="O83" s="176">
        <f>ROUND(E83*N83,2)</f>
        <v>41.95</v>
      </c>
      <c r="P83" s="176">
        <v>0</v>
      </c>
      <c r="Q83" s="176">
        <f>ROUND(E83*P83,2)</f>
        <v>0</v>
      </c>
      <c r="R83" s="178" t="s">
        <v>379</v>
      </c>
      <c r="S83" s="178" t="s">
        <v>266</v>
      </c>
      <c r="T83" s="179" t="s">
        <v>266</v>
      </c>
      <c r="U83" s="157">
        <v>0</v>
      </c>
      <c r="V83" s="157">
        <f>ROUND(E83*U83,2)</f>
        <v>0</v>
      </c>
      <c r="W83" s="157"/>
      <c r="X83" s="157" t="s">
        <v>380</v>
      </c>
      <c r="Y83" s="157" t="s">
        <v>269</v>
      </c>
      <c r="Z83" s="146"/>
      <c r="AA83" s="146"/>
      <c r="AB83" s="146"/>
      <c r="AC83" s="146"/>
      <c r="AD83" s="146"/>
      <c r="AE83" s="146"/>
      <c r="AF83" s="146"/>
      <c r="AG83" s="146" t="s">
        <v>381</v>
      </c>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row>
    <row r="84" spans="1:60" outlineLevel="2">
      <c r="A84" s="153"/>
      <c r="B84" s="154"/>
      <c r="C84" s="196" t="s">
        <v>387</v>
      </c>
      <c r="D84" s="194"/>
      <c r="E84" s="195">
        <v>41.95</v>
      </c>
      <c r="F84" s="157"/>
      <c r="G84" s="157"/>
      <c r="H84" s="157"/>
      <c r="I84" s="157"/>
      <c r="J84" s="157"/>
      <c r="K84" s="157"/>
      <c r="L84" s="157"/>
      <c r="M84" s="157"/>
      <c r="N84" s="156"/>
      <c r="O84" s="156"/>
      <c r="P84" s="156"/>
      <c r="Q84" s="156"/>
      <c r="R84" s="157"/>
      <c r="S84" s="157"/>
      <c r="T84" s="157"/>
      <c r="U84" s="157"/>
      <c r="V84" s="157"/>
      <c r="W84" s="157"/>
      <c r="X84" s="157"/>
      <c r="Y84" s="157"/>
      <c r="Z84" s="146"/>
      <c r="AA84" s="146"/>
      <c r="AB84" s="146"/>
      <c r="AC84" s="146"/>
      <c r="AD84" s="146"/>
      <c r="AE84" s="146"/>
      <c r="AF84" s="146"/>
      <c r="AG84" s="146" t="s">
        <v>317</v>
      </c>
      <c r="AH84" s="146">
        <v>0</v>
      </c>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row>
    <row r="85" spans="1:60" outlineLevel="1">
      <c r="A85" s="173">
        <v>21</v>
      </c>
      <c r="B85" s="174" t="s">
        <v>385</v>
      </c>
      <c r="C85" s="190" t="s">
        <v>386</v>
      </c>
      <c r="D85" s="175" t="s">
        <v>375</v>
      </c>
      <c r="E85" s="176">
        <v>137.61179999999999</v>
      </c>
      <c r="F85" s="177"/>
      <c r="G85" s="178">
        <f>ROUND(E85*F85,2)</f>
        <v>0</v>
      </c>
      <c r="H85" s="177"/>
      <c r="I85" s="178">
        <f>ROUND(E85*H85,2)</f>
        <v>0</v>
      </c>
      <c r="J85" s="177"/>
      <c r="K85" s="178">
        <f>ROUND(E85*J85,2)</f>
        <v>0</v>
      </c>
      <c r="L85" s="178">
        <v>21</v>
      </c>
      <c r="M85" s="178">
        <f>G85*(1+L85/100)</f>
        <v>0</v>
      </c>
      <c r="N85" s="176">
        <v>1</v>
      </c>
      <c r="O85" s="176">
        <f>ROUND(E85*N85,2)</f>
        <v>137.61000000000001</v>
      </c>
      <c r="P85" s="176">
        <v>0</v>
      </c>
      <c r="Q85" s="176">
        <f>ROUND(E85*P85,2)</f>
        <v>0</v>
      </c>
      <c r="R85" s="178" t="s">
        <v>379</v>
      </c>
      <c r="S85" s="178" t="s">
        <v>266</v>
      </c>
      <c r="T85" s="179" t="s">
        <v>266</v>
      </c>
      <c r="U85" s="157">
        <v>0</v>
      </c>
      <c r="V85" s="157">
        <f>ROUND(E85*U85,2)</f>
        <v>0</v>
      </c>
      <c r="W85" s="157"/>
      <c r="X85" s="157" t="s">
        <v>380</v>
      </c>
      <c r="Y85" s="157" t="s">
        <v>269</v>
      </c>
      <c r="Z85" s="146"/>
      <c r="AA85" s="146"/>
      <c r="AB85" s="146"/>
      <c r="AC85" s="146"/>
      <c r="AD85" s="146"/>
      <c r="AE85" s="146"/>
      <c r="AF85" s="146"/>
      <c r="AG85" s="146" t="s">
        <v>381</v>
      </c>
      <c r="AH85" s="146"/>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row>
    <row r="86" spans="1:60" outlineLevel="2">
      <c r="A86" s="153"/>
      <c r="B86" s="154"/>
      <c r="C86" s="196" t="s">
        <v>388</v>
      </c>
      <c r="D86" s="194"/>
      <c r="E86" s="195">
        <v>137.61179999999999</v>
      </c>
      <c r="F86" s="157"/>
      <c r="G86" s="157"/>
      <c r="H86" s="157"/>
      <c r="I86" s="157"/>
      <c r="J86" s="157"/>
      <c r="K86" s="157"/>
      <c r="L86" s="157"/>
      <c r="M86" s="157"/>
      <c r="N86" s="156"/>
      <c r="O86" s="156"/>
      <c r="P86" s="156"/>
      <c r="Q86" s="156"/>
      <c r="R86" s="157"/>
      <c r="S86" s="157"/>
      <c r="T86" s="157"/>
      <c r="U86" s="157"/>
      <c r="V86" s="157"/>
      <c r="W86" s="157"/>
      <c r="X86" s="157"/>
      <c r="Y86" s="157"/>
      <c r="Z86" s="146"/>
      <c r="AA86" s="146"/>
      <c r="AB86" s="146"/>
      <c r="AC86" s="146"/>
      <c r="AD86" s="146"/>
      <c r="AE86" s="146"/>
      <c r="AF86" s="146"/>
      <c r="AG86" s="146" t="s">
        <v>317</v>
      </c>
      <c r="AH86" s="146">
        <v>0</v>
      </c>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row>
    <row r="87" spans="1:60" outlineLevel="1">
      <c r="A87" s="173">
        <v>22</v>
      </c>
      <c r="B87" s="174" t="s">
        <v>385</v>
      </c>
      <c r="C87" s="190" t="s">
        <v>386</v>
      </c>
      <c r="D87" s="175" t="s">
        <v>375</v>
      </c>
      <c r="E87" s="176">
        <v>132.036</v>
      </c>
      <c r="F87" s="177"/>
      <c r="G87" s="178">
        <f>ROUND(E87*F87,2)</f>
        <v>0</v>
      </c>
      <c r="H87" s="177"/>
      <c r="I87" s="178">
        <f>ROUND(E87*H87,2)</f>
        <v>0</v>
      </c>
      <c r="J87" s="177"/>
      <c r="K87" s="178">
        <f>ROUND(E87*J87,2)</f>
        <v>0</v>
      </c>
      <c r="L87" s="178">
        <v>21</v>
      </c>
      <c r="M87" s="178">
        <f>G87*(1+L87/100)</f>
        <v>0</v>
      </c>
      <c r="N87" s="176">
        <v>1</v>
      </c>
      <c r="O87" s="176">
        <f>ROUND(E87*N87,2)</f>
        <v>132.04</v>
      </c>
      <c r="P87" s="176">
        <v>0</v>
      </c>
      <c r="Q87" s="176">
        <f>ROUND(E87*P87,2)</f>
        <v>0</v>
      </c>
      <c r="R87" s="178" t="s">
        <v>379</v>
      </c>
      <c r="S87" s="178" t="s">
        <v>266</v>
      </c>
      <c r="T87" s="179" t="s">
        <v>266</v>
      </c>
      <c r="U87" s="157">
        <v>0</v>
      </c>
      <c r="V87" s="157">
        <f>ROUND(E87*U87,2)</f>
        <v>0</v>
      </c>
      <c r="W87" s="157"/>
      <c r="X87" s="157" t="s">
        <v>380</v>
      </c>
      <c r="Y87" s="157" t="s">
        <v>269</v>
      </c>
      <c r="Z87" s="146"/>
      <c r="AA87" s="146"/>
      <c r="AB87" s="146"/>
      <c r="AC87" s="146"/>
      <c r="AD87" s="146"/>
      <c r="AE87" s="146"/>
      <c r="AF87" s="146"/>
      <c r="AG87" s="146" t="s">
        <v>381</v>
      </c>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row>
    <row r="88" spans="1:60" outlineLevel="2">
      <c r="A88" s="153"/>
      <c r="B88" s="154"/>
      <c r="C88" s="196" t="s">
        <v>389</v>
      </c>
      <c r="D88" s="194"/>
      <c r="E88" s="195">
        <v>132.036</v>
      </c>
      <c r="F88" s="157"/>
      <c r="G88" s="157"/>
      <c r="H88" s="157"/>
      <c r="I88" s="157"/>
      <c r="J88" s="157"/>
      <c r="K88" s="157"/>
      <c r="L88" s="157"/>
      <c r="M88" s="157"/>
      <c r="N88" s="156"/>
      <c r="O88" s="156"/>
      <c r="P88" s="156"/>
      <c r="Q88" s="156"/>
      <c r="R88" s="157"/>
      <c r="S88" s="157"/>
      <c r="T88" s="157"/>
      <c r="U88" s="157"/>
      <c r="V88" s="157"/>
      <c r="W88" s="157"/>
      <c r="X88" s="157"/>
      <c r="Y88" s="157"/>
      <c r="Z88" s="146"/>
      <c r="AA88" s="146"/>
      <c r="AB88" s="146"/>
      <c r="AC88" s="146"/>
      <c r="AD88" s="146"/>
      <c r="AE88" s="146"/>
      <c r="AF88" s="146"/>
      <c r="AG88" s="146" t="s">
        <v>317</v>
      </c>
      <c r="AH88" s="146">
        <v>0</v>
      </c>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row>
    <row r="89" spans="1:60">
      <c r="A89" s="163" t="s">
        <v>261</v>
      </c>
      <c r="B89" s="164" t="s">
        <v>140</v>
      </c>
      <c r="C89" s="188" t="s">
        <v>142</v>
      </c>
      <c r="D89" s="165"/>
      <c r="E89" s="166"/>
      <c r="F89" s="167"/>
      <c r="G89" s="167">
        <f>SUMIF(AG90:AG169,"&lt;&gt;NOR",G90:G169)</f>
        <v>0</v>
      </c>
      <c r="H89" s="167"/>
      <c r="I89" s="167">
        <f>SUM(I90:I169)</f>
        <v>0</v>
      </c>
      <c r="J89" s="167"/>
      <c r="K89" s="167">
        <f>SUM(K90:K169)</f>
        <v>0</v>
      </c>
      <c r="L89" s="167"/>
      <c r="M89" s="167">
        <f>SUM(M90:M169)</f>
        <v>0</v>
      </c>
      <c r="N89" s="166"/>
      <c r="O89" s="166">
        <f>SUM(O90:O169)</f>
        <v>268.40000000000003</v>
      </c>
      <c r="P89" s="166"/>
      <c r="Q89" s="166">
        <f>SUM(Q90:Q169)</f>
        <v>0</v>
      </c>
      <c r="R89" s="167"/>
      <c r="S89" s="167"/>
      <c r="T89" s="168"/>
      <c r="U89" s="162"/>
      <c r="V89" s="162">
        <f>SUM(V90:V169)</f>
        <v>368.15999999999997</v>
      </c>
      <c r="W89" s="162"/>
      <c r="X89" s="162"/>
      <c r="Y89" s="162"/>
      <c r="AG89" t="s">
        <v>262</v>
      </c>
    </row>
    <row r="90" spans="1:60" ht="22.5" outlineLevel="1">
      <c r="A90" s="173">
        <v>23</v>
      </c>
      <c r="B90" s="174" t="s">
        <v>390</v>
      </c>
      <c r="C90" s="190" t="s">
        <v>391</v>
      </c>
      <c r="D90" s="175" t="s">
        <v>392</v>
      </c>
      <c r="E90" s="176">
        <v>150</v>
      </c>
      <c r="F90" s="177"/>
      <c r="G90" s="178">
        <f>ROUND(E90*F90,2)</f>
        <v>0</v>
      </c>
      <c r="H90" s="177"/>
      <c r="I90" s="178">
        <f>ROUND(E90*H90,2)</f>
        <v>0</v>
      </c>
      <c r="J90" s="177"/>
      <c r="K90" s="178">
        <f>ROUND(E90*J90,2)</f>
        <v>0</v>
      </c>
      <c r="L90" s="178">
        <v>21</v>
      </c>
      <c r="M90" s="178">
        <f>G90*(1+L90/100)</f>
        <v>0</v>
      </c>
      <c r="N90" s="176">
        <v>0</v>
      </c>
      <c r="O90" s="176">
        <f>ROUND(E90*N90,2)</f>
        <v>0</v>
      </c>
      <c r="P90" s="176">
        <v>0</v>
      </c>
      <c r="Q90" s="176">
        <f>ROUND(E90*P90,2)</f>
        <v>0</v>
      </c>
      <c r="R90" s="178" t="s">
        <v>393</v>
      </c>
      <c r="S90" s="178" t="s">
        <v>266</v>
      </c>
      <c r="T90" s="179" t="s">
        <v>266</v>
      </c>
      <c r="U90" s="157">
        <v>5.1999999999999998E-2</v>
      </c>
      <c r="V90" s="157">
        <f>ROUND(E90*U90,2)</f>
        <v>7.8</v>
      </c>
      <c r="W90" s="157"/>
      <c r="X90" s="157" t="s">
        <v>312</v>
      </c>
      <c r="Y90" s="157" t="s">
        <v>269</v>
      </c>
      <c r="Z90" s="146"/>
      <c r="AA90" s="146"/>
      <c r="AB90" s="146"/>
      <c r="AC90" s="146"/>
      <c r="AD90" s="146"/>
      <c r="AE90" s="146"/>
      <c r="AF90" s="146"/>
      <c r="AG90" s="146" t="s">
        <v>313</v>
      </c>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60" outlineLevel="2">
      <c r="A91" s="153"/>
      <c r="B91" s="154"/>
      <c r="C91" s="196" t="s">
        <v>394</v>
      </c>
      <c r="D91" s="194"/>
      <c r="E91" s="195">
        <v>150</v>
      </c>
      <c r="F91" s="157"/>
      <c r="G91" s="157"/>
      <c r="H91" s="157"/>
      <c r="I91" s="157"/>
      <c r="J91" s="157"/>
      <c r="K91" s="157"/>
      <c r="L91" s="157"/>
      <c r="M91" s="157"/>
      <c r="N91" s="156"/>
      <c r="O91" s="156"/>
      <c r="P91" s="156"/>
      <c r="Q91" s="156"/>
      <c r="R91" s="157"/>
      <c r="S91" s="157"/>
      <c r="T91" s="157"/>
      <c r="U91" s="157"/>
      <c r="V91" s="157"/>
      <c r="W91" s="157"/>
      <c r="X91" s="157"/>
      <c r="Y91" s="157"/>
      <c r="Z91" s="146"/>
      <c r="AA91" s="146"/>
      <c r="AB91" s="146"/>
      <c r="AC91" s="146"/>
      <c r="AD91" s="146"/>
      <c r="AE91" s="146"/>
      <c r="AF91" s="146"/>
      <c r="AG91" s="146" t="s">
        <v>317</v>
      </c>
      <c r="AH91" s="146">
        <v>0</v>
      </c>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row>
    <row r="92" spans="1:60" outlineLevel="1">
      <c r="A92" s="173">
        <v>24</v>
      </c>
      <c r="B92" s="174" t="s">
        <v>395</v>
      </c>
      <c r="C92" s="190" t="s">
        <v>396</v>
      </c>
      <c r="D92" s="175" t="s">
        <v>397</v>
      </c>
      <c r="E92" s="176">
        <v>37.68</v>
      </c>
      <c r="F92" s="177"/>
      <c r="G92" s="178">
        <f>ROUND(E92*F92,2)</f>
        <v>0</v>
      </c>
      <c r="H92" s="177"/>
      <c r="I92" s="178">
        <f>ROUND(E92*H92,2)</f>
        <v>0</v>
      </c>
      <c r="J92" s="177"/>
      <c r="K92" s="178">
        <f>ROUND(E92*J92,2)</f>
        <v>0</v>
      </c>
      <c r="L92" s="178">
        <v>21</v>
      </c>
      <c r="M92" s="178">
        <f>G92*(1+L92/100)</f>
        <v>0</v>
      </c>
      <c r="N92" s="176">
        <v>1.8000000000000001E-4</v>
      </c>
      <c r="O92" s="176">
        <f>ROUND(E92*N92,2)</f>
        <v>0.01</v>
      </c>
      <c r="P92" s="176">
        <v>0</v>
      </c>
      <c r="Q92" s="176">
        <f>ROUND(E92*P92,2)</f>
        <v>0</v>
      </c>
      <c r="R92" s="178" t="s">
        <v>398</v>
      </c>
      <c r="S92" s="178" t="s">
        <v>266</v>
      </c>
      <c r="T92" s="179" t="s">
        <v>266</v>
      </c>
      <c r="U92" s="157">
        <v>7.4999999999999997E-2</v>
      </c>
      <c r="V92" s="157">
        <f>ROUND(E92*U92,2)</f>
        <v>2.83</v>
      </c>
      <c r="W92" s="157"/>
      <c r="X92" s="157" t="s">
        <v>312</v>
      </c>
      <c r="Y92" s="157" t="s">
        <v>269</v>
      </c>
      <c r="Z92" s="146"/>
      <c r="AA92" s="146"/>
      <c r="AB92" s="146"/>
      <c r="AC92" s="146"/>
      <c r="AD92" s="146"/>
      <c r="AE92" s="146"/>
      <c r="AF92" s="146"/>
      <c r="AG92" s="146" t="s">
        <v>313</v>
      </c>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60" outlineLevel="2">
      <c r="A93" s="153"/>
      <c r="B93" s="154"/>
      <c r="C93" s="293" t="s">
        <v>399</v>
      </c>
      <c r="D93" s="294"/>
      <c r="E93" s="294"/>
      <c r="F93" s="294"/>
      <c r="G93" s="294"/>
      <c r="H93" s="157"/>
      <c r="I93" s="157"/>
      <c r="J93" s="157"/>
      <c r="K93" s="157"/>
      <c r="L93" s="157"/>
      <c r="M93" s="157"/>
      <c r="N93" s="156"/>
      <c r="O93" s="156"/>
      <c r="P93" s="156"/>
      <c r="Q93" s="156"/>
      <c r="R93" s="157"/>
      <c r="S93" s="157"/>
      <c r="T93" s="157"/>
      <c r="U93" s="157"/>
      <c r="V93" s="157"/>
      <c r="W93" s="157"/>
      <c r="X93" s="157"/>
      <c r="Y93" s="157"/>
      <c r="Z93" s="146"/>
      <c r="AA93" s="146"/>
      <c r="AB93" s="146"/>
      <c r="AC93" s="146"/>
      <c r="AD93" s="146"/>
      <c r="AE93" s="146"/>
      <c r="AF93" s="146"/>
      <c r="AG93" s="146" t="s">
        <v>315</v>
      </c>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row>
    <row r="94" spans="1:60" outlineLevel="2">
      <c r="A94" s="153"/>
      <c r="B94" s="154"/>
      <c r="C94" s="196" t="s">
        <v>400</v>
      </c>
      <c r="D94" s="194"/>
      <c r="E94" s="195">
        <v>37.68</v>
      </c>
      <c r="F94" s="157"/>
      <c r="G94" s="157"/>
      <c r="H94" s="157"/>
      <c r="I94" s="157"/>
      <c r="J94" s="157"/>
      <c r="K94" s="157"/>
      <c r="L94" s="157"/>
      <c r="M94" s="157"/>
      <c r="N94" s="156"/>
      <c r="O94" s="156"/>
      <c r="P94" s="156"/>
      <c r="Q94" s="156"/>
      <c r="R94" s="157"/>
      <c r="S94" s="157"/>
      <c r="T94" s="157"/>
      <c r="U94" s="157"/>
      <c r="V94" s="157"/>
      <c r="W94" s="157"/>
      <c r="X94" s="157"/>
      <c r="Y94" s="157"/>
      <c r="Z94" s="146"/>
      <c r="AA94" s="146"/>
      <c r="AB94" s="146"/>
      <c r="AC94" s="146"/>
      <c r="AD94" s="146"/>
      <c r="AE94" s="146"/>
      <c r="AF94" s="146"/>
      <c r="AG94" s="146" t="s">
        <v>317</v>
      </c>
      <c r="AH94" s="146">
        <v>0</v>
      </c>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row>
    <row r="95" spans="1:60" ht="22.5" outlineLevel="1">
      <c r="A95" s="173">
        <v>25</v>
      </c>
      <c r="B95" s="174" t="s">
        <v>401</v>
      </c>
      <c r="C95" s="190" t="s">
        <v>402</v>
      </c>
      <c r="D95" s="175" t="s">
        <v>397</v>
      </c>
      <c r="E95" s="176">
        <v>19.89</v>
      </c>
      <c r="F95" s="177"/>
      <c r="G95" s="178">
        <f>ROUND(E95*F95,2)</f>
        <v>0</v>
      </c>
      <c r="H95" s="177"/>
      <c r="I95" s="178">
        <f>ROUND(E95*H95,2)</f>
        <v>0</v>
      </c>
      <c r="J95" s="177"/>
      <c r="K95" s="178">
        <f>ROUND(E95*J95,2)</f>
        <v>0</v>
      </c>
      <c r="L95" s="178">
        <v>21</v>
      </c>
      <c r="M95" s="178">
        <f>G95*(1+L95/100)</f>
        <v>0</v>
      </c>
      <c r="N95" s="176">
        <v>0</v>
      </c>
      <c r="O95" s="176">
        <f>ROUND(E95*N95,2)</f>
        <v>0</v>
      </c>
      <c r="P95" s="176">
        <v>0</v>
      </c>
      <c r="Q95" s="176">
        <f>ROUND(E95*P95,2)</f>
        <v>0</v>
      </c>
      <c r="R95" s="178" t="s">
        <v>311</v>
      </c>
      <c r="S95" s="178" t="s">
        <v>266</v>
      </c>
      <c r="T95" s="179" t="s">
        <v>266</v>
      </c>
      <c r="U95" s="157">
        <v>0.15</v>
      </c>
      <c r="V95" s="157">
        <f>ROUND(E95*U95,2)</f>
        <v>2.98</v>
      </c>
      <c r="W95" s="157"/>
      <c r="X95" s="157" t="s">
        <v>312</v>
      </c>
      <c r="Y95" s="157" t="s">
        <v>269</v>
      </c>
      <c r="Z95" s="146"/>
      <c r="AA95" s="146"/>
      <c r="AB95" s="146"/>
      <c r="AC95" s="146"/>
      <c r="AD95" s="146"/>
      <c r="AE95" s="146"/>
      <c r="AF95" s="146"/>
      <c r="AG95" s="146" t="s">
        <v>313</v>
      </c>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row>
    <row r="96" spans="1:60" outlineLevel="2">
      <c r="A96" s="153"/>
      <c r="B96" s="154"/>
      <c r="C96" s="293" t="s">
        <v>403</v>
      </c>
      <c r="D96" s="294"/>
      <c r="E96" s="294"/>
      <c r="F96" s="294"/>
      <c r="G96" s="294"/>
      <c r="H96" s="157"/>
      <c r="I96" s="157"/>
      <c r="J96" s="157"/>
      <c r="K96" s="157"/>
      <c r="L96" s="157"/>
      <c r="M96" s="157"/>
      <c r="N96" s="156"/>
      <c r="O96" s="156"/>
      <c r="P96" s="156"/>
      <c r="Q96" s="156"/>
      <c r="R96" s="157"/>
      <c r="S96" s="157"/>
      <c r="T96" s="157"/>
      <c r="U96" s="157"/>
      <c r="V96" s="157"/>
      <c r="W96" s="157"/>
      <c r="X96" s="157"/>
      <c r="Y96" s="157"/>
      <c r="Z96" s="146"/>
      <c r="AA96" s="146"/>
      <c r="AB96" s="146"/>
      <c r="AC96" s="146"/>
      <c r="AD96" s="146"/>
      <c r="AE96" s="146"/>
      <c r="AF96" s="146"/>
      <c r="AG96" s="146" t="s">
        <v>315</v>
      </c>
      <c r="AH96" s="146"/>
      <c r="AI96" s="146"/>
      <c r="AJ96" s="146"/>
      <c r="AK96" s="146"/>
      <c r="AL96" s="146"/>
      <c r="AM96" s="146"/>
      <c r="AN96" s="146"/>
      <c r="AO96" s="146"/>
      <c r="AP96" s="146"/>
      <c r="AQ96" s="146"/>
      <c r="AR96" s="146"/>
      <c r="AS96" s="146"/>
      <c r="AT96" s="146"/>
      <c r="AU96" s="146"/>
      <c r="AV96" s="146"/>
      <c r="AW96" s="146"/>
      <c r="AX96" s="146"/>
      <c r="AY96" s="146"/>
      <c r="AZ96" s="146"/>
      <c r="BA96" s="187" t="str">
        <f>C96</f>
        <v>z rostlé horniny tř.1 - 4 pod násypy z hornin soudržných do 92% PS a hornin nesoudržných sypkých relativní ulehlosti I(d) do 0,8</v>
      </c>
      <c r="BB96" s="146"/>
      <c r="BC96" s="146"/>
      <c r="BD96" s="146"/>
      <c r="BE96" s="146"/>
      <c r="BF96" s="146"/>
      <c r="BG96" s="146"/>
      <c r="BH96" s="146"/>
    </row>
    <row r="97" spans="1:60" outlineLevel="2">
      <c r="A97" s="153"/>
      <c r="B97" s="154"/>
      <c r="C97" s="196" t="s">
        <v>404</v>
      </c>
      <c r="D97" s="194"/>
      <c r="E97" s="195">
        <v>19.89</v>
      </c>
      <c r="F97" s="157"/>
      <c r="G97" s="157"/>
      <c r="H97" s="157"/>
      <c r="I97" s="157"/>
      <c r="J97" s="157"/>
      <c r="K97" s="157"/>
      <c r="L97" s="157"/>
      <c r="M97" s="157"/>
      <c r="N97" s="156"/>
      <c r="O97" s="156"/>
      <c r="P97" s="156"/>
      <c r="Q97" s="156"/>
      <c r="R97" s="157"/>
      <c r="S97" s="157"/>
      <c r="T97" s="157"/>
      <c r="U97" s="157"/>
      <c r="V97" s="157"/>
      <c r="W97" s="157"/>
      <c r="X97" s="157"/>
      <c r="Y97" s="157"/>
      <c r="Z97" s="146"/>
      <c r="AA97" s="146"/>
      <c r="AB97" s="146"/>
      <c r="AC97" s="146"/>
      <c r="AD97" s="146"/>
      <c r="AE97" s="146"/>
      <c r="AF97" s="146"/>
      <c r="AG97" s="146" t="s">
        <v>317</v>
      </c>
      <c r="AH97" s="146">
        <v>0</v>
      </c>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row>
    <row r="98" spans="1:60" outlineLevel="1">
      <c r="A98" s="173">
        <v>26</v>
      </c>
      <c r="B98" s="174" t="s">
        <v>405</v>
      </c>
      <c r="C98" s="190" t="s">
        <v>406</v>
      </c>
      <c r="D98" s="175" t="s">
        <v>310</v>
      </c>
      <c r="E98" s="176">
        <v>21</v>
      </c>
      <c r="F98" s="177"/>
      <c r="G98" s="178">
        <f>ROUND(E98*F98,2)</f>
        <v>0</v>
      </c>
      <c r="H98" s="177"/>
      <c r="I98" s="178">
        <f>ROUND(E98*H98,2)</f>
        <v>0</v>
      </c>
      <c r="J98" s="177"/>
      <c r="K98" s="178">
        <f>ROUND(E98*J98,2)</f>
        <v>0</v>
      </c>
      <c r="L98" s="178">
        <v>21</v>
      </c>
      <c r="M98" s="178">
        <f>G98*(1+L98/100)</f>
        <v>0</v>
      </c>
      <c r="N98" s="176">
        <v>2.16</v>
      </c>
      <c r="O98" s="176">
        <f>ROUND(E98*N98,2)</f>
        <v>45.36</v>
      </c>
      <c r="P98" s="176">
        <v>0</v>
      </c>
      <c r="Q98" s="176">
        <f>ROUND(E98*P98,2)</f>
        <v>0</v>
      </c>
      <c r="R98" s="178" t="s">
        <v>398</v>
      </c>
      <c r="S98" s="178" t="s">
        <v>266</v>
      </c>
      <c r="T98" s="179" t="s">
        <v>266</v>
      </c>
      <c r="U98" s="157">
        <v>1.085</v>
      </c>
      <c r="V98" s="157">
        <f>ROUND(E98*U98,2)</f>
        <v>22.79</v>
      </c>
      <c r="W98" s="157"/>
      <c r="X98" s="157" t="s">
        <v>312</v>
      </c>
      <c r="Y98" s="157" t="s">
        <v>269</v>
      </c>
      <c r="Z98" s="146"/>
      <c r="AA98" s="146"/>
      <c r="AB98" s="146"/>
      <c r="AC98" s="146"/>
      <c r="AD98" s="146"/>
      <c r="AE98" s="146"/>
      <c r="AF98" s="146"/>
      <c r="AG98" s="146" t="s">
        <v>313</v>
      </c>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row>
    <row r="99" spans="1:60" outlineLevel="2">
      <c r="A99" s="153"/>
      <c r="B99" s="154"/>
      <c r="C99" s="196" t="s">
        <v>407</v>
      </c>
      <c r="D99" s="194"/>
      <c r="E99" s="195"/>
      <c r="F99" s="157"/>
      <c r="G99" s="157"/>
      <c r="H99" s="157"/>
      <c r="I99" s="157"/>
      <c r="J99" s="157"/>
      <c r="K99" s="157"/>
      <c r="L99" s="157"/>
      <c r="M99" s="157"/>
      <c r="N99" s="156"/>
      <c r="O99" s="156"/>
      <c r="P99" s="156"/>
      <c r="Q99" s="156"/>
      <c r="R99" s="157"/>
      <c r="S99" s="157"/>
      <c r="T99" s="157"/>
      <c r="U99" s="157"/>
      <c r="V99" s="157"/>
      <c r="W99" s="157"/>
      <c r="X99" s="157"/>
      <c r="Y99" s="157"/>
      <c r="Z99" s="146"/>
      <c r="AA99" s="146"/>
      <c r="AB99" s="146"/>
      <c r="AC99" s="146"/>
      <c r="AD99" s="146"/>
      <c r="AE99" s="146"/>
      <c r="AF99" s="146"/>
      <c r="AG99" s="146" t="s">
        <v>317</v>
      </c>
      <c r="AH99" s="146">
        <v>0</v>
      </c>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row>
    <row r="100" spans="1:60" outlineLevel="3">
      <c r="A100" s="153"/>
      <c r="B100" s="154"/>
      <c r="C100" s="196" t="s">
        <v>408</v>
      </c>
      <c r="D100" s="194"/>
      <c r="E100" s="195"/>
      <c r="F100" s="157"/>
      <c r="G100" s="157"/>
      <c r="H100" s="157"/>
      <c r="I100" s="157"/>
      <c r="J100" s="157"/>
      <c r="K100" s="157"/>
      <c r="L100" s="157"/>
      <c r="M100" s="157"/>
      <c r="N100" s="156"/>
      <c r="O100" s="156"/>
      <c r="P100" s="156"/>
      <c r="Q100" s="156"/>
      <c r="R100" s="157"/>
      <c r="S100" s="157"/>
      <c r="T100" s="157"/>
      <c r="U100" s="157"/>
      <c r="V100" s="157"/>
      <c r="W100" s="157"/>
      <c r="X100" s="157"/>
      <c r="Y100" s="157"/>
      <c r="Z100" s="146"/>
      <c r="AA100" s="146"/>
      <c r="AB100" s="146"/>
      <c r="AC100" s="146"/>
      <c r="AD100" s="146"/>
      <c r="AE100" s="146"/>
      <c r="AF100" s="146"/>
      <c r="AG100" s="146" t="s">
        <v>317</v>
      </c>
      <c r="AH100" s="146">
        <v>0</v>
      </c>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row>
    <row r="101" spans="1:60" outlineLevel="3">
      <c r="A101" s="153"/>
      <c r="B101" s="154"/>
      <c r="C101" s="196" t="s">
        <v>409</v>
      </c>
      <c r="D101" s="194"/>
      <c r="E101" s="195">
        <v>21</v>
      </c>
      <c r="F101" s="157"/>
      <c r="G101" s="157"/>
      <c r="H101" s="157"/>
      <c r="I101" s="157"/>
      <c r="J101" s="157"/>
      <c r="K101" s="157"/>
      <c r="L101" s="157"/>
      <c r="M101" s="157"/>
      <c r="N101" s="156"/>
      <c r="O101" s="156"/>
      <c r="P101" s="156"/>
      <c r="Q101" s="156"/>
      <c r="R101" s="157"/>
      <c r="S101" s="157"/>
      <c r="T101" s="157"/>
      <c r="U101" s="157"/>
      <c r="V101" s="157"/>
      <c r="W101" s="157"/>
      <c r="X101" s="157"/>
      <c r="Y101" s="157"/>
      <c r="Z101" s="146"/>
      <c r="AA101" s="146"/>
      <c r="AB101" s="146"/>
      <c r="AC101" s="146"/>
      <c r="AD101" s="146"/>
      <c r="AE101" s="146"/>
      <c r="AF101" s="146"/>
      <c r="AG101" s="146" t="s">
        <v>317</v>
      </c>
      <c r="AH101" s="146">
        <v>0</v>
      </c>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row>
    <row r="102" spans="1:60" outlineLevel="1">
      <c r="A102" s="173">
        <v>27</v>
      </c>
      <c r="B102" s="174" t="s">
        <v>410</v>
      </c>
      <c r="C102" s="190" t="s">
        <v>411</v>
      </c>
      <c r="D102" s="175" t="s">
        <v>310</v>
      </c>
      <c r="E102" s="176">
        <v>81.798569999999998</v>
      </c>
      <c r="F102" s="177"/>
      <c r="G102" s="178">
        <f>ROUND(E102*F102,2)</f>
        <v>0</v>
      </c>
      <c r="H102" s="177"/>
      <c r="I102" s="178">
        <f>ROUND(E102*H102,2)</f>
        <v>0</v>
      </c>
      <c r="J102" s="177"/>
      <c r="K102" s="178">
        <f>ROUND(E102*J102,2)</f>
        <v>0</v>
      </c>
      <c r="L102" s="178">
        <v>21</v>
      </c>
      <c r="M102" s="178">
        <f>G102*(1+L102/100)</f>
        <v>0</v>
      </c>
      <c r="N102" s="176">
        <v>2.5249999999999999</v>
      </c>
      <c r="O102" s="176">
        <f>ROUND(E102*N102,2)</f>
        <v>206.54</v>
      </c>
      <c r="P102" s="176">
        <v>0</v>
      </c>
      <c r="Q102" s="176">
        <f>ROUND(E102*P102,2)</f>
        <v>0</v>
      </c>
      <c r="R102" s="178" t="s">
        <v>412</v>
      </c>
      <c r="S102" s="178" t="s">
        <v>266</v>
      </c>
      <c r="T102" s="179" t="s">
        <v>266</v>
      </c>
      <c r="U102" s="157">
        <v>0.48</v>
      </c>
      <c r="V102" s="157">
        <f>ROUND(E102*U102,2)</f>
        <v>39.26</v>
      </c>
      <c r="W102" s="157"/>
      <c r="X102" s="157" t="s">
        <v>312</v>
      </c>
      <c r="Y102" s="157" t="s">
        <v>269</v>
      </c>
      <c r="Z102" s="146"/>
      <c r="AA102" s="146"/>
      <c r="AB102" s="146"/>
      <c r="AC102" s="146"/>
      <c r="AD102" s="146"/>
      <c r="AE102" s="146"/>
      <c r="AF102" s="146"/>
      <c r="AG102" s="146" t="s">
        <v>313</v>
      </c>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row>
    <row r="103" spans="1:60" outlineLevel="2">
      <c r="A103" s="153"/>
      <c r="B103" s="154"/>
      <c r="C103" s="293" t="s">
        <v>413</v>
      </c>
      <c r="D103" s="294"/>
      <c r="E103" s="294"/>
      <c r="F103" s="294"/>
      <c r="G103" s="294"/>
      <c r="H103" s="157"/>
      <c r="I103" s="157"/>
      <c r="J103" s="157"/>
      <c r="K103" s="157"/>
      <c r="L103" s="157"/>
      <c r="M103" s="157"/>
      <c r="N103" s="156"/>
      <c r="O103" s="156"/>
      <c r="P103" s="156"/>
      <c r="Q103" s="156"/>
      <c r="R103" s="157"/>
      <c r="S103" s="157"/>
      <c r="T103" s="157"/>
      <c r="U103" s="157"/>
      <c r="V103" s="157"/>
      <c r="W103" s="157"/>
      <c r="X103" s="157"/>
      <c r="Y103" s="157"/>
      <c r="Z103" s="146"/>
      <c r="AA103" s="146"/>
      <c r="AB103" s="146"/>
      <c r="AC103" s="146"/>
      <c r="AD103" s="146"/>
      <c r="AE103" s="146"/>
      <c r="AF103" s="146"/>
      <c r="AG103" s="146" t="s">
        <v>315</v>
      </c>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row>
    <row r="104" spans="1:60" outlineLevel="2">
      <c r="A104" s="153"/>
      <c r="B104" s="154"/>
      <c r="C104" s="196" t="s">
        <v>414</v>
      </c>
      <c r="D104" s="194"/>
      <c r="E104" s="195"/>
      <c r="F104" s="157"/>
      <c r="G104" s="157"/>
      <c r="H104" s="157"/>
      <c r="I104" s="157"/>
      <c r="J104" s="157"/>
      <c r="K104" s="157"/>
      <c r="L104" s="157"/>
      <c r="M104" s="157"/>
      <c r="N104" s="156"/>
      <c r="O104" s="156"/>
      <c r="P104" s="156"/>
      <c r="Q104" s="156"/>
      <c r="R104" s="157"/>
      <c r="S104" s="157"/>
      <c r="T104" s="157"/>
      <c r="U104" s="157"/>
      <c r="V104" s="157"/>
      <c r="W104" s="157"/>
      <c r="X104" s="157"/>
      <c r="Y104" s="157"/>
      <c r="Z104" s="146"/>
      <c r="AA104" s="146"/>
      <c r="AB104" s="146"/>
      <c r="AC104" s="146"/>
      <c r="AD104" s="146"/>
      <c r="AE104" s="146"/>
      <c r="AF104" s="146"/>
      <c r="AG104" s="146" t="s">
        <v>317</v>
      </c>
      <c r="AH104" s="146">
        <v>0</v>
      </c>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row>
    <row r="105" spans="1:60" outlineLevel="3">
      <c r="A105" s="153"/>
      <c r="B105" s="154"/>
      <c r="C105" s="196" t="s">
        <v>415</v>
      </c>
      <c r="D105" s="194"/>
      <c r="E105" s="195">
        <v>2.31</v>
      </c>
      <c r="F105" s="157"/>
      <c r="G105" s="157"/>
      <c r="H105" s="157"/>
      <c r="I105" s="157"/>
      <c r="J105" s="157"/>
      <c r="K105" s="157"/>
      <c r="L105" s="157"/>
      <c r="M105" s="157"/>
      <c r="N105" s="156"/>
      <c r="O105" s="156"/>
      <c r="P105" s="156"/>
      <c r="Q105" s="156"/>
      <c r="R105" s="157"/>
      <c r="S105" s="157"/>
      <c r="T105" s="157"/>
      <c r="U105" s="157"/>
      <c r="V105" s="157"/>
      <c r="W105" s="157"/>
      <c r="X105" s="157"/>
      <c r="Y105" s="157"/>
      <c r="Z105" s="146"/>
      <c r="AA105" s="146"/>
      <c r="AB105" s="146"/>
      <c r="AC105" s="146"/>
      <c r="AD105" s="146"/>
      <c r="AE105" s="146"/>
      <c r="AF105" s="146"/>
      <c r="AG105" s="146" t="s">
        <v>317</v>
      </c>
      <c r="AH105" s="146">
        <v>0</v>
      </c>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row>
    <row r="106" spans="1:60" outlineLevel="3">
      <c r="A106" s="153"/>
      <c r="B106" s="154"/>
      <c r="C106" s="196" t="s">
        <v>416</v>
      </c>
      <c r="D106" s="194"/>
      <c r="E106" s="195">
        <v>5.2155199999999997</v>
      </c>
      <c r="F106" s="157"/>
      <c r="G106" s="157"/>
      <c r="H106" s="157"/>
      <c r="I106" s="157"/>
      <c r="J106" s="157"/>
      <c r="K106" s="157"/>
      <c r="L106" s="157"/>
      <c r="M106" s="157"/>
      <c r="N106" s="156"/>
      <c r="O106" s="156"/>
      <c r="P106" s="156"/>
      <c r="Q106" s="156"/>
      <c r="R106" s="157"/>
      <c r="S106" s="157"/>
      <c r="T106" s="157"/>
      <c r="U106" s="157"/>
      <c r="V106" s="157"/>
      <c r="W106" s="157"/>
      <c r="X106" s="157"/>
      <c r="Y106" s="157"/>
      <c r="Z106" s="146"/>
      <c r="AA106" s="146"/>
      <c r="AB106" s="146"/>
      <c r="AC106" s="146"/>
      <c r="AD106" s="146"/>
      <c r="AE106" s="146"/>
      <c r="AF106" s="146"/>
      <c r="AG106" s="146" t="s">
        <v>317</v>
      </c>
      <c r="AH106" s="146">
        <v>0</v>
      </c>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row>
    <row r="107" spans="1:60" outlineLevel="3">
      <c r="A107" s="153"/>
      <c r="B107" s="154"/>
      <c r="C107" s="196" t="s">
        <v>417</v>
      </c>
      <c r="D107" s="194"/>
      <c r="E107" s="195">
        <v>6.8605700000000001</v>
      </c>
      <c r="F107" s="157"/>
      <c r="G107" s="157"/>
      <c r="H107" s="157"/>
      <c r="I107" s="157"/>
      <c r="J107" s="157"/>
      <c r="K107" s="157"/>
      <c r="L107" s="157"/>
      <c r="M107" s="157"/>
      <c r="N107" s="156"/>
      <c r="O107" s="156"/>
      <c r="P107" s="156"/>
      <c r="Q107" s="156"/>
      <c r="R107" s="157"/>
      <c r="S107" s="157"/>
      <c r="T107" s="157"/>
      <c r="U107" s="157"/>
      <c r="V107" s="157"/>
      <c r="W107" s="157"/>
      <c r="X107" s="157"/>
      <c r="Y107" s="157"/>
      <c r="Z107" s="146"/>
      <c r="AA107" s="146"/>
      <c r="AB107" s="146"/>
      <c r="AC107" s="146"/>
      <c r="AD107" s="146"/>
      <c r="AE107" s="146"/>
      <c r="AF107" s="146"/>
      <c r="AG107" s="146" t="s">
        <v>317</v>
      </c>
      <c r="AH107" s="146">
        <v>0</v>
      </c>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row>
    <row r="108" spans="1:60" outlineLevel="3">
      <c r="A108" s="153"/>
      <c r="B108" s="154"/>
      <c r="C108" s="196" t="s">
        <v>418</v>
      </c>
      <c r="D108" s="194"/>
      <c r="E108" s="195">
        <v>7.8457499999999998</v>
      </c>
      <c r="F108" s="157"/>
      <c r="G108" s="157"/>
      <c r="H108" s="157"/>
      <c r="I108" s="157"/>
      <c r="J108" s="157"/>
      <c r="K108" s="157"/>
      <c r="L108" s="157"/>
      <c r="M108" s="157"/>
      <c r="N108" s="156"/>
      <c r="O108" s="156"/>
      <c r="P108" s="156"/>
      <c r="Q108" s="156"/>
      <c r="R108" s="157"/>
      <c r="S108" s="157"/>
      <c r="T108" s="157"/>
      <c r="U108" s="157"/>
      <c r="V108" s="157"/>
      <c r="W108" s="157"/>
      <c r="X108" s="157"/>
      <c r="Y108" s="157"/>
      <c r="Z108" s="146"/>
      <c r="AA108" s="146"/>
      <c r="AB108" s="146"/>
      <c r="AC108" s="146"/>
      <c r="AD108" s="146"/>
      <c r="AE108" s="146"/>
      <c r="AF108" s="146"/>
      <c r="AG108" s="146" t="s">
        <v>317</v>
      </c>
      <c r="AH108" s="146">
        <v>0</v>
      </c>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row>
    <row r="109" spans="1:60" outlineLevel="3">
      <c r="A109" s="153"/>
      <c r="B109" s="154"/>
      <c r="C109" s="196" t="s">
        <v>419</v>
      </c>
      <c r="D109" s="194"/>
      <c r="E109" s="195">
        <v>4.7519999999999998</v>
      </c>
      <c r="F109" s="157"/>
      <c r="G109" s="157"/>
      <c r="H109" s="157"/>
      <c r="I109" s="157"/>
      <c r="J109" s="157"/>
      <c r="K109" s="157"/>
      <c r="L109" s="157"/>
      <c r="M109" s="157"/>
      <c r="N109" s="156"/>
      <c r="O109" s="156"/>
      <c r="P109" s="156"/>
      <c r="Q109" s="156"/>
      <c r="R109" s="157"/>
      <c r="S109" s="157"/>
      <c r="T109" s="157"/>
      <c r="U109" s="157"/>
      <c r="V109" s="157"/>
      <c r="W109" s="157"/>
      <c r="X109" s="157"/>
      <c r="Y109" s="157"/>
      <c r="Z109" s="146"/>
      <c r="AA109" s="146"/>
      <c r="AB109" s="146"/>
      <c r="AC109" s="146"/>
      <c r="AD109" s="146"/>
      <c r="AE109" s="146"/>
      <c r="AF109" s="146"/>
      <c r="AG109" s="146" t="s">
        <v>317</v>
      </c>
      <c r="AH109" s="146">
        <v>0</v>
      </c>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row>
    <row r="110" spans="1:60" outlineLevel="3">
      <c r="A110" s="153"/>
      <c r="B110" s="154"/>
      <c r="C110" s="196" t="s">
        <v>420</v>
      </c>
      <c r="D110" s="194"/>
      <c r="E110" s="195">
        <v>3.61625</v>
      </c>
      <c r="F110" s="157"/>
      <c r="G110" s="157"/>
      <c r="H110" s="157"/>
      <c r="I110" s="157"/>
      <c r="J110" s="157"/>
      <c r="K110" s="157"/>
      <c r="L110" s="157"/>
      <c r="M110" s="157"/>
      <c r="N110" s="156"/>
      <c r="O110" s="156"/>
      <c r="P110" s="156"/>
      <c r="Q110" s="156"/>
      <c r="R110" s="157"/>
      <c r="S110" s="157"/>
      <c r="T110" s="157"/>
      <c r="U110" s="157"/>
      <c r="V110" s="157"/>
      <c r="W110" s="157"/>
      <c r="X110" s="157"/>
      <c r="Y110" s="157"/>
      <c r="Z110" s="146"/>
      <c r="AA110" s="146"/>
      <c r="AB110" s="146"/>
      <c r="AC110" s="146"/>
      <c r="AD110" s="146"/>
      <c r="AE110" s="146"/>
      <c r="AF110" s="146"/>
      <c r="AG110" s="146" t="s">
        <v>317</v>
      </c>
      <c r="AH110" s="146">
        <v>0</v>
      </c>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row>
    <row r="111" spans="1:60" outlineLevel="3">
      <c r="A111" s="153"/>
      <c r="B111" s="154"/>
      <c r="C111" s="196" t="s">
        <v>421</v>
      </c>
      <c r="D111" s="194"/>
      <c r="E111" s="195">
        <v>8.2971000000000004</v>
      </c>
      <c r="F111" s="157"/>
      <c r="G111" s="157"/>
      <c r="H111" s="157"/>
      <c r="I111" s="157"/>
      <c r="J111" s="157"/>
      <c r="K111" s="157"/>
      <c r="L111" s="157"/>
      <c r="M111" s="157"/>
      <c r="N111" s="156"/>
      <c r="O111" s="156"/>
      <c r="P111" s="156"/>
      <c r="Q111" s="156"/>
      <c r="R111" s="157"/>
      <c r="S111" s="157"/>
      <c r="T111" s="157"/>
      <c r="U111" s="157"/>
      <c r="V111" s="157"/>
      <c r="W111" s="157"/>
      <c r="X111" s="157"/>
      <c r="Y111" s="157"/>
      <c r="Z111" s="146"/>
      <c r="AA111" s="146"/>
      <c r="AB111" s="146"/>
      <c r="AC111" s="146"/>
      <c r="AD111" s="146"/>
      <c r="AE111" s="146"/>
      <c r="AF111" s="146"/>
      <c r="AG111" s="146" t="s">
        <v>317</v>
      </c>
      <c r="AH111" s="146">
        <v>0</v>
      </c>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row>
    <row r="112" spans="1:60" outlineLevel="3">
      <c r="A112" s="153"/>
      <c r="B112" s="154"/>
      <c r="C112" s="196" t="s">
        <v>422</v>
      </c>
      <c r="D112" s="194"/>
      <c r="E112" s="195">
        <v>5.7750000000000004</v>
      </c>
      <c r="F112" s="157"/>
      <c r="G112" s="157"/>
      <c r="H112" s="157"/>
      <c r="I112" s="157"/>
      <c r="J112" s="157"/>
      <c r="K112" s="157"/>
      <c r="L112" s="157"/>
      <c r="M112" s="157"/>
      <c r="N112" s="156"/>
      <c r="O112" s="156"/>
      <c r="P112" s="156"/>
      <c r="Q112" s="156"/>
      <c r="R112" s="157"/>
      <c r="S112" s="157"/>
      <c r="T112" s="157"/>
      <c r="U112" s="157"/>
      <c r="V112" s="157"/>
      <c r="W112" s="157"/>
      <c r="X112" s="157"/>
      <c r="Y112" s="157"/>
      <c r="Z112" s="146"/>
      <c r="AA112" s="146"/>
      <c r="AB112" s="146"/>
      <c r="AC112" s="146"/>
      <c r="AD112" s="146"/>
      <c r="AE112" s="146"/>
      <c r="AF112" s="146"/>
      <c r="AG112" s="146" t="s">
        <v>317</v>
      </c>
      <c r="AH112" s="146">
        <v>0</v>
      </c>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row>
    <row r="113" spans="1:60" outlineLevel="3">
      <c r="A113" s="153"/>
      <c r="B113" s="154"/>
      <c r="C113" s="196" t="s">
        <v>423</v>
      </c>
      <c r="D113" s="194"/>
      <c r="E113" s="195">
        <v>4.5144000000000002</v>
      </c>
      <c r="F113" s="157"/>
      <c r="G113" s="157"/>
      <c r="H113" s="157"/>
      <c r="I113" s="157"/>
      <c r="J113" s="157"/>
      <c r="K113" s="157"/>
      <c r="L113" s="157"/>
      <c r="M113" s="157"/>
      <c r="N113" s="156"/>
      <c r="O113" s="156"/>
      <c r="P113" s="156"/>
      <c r="Q113" s="156"/>
      <c r="R113" s="157"/>
      <c r="S113" s="157"/>
      <c r="T113" s="157"/>
      <c r="U113" s="157"/>
      <c r="V113" s="157"/>
      <c r="W113" s="157"/>
      <c r="X113" s="157"/>
      <c r="Y113" s="157"/>
      <c r="Z113" s="146"/>
      <c r="AA113" s="146"/>
      <c r="AB113" s="146"/>
      <c r="AC113" s="146"/>
      <c r="AD113" s="146"/>
      <c r="AE113" s="146"/>
      <c r="AF113" s="146"/>
      <c r="AG113" s="146" t="s">
        <v>317</v>
      </c>
      <c r="AH113" s="146">
        <v>0</v>
      </c>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row>
    <row r="114" spans="1:60" outlineLevel="3">
      <c r="A114" s="153"/>
      <c r="B114" s="154"/>
      <c r="C114" s="196" t="s">
        <v>424</v>
      </c>
      <c r="D114" s="194"/>
      <c r="E114" s="195">
        <v>3.3925000000000001</v>
      </c>
      <c r="F114" s="157"/>
      <c r="G114" s="157"/>
      <c r="H114" s="157"/>
      <c r="I114" s="157"/>
      <c r="J114" s="157"/>
      <c r="K114" s="157"/>
      <c r="L114" s="157"/>
      <c r="M114" s="157"/>
      <c r="N114" s="156"/>
      <c r="O114" s="156"/>
      <c r="P114" s="156"/>
      <c r="Q114" s="156"/>
      <c r="R114" s="157"/>
      <c r="S114" s="157"/>
      <c r="T114" s="157"/>
      <c r="U114" s="157"/>
      <c r="V114" s="157"/>
      <c r="W114" s="157"/>
      <c r="X114" s="157"/>
      <c r="Y114" s="157"/>
      <c r="Z114" s="146"/>
      <c r="AA114" s="146"/>
      <c r="AB114" s="146"/>
      <c r="AC114" s="146"/>
      <c r="AD114" s="146"/>
      <c r="AE114" s="146"/>
      <c r="AF114" s="146"/>
      <c r="AG114" s="146" t="s">
        <v>317</v>
      </c>
      <c r="AH114" s="146">
        <v>0</v>
      </c>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row>
    <row r="115" spans="1:60" outlineLevel="3">
      <c r="A115" s="153"/>
      <c r="B115" s="154"/>
      <c r="C115" s="196" t="s">
        <v>425</v>
      </c>
      <c r="D115" s="194"/>
      <c r="E115" s="195">
        <v>4.7125000000000004</v>
      </c>
      <c r="F115" s="157"/>
      <c r="G115" s="157"/>
      <c r="H115" s="157"/>
      <c r="I115" s="157"/>
      <c r="J115" s="157"/>
      <c r="K115" s="157"/>
      <c r="L115" s="157"/>
      <c r="M115" s="157"/>
      <c r="N115" s="156"/>
      <c r="O115" s="156"/>
      <c r="P115" s="156"/>
      <c r="Q115" s="156"/>
      <c r="R115" s="157"/>
      <c r="S115" s="157"/>
      <c r="T115" s="157"/>
      <c r="U115" s="157"/>
      <c r="V115" s="157"/>
      <c r="W115" s="157"/>
      <c r="X115" s="157"/>
      <c r="Y115" s="157"/>
      <c r="Z115" s="146"/>
      <c r="AA115" s="146"/>
      <c r="AB115" s="146"/>
      <c r="AC115" s="146"/>
      <c r="AD115" s="146"/>
      <c r="AE115" s="146"/>
      <c r="AF115" s="146"/>
      <c r="AG115" s="146" t="s">
        <v>317</v>
      </c>
      <c r="AH115" s="146">
        <v>0</v>
      </c>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row>
    <row r="116" spans="1:60" outlineLevel="3">
      <c r="A116" s="153"/>
      <c r="B116" s="154"/>
      <c r="C116" s="196" t="s">
        <v>426</v>
      </c>
      <c r="D116" s="194"/>
      <c r="E116" s="195">
        <v>2.94</v>
      </c>
      <c r="F116" s="157"/>
      <c r="G116" s="157"/>
      <c r="H116" s="157"/>
      <c r="I116" s="157"/>
      <c r="J116" s="157"/>
      <c r="K116" s="157"/>
      <c r="L116" s="157"/>
      <c r="M116" s="157"/>
      <c r="N116" s="156"/>
      <c r="O116" s="156"/>
      <c r="P116" s="156"/>
      <c r="Q116" s="156"/>
      <c r="R116" s="157"/>
      <c r="S116" s="157"/>
      <c r="T116" s="157"/>
      <c r="U116" s="157"/>
      <c r="V116" s="157"/>
      <c r="W116" s="157"/>
      <c r="X116" s="157"/>
      <c r="Y116" s="157"/>
      <c r="Z116" s="146"/>
      <c r="AA116" s="146"/>
      <c r="AB116" s="146"/>
      <c r="AC116" s="146"/>
      <c r="AD116" s="146"/>
      <c r="AE116" s="146"/>
      <c r="AF116" s="146"/>
      <c r="AG116" s="146" t="s">
        <v>317</v>
      </c>
      <c r="AH116" s="146">
        <v>0</v>
      </c>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row>
    <row r="117" spans="1:60" outlineLevel="3">
      <c r="A117" s="153"/>
      <c r="B117" s="154"/>
      <c r="C117" s="196" t="s">
        <v>427</v>
      </c>
      <c r="D117" s="194"/>
      <c r="E117" s="195">
        <v>14.7</v>
      </c>
      <c r="F117" s="157"/>
      <c r="G117" s="157"/>
      <c r="H117" s="157"/>
      <c r="I117" s="157"/>
      <c r="J117" s="157"/>
      <c r="K117" s="157"/>
      <c r="L117" s="157"/>
      <c r="M117" s="157"/>
      <c r="N117" s="156"/>
      <c r="O117" s="156"/>
      <c r="P117" s="156"/>
      <c r="Q117" s="156"/>
      <c r="R117" s="157"/>
      <c r="S117" s="157"/>
      <c r="T117" s="157"/>
      <c r="U117" s="157"/>
      <c r="V117" s="157"/>
      <c r="W117" s="157"/>
      <c r="X117" s="157"/>
      <c r="Y117" s="157"/>
      <c r="Z117" s="146"/>
      <c r="AA117" s="146"/>
      <c r="AB117" s="146"/>
      <c r="AC117" s="146"/>
      <c r="AD117" s="146"/>
      <c r="AE117" s="146"/>
      <c r="AF117" s="146"/>
      <c r="AG117" s="146" t="s">
        <v>317</v>
      </c>
      <c r="AH117" s="146">
        <v>0</v>
      </c>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row>
    <row r="118" spans="1:60" outlineLevel="3">
      <c r="A118" s="153"/>
      <c r="B118" s="154"/>
      <c r="C118" s="196" t="s">
        <v>428</v>
      </c>
      <c r="D118" s="194"/>
      <c r="E118" s="195">
        <v>1.35</v>
      </c>
      <c r="F118" s="157"/>
      <c r="G118" s="157"/>
      <c r="H118" s="157"/>
      <c r="I118" s="157"/>
      <c r="J118" s="157"/>
      <c r="K118" s="157"/>
      <c r="L118" s="157"/>
      <c r="M118" s="157"/>
      <c r="N118" s="156"/>
      <c r="O118" s="156"/>
      <c r="P118" s="156"/>
      <c r="Q118" s="156"/>
      <c r="R118" s="157"/>
      <c r="S118" s="157"/>
      <c r="T118" s="157"/>
      <c r="U118" s="157"/>
      <c r="V118" s="157"/>
      <c r="W118" s="157"/>
      <c r="X118" s="157"/>
      <c r="Y118" s="157"/>
      <c r="Z118" s="146"/>
      <c r="AA118" s="146"/>
      <c r="AB118" s="146"/>
      <c r="AC118" s="146"/>
      <c r="AD118" s="146"/>
      <c r="AE118" s="146"/>
      <c r="AF118" s="146"/>
      <c r="AG118" s="146" t="s">
        <v>317</v>
      </c>
      <c r="AH118" s="146">
        <v>0</v>
      </c>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row>
    <row r="119" spans="1:60" outlineLevel="3">
      <c r="A119" s="153"/>
      <c r="B119" s="154"/>
      <c r="C119" s="196" t="s">
        <v>429</v>
      </c>
      <c r="D119" s="194"/>
      <c r="E119" s="195">
        <v>1.512</v>
      </c>
      <c r="F119" s="157"/>
      <c r="G119" s="157"/>
      <c r="H119" s="157"/>
      <c r="I119" s="157"/>
      <c r="J119" s="157"/>
      <c r="K119" s="157"/>
      <c r="L119" s="157"/>
      <c r="M119" s="157"/>
      <c r="N119" s="156"/>
      <c r="O119" s="156"/>
      <c r="P119" s="156"/>
      <c r="Q119" s="156"/>
      <c r="R119" s="157"/>
      <c r="S119" s="157"/>
      <c r="T119" s="157"/>
      <c r="U119" s="157"/>
      <c r="V119" s="157"/>
      <c r="W119" s="157"/>
      <c r="X119" s="157"/>
      <c r="Y119" s="157"/>
      <c r="Z119" s="146"/>
      <c r="AA119" s="146"/>
      <c r="AB119" s="146"/>
      <c r="AC119" s="146"/>
      <c r="AD119" s="146"/>
      <c r="AE119" s="146"/>
      <c r="AF119" s="146"/>
      <c r="AG119" s="146" t="s">
        <v>317</v>
      </c>
      <c r="AH119" s="146">
        <v>0</v>
      </c>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row>
    <row r="120" spans="1:60" outlineLevel="3">
      <c r="A120" s="153"/>
      <c r="B120" s="154"/>
      <c r="C120" s="196" t="s">
        <v>430</v>
      </c>
      <c r="D120" s="194"/>
      <c r="E120" s="195">
        <v>1.96</v>
      </c>
      <c r="F120" s="157"/>
      <c r="G120" s="157"/>
      <c r="H120" s="157"/>
      <c r="I120" s="157"/>
      <c r="J120" s="157"/>
      <c r="K120" s="157"/>
      <c r="L120" s="157"/>
      <c r="M120" s="157"/>
      <c r="N120" s="156"/>
      <c r="O120" s="156"/>
      <c r="P120" s="156"/>
      <c r="Q120" s="156"/>
      <c r="R120" s="157"/>
      <c r="S120" s="157"/>
      <c r="T120" s="157"/>
      <c r="U120" s="157"/>
      <c r="V120" s="157"/>
      <c r="W120" s="157"/>
      <c r="X120" s="157"/>
      <c r="Y120" s="157"/>
      <c r="Z120" s="146"/>
      <c r="AA120" s="146"/>
      <c r="AB120" s="146"/>
      <c r="AC120" s="146"/>
      <c r="AD120" s="146"/>
      <c r="AE120" s="146"/>
      <c r="AF120" s="146"/>
      <c r="AG120" s="146" t="s">
        <v>317</v>
      </c>
      <c r="AH120" s="146">
        <v>0</v>
      </c>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row>
    <row r="121" spans="1:60" outlineLevel="3">
      <c r="A121" s="153"/>
      <c r="B121" s="154"/>
      <c r="C121" s="196" t="s">
        <v>431</v>
      </c>
      <c r="D121" s="194"/>
      <c r="E121" s="195">
        <v>2.0449799999999998</v>
      </c>
      <c r="F121" s="157"/>
      <c r="G121" s="157"/>
      <c r="H121" s="157"/>
      <c r="I121" s="157"/>
      <c r="J121" s="157"/>
      <c r="K121" s="157"/>
      <c r="L121" s="157"/>
      <c r="M121" s="157"/>
      <c r="N121" s="156"/>
      <c r="O121" s="156"/>
      <c r="P121" s="156"/>
      <c r="Q121" s="156"/>
      <c r="R121" s="157"/>
      <c r="S121" s="157"/>
      <c r="T121" s="157"/>
      <c r="U121" s="157"/>
      <c r="V121" s="157"/>
      <c r="W121" s="157"/>
      <c r="X121" s="157"/>
      <c r="Y121" s="157"/>
      <c r="Z121" s="146"/>
      <c r="AA121" s="146"/>
      <c r="AB121" s="146"/>
      <c r="AC121" s="146"/>
      <c r="AD121" s="146"/>
      <c r="AE121" s="146"/>
      <c r="AF121" s="146"/>
      <c r="AG121" s="146" t="s">
        <v>317</v>
      </c>
      <c r="AH121" s="146">
        <v>0</v>
      </c>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row>
    <row r="122" spans="1:60" outlineLevel="1">
      <c r="A122" s="173">
        <v>28</v>
      </c>
      <c r="B122" s="174" t="s">
        <v>432</v>
      </c>
      <c r="C122" s="190" t="s">
        <v>433</v>
      </c>
      <c r="D122" s="175" t="s">
        <v>397</v>
      </c>
      <c r="E122" s="176">
        <v>265.12</v>
      </c>
      <c r="F122" s="177"/>
      <c r="G122" s="178">
        <f>ROUND(E122*F122,2)</f>
        <v>0</v>
      </c>
      <c r="H122" s="177"/>
      <c r="I122" s="178">
        <f>ROUND(E122*H122,2)</f>
        <v>0</v>
      </c>
      <c r="J122" s="177"/>
      <c r="K122" s="178">
        <f>ROUND(E122*J122,2)</f>
        <v>0</v>
      </c>
      <c r="L122" s="178">
        <v>21</v>
      </c>
      <c r="M122" s="178">
        <f>G122*(1+L122/100)</f>
        <v>0</v>
      </c>
      <c r="N122" s="176">
        <v>2.0000000000000001E-4</v>
      </c>
      <c r="O122" s="176">
        <f>ROUND(E122*N122,2)</f>
        <v>0.05</v>
      </c>
      <c r="P122" s="176">
        <v>0</v>
      </c>
      <c r="Q122" s="176">
        <f>ROUND(E122*P122,2)</f>
        <v>0</v>
      </c>
      <c r="R122" s="178" t="s">
        <v>434</v>
      </c>
      <c r="S122" s="178" t="s">
        <v>266</v>
      </c>
      <c r="T122" s="179" t="s">
        <v>266</v>
      </c>
      <c r="U122" s="157">
        <v>0.45</v>
      </c>
      <c r="V122" s="157">
        <f>ROUND(E122*U122,2)</f>
        <v>119.3</v>
      </c>
      <c r="W122" s="157"/>
      <c r="X122" s="157" t="s">
        <v>312</v>
      </c>
      <c r="Y122" s="157" t="s">
        <v>269</v>
      </c>
      <c r="Z122" s="146"/>
      <c r="AA122" s="146"/>
      <c r="AB122" s="146"/>
      <c r="AC122" s="146"/>
      <c r="AD122" s="146"/>
      <c r="AE122" s="146"/>
      <c r="AF122" s="146"/>
      <c r="AG122" s="146" t="s">
        <v>313</v>
      </c>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row>
    <row r="123" spans="1:60" outlineLevel="2">
      <c r="A123" s="153"/>
      <c r="B123" s="154"/>
      <c r="C123" s="196" t="s">
        <v>414</v>
      </c>
      <c r="D123" s="194"/>
      <c r="E123" s="195"/>
      <c r="F123" s="157"/>
      <c r="G123" s="157"/>
      <c r="H123" s="157"/>
      <c r="I123" s="157"/>
      <c r="J123" s="157"/>
      <c r="K123" s="157"/>
      <c r="L123" s="157"/>
      <c r="M123" s="157"/>
      <c r="N123" s="156"/>
      <c r="O123" s="156"/>
      <c r="P123" s="156"/>
      <c r="Q123" s="156"/>
      <c r="R123" s="157"/>
      <c r="S123" s="157"/>
      <c r="T123" s="157"/>
      <c r="U123" s="157"/>
      <c r="V123" s="157"/>
      <c r="W123" s="157"/>
      <c r="X123" s="157"/>
      <c r="Y123" s="157"/>
      <c r="Z123" s="146"/>
      <c r="AA123" s="146"/>
      <c r="AB123" s="146"/>
      <c r="AC123" s="146"/>
      <c r="AD123" s="146"/>
      <c r="AE123" s="146"/>
      <c r="AF123" s="146"/>
      <c r="AG123" s="146" t="s">
        <v>317</v>
      </c>
      <c r="AH123" s="146">
        <v>0</v>
      </c>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row>
    <row r="124" spans="1:60" outlineLevel="3">
      <c r="A124" s="153"/>
      <c r="B124" s="154"/>
      <c r="C124" s="196" t="s">
        <v>435</v>
      </c>
      <c r="D124" s="194"/>
      <c r="E124" s="195">
        <v>5.39</v>
      </c>
      <c r="F124" s="157"/>
      <c r="G124" s="157"/>
      <c r="H124" s="157"/>
      <c r="I124" s="157"/>
      <c r="J124" s="157"/>
      <c r="K124" s="157"/>
      <c r="L124" s="157"/>
      <c r="M124" s="157"/>
      <c r="N124" s="156"/>
      <c r="O124" s="156"/>
      <c r="P124" s="156"/>
      <c r="Q124" s="156"/>
      <c r="R124" s="157"/>
      <c r="S124" s="157"/>
      <c r="T124" s="157"/>
      <c r="U124" s="157"/>
      <c r="V124" s="157"/>
      <c r="W124" s="157"/>
      <c r="X124" s="157"/>
      <c r="Y124" s="157"/>
      <c r="Z124" s="146"/>
      <c r="AA124" s="146"/>
      <c r="AB124" s="146"/>
      <c r="AC124" s="146"/>
      <c r="AD124" s="146"/>
      <c r="AE124" s="146"/>
      <c r="AF124" s="146"/>
      <c r="AG124" s="146" t="s">
        <v>317</v>
      </c>
      <c r="AH124" s="146">
        <v>0</v>
      </c>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row>
    <row r="125" spans="1:60" outlineLevel="3">
      <c r="A125" s="153"/>
      <c r="B125" s="154"/>
      <c r="C125" s="196" t="s">
        <v>436</v>
      </c>
      <c r="D125" s="194"/>
      <c r="E125" s="195">
        <v>28.12</v>
      </c>
      <c r="F125" s="157"/>
      <c r="G125" s="157"/>
      <c r="H125" s="157"/>
      <c r="I125" s="157"/>
      <c r="J125" s="157"/>
      <c r="K125" s="157"/>
      <c r="L125" s="157"/>
      <c r="M125" s="157"/>
      <c r="N125" s="156"/>
      <c r="O125" s="156"/>
      <c r="P125" s="156"/>
      <c r="Q125" s="156"/>
      <c r="R125" s="157"/>
      <c r="S125" s="157"/>
      <c r="T125" s="157"/>
      <c r="U125" s="157"/>
      <c r="V125" s="157"/>
      <c r="W125" s="157"/>
      <c r="X125" s="157"/>
      <c r="Y125" s="157"/>
      <c r="Z125" s="146"/>
      <c r="AA125" s="146"/>
      <c r="AB125" s="146"/>
      <c r="AC125" s="146"/>
      <c r="AD125" s="146"/>
      <c r="AE125" s="146"/>
      <c r="AF125" s="146"/>
      <c r="AG125" s="146" t="s">
        <v>317</v>
      </c>
      <c r="AH125" s="146">
        <v>0</v>
      </c>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row>
    <row r="126" spans="1:60" outlineLevel="3">
      <c r="A126" s="153"/>
      <c r="B126" s="154"/>
      <c r="C126" s="196" t="s">
        <v>437</v>
      </c>
      <c r="D126" s="194"/>
      <c r="E126" s="195">
        <v>20.25</v>
      </c>
      <c r="F126" s="157"/>
      <c r="G126" s="157"/>
      <c r="H126" s="157"/>
      <c r="I126" s="157"/>
      <c r="J126" s="157"/>
      <c r="K126" s="157"/>
      <c r="L126" s="157"/>
      <c r="M126" s="157"/>
      <c r="N126" s="156"/>
      <c r="O126" s="156"/>
      <c r="P126" s="156"/>
      <c r="Q126" s="156"/>
      <c r="R126" s="157"/>
      <c r="S126" s="157"/>
      <c r="T126" s="157"/>
      <c r="U126" s="157"/>
      <c r="V126" s="157"/>
      <c r="W126" s="157"/>
      <c r="X126" s="157"/>
      <c r="Y126" s="157"/>
      <c r="Z126" s="146"/>
      <c r="AA126" s="146"/>
      <c r="AB126" s="146"/>
      <c r="AC126" s="146"/>
      <c r="AD126" s="146"/>
      <c r="AE126" s="146"/>
      <c r="AF126" s="146"/>
      <c r="AG126" s="146" t="s">
        <v>317</v>
      </c>
      <c r="AH126" s="146">
        <v>0</v>
      </c>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row>
    <row r="127" spans="1:60" outlineLevel="3">
      <c r="A127" s="153"/>
      <c r="B127" s="154"/>
      <c r="C127" s="196" t="s">
        <v>438</v>
      </c>
      <c r="D127" s="194"/>
      <c r="E127" s="195">
        <v>8.91</v>
      </c>
      <c r="F127" s="157"/>
      <c r="G127" s="157"/>
      <c r="H127" s="157"/>
      <c r="I127" s="157"/>
      <c r="J127" s="157"/>
      <c r="K127" s="157"/>
      <c r="L127" s="157"/>
      <c r="M127" s="157"/>
      <c r="N127" s="156"/>
      <c r="O127" s="156"/>
      <c r="P127" s="156"/>
      <c r="Q127" s="156"/>
      <c r="R127" s="157"/>
      <c r="S127" s="157"/>
      <c r="T127" s="157"/>
      <c r="U127" s="157"/>
      <c r="V127" s="157"/>
      <c r="W127" s="157"/>
      <c r="X127" s="157"/>
      <c r="Y127" s="157"/>
      <c r="Z127" s="146"/>
      <c r="AA127" s="146"/>
      <c r="AB127" s="146"/>
      <c r="AC127" s="146"/>
      <c r="AD127" s="146"/>
      <c r="AE127" s="146"/>
      <c r="AF127" s="146"/>
      <c r="AG127" s="146" t="s">
        <v>317</v>
      </c>
      <c r="AH127" s="146">
        <v>0</v>
      </c>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row>
    <row r="128" spans="1:60" outlineLevel="3">
      <c r="A128" s="153"/>
      <c r="B128" s="154"/>
      <c r="C128" s="196" t="s">
        <v>439</v>
      </c>
      <c r="D128" s="194"/>
      <c r="E128" s="195">
        <v>13.2</v>
      </c>
      <c r="F128" s="157"/>
      <c r="G128" s="157"/>
      <c r="H128" s="157"/>
      <c r="I128" s="157"/>
      <c r="J128" s="157"/>
      <c r="K128" s="157"/>
      <c r="L128" s="157"/>
      <c r="M128" s="157"/>
      <c r="N128" s="156"/>
      <c r="O128" s="156"/>
      <c r="P128" s="156"/>
      <c r="Q128" s="156"/>
      <c r="R128" s="157"/>
      <c r="S128" s="157"/>
      <c r="T128" s="157"/>
      <c r="U128" s="157"/>
      <c r="V128" s="157"/>
      <c r="W128" s="157"/>
      <c r="X128" s="157"/>
      <c r="Y128" s="157"/>
      <c r="Z128" s="146"/>
      <c r="AA128" s="146"/>
      <c r="AB128" s="146"/>
      <c r="AC128" s="146"/>
      <c r="AD128" s="146"/>
      <c r="AE128" s="146"/>
      <c r="AF128" s="146"/>
      <c r="AG128" s="146" t="s">
        <v>317</v>
      </c>
      <c r="AH128" s="146">
        <v>0</v>
      </c>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0" outlineLevel="3">
      <c r="A129" s="153"/>
      <c r="B129" s="154"/>
      <c r="C129" s="196" t="s">
        <v>440</v>
      </c>
      <c r="D129" s="194"/>
      <c r="E129" s="195">
        <v>11</v>
      </c>
      <c r="F129" s="157"/>
      <c r="G129" s="157"/>
      <c r="H129" s="157"/>
      <c r="I129" s="157"/>
      <c r="J129" s="157"/>
      <c r="K129" s="157"/>
      <c r="L129" s="157"/>
      <c r="M129" s="157"/>
      <c r="N129" s="156"/>
      <c r="O129" s="156"/>
      <c r="P129" s="156"/>
      <c r="Q129" s="156"/>
      <c r="R129" s="157"/>
      <c r="S129" s="157"/>
      <c r="T129" s="157"/>
      <c r="U129" s="157"/>
      <c r="V129" s="157"/>
      <c r="W129" s="157"/>
      <c r="X129" s="157"/>
      <c r="Y129" s="157"/>
      <c r="Z129" s="146"/>
      <c r="AA129" s="146"/>
      <c r="AB129" s="146"/>
      <c r="AC129" s="146"/>
      <c r="AD129" s="146"/>
      <c r="AE129" s="146"/>
      <c r="AF129" s="146"/>
      <c r="AG129" s="146" t="s">
        <v>317</v>
      </c>
      <c r="AH129" s="146">
        <v>0</v>
      </c>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0" outlineLevel="3">
      <c r="A130" s="153"/>
      <c r="B130" s="154"/>
      <c r="C130" s="196" t="s">
        <v>441</v>
      </c>
      <c r="D130" s="194"/>
      <c r="E130" s="195">
        <v>37.799999999999997</v>
      </c>
      <c r="F130" s="157"/>
      <c r="G130" s="157"/>
      <c r="H130" s="157"/>
      <c r="I130" s="157"/>
      <c r="J130" s="157"/>
      <c r="K130" s="157"/>
      <c r="L130" s="157"/>
      <c r="M130" s="157"/>
      <c r="N130" s="156"/>
      <c r="O130" s="156"/>
      <c r="P130" s="156"/>
      <c r="Q130" s="156"/>
      <c r="R130" s="157"/>
      <c r="S130" s="157"/>
      <c r="T130" s="157"/>
      <c r="U130" s="157"/>
      <c r="V130" s="157"/>
      <c r="W130" s="157"/>
      <c r="X130" s="157"/>
      <c r="Y130" s="157"/>
      <c r="Z130" s="146"/>
      <c r="AA130" s="146"/>
      <c r="AB130" s="146"/>
      <c r="AC130" s="146"/>
      <c r="AD130" s="146"/>
      <c r="AE130" s="146"/>
      <c r="AF130" s="146"/>
      <c r="AG130" s="146" t="s">
        <v>317</v>
      </c>
      <c r="AH130" s="146">
        <v>0</v>
      </c>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0" outlineLevel="3">
      <c r="A131" s="153"/>
      <c r="B131" s="154"/>
      <c r="C131" s="196" t="s">
        <v>442</v>
      </c>
      <c r="D131" s="194"/>
      <c r="E131" s="195">
        <v>7.35</v>
      </c>
      <c r="F131" s="157"/>
      <c r="G131" s="157"/>
      <c r="H131" s="157"/>
      <c r="I131" s="157"/>
      <c r="J131" s="157"/>
      <c r="K131" s="157"/>
      <c r="L131" s="157"/>
      <c r="M131" s="157"/>
      <c r="N131" s="156"/>
      <c r="O131" s="156"/>
      <c r="P131" s="156"/>
      <c r="Q131" s="156"/>
      <c r="R131" s="157"/>
      <c r="S131" s="157"/>
      <c r="T131" s="157"/>
      <c r="U131" s="157"/>
      <c r="V131" s="157"/>
      <c r="W131" s="157"/>
      <c r="X131" s="157"/>
      <c r="Y131" s="157"/>
      <c r="Z131" s="146"/>
      <c r="AA131" s="146"/>
      <c r="AB131" s="146"/>
      <c r="AC131" s="146"/>
      <c r="AD131" s="146"/>
      <c r="AE131" s="146"/>
      <c r="AF131" s="146"/>
      <c r="AG131" s="146" t="s">
        <v>317</v>
      </c>
      <c r="AH131" s="146">
        <v>0</v>
      </c>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0" outlineLevel="3">
      <c r="A132" s="153"/>
      <c r="B132" s="154"/>
      <c r="C132" s="196" t="s">
        <v>443</v>
      </c>
      <c r="D132" s="194"/>
      <c r="E132" s="195">
        <v>15.2</v>
      </c>
      <c r="F132" s="157"/>
      <c r="G132" s="157"/>
      <c r="H132" s="157"/>
      <c r="I132" s="157"/>
      <c r="J132" s="157"/>
      <c r="K132" s="157"/>
      <c r="L132" s="157"/>
      <c r="M132" s="157"/>
      <c r="N132" s="156"/>
      <c r="O132" s="156"/>
      <c r="P132" s="156"/>
      <c r="Q132" s="156"/>
      <c r="R132" s="157"/>
      <c r="S132" s="157"/>
      <c r="T132" s="157"/>
      <c r="U132" s="157"/>
      <c r="V132" s="157"/>
      <c r="W132" s="157"/>
      <c r="X132" s="157"/>
      <c r="Y132" s="157"/>
      <c r="Z132" s="146"/>
      <c r="AA132" s="146"/>
      <c r="AB132" s="146"/>
      <c r="AC132" s="146"/>
      <c r="AD132" s="146"/>
      <c r="AE132" s="146"/>
      <c r="AF132" s="146"/>
      <c r="AG132" s="146" t="s">
        <v>317</v>
      </c>
      <c r="AH132" s="146">
        <v>0</v>
      </c>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0" outlineLevel="3">
      <c r="A133" s="153"/>
      <c r="B133" s="154"/>
      <c r="C133" s="196" t="s">
        <v>444</v>
      </c>
      <c r="D133" s="194"/>
      <c r="E133" s="195">
        <v>10</v>
      </c>
      <c r="F133" s="157"/>
      <c r="G133" s="157"/>
      <c r="H133" s="157"/>
      <c r="I133" s="157"/>
      <c r="J133" s="157"/>
      <c r="K133" s="157"/>
      <c r="L133" s="157"/>
      <c r="M133" s="157"/>
      <c r="N133" s="156"/>
      <c r="O133" s="156"/>
      <c r="P133" s="156"/>
      <c r="Q133" s="156"/>
      <c r="R133" s="157"/>
      <c r="S133" s="157"/>
      <c r="T133" s="157"/>
      <c r="U133" s="157"/>
      <c r="V133" s="157"/>
      <c r="W133" s="157"/>
      <c r="X133" s="157"/>
      <c r="Y133" s="157"/>
      <c r="Z133" s="146"/>
      <c r="AA133" s="146"/>
      <c r="AB133" s="146"/>
      <c r="AC133" s="146"/>
      <c r="AD133" s="146"/>
      <c r="AE133" s="146"/>
      <c r="AF133" s="146"/>
      <c r="AG133" s="146" t="s">
        <v>317</v>
      </c>
      <c r="AH133" s="146">
        <v>0</v>
      </c>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row>
    <row r="134" spans="1:60" outlineLevel="3">
      <c r="A134" s="153"/>
      <c r="B134" s="154"/>
      <c r="C134" s="196" t="s">
        <v>445</v>
      </c>
      <c r="D134" s="194"/>
      <c r="E134" s="195">
        <v>5</v>
      </c>
      <c r="F134" s="157"/>
      <c r="G134" s="157"/>
      <c r="H134" s="157"/>
      <c r="I134" s="157"/>
      <c r="J134" s="157"/>
      <c r="K134" s="157"/>
      <c r="L134" s="157"/>
      <c r="M134" s="157"/>
      <c r="N134" s="156"/>
      <c r="O134" s="156"/>
      <c r="P134" s="156"/>
      <c r="Q134" s="156"/>
      <c r="R134" s="157"/>
      <c r="S134" s="157"/>
      <c r="T134" s="157"/>
      <c r="U134" s="157"/>
      <c r="V134" s="157"/>
      <c r="W134" s="157"/>
      <c r="X134" s="157"/>
      <c r="Y134" s="157"/>
      <c r="Z134" s="146"/>
      <c r="AA134" s="146"/>
      <c r="AB134" s="146"/>
      <c r="AC134" s="146"/>
      <c r="AD134" s="146"/>
      <c r="AE134" s="146"/>
      <c r="AF134" s="146"/>
      <c r="AG134" s="146" t="s">
        <v>317</v>
      </c>
      <c r="AH134" s="146">
        <v>0</v>
      </c>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row>
    <row r="135" spans="1:60" outlineLevel="3">
      <c r="A135" s="153"/>
      <c r="B135" s="154"/>
      <c r="C135" s="196" t="s">
        <v>446</v>
      </c>
      <c r="D135" s="194"/>
      <c r="E135" s="195">
        <v>8.4</v>
      </c>
      <c r="F135" s="157"/>
      <c r="G135" s="157"/>
      <c r="H135" s="157"/>
      <c r="I135" s="157"/>
      <c r="J135" s="157"/>
      <c r="K135" s="157"/>
      <c r="L135" s="157"/>
      <c r="M135" s="157"/>
      <c r="N135" s="156"/>
      <c r="O135" s="156"/>
      <c r="P135" s="156"/>
      <c r="Q135" s="156"/>
      <c r="R135" s="157"/>
      <c r="S135" s="157"/>
      <c r="T135" s="157"/>
      <c r="U135" s="157"/>
      <c r="V135" s="157"/>
      <c r="W135" s="157"/>
      <c r="X135" s="157"/>
      <c r="Y135" s="157"/>
      <c r="Z135" s="146"/>
      <c r="AA135" s="146"/>
      <c r="AB135" s="146"/>
      <c r="AC135" s="146"/>
      <c r="AD135" s="146"/>
      <c r="AE135" s="146"/>
      <c r="AF135" s="146"/>
      <c r="AG135" s="146" t="s">
        <v>317</v>
      </c>
      <c r="AH135" s="146">
        <v>0</v>
      </c>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row>
    <row r="136" spans="1:60" outlineLevel="3">
      <c r="A136" s="153"/>
      <c r="B136" s="154"/>
      <c r="C136" s="196" t="s">
        <v>447</v>
      </c>
      <c r="D136" s="194"/>
      <c r="E136" s="195">
        <v>68.599999999999994</v>
      </c>
      <c r="F136" s="157"/>
      <c r="G136" s="157"/>
      <c r="H136" s="157"/>
      <c r="I136" s="157"/>
      <c r="J136" s="157"/>
      <c r="K136" s="157"/>
      <c r="L136" s="157"/>
      <c r="M136" s="157"/>
      <c r="N136" s="156"/>
      <c r="O136" s="156"/>
      <c r="P136" s="156"/>
      <c r="Q136" s="156"/>
      <c r="R136" s="157"/>
      <c r="S136" s="157"/>
      <c r="T136" s="157"/>
      <c r="U136" s="157"/>
      <c r="V136" s="157"/>
      <c r="W136" s="157"/>
      <c r="X136" s="157"/>
      <c r="Y136" s="157"/>
      <c r="Z136" s="146"/>
      <c r="AA136" s="146"/>
      <c r="AB136" s="146"/>
      <c r="AC136" s="146"/>
      <c r="AD136" s="146"/>
      <c r="AE136" s="146"/>
      <c r="AF136" s="146"/>
      <c r="AG136" s="146" t="s">
        <v>317</v>
      </c>
      <c r="AH136" s="146">
        <v>0</v>
      </c>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row>
    <row r="137" spans="1:60" outlineLevel="3">
      <c r="A137" s="153"/>
      <c r="B137" s="154"/>
      <c r="C137" s="196" t="s">
        <v>448</v>
      </c>
      <c r="D137" s="194"/>
      <c r="E137" s="195">
        <v>6.3</v>
      </c>
      <c r="F137" s="157"/>
      <c r="G137" s="157"/>
      <c r="H137" s="157"/>
      <c r="I137" s="157"/>
      <c r="J137" s="157"/>
      <c r="K137" s="157"/>
      <c r="L137" s="157"/>
      <c r="M137" s="157"/>
      <c r="N137" s="156"/>
      <c r="O137" s="156"/>
      <c r="P137" s="156"/>
      <c r="Q137" s="156"/>
      <c r="R137" s="157"/>
      <c r="S137" s="157"/>
      <c r="T137" s="157"/>
      <c r="U137" s="157"/>
      <c r="V137" s="157"/>
      <c r="W137" s="157"/>
      <c r="X137" s="157"/>
      <c r="Y137" s="157"/>
      <c r="Z137" s="146"/>
      <c r="AA137" s="146"/>
      <c r="AB137" s="146"/>
      <c r="AC137" s="146"/>
      <c r="AD137" s="146"/>
      <c r="AE137" s="146"/>
      <c r="AF137" s="146"/>
      <c r="AG137" s="146" t="s">
        <v>317</v>
      </c>
      <c r="AH137" s="146">
        <v>0</v>
      </c>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row>
    <row r="138" spans="1:60" outlineLevel="3">
      <c r="A138" s="153"/>
      <c r="B138" s="154"/>
      <c r="C138" s="196" t="s">
        <v>449</v>
      </c>
      <c r="D138" s="194"/>
      <c r="E138" s="195">
        <v>7.2</v>
      </c>
      <c r="F138" s="157"/>
      <c r="G138" s="157"/>
      <c r="H138" s="157"/>
      <c r="I138" s="157"/>
      <c r="J138" s="157"/>
      <c r="K138" s="157"/>
      <c r="L138" s="157"/>
      <c r="M138" s="157"/>
      <c r="N138" s="156"/>
      <c r="O138" s="156"/>
      <c r="P138" s="156"/>
      <c r="Q138" s="156"/>
      <c r="R138" s="157"/>
      <c r="S138" s="157"/>
      <c r="T138" s="157"/>
      <c r="U138" s="157"/>
      <c r="V138" s="157"/>
      <c r="W138" s="157"/>
      <c r="X138" s="157"/>
      <c r="Y138" s="157"/>
      <c r="Z138" s="146"/>
      <c r="AA138" s="146"/>
      <c r="AB138" s="146"/>
      <c r="AC138" s="146"/>
      <c r="AD138" s="146"/>
      <c r="AE138" s="146"/>
      <c r="AF138" s="146"/>
      <c r="AG138" s="146" t="s">
        <v>317</v>
      </c>
      <c r="AH138" s="146">
        <v>0</v>
      </c>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row>
    <row r="139" spans="1:60" outlineLevel="3">
      <c r="A139" s="153"/>
      <c r="B139" s="154"/>
      <c r="C139" s="196" t="s">
        <v>450</v>
      </c>
      <c r="D139" s="194"/>
      <c r="E139" s="195">
        <v>7</v>
      </c>
      <c r="F139" s="157"/>
      <c r="G139" s="157"/>
      <c r="H139" s="157"/>
      <c r="I139" s="157"/>
      <c r="J139" s="157"/>
      <c r="K139" s="157"/>
      <c r="L139" s="157"/>
      <c r="M139" s="157"/>
      <c r="N139" s="156"/>
      <c r="O139" s="156"/>
      <c r="P139" s="156"/>
      <c r="Q139" s="156"/>
      <c r="R139" s="157"/>
      <c r="S139" s="157"/>
      <c r="T139" s="157"/>
      <c r="U139" s="157"/>
      <c r="V139" s="157"/>
      <c r="W139" s="157"/>
      <c r="X139" s="157"/>
      <c r="Y139" s="157"/>
      <c r="Z139" s="146"/>
      <c r="AA139" s="146"/>
      <c r="AB139" s="146"/>
      <c r="AC139" s="146"/>
      <c r="AD139" s="146"/>
      <c r="AE139" s="146"/>
      <c r="AF139" s="146"/>
      <c r="AG139" s="146" t="s">
        <v>317</v>
      </c>
      <c r="AH139" s="146">
        <v>0</v>
      </c>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row>
    <row r="140" spans="1:60" outlineLevel="3">
      <c r="A140" s="153"/>
      <c r="B140" s="154"/>
      <c r="C140" s="196" t="s">
        <v>451</v>
      </c>
      <c r="D140" s="194"/>
      <c r="E140" s="195">
        <v>5.4</v>
      </c>
      <c r="F140" s="157"/>
      <c r="G140" s="157"/>
      <c r="H140" s="157"/>
      <c r="I140" s="157"/>
      <c r="J140" s="157"/>
      <c r="K140" s="157"/>
      <c r="L140" s="157"/>
      <c r="M140" s="157"/>
      <c r="N140" s="156"/>
      <c r="O140" s="156"/>
      <c r="P140" s="156"/>
      <c r="Q140" s="156"/>
      <c r="R140" s="157"/>
      <c r="S140" s="157"/>
      <c r="T140" s="157"/>
      <c r="U140" s="157"/>
      <c r="V140" s="157"/>
      <c r="W140" s="157"/>
      <c r="X140" s="157"/>
      <c r="Y140" s="157"/>
      <c r="Z140" s="146"/>
      <c r="AA140" s="146"/>
      <c r="AB140" s="146"/>
      <c r="AC140" s="146"/>
      <c r="AD140" s="146"/>
      <c r="AE140" s="146"/>
      <c r="AF140" s="146"/>
      <c r="AG140" s="146" t="s">
        <v>317</v>
      </c>
      <c r="AH140" s="146">
        <v>0</v>
      </c>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row>
    <row r="141" spans="1:60" outlineLevel="1">
      <c r="A141" s="180">
        <v>29</v>
      </c>
      <c r="B141" s="181" t="s">
        <v>452</v>
      </c>
      <c r="C141" s="189" t="s">
        <v>453</v>
      </c>
      <c r="D141" s="182" t="s">
        <v>397</v>
      </c>
      <c r="E141" s="183">
        <v>265.12</v>
      </c>
      <c r="F141" s="184"/>
      <c r="G141" s="185">
        <f>ROUND(E141*F141,2)</f>
        <v>0</v>
      </c>
      <c r="H141" s="184"/>
      <c r="I141" s="185">
        <f>ROUND(E141*H141,2)</f>
        <v>0</v>
      </c>
      <c r="J141" s="184"/>
      <c r="K141" s="185">
        <f>ROUND(E141*J141,2)</f>
        <v>0</v>
      </c>
      <c r="L141" s="185">
        <v>21</v>
      </c>
      <c r="M141" s="185">
        <f>G141*(1+L141/100)</f>
        <v>0</v>
      </c>
      <c r="N141" s="183">
        <v>0</v>
      </c>
      <c r="O141" s="183">
        <f>ROUND(E141*N141,2)</f>
        <v>0</v>
      </c>
      <c r="P141" s="183">
        <v>0</v>
      </c>
      <c r="Q141" s="183">
        <f>ROUND(E141*P141,2)</f>
        <v>0</v>
      </c>
      <c r="R141" s="185" t="s">
        <v>434</v>
      </c>
      <c r="S141" s="185" t="s">
        <v>266</v>
      </c>
      <c r="T141" s="186" t="s">
        <v>266</v>
      </c>
      <c r="U141" s="157">
        <v>0.32</v>
      </c>
      <c r="V141" s="157">
        <f>ROUND(E141*U141,2)</f>
        <v>84.84</v>
      </c>
      <c r="W141" s="157"/>
      <c r="X141" s="157" t="s">
        <v>312</v>
      </c>
      <c r="Y141" s="157" t="s">
        <v>269</v>
      </c>
      <c r="Z141" s="146"/>
      <c r="AA141" s="146"/>
      <c r="AB141" s="146"/>
      <c r="AC141" s="146"/>
      <c r="AD141" s="146"/>
      <c r="AE141" s="146"/>
      <c r="AF141" s="146"/>
      <c r="AG141" s="146" t="s">
        <v>313</v>
      </c>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row>
    <row r="142" spans="1:60" outlineLevel="1">
      <c r="A142" s="173">
        <v>30</v>
      </c>
      <c r="B142" s="174" t="s">
        <v>454</v>
      </c>
      <c r="C142" s="190" t="s">
        <v>455</v>
      </c>
      <c r="D142" s="175" t="s">
        <v>375</v>
      </c>
      <c r="E142" s="176">
        <v>0.99473</v>
      </c>
      <c r="F142" s="177"/>
      <c r="G142" s="178">
        <f>ROUND(E142*F142,2)</f>
        <v>0</v>
      </c>
      <c r="H142" s="177"/>
      <c r="I142" s="178">
        <f>ROUND(E142*H142,2)</f>
        <v>0</v>
      </c>
      <c r="J142" s="177"/>
      <c r="K142" s="178">
        <f>ROUND(E142*J142,2)</f>
        <v>0</v>
      </c>
      <c r="L142" s="178">
        <v>21</v>
      </c>
      <c r="M142" s="178">
        <f>G142*(1+L142/100)</f>
        <v>0</v>
      </c>
      <c r="N142" s="176">
        <v>1.0211600000000001</v>
      </c>
      <c r="O142" s="176">
        <f>ROUND(E142*N142,2)</f>
        <v>1.02</v>
      </c>
      <c r="P142" s="176">
        <v>0</v>
      </c>
      <c r="Q142" s="176">
        <f>ROUND(E142*P142,2)</f>
        <v>0</v>
      </c>
      <c r="R142" s="178" t="s">
        <v>412</v>
      </c>
      <c r="S142" s="178" t="s">
        <v>266</v>
      </c>
      <c r="T142" s="179" t="s">
        <v>266</v>
      </c>
      <c r="U142" s="157">
        <v>23.530999999999999</v>
      </c>
      <c r="V142" s="157">
        <f>ROUND(E142*U142,2)</f>
        <v>23.41</v>
      </c>
      <c r="W142" s="157"/>
      <c r="X142" s="157" t="s">
        <v>312</v>
      </c>
      <c r="Y142" s="157" t="s">
        <v>269</v>
      </c>
      <c r="Z142" s="146"/>
      <c r="AA142" s="146"/>
      <c r="AB142" s="146"/>
      <c r="AC142" s="146"/>
      <c r="AD142" s="146"/>
      <c r="AE142" s="146"/>
      <c r="AF142" s="146"/>
      <c r="AG142" s="146" t="s">
        <v>313</v>
      </c>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row>
    <row r="143" spans="1:60" outlineLevel="2">
      <c r="A143" s="153"/>
      <c r="B143" s="154"/>
      <c r="C143" s="196" t="s">
        <v>456</v>
      </c>
      <c r="D143" s="194"/>
      <c r="E143" s="195">
        <v>0.99473</v>
      </c>
      <c r="F143" s="157"/>
      <c r="G143" s="157"/>
      <c r="H143" s="157"/>
      <c r="I143" s="157"/>
      <c r="J143" s="157"/>
      <c r="K143" s="157"/>
      <c r="L143" s="157"/>
      <c r="M143" s="157"/>
      <c r="N143" s="156"/>
      <c r="O143" s="156"/>
      <c r="P143" s="156"/>
      <c r="Q143" s="156"/>
      <c r="R143" s="157"/>
      <c r="S143" s="157"/>
      <c r="T143" s="157"/>
      <c r="U143" s="157"/>
      <c r="V143" s="157"/>
      <c r="W143" s="157"/>
      <c r="X143" s="157"/>
      <c r="Y143" s="157"/>
      <c r="Z143" s="146"/>
      <c r="AA143" s="146"/>
      <c r="AB143" s="146"/>
      <c r="AC143" s="146"/>
      <c r="AD143" s="146"/>
      <c r="AE143" s="146"/>
      <c r="AF143" s="146"/>
      <c r="AG143" s="146" t="s">
        <v>317</v>
      </c>
      <c r="AH143" s="146">
        <v>0</v>
      </c>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row>
    <row r="144" spans="1:60" outlineLevel="1">
      <c r="A144" s="173">
        <v>31</v>
      </c>
      <c r="B144" s="174" t="s">
        <v>457</v>
      </c>
      <c r="C144" s="190" t="s">
        <v>458</v>
      </c>
      <c r="D144" s="175" t="s">
        <v>310</v>
      </c>
      <c r="E144" s="176">
        <v>5.8559999999999999</v>
      </c>
      <c r="F144" s="177"/>
      <c r="G144" s="178">
        <f>ROUND(E144*F144,2)</f>
        <v>0</v>
      </c>
      <c r="H144" s="177"/>
      <c r="I144" s="178">
        <f>ROUND(E144*H144,2)</f>
        <v>0</v>
      </c>
      <c r="J144" s="177"/>
      <c r="K144" s="178">
        <f>ROUND(E144*J144,2)</f>
        <v>0</v>
      </c>
      <c r="L144" s="178">
        <v>21</v>
      </c>
      <c r="M144" s="178">
        <f>G144*(1+L144/100)</f>
        <v>0</v>
      </c>
      <c r="N144" s="176">
        <v>2.5249999999999999</v>
      </c>
      <c r="O144" s="176">
        <f>ROUND(E144*N144,2)</f>
        <v>14.79</v>
      </c>
      <c r="P144" s="176">
        <v>0</v>
      </c>
      <c r="Q144" s="176">
        <f>ROUND(E144*P144,2)</f>
        <v>0</v>
      </c>
      <c r="R144" s="178" t="s">
        <v>412</v>
      </c>
      <c r="S144" s="178" t="s">
        <v>266</v>
      </c>
      <c r="T144" s="179" t="s">
        <v>266</v>
      </c>
      <c r="U144" s="157">
        <v>0.48</v>
      </c>
      <c r="V144" s="157">
        <f>ROUND(E144*U144,2)</f>
        <v>2.81</v>
      </c>
      <c r="W144" s="157"/>
      <c r="X144" s="157" t="s">
        <v>312</v>
      </c>
      <c r="Y144" s="157" t="s">
        <v>269</v>
      </c>
      <c r="Z144" s="146"/>
      <c r="AA144" s="146"/>
      <c r="AB144" s="146"/>
      <c r="AC144" s="146"/>
      <c r="AD144" s="146"/>
      <c r="AE144" s="146"/>
      <c r="AF144" s="146"/>
      <c r="AG144" s="146" t="s">
        <v>313</v>
      </c>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row>
    <row r="145" spans="1:60" outlineLevel="2">
      <c r="A145" s="153"/>
      <c r="B145" s="154"/>
      <c r="C145" s="293" t="s">
        <v>459</v>
      </c>
      <c r="D145" s="294"/>
      <c r="E145" s="294"/>
      <c r="F145" s="294"/>
      <c r="G145" s="294"/>
      <c r="H145" s="157"/>
      <c r="I145" s="157"/>
      <c r="J145" s="157"/>
      <c r="K145" s="157"/>
      <c r="L145" s="157"/>
      <c r="M145" s="157"/>
      <c r="N145" s="156"/>
      <c r="O145" s="156"/>
      <c r="P145" s="156"/>
      <c r="Q145" s="156"/>
      <c r="R145" s="157"/>
      <c r="S145" s="157"/>
      <c r="T145" s="157"/>
      <c r="U145" s="157"/>
      <c r="V145" s="157"/>
      <c r="W145" s="157"/>
      <c r="X145" s="157"/>
      <c r="Y145" s="157"/>
      <c r="Z145" s="146"/>
      <c r="AA145" s="146"/>
      <c r="AB145" s="146"/>
      <c r="AC145" s="146"/>
      <c r="AD145" s="146"/>
      <c r="AE145" s="146"/>
      <c r="AF145" s="146"/>
      <c r="AG145" s="146" t="s">
        <v>315</v>
      </c>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row>
    <row r="146" spans="1:60" outlineLevel="2">
      <c r="A146" s="153"/>
      <c r="B146" s="154"/>
      <c r="C146" s="196" t="s">
        <v>460</v>
      </c>
      <c r="D146" s="194"/>
      <c r="E146" s="195">
        <v>5.0999999999999996</v>
      </c>
      <c r="F146" s="157"/>
      <c r="G146" s="157"/>
      <c r="H146" s="157"/>
      <c r="I146" s="157"/>
      <c r="J146" s="157"/>
      <c r="K146" s="157"/>
      <c r="L146" s="157"/>
      <c r="M146" s="157"/>
      <c r="N146" s="156"/>
      <c r="O146" s="156"/>
      <c r="P146" s="156"/>
      <c r="Q146" s="156"/>
      <c r="R146" s="157"/>
      <c r="S146" s="157"/>
      <c r="T146" s="157"/>
      <c r="U146" s="157"/>
      <c r="V146" s="157"/>
      <c r="W146" s="157"/>
      <c r="X146" s="157"/>
      <c r="Y146" s="157"/>
      <c r="Z146" s="146"/>
      <c r="AA146" s="146"/>
      <c r="AB146" s="146"/>
      <c r="AC146" s="146"/>
      <c r="AD146" s="146"/>
      <c r="AE146" s="146"/>
      <c r="AF146" s="146"/>
      <c r="AG146" s="146" t="s">
        <v>317</v>
      </c>
      <c r="AH146" s="146">
        <v>0</v>
      </c>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row>
    <row r="147" spans="1:60" outlineLevel="3">
      <c r="A147" s="153"/>
      <c r="B147" s="154"/>
      <c r="C147" s="196" t="s">
        <v>461</v>
      </c>
      <c r="D147" s="194"/>
      <c r="E147" s="195">
        <v>0.75600000000000001</v>
      </c>
      <c r="F147" s="157"/>
      <c r="G147" s="157"/>
      <c r="H147" s="157"/>
      <c r="I147" s="157"/>
      <c r="J147" s="157"/>
      <c r="K147" s="157"/>
      <c r="L147" s="157"/>
      <c r="M147" s="157"/>
      <c r="N147" s="156"/>
      <c r="O147" s="156"/>
      <c r="P147" s="156"/>
      <c r="Q147" s="156"/>
      <c r="R147" s="157"/>
      <c r="S147" s="157"/>
      <c r="T147" s="157"/>
      <c r="U147" s="157"/>
      <c r="V147" s="157"/>
      <c r="W147" s="157"/>
      <c r="X147" s="157"/>
      <c r="Y147" s="157"/>
      <c r="Z147" s="146"/>
      <c r="AA147" s="146"/>
      <c r="AB147" s="146"/>
      <c r="AC147" s="146"/>
      <c r="AD147" s="146"/>
      <c r="AE147" s="146"/>
      <c r="AF147" s="146"/>
      <c r="AG147" s="146" t="s">
        <v>317</v>
      </c>
      <c r="AH147" s="146">
        <v>0</v>
      </c>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row>
    <row r="148" spans="1:60" outlineLevel="1">
      <c r="A148" s="173">
        <v>32</v>
      </c>
      <c r="B148" s="174" t="s">
        <v>462</v>
      </c>
      <c r="C148" s="190" t="s">
        <v>463</v>
      </c>
      <c r="D148" s="175" t="s">
        <v>397</v>
      </c>
      <c r="E148" s="176">
        <v>34.86</v>
      </c>
      <c r="F148" s="177"/>
      <c r="G148" s="178">
        <f>ROUND(E148*F148,2)</f>
        <v>0</v>
      </c>
      <c r="H148" s="177"/>
      <c r="I148" s="178">
        <f>ROUND(E148*H148,2)</f>
        <v>0</v>
      </c>
      <c r="J148" s="177"/>
      <c r="K148" s="178">
        <f>ROUND(E148*J148,2)</f>
        <v>0</v>
      </c>
      <c r="L148" s="178">
        <v>21</v>
      </c>
      <c r="M148" s="178">
        <f>G148*(1+L148/100)</f>
        <v>0</v>
      </c>
      <c r="N148" s="176">
        <v>2.0000000000000001E-4</v>
      </c>
      <c r="O148" s="176">
        <f>ROUND(E148*N148,2)</f>
        <v>0.01</v>
      </c>
      <c r="P148" s="176">
        <v>0</v>
      </c>
      <c r="Q148" s="176">
        <f>ROUND(E148*P148,2)</f>
        <v>0</v>
      </c>
      <c r="R148" s="178" t="s">
        <v>434</v>
      </c>
      <c r="S148" s="178" t="s">
        <v>266</v>
      </c>
      <c r="T148" s="179" t="s">
        <v>266</v>
      </c>
      <c r="U148" s="157">
        <v>0.45</v>
      </c>
      <c r="V148" s="157">
        <f>ROUND(E148*U148,2)</f>
        <v>15.69</v>
      </c>
      <c r="W148" s="157"/>
      <c r="X148" s="157" t="s">
        <v>312</v>
      </c>
      <c r="Y148" s="157" t="s">
        <v>269</v>
      </c>
      <c r="Z148" s="146"/>
      <c r="AA148" s="146"/>
      <c r="AB148" s="146"/>
      <c r="AC148" s="146"/>
      <c r="AD148" s="146"/>
      <c r="AE148" s="146"/>
      <c r="AF148" s="146"/>
      <c r="AG148" s="146" t="s">
        <v>313</v>
      </c>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row>
    <row r="149" spans="1:60" outlineLevel="2">
      <c r="A149" s="153"/>
      <c r="B149" s="154"/>
      <c r="C149" s="196" t="s">
        <v>464</v>
      </c>
      <c r="D149" s="194"/>
      <c r="E149" s="195">
        <v>29.1</v>
      </c>
      <c r="F149" s="157"/>
      <c r="G149" s="157"/>
      <c r="H149" s="157"/>
      <c r="I149" s="157"/>
      <c r="J149" s="157"/>
      <c r="K149" s="157"/>
      <c r="L149" s="157"/>
      <c r="M149" s="157"/>
      <c r="N149" s="156"/>
      <c r="O149" s="156"/>
      <c r="P149" s="156"/>
      <c r="Q149" s="156"/>
      <c r="R149" s="157"/>
      <c r="S149" s="157"/>
      <c r="T149" s="157"/>
      <c r="U149" s="157"/>
      <c r="V149" s="157"/>
      <c r="W149" s="157"/>
      <c r="X149" s="157"/>
      <c r="Y149" s="157"/>
      <c r="Z149" s="146"/>
      <c r="AA149" s="146"/>
      <c r="AB149" s="146"/>
      <c r="AC149" s="146"/>
      <c r="AD149" s="146"/>
      <c r="AE149" s="146"/>
      <c r="AF149" s="146"/>
      <c r="AG149" s="146" t="s">
        <v>317</v>
      </c>
      <c r="AH149" s="146">
        <v>0</v>
      </c>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row>
    <row r="150" spans="1:60" outlineLevel="3">
      <c r="A150" s="153"/>
      <c r="B150" s="154"/>
      <c r="C150" s="196" t="s">
        <v>465</v>
      </c>
      <c r="D150" s="194"/>
      <c r="E150" s="195">
        <v>5.76</v>
      </c>
      <c r="F150" s="157"/>
      <c r="G150" s="157"/>
      <c r="H150" s="157"/>
      <c r="I150" s="157"/>
      <c r="J150" s="157"/>
      <c r="K150" s="157"/>
      <c r="L150" s="157"/>
      <c r="M150" s="157"/>
      <c r="N150" s="156"/>
      <c r="O150" s="156"/>
      <c r="P150" s="156"/>
      <c r="Q150" s="156"/>
      <c r="R150" s="157"/>
      <c r="S150" s="157"/>
      <c r="T150" s="157"/>
      <c r="U150" s="157"/>
      <c r="V150" s="157"/>
      <c r="W150" s="157"/>
      <c r="X150" s="157"/>
      <c r="Y150" s="157"/>
      <c r="Z150" s="146"/>
      <c r="AA150" s="146"/>
      <c r="AB150" s="146"/>
      <c r="AC150" s="146"/>
      <c r="AD150" s="146"/>
      <c r="AE150" s="146"/>
      <c r="AF150" s="146"/>
      <c r="AG150" s="146" t="s">
        <v>317</v>
      </c>
      <c r="AH150" s="146">
        <v>0</v>
      </c>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row>
    <row r="151" spans="1:60" outlineLevel="1">
      <c r="A151" s="180">
        <v>33</v>
      </c>
      <c r="B151" s="181" t="s">
        <v>466</v>
      </c>
      <c r="C151" s="189" t="s">
        <v>467</v>
      </c>
      <c r="D151" s="182" t="s">
        <v>397</v>
      </c>
      <c r="E151" s="183">
        <v>34.86</v>
      </c>
      <c r="F151" s="184"/>
      <c r="G151" s="185">
        <f>ROUND(E151*F151,2)</f>
        <v>0</v>
      </c>
      <c r="H151" s="184"/>
      <c r="I151" s="185">
        <f>ROUND(E151*H151,2)</f>
        <v>0</v>
      </c>
      <c r="J151" s="184"/>
      <c r="K151" s="185">
        <f>ROUND(E151*J151,2)</f>
        <v>0</v>
      </c>
      <c r="L151" s="185">
        <v>21</v>
      </c>
      <c r="M151" s="185">
        <f>G151*(1+L151/100)</f>
        <v>0</v>
      </c>
      <c r="N151" s="183">
        <v>0</v>
      </c>
      <c r="O151" s="183">
        <f>ROUND(E151*N151,2)</f>
        <v>0</v>
      </c>
      <c r="P151" s="183">
        <v>0</v>
      </c>
      <c r="Q151" s="183">
        <f>ROUND(E151*P151,2)</f>
        <v>0</v>
      </c>
      <c r="R151" s="185" t="s">
        <v>434</v>
      </c>
      <c r="S151" s="185" t="s">
        <v>266</v>
      </c>
      <c r="T151" s="186" t="s">
        <v>266</v>
      </c>
      <c r="U151" s="157">
        <v>0.32</v>
      </c>
      <c r="V151" s="157">
        <f>ROUND(E151*U151,2)</f>
        <v>11.16</v>
      </c>
      <c r="W151" s="157"/>
      <c r="X151" s="157" t="s">
        <v>312</v>
      </c>
      <c r="Y151" s="157" t="s">
        <v>269</v>
      </c>
      <c r="Z151" s="146"/>
      <c r="AA151" s="146"/>
      <c r="AB151" s="146"/>
      <c r="AC151" s="146"/>
      <c r="AD151" s="146"/>
      <c r="AE151" s="146"/>
      <c r="AF151" s="146"/>
      <c r="AG151" s="146" t="s">
        <v>313</v>
      </c>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row>
    <row r="152" spans="1:60" outlineLevel="1">
      <c r="A152" s="173">
        <v>34</v>
      </c>
      <c r="B152" s="174" t="s">
        <v>468</v>
      </c>
      <c r="C152" s="190" t="s">
        <v>469</v>
      </c>
      <c r="D152" s="175" t="s">
        <v>375</v>
      </c>
      <c r="E152" s="176">
        <v>0.16298000000000001</v>
      </c>
      <c r="F152" s="177"/>
      <c r="G152" s="178">
        <f>ROUND(E152*F152,2)</f>
        <v>0</v>
      </c>
      <c r="H152" s="177"/>
      <c r="I152" s="178">
        <f>ROUND(E152*H152,2)</f>
        <v>0</v>
      </c>
      <c r="J152" s="177"/>
      <c r="K152" s="178">
        <f>ROUND(E152*J152,2)</f>
        <v>0</v>
      </c>
      <c r="L152" s="178">
        <v>21</v>
      </c>
      <c r="M152" s="178">
        <f>G152*(1+L152/100)</f>
        <v>0</v>
      </c>
      <c r="N152" s="176">
        <v>1.0211600000000001</v>
      </c>
      <c r="O152" s="176">
        <f>ROUND(E152*N152,2)</f>
        <v>0.17</v>
      </c>
      <c r="P152" s="176">
        <v>0</v>
      </c>
      <c r="Q152" s="176">
        <f>ROUND(E152*P152,2)</f>
        <v>0</v>
      </c>
      <c r="R152" s="178" t="s">
        <v>412</v>
      </c>
      <c r="S152" s="178" t="s">
        <v>266</v>
      </c>
      <c r="T152" s="179" t="s">
        <v>266</v>
      </c>
      <c r="U152" s="157">
        <v>23.530999999999999</v>
      </c>
      <c r="V152" s="157">
        <f>ROUND(E152*U152,2)</f>
        <v>3.84</v>
      </c>
      <c r="W152" s="157"/>
      <c r="X152" s="157" t="s">
        <v>312</v>
      </c>
      <c r="Y152" s="157" t="s">
        <v>269</v>
      </c>
      <c r="Z152" s="146"/>
      <c r="AA152" s="146"/>
      <c r="AB152" s="146"/>
      <c r="AC152" s="146"/>
      <c r="AD152" s="146"/>
      <c r="AE152" s="146"/>
      <c r="AF152" s="146"/>
      <c r="AG152" s="146" t="s">
        <v>313</v>
      </c>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row>
    <row r="153" spans="1:60" outlineLevel="2">
      <c r="A153" s="153"/>
      <c r="B153" s="154"/>
      <c r="C153" s="293" t="s">
        <v>470</v>
      </c>
      <c r="D153" s="294"/>
      <c r="E153" s="294"/>
      <c r="F153" s="294"/>
      <c r="G153" s="294"/>
      <c r="H153" s="157"/>
      <c r="I153" s="157"/>
      <c r="J153" s="157"/>
      <c r="K153" s="157"/>
      <c r="L153" s="157"/>
      <c r="M153" s="157"/>
      <c r="N153" s="156"/>
      <c r="O153" s="156"/>
      <c r="P153" s="156"/>
      <c r="Q153" s="156"/>
      <c r="R153" s="157"/>
      <c r="S153" s="157"/>
      <c r="T153" s="157"/>
      <c r="U153" s="157"/>
      <c r="V153" s="157"/>
      <c r="W153" s="157"/>
      <c r="X153" s="157"/>
      <c r="Y153" s="157"/>
      <c r="Z153" s="146"/>
      <c r="AA153" s="146"/>
      <c r="AB153" s="146"/>
      <c r="AC153" s="146"/>
      <c r="AD153" s="146"/>
      <c r="AE153" s="146"/>
      <c r="AF153" s="146"/>
      <c r="AG153" s="146" t="s">
        <v>315</v>
      </c>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row>
    <row r="154" spans="1:60" outlineLevel="2">
      <c r="A154" s="153"/>
      <c r="B154" s="154"/>
      <c r="C154" s="196" t="s">
        <v>471</v>
      </c>
      <c r="D154" s="194"/>
      <c r="E154" s="195">
        <v>0.16298000000000001</v>
      </c>
      <c r="F154" s="157"/>
      <c r="G154" s="157"/>
      <c r="H154" s="157"/>
      <c r="I154" s="157"/>
      <c r="J154" s="157"/>
      <c r="K154" s="157"/>
      <c r="L154" s="157"/>
      <c r="M154" s="157"/>
      <c r="N154" s="156"/>
      <c r="O154" s="156"/>
      <c r="P154" s="156"/>
      <c r="Q154" s="156"/>
      <c r="R154" s="157"/>
      <c r="S154" s="157"/>
      <c r="T154" s="157"/>
      <c r="U154" s="157"/>
      <c r="V154" s="157"/>
      <c r="W154" s="157"/>
      <c r="X154" s="157"/>
      <c r="Y154" s="157"/>
      <c r="Z154" s="146"/>
      <c r="AA154" s="146"/>
      <c r="AB154" s="146"/>
      <c r="AC154" s="146"/>
      <c r="AD154" s="146"/>
      <c r="AE154" s="146"/>
      <c r="AF154" s="146"/>
      <c r="AG154" s="146" t="s">
        <v>317</v>
      </c>
      <c r="AH154" s="146">
        <v>0</v>
      </c>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row>
    <row r="155" spans="1:60" ht="22.5" outlineLevel="1">
      <c r="A155" s="173">
        <v>35</v>
      </c>
      <c r="B155" s="174" t="s">
        <v>472</v>
      </c>
      <c r="C155" s="190" t="s">
        <v>473</v>
      </c>
      <c r="D155" s="175" t="s">
        <v>375</v>
      </c>
      <c r="E155" s="176">
        <v>3.5999999999999997E-2</v>
      </c>
      <c r="F155" s="177"/>
      <c r="G155" s="178">
        <f>ROUND(E155*F155,2)</f>
        <v>0</v>
      </c>
      <c r="H155" s="177"/>
      <c r="I155" s="178">
        <f>ROUND(E155*H155,2)</f>
        <v>0</v>
      </c>
      <c r="J155" s="177"/>
      <c r="K155" s="178">
        <f>ROUND(E155*J155,2)</f>
        <v>0</v>
      </c>
      <c r="L155" s="178">
        <v>21</v>
      </c>
      <c r="M155" s="178">
        <f>G155*(1+L155/100)</f>
        <v>0</v>
      </c>
      <c r="N155" s="176">
        <v>1.04548</v>
      </c>
      <c r="O155" s="176">
        <f>ROUND(E155*N155,2)</f>
        <v>0.04</v>
      </c>
      <c r="P155" s="176">
        <v>0</v>
      </c>
      <c r="Q155" s="176">
        <f>ROUND(E155*P155,2)</f>
        <v>0</v>
      </c>
      <c r="R155" s="178" t="s">
        <v>412</v>
      </c>
      <c r="S155" s="178" t="s">
        <v>266</v>
      </c>
      <c r="T155" s="179" t="s">
        <v>266</v>
      </c>
      <c r="U155" s="157">
        <v>15.231</v>
      </c>
      <c r="V155" s="157">
        <f>ROUND(E155*U155,2)</f>
        <v>0.55000000000000004</v>
      </c>
      <c r="W155" s="157"/>
      <c r="X155" s="157" t="s">
        <v>312</v>
      </c>
      <c r="Y155" s="157" t="s">
        <v>269</v>
      </c>
      <c r="Z155" s="146"/>
      <c r="AA155" s="146"/>
      <c r="AB155" s="146"/>
      <c r="AC155" s="146"/>
      <c r="AD155" s="146"/>
      <c r="AE155" s="146"/>
      <c r="AF155" s="146"/>
      <c r="AG155" s="146" t="s">
        <v>313</v>
      </c>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row>
    <row r="156" spans="1:60" outlineLevel="2">
      <c r="A156" s="153"/>
      <c r="B156" s="154"/>
      <c r="C156" s="293" t="s">
        <v>470</v>
      </c>
      <c r="D156" s="294"/>
      <c r="E156" s="294"/>
      <c r="F156" s="294"/>
      <c r="G156" s="294"/>
      <c r="H156" s="157"/>
      <c r="I156" s="157"/>
      <c r="J156" s="157"/>
      <c r="K156" s="157"/>
      <c r="L156" s="157"/>
      <c r="M156" s="157"/>
      <c r="N156" s="156"/>
      <c r="O156" s="156"/>
      <c r="P156" s="156"/>
      <c r="Q156" s="156"/>
      <c r="R156" s="157"/>
      <c r="S156" s="157"/>
      <c r="T156" s="157"/>
      <c r="U156" s="157"/>
      <c r="V156" s="157"/>
      <c r="W156" s="157"/>
      <c r="X156" s="157"/>
      <c r="Y156" s="157"/>
      <c r="Z156" s="146"/>
      <c r="AA156" s="146"/>
      <c r="AB156" s="146"/>
      <c r="AC156" s="146"/>
      <c r="AD156" s="146"/>
      <c r="AE156" s="146"/>
      <c r="AF156" s="146"/>
      <c r="AG156" s="146" t="s">
        <v>315</v>
      </c>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row>
    <row r="157" spans="1:60" outlineLevel="2">
      <c r="A157" s="153"/>
      <c r="B157" s="154"/>
      <c r="C157" s="196" t="s">
        <v>474</v>
      </c>
      <c r="D157" s="194"/>
      <c r="E157" s="195">
        <v>3.5999999999999997E-2</v>
      </c>
      <c r="F157" s="157"/>
      <c r="G157" s="157"/>
      <c r="H157" s="157"/>
      <c r="I157" s="157"/>
      <c r="J157" s="157"/>
      <c r="K157" s="157"/>
      <c r="L157" s="157"/>
      <c r="M157" s="157"/>
      <c r="N157" s="156"/>
      <c r="O157" s="156"/>
      <c r="P157" s="156"/>
      <c r="Q157" s="156"/>
      <c r="R157" s="157"/>
      <c r="S157" s="157"/>
      <c r="T157" s="157"/>
      <c r="U157" s="157"/>
      <c r="V157" s="157"/>
      <c r="W157" s="157"/>
      <c r="X157" s="157"/>
      <c r="Y157" s="157"/>
      <c r="Z157" s="146"/>
      <c r="AA157" s="146"/>
      <c r="AB157" s="146"/>
      <c r="AC157" s="146"/>
      <c r="AD157" s="146"/>
      <c r="AE157" s="146"/>
      <c r="AF157" s="146"/>
      <c r="AG157" s="146" t="s">
        <v>317</v>
      </c>
      <c r="AH157" s="146">
        <v>0</v>
      </c>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row>
    <row r="158" spans="1:60" outlineLevel="1">
      <c r="A158" s="173">
        <v>36</v>
      </c>
      <c r="B158" s="174" t="s">
        <v>475</v>
      </c>
      <c r="C158" s="190" t="s">
        <v>476</v>
      </c>
      <c r="D158" s="175" t="s">
        <v>397</v>
      </c>
      <c r="E158" s="176">
        <v>328.68</v>
      </c>
      <c r="F158" s="177"/>
      <c r="G158" s="178">
        <f>ROUND(E158*F158,2)</f>
        <v>0</v>
      </c>
      <c r="H158" s="177"/>
      <c r="I158" s="178">
        <f>ROUND(E158*H158,2)</f>
        <v>0</v>
      </c>
      <c r="J158" s="177"/>
      <c r="K158" s="178">
        <f>ROUND(E158*J158,2)</f>
        <v>0</v>
      </c>
      <c r="L158" s="178">
        <v>21</v>
      </c>
      <c r="M158" s="178">
        <f>G158*(1+L158/100)</f>
        <v>0</v>
      </c>
      <c r="N158" s="176">
        <v>5.0000000000000001E-4</v>
      </c>
      <c r="O158" s="176">
        <f>ROUND(E158*N158,2)</f>
        <v>0.16</v>
      </c>
      <c r="P158" s="176">
        <v>0</v>
      </c>
      <c r="Q158" s="176">
        <f>ROUND(E158*P158,2)</f>
        <v>0</v>
      </c>
      <c r="R158" s="178" t="s">
        <v>398</v>
      </c>
      <c r="S158" s="178" t="s">
        <v>266</v>
      </c>
      <c r="T158" s="179" t="s">
        <v>266</v>
      </c>
      <c r="U158" s="157">
        <v>9.4E-2</v>
      </c>
      <c r="V158" s="157">
        <f>ROUND(E158*U158,2)</f>
        <v>30.9</v>
      </c>
      <c r="W158" s="157"/>
      <c r="X158" s="157" t="s">
        <v>312</v>
      </c>
      <c r="Y158" s="157" t="s">
        <v>269</v>
      </c>
      <c r="Z158" s="146"/>
      <c r="AA158" s="146"/>
      <c r="AB158" s="146"/>
      <c r="AC158" s="146"/>
      <c r="AD158" s="146"/>
      <c r="AE158" s="146"/>
      <c r="AF158" s="146"/>
      <c r="AG158" s="146" t="s">
        <v>313</v>
      </c>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row>
    <row r="159" spans="1:60" outlineLevel="2">
      <c r="A159" s="153"/>
      <c r="B159" s="154"/>
      <c r="C159" s="196" t="s">
        <v>382</v>
      </c>
      <c r="D159" s="194"/>
      <c r="E159" s="195"/>
      <c r="F159" s="157"/>
      <c r="G159" s="157"/>
      <c r="H159" s="157"/>
      <c r="I159" s="157"/>
      <c r="J159" s="157"/>
      <c r="K159" s="157"/>
      <c r="L159" s="157"/>
      <c r="M159" s="157"/>
      <c r="N159" s="156"/>
      <c r="O159" s="156"/>
      <c r="P159" s="156"/>
      <c r="Q159" s="156"/>
      <c r="R159" s="157"/>
      <c r="S159" s="157"/>
      <c r="T159" s="157"/>
      <c r="U159" s="157"/>
      <c r="V159" s="157"/>
      <c r="W159" s="157"/>
      <c r="X159" s="157"/>
      <c r="Y159" s="157"/>
      <c r="Z159" s="146"/>
      <c r="AA159" s="146"/>
      <c r="AB159" s="146"/>
      <c r="AC159" s="146"/>
      <c r="AD159" s="146"/>
      <c r="AE159" s="146"/>
      <c r="AF159" s="146"/>
      <c r="AG159" s="146" t="s">
        <v>317</v>
      </c>
      <c r="AH159" s="146">
        <v>0</v>
      </c>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row>
    <row r="160" spans="1:60" outlineLevel="3">
      <c r="A160" s="153"/>
      <c r="B160" s="154"/>
      <c r="C160" s="196" t="s">
        <v>477</v>
      </c>
      <c r="D160" s="194"/>
      <c r="E160" s="195">
        <v>328.68</v>
      </c>
      <c r="F160" s="157"/>
      <c r="G160" s="157"/>
      <c r="H160" s="157"/>
      <c r="I160" s="157"/>
      <c r="J160" s="157"/>
      <c r="K160" s="157"/>
      <c r="L160" s="157"/>
      <c r="M160" s="157"/>
      <c r="N160" s="156"/>
      <c r="O160" s="156"/>
      <c r="P160" s="156"/>
      <c r="Q160" s="156"/>
      <c r="R160" s="157"/>
      <c r="S160" s="157"/>
      <c r="T160" s="157"/>
      <c r="U160" s="157"/>
      <c r="V160" s="157"/>
      <c r="W160" s="157"/>
      <c r="X160" s="157"/>
      <c r="Y160" s="157"/>
      <c r="Z160" s="146"/>
      <c r="AA160" s="146"/>
      <c r="AB160" s="146"/>
      <c r="AC160" s="146"/>
      <c r="AD160" s="146"/>
      <c r="AE160" s="146"/>
      <c r="AF160" s="146"/>
      <c r="AG160" s="146" t="s">
        <v>317</v>
      </c>
      <c r="AH160" s="146">
        <v>0</v>
      </c>
      <c r="AI160" s="146"/>
      <c r="AJ160" s="146"/>
      <c r="AK160" s="146"/>
      <c r="AL160" s="146"/>
      <c r="AM160" s="146"/>
      <c r="AN160" s="146"/>
      <c r="AO160" s="146"/>
      <c r="AP160" s="146"/>
      <c r="AQ160" s="146"/>
      <c r="AR160" s="146"/>
      <c r="AS160" s="146"/>
      <c r="AT160" s="146"/>
      <c r="AU160" s="146"/>
      <c r="AV160" s="146"/>
      <c r="AW160" s="146"/>
      <c r="AX160" s="146"/>
      <c r="AY160" s="146"/>
      <c r="AZ160" s="146"/>
      <c r="BA160" s="146"/>
      <c r="BB160" s="146"/>
      <c r="BC160" s="146"/>
      <c r="BD160" s="146"/>
      <c r="BE160" s="146"/>
      <c r="BF160" s="146"/>
      <c r="BG160" s="146"/>
      <c r="BH160" s="146"/>
    </row>
    <row r="161" spans="1:60" outlineLevel="1">
      <c r="A161" s="173">
        <v>37</v>
      </c>
      <c r="B161" s="174" t="s">
        <v>478</v>
      </c>
      <c r="C161" s="190" t="s">
        <v>479</v>
      </c>
      <c r="D161" s="175" t="s">
        <v>480</v>
      </c>
      <c r="E161" s="176">
        <v>13</v>
      </c>
      <c r="F161" s="177"/>
      <c r="G161" s="178">
        <f>ROUND(E161*F161,2)</f>
        <v>0</v>
      </c>
      <c r="H161" s="177"/>
      <c r="I161" s="178">
        <f>ROUND(E161*H161,2)</f>
        <v>0</v>
      </c>
      <c r="J161" s="177"/>
      <c r="K161" s="178">
        <f>ROUND(E161*J161,2)</f>
        <v>0</v>
      </c>
      <c r="L161" s="178">
        <v>21</v>
      </c>
      <c r="M161" s="178">
        <f>G161*(1+L161/100)</f>
        <v>0</v>
      </c>
      <c r="N161" s="176">
        <v>0</v>
      </c>
      <c r="O161" s="176">
        <f>ROUND(E161*N161,2)</f>
        <v>0</v>
      </c>
      <c r="P161" s="176">
        <v>0</v>
      </c>
      <c r="Q161" s="176">
        <f>ROUND(E161*P161,2)</f>
        <v>0</v>
      </c>
      <c r="R161" s="178"/>
      <c r="S161" s="178" t="s">
        <v>481</v>
      </c>
      <c r="T161" s="179" t="s">
        <v>267</v>
      </c>
      <c r="U161" s="157">
        <v>0</v>
      </c>
      <c r="V161" s="157">
        <f>ROUND(E161*U161,2)</f>
        <v>0</v>
      </c>
      <c r="W161" s="157"/>
      <c r="X161" s="157" t="s">
        <v>312</v>
      </c>
      <c r="Y161" s="157" t="s">
        <v>269</v>
      </c>
      <c r="Z161" s="146"/>
      <c r="AA161" s="146"/>
      <c r="AB161" s="146"/>
      <c r="AC161" s="146"/>
      <c r="AD161" s="146"/>
      <c r="AE161" s="146"/>
      <c r="AF161" s="146"/>
      <c r="AG161" s="146" t="s">
        <v>313</v>
      </c>
      <c r="AH161" s="146"/>
      <c r="AI161" s="146"/>
      <c r="AJ161" s="146"/>
      <c r="AK161" s="146"/>
      <c r="AL161" s="146"/>
      <c r="AM161" s="146"/>
      <c r="AN161" s="146"/>
      <c r="AO161" s="146"/>
      <c r="AP161" s="146"/>
      <c r="AQ161" s="146"/>
      <c r="AR161" s="146"/>
      <c r="AS161" s="146"/>
      <c r="AT161" s="146"/>
      <c r="AU161" s="146"/>
      <c r="AV161" s="146"/>
      <c r="AW161" s="146"/>
      <c r="AX161" s="146"/>
      <c r="AY161" s="146"/>
      <c r="AZ161" s="146"/>
      <c r="BA161" s="146"/>
      <c r="BB161" s="146"/>
      <c r="BC161" s="146"/>
      <c r="BD161" s="146"/>
      <c r="BE161" s="146"/>
      <c r="BF161" s="146"/>
      <c r="BG161" s="146"/>
      <c r="BH161" s="146"/>
    </row>
    <row r="162" spans="1:60" outlineLevel="2">
      <c r="A162" s="153"/>
      <c r="B162" s="154"/>
      <c r="C162" s="196" t="s">
        <v>482</v>
      </c>
      <c r="D162" s="194"/>
      <c r="E162" s="195">
        <v>10</v>
      </c>
      <c r="F162" s="157"/>
      <c r="G162" s="157"/>
      <c r="H162" s="157"/>
      <c r="I162" s="157"/>
      <c r="J162" s="157"/>
      <c r="K162" s="157"/>
      <c r="L162" s="157"/>
      <c r="M162" s="157"/>
      <c r="N162" s="156"/>
      <c r="O162" s="156"/>
      <c r="P162" s="156"/>
      <c r="Q162" s="156"/>
      <c r="R162" s="157"/>
      <c r="S162" s="157"/>
      <c r="T162" s="157"/>
      <c r="U162" s="157"/>
      <c r="V162" s="157"/>
      <c r="W162" s="157"/>
      <c r="X162" s="157"/>
      <c r="Y162" s="157"/>
      <c r="Z162" s="146"/>
      <c r="AA162" s="146"/>
      <c r="AB162" s="146"/>
      <c r="AC162" s="146"/>
      <c r="AD162" s="146"/>
      <c r="AE162" s="146"/>
      <c r="AF162" s="146"/>
      <c r="AG162" s="146" t="s">
        <v>317</v>
      </c>
      <c r="AH162" s="146">
        <v>0</v>
      </c>
      <c r="AI162" s="146"/>
      <c r="AJ162" s="146"/>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row>
    <row r="163" spans="1:60" outlineLevel="3">
      <c r="A163" s="153"/>
      <c r="B163" s="154"/>
      <c r="C163" s="196" t="s">
        <v>483</v>
      </c>
      <c r="D163" s="194"/>
      <c r="E163" s="195">
        <v>3</v>
      </c>
      <c r="F163" s="157"/>
      <c r="G163" s="157"/>
      <c r="H163" s="157"/>
      <c r="I163" s="157"/>
      <c r="J163" s="157"/>
      <c r="K163" s="157"/>
      <c r="L163" s="157"/>
      <c r="M163" s="157"/>
      <c r="N163" s="156"/>
      <c r="O163" s="156"/>
      <c r="P163" s="156"/>
      <c r="Q163" s="156"/>
      <c r="R163" s="157"/>
      <c r="S163" s="157"/>
      <c r="T163" s="157"/>
      <c r="U163" s="157"/>
      <c r="V163" s="157"/>
      <c r="W163" s="157"/>
      <c r="X163" s="157"/>
      <c r="Y163" s="157"/>
      <c r="Z163" s="146"/>
      <c r="AA163" s="146"/>
      <c r="AB163" s="146"/>
      <c r="AC163" s="146"/>
      <c r="AD163" s="146"/>
      <c r="AE163" s="146"/>
      <c r="AF163" s="146"/>
      <c r="AG163" s="146" t="s">
        <v>317</v>
      </c>
      <c r="AH163" s="146">
        <v>0</v>
      </c>
      <c r="AI163" s="146"/>
      <c r="AJ163" s="146"/>
      <c r="AK163" s="146"/>
      <c r="AL163" s="146"/>
      <c r="AM163" s="146"/>
      <c r="AN163" s="146"/>
      <c r="AO163" s="146"/>
      <c r="AP163" s="146"/>
      <c r="AQ163" s="146"/>
      <c r="AR163" s="146"/>
      <c r="AS163" s="146"/>
      <c r="AT163" s="146"/>
      <c r="AU163" s="146"/>
      <c r="AV163" s="146"/>
      <c r="AW163" s="146"/>
      <c r="AX163" s="146"/>
      <c r="AY163" s="146"/>
      <c r="AZ163" s="146"/>
      <c r="BA163" s="146"/>
      <c r="BB163" s="146"/>
      <c r="BC163" s="146"/>
      <c r="BD163" s="146"/>
      <c r="BE163" s="146"/>
      <c r="BF163" s="146"/>
      <c r="BG163" s="146"/>
      <c r="BH163" s="146"/>
    </row>
    <row r="164" spans="1:60" ht="22.5" outlineLevel="1">
      <c r="A164" s="173">
        <v>38</v>
      </c>
      <c r="B164" s="174" t="s">
        <v>484</v>
      </c>
      <c r="C164" s="190" t="s">
        <v>485</v>
      </c>
      <c r="D164" s="175" t="s">
        <v>392</v>
      </c>
      <c r="E164" s="176">
        <v>13</v>
      </c>
      <c r="F164" s="177"/>
      <c r="G164" s="178">
        <f>ROUND(E164*F164,2)</f>
        <v>0</v>
      </c>
      <c r="H164" s="177"/>
      <c r="I164" s="178">
        <f>ROUND(E164*H164,2)</f>
        <v>0</v>
      </c>
      <c r="J164" s="177"/>
      <c r="K164" s="178">
        <f>ROUND(E164*J164,2)</f>
        <v>0</v>
      </c>
      <c r="L164" s="178">
        <v>21</v>
      </c>
      <c r="M164" s="178">
        <f>G164*(1+L164/100)</f>
        <v>0</v>
      </c>
      <c r="N164" s="176">
        <v>1.6400000000000001E-2</v>
      </c>
      <c r="O164" s="176">
        <f>ROUND(E164*N164,2)</f>
        <v>0.21</v>
      </c>
      <c r="P164" s="176">
        <v>0</v>
      </c>
      <c r="Q164" s="176">
        <f>ROUND(E164*P164,2)</f>
        <v>0</v>
      </c>
      <c r="R164" s="178" t="s">
        <v>379</v>
      </c>
      <c r="S164" s="178" t="s">
        <v>266</v>
      </c>
      <c r="T164" s="179" t="s">
        <v>266</v>
      </c>
      <c r="U164" s="157">
        <v>0</v>
      </c>
      <c r="V164" s="157">
        <f>ROUND(E164*U164,2)</f>
        <v>0</v>
      </c>
      <c r="W164" s="157"/>
      <c r="X164" s="157" t="s">
        <v>380</v>
      </c>
      <c r="Y164" s="157" t="s">
        <v>269</v>
      </c>
      <c r="Z164" s="146"/>
      <c r="AA164" s="146"/>
      <c r="AB164" s="146"/>
      <c r="AC164" s="146"/>
      <c r="AD164" s="146"/>
      <c r="AE164" s="146"/>
      <c r="AF164" s="146"/>
      <c r="AG164" s="146" t="s">
        <v>381</v>
      </c>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146"/>
      <c r="BC164" s="146"/>
      <c r="BD164" s="146"/>
      <c r="BE164" s="146"/>
      <c r="BF164" s="146"/>
      <c r="BG164" s="146"/>
      <c r="BH164" s="146"/>
    </row>
    <row r="165" spans="1:60" outlineLevel="2">
      <c r="A165" s="153"/>
      <c r="B165" s="154"/>
      <c r="C165" s="196" t="s">
        <v>486</v>
      </c>
      <c r="D165" s="194"/>
      <c r="E165" s="195">
        <v>13</v>
      </c>
      <c r="F165" s="157"/>
      <c r="G165" s="157"/>
      <c r="H165" s="157"/>
      <c r="I165" s="157"/>
      <c r="J165" s="157"/>
      <c r="K165" s="157"/>
      <c r="L165" s="157"/>
      <c r="M165" s="157"/>
      <c r="N165" s="156"/>
      <c r="O165" s="156"/>
      <c r="P165" s="156"/>
      <c r="Q165" s="156"/>
      <c r="R165" s="157"/>
      <c r="S165" s="157"/>
      <c r="T165" s="157"/>
      <c r="U165" s="157"/>
      <c r="V165" s="157"/>
      <c r="W165" s="157"/>
      <c r="X165" s="157"/>
      <c r="Y165" s="157"/>
      <c r="Z165" s="146"/>
      <c r="AA165" s="146"/>
      <c r="AB165" s="146"/>
      <c r="AC165" s="146"/>
      <c r="AD165" s="146"/>
      <c r="AE165" s="146"/>
      <c r="AF165" s="146"/>
      <c r="AG165" s="146" t="s">
        <v>317</v>
      </c>
      <c r="AH165" s="146">
        <v>0</v>
      </c>
      <c r="AI165" s="146"/>
      <c r="AJ165" s="146"/>
      <c r="AK165" s="146"/>
      <c r="AL165" s="146"/>
      <c r="AM165" s="146"/>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row>
    <row r="166" spans="1:60" outlineLevel="1">
      <c r="A166" s="173">
        <v>39</v>
      </c>
      <c r="B166" s="174" t="s">
        <v>487</v>
      </c>
      <c r="C166" s="190" t="s">
        <v>488</v>
      </c>
      <c r="D166" s="175" t="s">
        <v>392</v>
      </c>
      <c r="E166" s="176">
        <v>154.5</v>
      </c>
      <c r="F166" s="177"/>
      <c r="G166" s="178">
        <f>ROUND(E166*F166,2)</f>
        <v>0</v>
      </c>
      <c r="H166" s="177"/>
      <c r="I166" s="178">
        <f>ROUND(E166*H166,2)</f>
        <v>0</v>
      </c>
      <c r="J166" s="177"/>
      <c r="K166" s="178">
        <f>ROUND(E166*J166,2)</f>
        <v>0</v>
      </c>
      <c r="L166" s="178">
        <v>21</v>
      </c>
      <c r="M166" s="178">
        <f>G166*(1+L166/100)</f>
        <v>0</v>
      </c>
      <c r="N166" s="176">
        <v>2.2000000000000001E-4</v>
      </c>
      <c r="O166" s="176">
        <f>ROUND(E166*N166,2)</f>
        <v>0.03</v>
      </c>
      <c r="P166" s="176">
        <v>0</v>
      </c>
      <c r="Q166" s="176">
        <f>ROUND(E166*P166,2)</f>
        <v>0</v>
      </c>
      <c r="R166" s="178" t="s">
        <v>379</v>
      </c>
      <c r="S166" s="178" t="s">
        <v>266</v>
      </c>
      <c r="T166" s="179" t="s">
        <v>266</v>
      </c>
      <c r="U166" s="157">
        <v>0</v>
      </c>
      <c r="V166" s="157">
        <f>ROUND(E166*U166,2)</f>
        <v>0</v>
      </c>
      <c r="W166" s="157"/>
      <c r="X166" s="157" t="s">
        <v>380</v>
      </c>
      <c r="Y166" s="157" t="s">
        <v>269</v>
      </c>
      <c r="Z166" s="146"/>
      <c r="AA166" s="146"/>
      <c r="AB166" s="146"/>
      <c r="AC166" s="146"/>
      <c r="AD166" s="146"/>
      <c r="AE166" s="146"/>
      <c r="AF166" s="146"/>
      <c r="AG166" s="146" t="s">
        <v>381</v>
      </c>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146"/>
      <c r="BC166" s="146"/>
      <c r="BD166" s="146"/>
      <c r="BE166" s="146"/>
      <c r="BF166" s="146"/>
      <c r="BG166" s="146"/>
      <c r="BH166" s="146"/>
    </row>
    <row r="167" spans="1:60" outlineLevel="2">
      <c r="A167" s="153"/>
      <c r="B167" s="154"/>
      <c r="C167" s="196" t="s">
        <v>489</v>
      </c>
      <c r="D167" s="194"/>
      <c r="E167" s="195">
        <v>154.5</v>
      </c>
      <c r="F167" s="157"/>
      <c r="G167" s="157"/>
      <c r="H167" s="157"/>
      <c r="I167" s="157"/>
      <c r="J167" s="157"/>
      <c r="K167" s="157"/>
      <c r="L167" s="157"/>
      <c r="M167" s="157"/>
      <c r="N167" s="156"/>
      <c r="O167" s="156"/>
      <c r="P167" s="156"/>
      <c r="Q167" s="156"/>
      <c r="R167" s="157"/>
      <c r="S167" s="157"/>
      <c r="T167" s="157"/>
      <c r="U167" s="157"/>
      <c r="V167" s="157"/>
      <c r="W167" s="157"/>
      <c r="X167" s="157"/>
      <c r="Y167" s="157"/>
      <c r="Z167" s="146"/>
      <c r="AA167" s="146"/>
      <c r="AB167" s="146"/>
      <c r="AC167" s="146"/>
      <c r="AD167" s="146"/>
      <c r="AE167" s="146"/>
      <c r="AF167" s="146"/>
      <c r="AG167" s="146" t="s">
        <v>317</v>
      </c>
      <c r="AH167" s="146">
        <v>0</v>
      </c>
      <c r="AI167" s="146"/>
      <c r="AJ167" s="146"/>
      <c r="AK167" s="146"/>
      <c r="AL167" s="146"/>
      <c r="AM167" s="146"/>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row>
    <row r="168" spans="1:60" ht="22.5" outlineLevel="1">
      <c r="A168" s="173">
        <v>40</v>
      </c>
      <c r="B168" s="174" t="s">
        <v>490</v>
      </c>
      <c r="C168" s="190" t="s">
        <v>491</v>
      </c>
      <c r="D168" s="175" t="s">
        <v>397</v>
      </c>
      <c r="E168" s="176">
        <v>43.332000000000001</v>
      </c>
      <c r="F168" s="177"/>
      <c r="G168" s="178">
        <f>ROUND(E168*F168,2)</f>
        <v>0</v>
      </c>
      <c r="H168" s="177"/>
      <c r="I168" s="178">
        <f>ROUND(E168*H168,2)</f>
        <v>0</v>
      </c>
      <c r="J168" s="177"/>
      <c r="K168" s="178">
        <f>ROUND(E168*J168,2)</f>
        <v>0</v>
      </c>
      <c r="L168" s="178">
        <v>21</v>
      </c>
      <c r="M168" s="178">
        <f>G168*(1+L168/100)</f>
        <v>0</v>
      </c>
      <c r="N168" s="176">
        <v>2.9999999999999997E-4</v>
      </c>
      <c r="O168" s="176">
        <f>ROUND(E168*N168,2)</f>
        <v>0.01</v>
      </c>
      <c r="P168" s="176">
        <v>0</v>
      </c>
      <c r="Q168" s="176">
        <f>ROUND(E168*P168,2)</f>
        <v>0</v>
      </c>
      <c r="R168" s="178" t="s">
        <v>379</v>
      </c>
      <c r="S168" s="178" t="s">
        <v>266</v>
      </c>
      <c r="T168" s="179" t="s">
        <v>266</v>
      </c>
      <c r="U168" s="157">
        <v>0</v>
      </c>
      <c r="V168" s="157">
        <f>ROUND(E168*U168,2)</f>
        <v>0</v>
      </c>
      <c r="W168" s="157"/>
      <c r="X168" s="157" t="s">
        <v>380</v>
      </c>
      <c r="Y168" s="157" t="s">
        <v>269</v>
      </c>
      <c r="Z168" s="146"/>
      <c r="AA168" s="146"/>
      <c r="AB168" s="146"/>
      <c r="AC168" s="146"/>
      <c r="AD168" s="146"/>
      <c r="AE168" s="146"/>
      <c r="AF168" s="146"/>
      <c r="AG168" s="146" t="s">
        <v>381</v>
      </c>
      <c r="AH168" s="146"/>
      <c r="AI168" s="146"/>
      <c r="AJ168" s="146"/>
      <c r="AK168" s="146"/>
      <c r="AL168" s="146"/>
      <c r="AM168" s="146"/>
      <c r="AN168" s="146"/>
      <c r="AO168" s="146"/>
      <c r="AP168" s="146"/>
      <c r="AQ168" s="146"/>
      <c r="AR168" s="146"/>
      <c r="AS168" s="146"/>
      <c r="AT168" s="146"/>
      <c r="AU168" s="146"/>
      <c r="AV168" s="146"/>
      <c r="AW168" s="146"/>
      <c r="AX168" s="146"/>
      <c r="AY168" s="146"/>
      <c r="AZ168" s="146"/>
      <c r="BA168" s="146"/>
      <c r="BB168" s="146"/>
      <c r="BC168" s="146"/>
      <c r="BD168" s="146"/>
      <c r="BE168" s="146"/>
      <c r="BF168" s="146"/>
      <c r="BG168" s="146"/>
      <c r="BH168" s="146"/>
    </row>
    <row r="169" spans="1:60" outlineLevel="2">
      <c r="A169" s="153"/>
      <c r="B169" s="154"/>
      <c r="C169" s="196" t="s">
        <v>492</v>
      </c>
      <c r="D169" s="194"/>
      <c r="E169" s="195">
        <v>43.332000000000001</v>
      </c>
      <c r="F169" s="157"/>
      <c r="G169" s="157"/>
      <c r="H169" s="157"/>
      <c r="I169" s="157"/>
      <c r="J169" s="157"/>
      <c r="K169" s="157"/>
      <c r="L169" s="157"/>
      <c r="M169" s="157"/>
      <c r="N169" s="156"/>
      <c r="O169" s="156"/>
      <c r="P169" s="156"/>
      <c r="Q169" s="156"/>
      <c r="R169" s="157"/>
      <c r="S169" s="157"/>
      <c r="T169" s="157"/>
      <c r="U169" s="157"/>
      <c r="V169" s="157"/>
      <c r="W169" s="157"/>
      <c r="X169" s="157"/>
      <c r="Y169" s="157"/>
      <c r="Z169" s="146"/>
      <c r="AA169" s="146"/>
      <c r="AB169" s="146"/>
      <c r="AC169" s="146"/>
      <c r="AD169" s="146"/>
      <c r="AE169" s="146"/>
      <c r="AF169" s="146"/>
      <c r="AG169" s="146" t="s">
        <v>317</v>
      </c>
      <c r="AH169" s="146">
        <v>0</v>
      </c>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row>
    <row r="170" spans="1:60">
      <c r="A170" s="163" t="s">
        <v>261</v>
      </c>
      <c r="B170" s="164" t="s">
        <v>145</v>
      </c>
      <c r="C170" s="188" t="s">
        <v>147</v>
      </c>
      <c r="D170" s="165"/>
      <c r="E170" s="166"/>
      <c r="F170" s="167"/>
      <c r="G170" s="167">
        <f>SUMIF(AG171:AG188,"&lt;&gt;NOR",G171:G188)</f>
        <v>0</v>
      </c>
      <c r="H170" s="167"/>
      <c r="I170" s="167">
        <f>SUM(I171:I188)</f>
        <v>0</v>
      </c>
      <c r="J170" s="167"/>
      <c r="K170" s="167">
        <f>SUM(K171:K188)</f>
        <v>0</v>
      </c>
      <c r="L170" s="167"/>
      <c r="M170" s="167">
        <f>SUM(M171:M188)</f>
        <v>0</v>
      </c>
      <c r="N170" s="166"/>
      <c r="O170" s="166">
        <f>SUM(O171:O188)</f>
        <v>0.33</v>
      </c>
      <c r="P170" s="166"/>
      <c r="Q170" s="166">
        <f>SUM(Q171:Q188)</f>
        <v>0</v>
      </c>
      <c r="R170" s="167"/>
      <c r="S170" s="167"/>
      <c r="T170" s="168"/>
      <c r="U170" s="162"/>
      <c r="V170" s="162">
        <f>SUM(V171:V188)</f>
        <v>367</v>
      </c>
      <c r="W170" s="162"/>
      <c r="X170" s="162"/>
      <c r="Y170" s="162"/>
      <c r="AG170" t="s">
        <v>262</v>
      </c>
    </row>
    <row r="171" spans="1:60" ht="22.5" outlineLevel="1">
      <c r="A171" s="173">
        <v>41</v>
      </c>
      <c r="B171" s="174" t="s">
        <v>493</v>
      </c>
      <c r="C171" s="190" t="s">
        <v>494</v>
      </c>
      <c r="D171" s="175" t="s">
        <v>392</v>
      </c>
      <c r="E171" s="176">
        <v>359.8</v>
      </c>
      <c r="F171" s="177"/>
      <c r="G171" s="178">
        <f>ROUND(E171*F171,2)</f>
        <v>0</v>
      </c>
      <c r="H171" s="177"/>
      <c r="I171" s="178">
        <f>ROUND(E171*H171,2)</f>
        <v>0</v>
      </c>
      <c r="J171" s="177"/>
      <c r="K171" s="178">
        <f>ROUND(E171*J171,2)</f>
        <v>0</v>
      </c>
      <c r="L171" s="178">
        <v>21</v>
      </c>
      <c r="M171" s="178">
        <f>G171*(1+L171/100)</f>
        <v>0</v>
      </c>
      <c r="N171" s="176">
        <v>9.1E-4</v>
      </c>
      <c r="O171" s="176">
        <f>ROUND(E171*N171,2)</f>
        <v>0.33</v>
      </c>
      <c r="P171" s="176">
        <v>0</v>
      </c>
      <c r="Q171" s="176">
        <f>ROUND(E171*P171,2)</f>
        <v>0</v>
      </c>
      <c r="R171" s="178" t="s">
        <v>495</v>
      </c>
      <c r="S171" s="178" t="s">
        <v>496</v>
      </c>
      <c r="T171" s="179" t="s">
        <v>497</v>
      </c>
      <c r="U171" s="157">
        <v>1.02</v>
      </c>
      <c r="V171" s="157">
        <f>ROUND(E171*U171,2)</f>
        <v>367</v>
      </c>
      <c r="W171" s="157"/>
      <c r="X171" s="157" t="s">
        <v>312</v>
      </c>
      <c r="Y171" s="157" t="s">
        <v>269</v>
      </c>
      <c r="Z171" s="146"/>
      <c r="AA171" s="146"/>
      <c r="AB171" s="146"/>
      <c r="AC171" s="146"/>
      <c r="AD171" s="146"/>
      <c r="AE171" s="146"/>
      <c r="AF171" s="146"/>
      <c r="AG171" s="146" t="s">
        <v>313</v>
      </c>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row>
    <row r="172" spans="1:60" outlineLevel="2">
      <c r="A172" s="153"/>
      <c r="B172" s="154"/>
      <c r="C172" s="196" t="s">
        <v>498</v>
      </c>
      <c r="D172" s="194"/>
      <c r="E172" s="195">
        <v>6.2</v>
      </c>
      <c r="F172" s="157"/>
      <c r="G172" s="157"/>
      <c r="H172" s="157"/>
      <c r="I172" s="157"/>
      <c r="J172" s="157"/>
      <c r="K172" s="157"/>
      <c r="L172" s="157"/>
      <c r="M172" s="157"/>
      <c r="N172" s="156"/>
      <c r="O172" s="156"/>
      <c r="P172" s="156"/>
      <c r="Q172" s="156"/>
      <c r="R172" s="157"/>
      <c r="S172" s="157"/>
      <c r="T172" s="157"/>
      <c r="U172" s="157"/>
      <c r="V172" s="157"/>
      <c r="W172" s="157"/>
      <c r="X172" s="157"/>
      <c r="Y172" s="157"/>
      <c r="Z172" s="146"/>
      <c r="AA172" s="146"/>
      <c r="AB172" s="146"/>
      <c r="AC172" s="146"/>
      <c r="AD172" s="146"/>
      <c r="AE172" s="146"/>
      <c r="AF172" s="146"/>
      <c r="AG172" s="146" t="s">
        <v>317</v>
      </c>
      <c r="AH172" s="146">
        <v>0</v>
      </c>
      <c r="AI172" s="146"/>
      <c r="AJ172" s="146"/>
      <c r="AK172" s="146"/>
      <c r="AL172" s="146"/>
      <c r="AM172" s="146"/>
      <c r="AN172" s="146"/>
      <c r="AO172" s="146"/>
      <c r="AP172" s="146"/>
      <c r="AQ172" s="146"/>
      <c r="AR172" s="146"/>
      <c r="AS172" s="146"/>
      <c r="AT172" s="146"/>
      <c r="AU172" s="146"/>
      <c r="AV172" s="146"/>
      <c r="AW172" s="146"/>
      <c r="AX172" s="146"/>
      <c r="AY172" s="146"/>
      <c r="AZ172" s="146"/>
      <c r="BA172" s="146"/>
      <c r="BB172" s="146"/>
      <c r="BC172" s="146"/>
      <c r="BD172" s="146"/>
      <c r="BE172" s="146"/>
      <c r="BF172" s="146"/>
      <c r="BG172" s="146"/>
      <c r="BH172" s="146"/>
    </row>
    <row r="173" spans="1:60" outlineLevel="3">
      <c r="A173" s="153"/>
      <c r="B173" s="154"/>
      <c r="C173" s="196" t="s">
        <v>499</v>
      </c>
      <c r="D173" s="194"/>
      <c r="E173" s="195">
        <v>53</v>
      </c>
      <c r="F173" s="157"/>
      <c r="G173" s="157"/>
      <c r="H173" s="157"/>
      <c r="I173" s="157"/>
      <c r="J173" s="157"/>
      <c r="K173" s="157"/>
      <c r="L173" s="157"/>
      <c r="M173" s="157"/>
      <c r="N173" s="156"/>
      <c r="O173" s="156"/>
      <c r="P173" s="156"/>
      <c r="Q173" s="156"/>
      <c r="R173" s="157"/>
      <c r="S173" s="157"/>
      <c r="T173" s="157"/>
      <c r="U173" s="157"/>
      <c r="V173" s="157"/>
      <c r="W173" s="157"/>
      <c r="X173" s="157"/>
      <c r="Y173" s="157"/>
      <c r="Z173" s="146"/>
      <c r="AA173" s="146"/>
      <c r="AB173" s="146"/>
      <c r="AC173" s="146"/>
      <c r="AD173" s="146"/>
      <c r="AE173" s="146"/>
      <c r="AF173" s="146"/>
      <c r="AG173" s="146" t="s">
        <v>317</v>
      </c>
      <c r="AH173" s="146">
        <v>0</v>
      </c>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row>
    <row r="174" spans="1:60" outlineLevel="3">
      <c r="A174" s="153"/>
      <c r="B174" s="154"/>
      <c r="C174" s="196" t="s">
        <v>500</v>
      </c>
      <c r="D174" s="194"/>
      <c r="E174" s="195">
        <v>65.2</v>
      </c>
      <c r="F174" s="157"/>
      <c r="G174" s="157"/>
      <c r="H174" s="157"/>
      <c r="I174" s="157"/>
      <c r="J174" s="157"/>
      <c r="K174" s="157"/>
      <c r="L174" s="157"/>
      <c r="M174" s="157"/>
      <c r="N174" s="156"/>
      <c r="O174" s="156"/>
      <c r="P174" s="156"/>
      <c r="Q174" s="156"/>
      <c r="R174" s="157"/>
      <c r="S174" s="157"/>
      <c r="T174" s="157"/>
      <c r="U174" s="157"/>
      <c r="V174" s="157"/>
      <c r="W174" s="157"/>
      <c r="X174" s="157"/>
      <c r="Y174" s="157"/>
      <c r="Z174" s="146"/>
      <c r="AA174" s="146"/>
      <c r="AB174" s="146"/>
      <c r="AC174" s="146"/>
      <c r="AD174" s="146"/>
      <c r="AE174" s="146"/>
      <c r="AF174" s="146"/>
      <c r="AG174" s="146" t="s">
        <v>317</v>
      </c>
      <c r="AH174" s="146">
        <v>0</v>
      </c>
      <c r="AI174" s="146"/>
      <c r="AJ174" s="146"/>
      <c r="AK174" s="146"/>
      <c r="AL174" s="146"/>
      <c r="AM174" s="146"/>
      <c r="AN174" s="146"/>
      <c r="AO174" s="146"/>
      <c r="AP174" s="146"/>
      <c r="AQ174" s="146"/>
      <c r="AR174" s="146"/>
      <c r="AS174" s="146"/>
      <c r="AT174" s="146"/>
      <c r="AU174" s="146"/>
      <c r="AV174" s="146"/>
      <c r="AW174" s="146"/>
      <c r="AX174" s="146"/>
      <c r="AY174" s="146"/>
      <c r="AZ174" s="146"/>
      <c r="BA174" s="146"/>
      <c r="BB174" s="146"/>
      <c r="BC174" s="146"/>
      <c r="BD174" s="146"/>
      <c r="BE174" s="146"/>
      <c r="BF174" s="146"/>
      <c r="BG174" s="146"/>
      <c r="BH174" s="146"/>
    </row>
    <row r="175" spans="1:60" outlineLevel="3">
      <c r="A175" s="153"/>
      <c r="B175" s="154"/>
      <c r="C175" s="196" t="s">
        <v>501</v>
      </c>
      <c r="D175" s="194"/>
      <c r="E175" s="195">
        <v>39.799999999999997</v>
      </c>
      <c r="F175" s="157"/>
      <c r="G175" s="157"/>
      <c r="H175" s="157"/>
      <c r="I175" s="157"/>
      <c r="J175" s="157"/>
      <c r="K175" s="157"/>
      <c r="L175" s="157"/>
      <c r="M175" s="157"/>
      <c r="N175" s="156"/>
      <c r="O175" s="156"/>
      <c r="P175" s="156"/>
      <c r="Q175" s="156"/>
      <c r="R175" s="157"/>
      <c r="S175" s="157"/>
      <c r="T175" s="157"/>
      <c r="U175" s="157"/>
      <c r="V175" s="157"/>
      <c r="W175" s="157"/>
      <c r="X175" s="157"/>
      <c r="Y175" s="157"/>
      <c r="Z175" s="146"/>
      <c r="AA175" s="146"/>
      <c r="AB175" s="146"/>
      <c r="AC175" s="146"/>
      <c r="AD175" s="146"/>
      <c r="AE175" s="146"/>
      <c r="AF175" s="146"/>
      <c r="AG175" s="146" t="s">
        <v>317</v>
      </c>
      <c r="AH175" s="146">
        <v>0</v>
      </c>
      <c r="AI175" s="146"/>
      <c r="AJ175" s="146"/>
      <c r="AK175" s="146"/>
      <c r="AL175" s="146"/>
      <c r="AM175" s="146"/>
      <c r="AN175" s="146"/>
      <c r="AO175" s="146"/>
      <c r="AP175" s="146"/>
      <c r="AQ175" s="146"/>
      <c r="AR175" s="146"/>
      <c r="AS175" s="146"/>
      <c r="AT175" s="146"/>
      <c r="AU175" s="146"/>
      <c r="AV175" s="146"/>
      <c r="AW175" s="146"/>
      <c r="AX175" s="146"/>
      <c r="AY175" s="146"/>
      <c r="AZ175" s="146"/>
      <c r="BA175" s="146"/>
      <c r="BB175" s="146"/>
      <c r="BC175" s="146"/>
      <c r="BD175" s="146"/>
      <c r="BE175" s="146"/>
      <c r="BF175" s="146"/>
      <c r="BG175" s="146"/>
      <c r="BH175" s="146"/>
    </row>
    <row r="176" spans="1:60" outlineLevel="3">
      <c r="A176" s="153"/>
      <c r="B176" s="154"/>
      <c r="C176" s="196" t="s">
        <v>502</v>
      </c>
      <c r="D176" s="194"/>
      <c r="E176" s="195">
        <v>37.799999999999997</v>
      </c>
      <c r="F176" s="157"/>
      <c r="G176" s="157"/>
      <c r="H176" s="157"/>
      <c r="I176" s="157"/>
      <c r="J176" s="157"/>
      <c r="K176" s="157"/>
      <c r="L176" s="157"/>
      <c r="M176" s="157"/>
      <c r="N176" s="156"/>
      <c r="O176" s="156"/>
      <c r="P176" s="156"/>
      <c r="Q176" s="156"/>
      <c r="R176" s="157"/>
      <c r="S176" s="157"/>
      <c r="T176" s="157"/>
      <c r="U176" s="157"/>
      <c r="V176" s="157"/>
      <c r="W176" s="157"/>
      <c r="X176" s="157"/>
      <c r="Y176" s="157"/>
      <c r="Z176" s="146"/>
      <c r="AA176" s="146"/>
      <c r="AB176" s="146"/>
      <c r="AC176" s="146"/>
      <c r="AD176" s="146"/>
      <c r="AE176" s="146"/>
      <c r="AF176" s="146"/>
      <c r="AG176" s="146" t="s">
        <v>317</v>
      </c>
      <c r="AH176" s="146">
        <v>0</v>
      </c>
      <c r="AI176" s="146"/>
      <c r="AJ176" s="146"/>
      <c r="AK176" s="146"/>
      <c r="AL176" s="146"/>
      <c r="AM176" s="146"/>
      <c r="AN176" s="146"/>
      <c r="AO176" s="146"/>
      <c r="AP176" s="146"/>
      <c r="AQ176" s="146"/>
      <c r="AR176" s="146"/>
      <c r="AS176" s="146"/>
      <c r="AT176" s="146"/>
      <c r="AU176" s="146"/>
      <c r="AV176" s="146"/>
      <c r="AW176" s="146"/>
      <c r="AX176" s="146"/>
      <c r="AY176" s="146"/>
      <c r="AZ176" s="146"/>
      <c r="BA176" s="146"/>
      <c r="BB176" s="146"/>
      <c r="BC176" s="146"/>
      <c r="BD176" s="146"/>
      <c r="BE176" s="146"/>
      <c r="BF176" s="146"/>
      <c r="BG176" s="146"/>
      <c r="BH176" s="146"/>
    </row>
    <row r="177" spans="1:60" outlineLevel="3">
      <c r="A177" s="153"/>
      <c r="B177" s="154"/>
      <c r="C177" s="196" t="s">
        <v>503</v>
      </c>
      <c r="D177" s="194"/>
      <c r="E177" s="195">
        <v>6.6</v>
      </c>
      <c r="F177" s="157"/>
      <c r="G177" s="157"/>
      <c r="H177" s="157"/>
      <c r="I177" s="157"/>
      <c r="J177" s="157"/>
      <c r="K177" s="157"/>
      <c r="L177" s="157"/>
      <c r="M177" s="157"/>
      <c r="N177" s="156"/>
      <c r="O177" s="156"/>
      <c r="P177" s="156"/>
      <c r="Q177" s="156"/>
      <c r="R177" s="157"/>
      <c r="S177" s="157"/>
      <c r="T177" s="157"/>
      <c r="U177" s="157"/>
      <c r="V177" s="157"/>
      <c r="W177" s="157"/>
      <c r="X177" s="157"/>
      <c r="Y177" s="157"/>
      <c r="Z177" s="146"/>
      <c r="AA177" s="146"/>
      <c r="AB177" s="146"/>
      <c r="AC177" s="146"/>
      <c r="AD177" s="146"/>
      <c r="AE177" s="146"/>
      <c r="AF177" s="146"/>
      <c r="AG177" s="146" t="s">
        <v>317</v>
      </c>
      <c r="AH177" s="146">
        <v>0</v>
      </c>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row>
    <row r="178" spans="1:60" outlineLevel="3">
      <c r="A178" s="153"/>
      <c r="B178" s="154"/>
      <c r="C178" s="196" t="s">
        <v>504</v>
      </c>
      <c r="D178" s="194"/>
      <c r="E178" s="195">
        <v>42.6</v>
      </c>
      <c r="F178" s="157"/>
      <c r="G178" s="157"/>
      <c r="H178" s="157"/>
      <c r="I178" s="157"/>
      <c r="J178" s="157"/>
      <c r="K178" s="157"/>
      <c r="L178" s="157"/>
      <c r="M178" s="157"/>
      <c r="N178" s="156"/>
      <c r="O178" s="156"/>
      <c r="P178" s="156"/>
      <c r="Q178" s="156"/>
      <c r="R178" s="157"/>
      <c r="S178" s="157"/>
      <c r="T178" s="157"/>
      <c r="U178" s="157"/>
      <c r="V178" s="157"/>
      <c r="W178" s="157"/>
      <c r="X178" s="157"/>
      <c r="Y178" s="157"/>
      <c r="Z178" s="146"/>
      <c r="AA178" s="146"/>
      <c r="AB178" s="146"/>
      <c r="AC178" s="146"/>
      <c r="AD178" s="146"/>
      <c r="AE178" s="146"/>
      <c r="AF178" s="146"/>
      <c r="AG178" s="146" t="s">
        <v>317</v>
      </c>
      <c r="AH178" s="146">
        <v>0</v>
      </c>
      <c r="AI178" s="146"/>
      <c r="AJ178" s="146"/>
      <c r="AK178" s="146"/>
      <c r="AL178" s="146"/>
      <c r="AM178" s="146"/>
      <c r="AN178" s="146"/>
      <c r="AO178" s="146"/>
      <c r="AP178" s="146"/>
      <c r="AQ178" s="146"/>
      <c r="AR178" s="146"/>
      <c r="AS178" s="146"/>
      <c r="AT178" s="146"/>
      <c r="AU178" s="146"/>
      <c r="AV178" s="146"/>
      <c r="AW178" s="146"/>
      <c r="AX178" s="146"/>
      <c r="AY178" s="146"/>
      <c r="AZ178" s="146"/>
      <c r="BA178" s="146"/>
      <c r="BB178" s="146"/>
      <c r="BC178" s="146"/>
      <c r="BD178" s="146"/>
      <c r="BE178" s="146"/>
      <c r="BF178" s="146"/>
      <c r="BG178" s="146"/>
      <c r="BH178" s="146"/>
    </row>
    <row r="179" spans="1:60" outlineLevel="3">
      <c r="A179" s="153"/>
      <c r="B179" s="154"/>
      <c r="C179" s="196" t="s">
        <v>505</v>
      </c>
      <c r="D179" s="194"/>
      <c r="E179" s="195">
        <v>16.8</v>
      </c>
      <c r="F179" s="157"/>
      <c r="G179" s="157"/>
      <c r="H179" s="157"/>
      <c r="I179" s="157"/>
      <c r="J179" s="157"/>
      <c r="K179" s="157"/>
      <c r="L179" s="157"/>
      <c r="M179" s="157"/>
      <c r="N179" s="156"/>
      <c r="O179" s="156"/>
      <c r="P179" s="156"/>
      <c r="Q179" s="156"/>
      <c r="R179" s="157"/>
      <c r="S179" s="157"/>
      <c r="T179" s="157"/>
      <c r="U179" s="157"/>
      <c r="V179" s="157"/>
      <c r="W179" s="157"/>
      <c r="X179" s="157"/>
      <c r="Y179" s="157"/>
      <c r="Z179" s="146"/>
      <c r="AA179" s="146"/>
      <c r="AB179" s="146"/>
      <c r="AC179" s="146"/>
      <c r="AD179" s="146"/>
      <c r="AE179" s="146"/>
      <c r="AF179" s="146"/>
      <c r="AG179" s="146" t="s">
        <v>317</v>
      </c>
      <c r="AH179" s="146">
        <v>0</v>
      </c>
      <c r="AI179" s="146"/>
      <c r="AJ179" s="146"/>
      <c r="AK179" s="146"/>
      <c r="AL179" s="146"/>
      <c r="AM179" s="146"/>
      <c r="AN179" s="146"/>
      <c r="AO179" s="146"/>
      <c r="AP179" s="146"/>
      <c r="AQ179" s="146"/>
      <c r="AR179" s="146"/>
      <c r="AS179" s="146"/>
      <c r="AT179" s="146"/>
      <c r="AU179" s="146"/>
      <c r="AV179" s="146"/>
      <c r="AW179" s="146"/>
      <c r="AX179" s="146"/>
      <c r="AY179" s="146"/>
      <c r="AZ179" s="146"/>
      <c r="BA179" s="146"/>
      <c r="BB179" s="146"/>
      <c r="BC179" s="146"/>
      <c r="BD179" s="146"/>
      <c r="BE179" s="146"/>
      <c r="BF179" s="146"/>
      <c r="BG179" s="146"/>
      <c r="BH179" s="146"/>
    </row>
    <row r="180" spans="1:60" outlineLevel="3">
      <c r="A180" s="153"/>
      <c r="B180" s="154"/>
      <c r="C180" s="196" t="s">
        <v>506</v>
      </c>
      <c r="D180" s="194"/>
      <c r="E180" s="195">
        <v>24.4</v>
      </c>
      <c r="F180" s="157"/>
      <c r="G180" s="157"/>
      <c r="H180" s="157"/>
      <c r="I180" s="157"/>
      <c r="J180" s="157"/>
      <c r="K180" s="157"/>
      <c r="L180" s="157"/>
      <c r="M180" s="157"/>
      <c r="N180" s="156"/>
      <c r="O180" s="156"/>
      <c r="P180" s="156"/>
      <c r="Q180" s="156"/>
      <c r="R180" s="157"/>
      <c r="S180" s="157"/>
      <c r="T180" s="157"/>
      <c r="U180" s="157"/>
      <c r="V180" s="157"/>
      <c r="W180" s="157"/>
      <c r="X180" s="157"/>
      <c r="Y180" s="157"/>
      <c r="Z180" s="146"/>
      <c r="AA180" s="146"/>
      <c r="AB180" s="146"/>
      <c r="AC180" s="146"/>
      <c r="AD180" s="146"/>
      <c r="AE180" s="146"/>
      <c r="AF180" s="146"/>
      <c r="AG180" s="146" t="s">
        <v>317</v>
      </c>
      <c r="AH180" s="146">
        <v>0</v>
      </c>
      <c r="AI180" s="146"/>
      <c r="AJ180" s="146"/>
      <c r="AK180" s="146"/>
      <c r="AL180" s="146"/>
      <c r="AM180" s="146"/>
      <c r="AN180" s="146"/>
      <c r="AO180" s="146"/>
      <c r="AP180" s="146"/>
      <c r="AQ180" s="146"/>
      <c r="AR180" s="146"/>
      <c r="AS180" s="146"/>
      <c r="AT180" s="146"/>
      <c r="AU180" s="146"/>
      <c r="AV180" s="146"/>
      <c r="AW180" s="146"/>
      <c r="AX180" s="146"/>
      <c r="AY180" s="146"/>
      <c r="AZ180" s="146"/>
      <c r="BA180" s="146"/>
      <c r="BB180" s="146"/>
      <c r="BC180" s="146"/>
      <c r="BD180" s="146"/>
      <c r="BE180" s="146"/>
      <c r="BF180" s="146"/>
      <c r="BG180" s="146"/>
      <c r="BH180" s="146"/>
    </row>
    <row r="181" spans="1:60" outlineLevel="3">
      <c r="A181" s="153"/>
      <c r="B181" s="154"/>
      <c r="C181" s="196" t="s">
        <v>507</v>
      </c>
      <c r="D181" s="194"/>
      <c r="E181" s="195">
        <v>8</v>
      </c>
      <c r="F181" s="157"/>
      <c r="G181" s="157"/>
      <c r="H181" s="157"/>
      <c r="I181" s="157"/>
      <c r="J181" s="157"/>
      <c r="K181" s="157"/>
      <c r="L181" s="157"/>
      <c r="M181" s="157"/>
      <c r="N181" s="156"/>
      <c r="O181" s="156"/>
      <c r="P181" s="156"/>
      <c r="Q181" s="156"/>
      <c r="R181" s="157"/>
      <c r="S181" s="157"/>
      <c r="T181" s="157"/>
      <c r="U181" s="157"/>
      <c r="V181" s="157"/>
      <c r="W181" s="157"/>
      <c r="X181" s="157"/>
      <c r="Y181" s="157"/>
      <c r="Z181" s="146"/>
      <c r="AA181" s="146"/>
      <c r="AB181" s="146"/>
      <c r="AC181" s="146"/>
      <c r="AD181" s="146"/>
      <c r="AE181" s="146"/>
      <c r="AF181" s="146"/>
      <c r="AG181" s="146" t="s">
        <v>317</v>
      </c>
      <c r="AH181" s="146">
        <v>0</v>
      </c>
      <c r="AI181" s="146"/>
      <c r="AJ181" s="146"/>
      <c r="AK181" s="146"/>
      <c r="AL181" s="146"/>
      <c r="AM181" s="146"/>
      <c r="AN181" s="146"/>
      <c r="AO181" s="146"/>
      <c r="AP181" s="146"/>
      <c r="AQ181" s="146"/>
      <c r="AR181" s="146"/>
      <c r="AS181" s="146"/>
      <c r="AT181" s="146"/>
      <c r="AU181" s="146"/>
      <c r="AV181" s="146"/>
      <c r="AW181" s="146"/>
      <c r="AX181" s="146"/>
      <c r="AY181" s="146"/>
      <c r="AZ181" s="146"/>
      <c r="BA181" s="146"/>
      <c r="BB181" s="146"/>
      <c r="BC181" s="146"/>
      <c r="BD181" s="146"/>
      <c r="BE181" s="146"/>
      <c r="BF181" s="146"/>
      <c r="BG181" s="146"/>
      <c r="BH181" s="146"/>
    </row>
    <row r="182" spans="1:60" outlineLevel="3">
      <c r="A182" s="153"/>
      <c r="B182" s="154"/>
      <c r="C182" s="196" t="s">
        <v>508</v>
      </c>
      <c r="D182" s="194"/>
      <c r="E182" s="195">
        <v>6</v>
      </c>
      <c r="F182" s="157"/>
      <c r="G182" s="157"/>
      <c r="H182" s="157"/>
      <c r="I182" s="157"/>
      <c r="J182" s="157"/>
      <c r="K182" s="157"/>
      <c r="L182" s="157"/>
      <c r="M182" s="157"/>
      <c r="N182" s="156"/>
      <c r="O182" s="156"/>
      <c r="P182" s="156"/>
      <c r="Q182" s="156"/>
      <c r="R182" s="157"/>
      <c r="S182" s="157"/>
      <c r="T182" s="157"/>
      <c r="U182" s="157"/>
      <c r="V182" s="157"/>
      <c r="W182" s="157"/>
      <c r="X182" s="157"/>
      <c r="Y182" s="157"/>
      <c r="Z182" s="146"/>
      <c r="AA182" s="146"/>
      <c r="AB182" s="146"/>
      <c r="AC182" s="146"/>
      <c r="AD182" s="146"/>
      <c r="AE182" s="146"/>
      <c r="AF182" s="146"/>
      <c r="AG182" s="146" t="s">
        <v>317</v>
      </c>
      <c r="AH182" s="146">
        <v>0</v>
      </c>
      <c r="AI182" s="146"/>
      <c r="AJ182" s="146"/>
      <c r="AK182" s="146"/>
      <c r="AL182" s="146"/>
      <c r="AM182" s="146"/>
      <c r="AN182" s="146"/>
      <c r="AO182" s="146"/>
      <c r="AP182" s="146"/>
      <c r="AQ182" s="146"/>
      <c r="AR182" s="146"/>
      <c r="AS182" s="146"/>
      <c r="AT182" s="146"/>
      <c r="AU182" s="146"/>
      <c r="AV182" s="146"/>
      <c r="AW182" s="146"/>
      <c r="AX182" s="146"/>
      <c r="AY182" s="146"/>
      <c r="AZ182" s="146"/>
      <c r="BA182" s="146"/>
      <c r="BB182" s="146"/>
      <c r="BC182" s="146"/>
      <c r="BD182" s="146"/>
      <c r="BE182" s="146"/>
      <c r="BF182" s="146"/>
      <c r="BG182" s="146"/>
      <c r="BH182" s="146"/>
    </row>
    <row r="183" spans="1:60" outlineLevel="3">
      <c r="A183" s="153"/>
      <c r="B183" s="154"/>
      <c r="C183" s="196" t="s">
        <v>509</v>
      </c>
      <c r="D183" s="194"/>
      <c r="E183" s="195">
        <v>10.199999999999999</v>
      </c>
      <c r="F183" s="157"/>
      <c r="G183" s="157"/>
      <c r="H183" s="157"/>
      <c r="I183" s="157"/>
      <c r="J183" s="157"/>
      <c r="K183" s="157"/>
      <c r="L183" s="157"/>
      <c r="M183" s="157"/>
      <c r="N183" s="156"/>
      <c r="O183" s="156"/>
      <c r="P183" s="156"/>
      <c r="Q183" s="156"/>
      <c r="R183" s="157"/>
      <c r="S183" s="157"/>
      <c r="T183" s="157"/>
      <c r="U183" s="157"/>
      <c r="V183" s="157"/>
      <c r="W183" s="157"/>
      <c r="X183" s="157"/>
      <c r="Y183" s="157"/>
      <c r="Z183" s="146"/>
      <c r="AA183" s="146"/>
      <c r="AB183" s="146"/>
      <c r="AC183" s="146"/>
      <c r="AD183" s="146"/>
      <c r="AE183" s="146"/>
      <c r="AF183" s="146"/>
      <c r="AG183" s="146" t="s">
        <v>317</v>
      </c>
      <c r="AH183" s="146">
        <v>0</v>
      </c>
      <c r="AI183" s="146"/>
      <c r="AJ183" s="146"/>
      <c r="AK183" s="146"/>
      <c r="AL183" s="146"/>
      <c r="AM183" s="146"/>
      <c r="AN183" s="146"/>
      <c r="AO183" s="146"/>
      <c r="AP183" s="146"/>
      <c r="AQ183" s="146"/>
      <c r="AR183" s="146"/>
      <c r="AS183" s="146"/>
      <c r="AT183" s="146"/>
      <c r="AU183" s="146"/>
      <c r="AV183" s="146"/>
      <c r="AW183" s="146"/>
      <c r="AX183" s="146"/>
      <c r="AY183" s="146"/>
      <c r="AZ183" s="146"/>
      <c r="BA183" s="146"/>
      <c r="BB183" s="146"/>
      <c r="BC183" s="146"/>
      <c r="BD183" s="146"/>
      <c r="BE183" s="146"/>
      <c r="BF183" s="146"/>
      <c r="BG183" s="146"/>
      <c r="BH183" s="146"/>
    </row>
    <row r="184" spans="1:60" outlineLevel="3">
      <c r="A184" s="153"/>
      <c r="B184" s="154"/>
      <c r="C184" s="196" t="s">
        <v>510</v>
      </c>
      <c r="D184" s="194"/>
      <c r="E184" s="195">
        <v>29.4</v>
      </c>
      <c r="F184" s="157"/>
      <c r="G184" s="157"/>
      <c r="H184" s="157"/>
      <c r="I184" s="157"/>
      <c r="J184" s="157"/>
      <c r="K184" s="157"/>
      <c r="L184" s="157"/>
      <c r="M184" s="157"/>
      <c r="N184" s="156"/>
      <c r="O184" s="156"/>
      <c r="P184" s="156"/>
      <c r="Q184" s="156"/>
      <c r="R184" s="157"/>
      <c r="S184" s="157"/>
      <c r="T184" s="157"/>
      <c r="U184" s="157"/>
      <c r="V184" s="157"/>
      <c r="W184" s="157"/>
      <c r="X184" s="157"/>
      <c r="Y184" s="157"/>
      <c r="Z184" s="146"/>
      <c r="AA184" s="146"/>
      <c r="AB184" s="146"/>
      <c r="AC184" s="146"/>
      <c r="AD184" s="146"/>
      <c r="AE184" s="146"/>
      <c r="AF184" s="146"/>
      <c r="AG184" s="146" t="s">
        <v>317</v>
      </c>
      <c r="AH184" s="146">
        <v>0</v>
      </c>
      <c r="AI184" s="146"/>
      <c r="AJ184" s="146"/>
      <c r="AK184" s="146"/>
      <c r="AL184" s="146"/>
      <c r="AM184" s="146"/>
      <c r="AN184" s="146"/>
      <c r="AO184" s="146"/>
      <c r="AP184" s="146"/>
      <c r="AQ184" s="146"/>
      <c r="AR184" s="146"/>
      <c r="AS184" s="146"/>
      <c r="AT184" s="146"/>
      <c r="AU184" s="146"/>
      <c r="AV184" s="146"/>
      <c r="AW184" s="146"/>
      <c r="AX184" s="146"/>
      <c r="AY184" s="146"/>
      <c r="AZ184" s="146"/>
      <c r="BA184" s="146"/>
      <c r="BB184" s="146"/>
      <c r="BC184" s="146"/>
      <c r="BD184" s="146"/>
      <c r="BE184" s="146"/>
      <c r="BF184" s="146"/>
      <c r="BG184" s="146"/>
      <c r="BH184" s="146"/>
    </row>
    <row r="185" spans="1:60" outlineLevel="3">
      <c r="A185" s="153"/>
      <c r="B185" s="154"/>
      <c r="C185" s="196" t="s">
        <v>511</v>
      </c>
      <c r="D185" s="194"/>
      <c r="E185" s="195">
        <v>3.6</v>
      </c>
      <c r="F185" s="157"/>
      <c r="G185" s="157"/>
      <c r="H185" s="157"/>
      <c r="I185" s="157"/>
      <c r="J185" s="157"/>
      <c r="K185" s="157"/>
      <c r="L185" s="157"/>
      <c r="M185" s="157"/>
      <c r="N185" s="156"/>
      <c r="O185" s="156"/>
      <c r="P185" s="156"/>
      <c r="Q185" s="156"/>
      <c r="R185" s="157"/>
      <c r="S185" s="157"/>
      <c r="T185" s="157"/>
      <c r="U185" s="157"/>
      <c r="V185" s="157"/>
      <c r="W185" s="157"/>
      <c r="X185" s="157"/>
      <c r="Y185" s="157"/>
      <c r="Z185" s="146"/>
      <c r="AA185" s="146"/>
      <c r="AB185" s="146"/>
      <c r="AC185" s="146"/>
      <c r="AD185" s="146"/>
      <c r="AE185" s="146"/>
      <c r="AF185" s="146"/>
      <c r="AG185" s="146" t="s">
        <v>317</v>
      </c>
      <c r="AH185" s="146">
        <v>0</v>
      </c>
      <c r="AI185" s="146"/>
      <c r="AJ185" s="146"/>
      <c r="AK185" s="146"/>
      <c r="AL185" s="146"/>
      <c r="AM185" s="146"/>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row>
    <row r="186" spans="1:60" outlineLevel="3">
      <c r="A186" s="153"/>
      <c r="B186" s="154"/>
      <c r="C186" s="196" t="s">
        <v>512</v>
      </c>
      <c r="D186" s="194"/>
      <c r="E186" s="195">
        <v>3</v>
      </c>
      <c r="F186" s="157"/>
      <c r="G186" s="157"/>
      <c r="H186" s="157"/>
      <c r="I186" s="157"/>
      <c r="J186" s="157"/>
      <c r="K186" s="157"/>
      <c r="L186" s="157"/>
      <c r="M186" s="157"/>
      <c r="N186" s="156"/>
      <c r="O186" s="156"/>
      <c r="P186" s="156"/>
      <c r="Q186" s="156"/>
      <c r="R186" s="157"/>
      <c r="S186" s="157"/>
      <c r="T186" s="157"/>
      <c r="U186" s="157"/>
      <c r="V186" s="157"/>
      <c r="W186" s="157"/>
      <c r="X186" s="157"/>
      <c r="Y186" s="157"/>
      <c r="Z186" s="146"/>
      <c r="AA186" s="146"/>
      <c r="AB186" s="146"/>
      <c r="AC186" s="146"/>
      <c r="AD186" s="146"/>
      <c r="AE186" s="146"/>
      <c r="AF186" s="146"/>
      <c r="AG186" s="146" t="s">
        <v>317</v>
      </c>
      <c r="AH186" s="146">
        <v>0</v>
      </c>
      <c r="AI186" s="146"/>
      <c r="AJ186" s="146"/>
      <c r="AK186" s="146"/>
      <c r="AL186" s="146"/>
      <c r="AM186" s="146"/>
      <c r="AN186" s="146"/>
      <c r="AO186" s="146"/>
      <c r="AP186" s="146"/>
      <c r="AQ186" s="146"/>
      <c r="AR186" s="146"/>
      <c r="AS186" s="146"/>
      <c r="AT186" s="146"/>
      <c r="AU186" s="146"/>
      <c r="AV186" s="146"/>
      <c r="AW186" s="146"/>
      <c r="AX186" s="146"/>
      <c r="AY186" s="146"/>
      <c r="AZ186" s="146"/>
      <c r="BA186" s="146"/>
      <c r="BB186" s="146"/>
      <c r="BC186" s="146"/>
      <c r="BD186" s="146"/>
      <c r="BE186" s="146"/>
      <c r="BF186" s="146"/>
      <c r="BG186" s="146"/>
      <c r="BH186" s="146"/>
    </row>
    <row r="187" spans="1:60" outlineLevel="3">
      <c r="A187" s="153"/>
      <c r="B187" s="154"/>
      <c r="C187" s="196" t="s">
        <v>513</v>
      </c>
      <c r="D187" s="194"/>
      <c r="E187" s="195">
        <v>2.8</v>
      </c>
      <c r="F187" s="157"/>
      <c r="G187" s="157"/>
      <c r="H187" s="157"/>
      <c r="I187" s="157"/>
      <c r="J187" s="157"/>
      <c r="K187" s="157"/>
      <c r="L187" s="157"/>
      <c r="M187" s="157"/>
      <c r="N187" s="156"/>
      <c r="O187" s="156"/>
      <c r="P187" s="156"/>
      <c r="Q187" s="156"/>
      <c r="R187" s="157"/>
      <c r="S187" s="157"/>
      <c r="T187" s="157"/>
      <c r="U187" s="157"/>
      <c r="V187" s="157"/>
      <c r="W187" s="157"/>
      <c r="X187" s="157"/>
      <c r="Y187" s="157"/>
      <c r="Z187" s="146"/>
      <c r="AA187" s="146"/>
      <c r="AB187" s="146"/>
      <c r="AC187" s="146"/>
      <c r="AD187" s="146"/>
      <c r="AE187" s="146"/>
      <c r="AF187" s="146"/>
      <c r="AG187" s="146" t="s">
        <v>317</v>
      </c>
      <c r="AH187" s="146">
        <v>0</v>
      </c>
      <c r="AI187" s="146"/>
      <c r="AJ187" s="146"/>
      <c r="AK187" s="146"/>
      <c r="AL187" s="146"/>
      <c r="AM187" s="146"/>
      <c r="AN187" s="146"/>
      <c r="AO187" s="146"/>
      <c r="AP187" s="146"/>
      <c r="AQ187" s="146"/>
      <c r="AR187" s="146"/>
      <c r="AS187" s="146"/>
      <c r="AT187" s="146"/>
      <c r="AU187" s="146"/>
      <c r="AV187" s="146"/>
      <c r="AW187" s="146"/>
      <c r="AX187" s="146"/>
      <c r="AY187" s="146"/>
      <c r="AZ187" s="146"/>
      <c r="BA187" s="146"/>
      <c r="BB187" s="146"/>
      <c r="BC187" s="146"/>
      <c r="BD187" s="146"/>
      <c r="BE187" s="146"/>
      <c r="BF187" s="146"/>
      <c r="BG187" s="146"/>
      <c r="BH187" s="146"/>
    </row>
    <row r="188" spans="1:60" outlineLevel="3">
      <c r="A188" s="153"/>
      <c r="B188" s="154"/>
      <c r="C188" s="196" t="s">
        <v>514</v>
      </c>
      <c r="D188" s="194"/>
      <c r="E188" s="195">
        <v>4.4000000000000004</v>
      </c>
      <c r="F188" s="157"/>
      <c r="G188" s="157"/>
      <c r="H188" s="157"/>
      <c r="I188" s="157"/>
      <c r="J188" s="157"/>
      <c r="K188" s="157"/>
      <c r="L188" s="157"/>
      <c r="M188" s="157"/>
      <c r="N188" s="156"/>
      <c r="O188" s="156"/>
      <c r="P188" s="156"/>
      <c r="Q188" s="156"/>
      <c r="R188" s="157"/>
      <c r="S188" s="157"/>
      <c r="T188" s="157"/>
      <c r="U188" s="157"/>
      <c r="V188" s="157"/>
      <c r="W188" s="157"/>
      <c r="X188" s="157"/>
      <c r="Y188" s="157"/>
      <c r="Z188" s="146"/>
      <c r="AA188" s="146"/>
      <c r="AB188" s="146"/>
      <c r="AC188" s="146"/>
      <c r="AD188" s="146"/>
      <c r="AE188" s="146"/>
      <c r="AF188" s="146"/>
      <c r="AG188" s="146" t="s">
        <v>317</v>
      </c>
      <c r="AH188" s="146">
        <v>0</v>
      </c>
      <c r="AI188" s="146"/>
      <c r="AJ188" s="146"/>
      <c r="AK188" s="146"/>
      <c r="AL188" s="146"/>
      <c r="AM188" s="146"/>
      <c r="AN188" s="146"/>
      <c r="AO188" s="146"/>
      <c r="AP188" s="146"/>
      <c r="AQ188" s="146"/>
      <c r="AR188" s="146"/>
      <c r="AS188" s="146"/>
      <c r="AT188" s="146"/>
      <c r="AU188" s="146"/>
      <c r="AV188" s="146"/>
      <c r="AW188" s="146"/>
      <c r="AX188" s="146"/>
      <c r="AY188" s="146"/>
      <c r="AZ188" s="146"/>
      <c r="BA188" s="146"/>
      <c r="BB188" s="146"/>
      <c r="BC188" s="146"/>
      <c r="BD188" s="146"/>
      <c r="BE188" s="146"/>
      <c r="BF188" s="146"/>
      <c r="BG188" s="146"/>
      <c r="BH188" s="146"/>
    </row>
    <row r="189" spans="1:60">
      <c r="A189" s="163" t="s">
        <v>261</v>
      </c>
      <c r="B189" s="164" t="s">
        <v>150</v>
      </c>
      <c r="C189" s="188" t="s">
        <v>151</v>
      </c>
      <c r="D189" s="165"/>
      <c r="E189" s="166"/>
      <c r="F189" s="167"/>
      <c r="G189" s="167">
        <f>SUMIF(AG190:AG194,"&lt;&gt;NOR",G190:G194)</f>
        <v>0</v>
      </c>
      <c r="H189" s="167"/>
      <c r="I189" s="167">
        <f>SUM(I190:I194)</f>
        <v>0</v>
      </c>
      <c r="J189" s="167"/>
      <c r="K189" s="167">
        <f>SUM(K190:K194)</f>
        <v>0</v>
      </c>
      <c r="L189" s="167"/>
      <c r="M189" s="167">
        <f>SUM(M190:M194)</f>
        <v>0</v>
      </c>
      <c r="N189" s="166"/>
      <c r="O189" s="166">
        <f>SUM(O190:O194)</f>
        <v>41.61</v>
      </c>
      <c r="P189" s="166"/>
      <c r="Q189" s="166">
        <f>SUM(Q190:Q194)</f>
        <v>0</v>
      </c>
      <c r="R189" s="167"/>
      <c r="S189" s="167"/>
      <c r="T189" s="168"/>
      <c r="U189" s="162"/>
      <c r="V189" s="162">
        <f>SUM(V190:V194)</f>
        <v>37.299999999999997</v>
      </c>
      <c r="W189" s="162"/>
      <c r="X189" s="162"/>
      <c r="Y189" s="162"/>
      <c r="AG189" t="s">
        <v>262</v>
      </c>
    </row>
    <row r="190" spans="1:60" outlineLevel="1">
      <c r="A190" s="173">
        <v>42</v>
      </c>
      <c r="B190" s="174" t="s">
        <v>515</v>
      </c>
      <c r="C190" s="190" t="s">
        <v>516</v>
      </c>
      <c r="D190" s="175" t="s">
        <v>310</v>
      </c>
      <c r="E190" s="176">
        <v>22.006</v>
      </c>
      <c r="F190" s="177"/>
      <c r="G190" s="178">
        <f>ROUND(E190*F190,2)</f>
        <v>0</v>
      </c>
      <c r="H190" s="177"/>
      <c r="I190" s="178">
        <f>ROUND(E190*H190,2)</f>
        <v>0</v>
      </c>
      <c r="J190" s="177"/>
      <c r="K190" s="178">
        <f>ROUND(E190*J190,2)</f>
        <v>0</v>
      </c>
      <c r="L190" s="178">
        <v>21</v>
      </c>
      <c r="M190" s="178">
        <f>G190*(1+L190/100)</f>
        <v>0</v>
      </c>
      <c r="N190" s="176">
        <v>1.8907700000000001</v>
      </c>
      <c r="O190" s="176">
        <f>ROUND(E190*N190,2)</f>
        <v>41.61</v>
      </c>
      <c r="P190" s="176">
        <v>0</v>
      </c>
      <c r="Q190" s="176">
        <f>ROUND(E190*P190,2)</f>
        <v>0</v>
      </c>
      <c r="R190" s="178" t="s">
        <v>393</v>
      </c>
      <c r="S190" s="178" t="s">
        <v>266</v>
      </c>
      <c r="T190" s="179" t="s">
        <v>266</v>
      </c>
      <c r="U190" s="157">
        <v>1.6950000000000001</v>
      </c>
      <c r="V190" s="157">
        <f>ROUND(E190*U190,2)</f>
        <v>37.299999999999997</v>
      </c>
      <c r="W190" s="157"/>
      <c r="X190" s="157" t="s">
        <v>312</v>
      </c>
      <c r="Y190" s="157" t="s">
        <v>269</v>
      </c>
      <c r="Z190" s="146"/>
      <c r="AA190" s="146"/>
      <c r="AB190" s="146"/>
      <c r="AC190" s="146"/>
      <c r="AD190" s="146"/>
      <c r="AE190" s="146"/>
      <c r="AF190" s="146"/>
      <c r="AG190" s="146" t="s">
        <v>313</v>
      </c>
      <c r="AH190" s="146"/>
      <c r="AI190" s="146"/>
      <c r="AJ190" s="146"/>
      <c r="AK190" s="146"/>
      <c r="AL190" s="146"/>
      <c r="AM190" s="146"/>
      <c r="AN190" s="146"/>
      <c r="AO190" s="146"/>
      <c r="AP190" s="146"/>
      <c r="AQ190" s="146"/>
      <c r="AR190" s="146"/>
      <c r="AS190" s="146"/>
      <c r="AT190" s="146"/>
      <c r="AU190" s="146"/>
      <c r="AV190" s="146"/>
      <c r="AW190" s="146"/>
      <c r="AX190" s="146"/>
      <c r="AY190" s="146"/>
      <c r="AZ190" s="146"/>
      <c r="BA190" s="146"/>
      <c r="BB190" s="146"/>
      <c r="BC190" s="146"/>
      <c r="BD190" s="146"/>
      <c r="BE190" s="146"/>
      <c r="BF190" s="146"/>
      <c r="BG190" s="146"/>
      <c r="BH190" s="146"/>
    </row>
    <row r="191" spans="1:60" outlineLevel="2">
      <c r="A191" s="153"/>
      <c r="B191" s="154"/>
      <c r="C191" s="293" t="s">
        <v>517</v>
      </c>
      <c r="D191" s="294"/>
      <c r="E191" s="294"/>
      <c r="F191" s="294"/>
      <c r="G191" s="294"/>
      <c r="H191" s="157"/>
      <c r="I191" s="157"/>
      <c r="J191" s="157"/>
      <c r="K191" s="157"/>
      <c r="L191" s="157"/>
      <c r="M191" s="157"/>
      <c r="N191" s="156"/>
      <c r="O191" s="156"/>
      <c r="P191" s="156"/>
      <c r="Q191" s="156"/>
      <c r="R191" s="157"/>
      <c r="S191" s="157"/>
      <c r="T191" s="157"/>
      <c r="U191" s="157"/>
      <c r="V191" s="157"/>
      <c r="W191" s="157"/>
      <c r="X191" s="157"/>
      <c r="Y191" s="157"/>
      <c r="Z191" s="146"/>
      <c r="AA191" s="146"/>
      <c r="AB191" s="146"/>
      <c r="AC191" s="146"/>
      <c r="AD191" s="146"/>
      <c r="AE191" s="146"/>
      <c r="AF191" s="146"/>
      <c r="AG191" s="146" t="s">
        <v>315</v>
      </c>
      <c r="AH191" s="146"/>
      <c r="AI191" s="146"/>
      <c r="AJ191" s="146"/>
      <c r="AK191" s="146"/>
      <c r="AL191" s="146"/>
      <c r="AM191" s="146"/>
      <c r="AN191" s="146"/>
      <c r="AO191" s="146"/>
      <c r="AP191" s="146"/>
      <c r="AQ191" s="146"/>
      <c r="AR191" s="146"/>
      <c r="AS191" s="146"/>
      <c r="AT191" s="146"/>
      <c r="AU191" s="146"/>
      <c r="AV191" s="146"/>
      <c r="AW191" s="146"/>
      <c r="AX191" s="146"/>
      <c r="AY191" s="146"/>
      <c r="AZ191" s="146"/>
      <c r="BA191" s="146"/>
      <c r="BB191" s="146"/>
      <c r="BC191" s="146"/>
      <c r="BD191" s="146"/>
      <c r="BE191" s="146"/>
      <c r="BF191" s="146"/>
      <c r="BG191" s="146"/>
      <c r="BH191" s="146"/>
    </row>
    <row r="192" spans="1:60" outlineLevel="2">
      <c r="A192" s="153"/>
      <c r="B192" s="154"/>
      <c r="C192" s="196" t="s">
        <v>518</v>
      </c>
      <c r="D192" s="194"/>
      <c r="E192" s="195">
        <v>13.6</v>
      </c>
      <c r="F192" s="157"/>
      <c r="G192" s="157"/>
      <c r="H192" s="157"/>
      <c r="I192" s="157"/>
      <c r="J192" s="157"/>
      <c r="K192" s="157"/>
      <c r="L192" s="157"/>
      <c r="M192" s="157"/>
      <c r="N192" s="156"/>
      <c r="O192" s="156"/>
      <c r="P192" s="156"/>
      <c r="Q192" s="156"/>
      <c r="R192" s="157"/>
      <c r="S192" s="157"/>
      <c r="T192" s="157"/>
      <c r="U192" s="157"/>
      <c r="V192" s="157"/>
      <c r="W192" s="157"/>
      <c r="X192" s="157"/>
      <c r="Y192" s="157"/>
      <c r="Z192" s="146"/>
      <c r="AA192" s="146"/>
      <c r="AB192" s="146"/>
      <c r="AC192" s="146"/>
      <c r="AD192" s="146"/>
      <c r="AE192" s="146"/>
      <c r="AF192" s="146"/>
      <c r="AG192" s="146" t="s">
        <v>317</v>
      </c>
      <c r="AH192" s="146">
        <v>0</v>
      </c>
      <c r="AI192" s="146"/>
      <c r="AJ192" s="146"/>
      <c r="AK192" s="146"/>
      <c r="AL192" s="146"/>
      <c r="AM192" s="146"/>
      <c r="AN192" s="146"/>
      <c r="AO192" s="146"/>
      <c r="AP192" s="146"/>
      <c r="AQ192" s="146"/>
      <c r="AR192" s="146"/>
      <c r="AS192" s="146"/>
      <c r="AT192" s="146"/>
      <c r="AU192" s="146"/>
      <c r="AV192" s="146"/>
      <c r="AW192" s="146"/>
      <c r="AX192" s="146"/>
      <c r="AY192" s="146"/>
      <c r="AZ192" s="146"/>
      <c r="BA192" s="146"/>
      <c r="BB192" s="146"/>
      <c r="BC192" s="146"/>
      <c r="BD192" s="146"/>
      <c r="BE192" s="146"/>
      <c r="BF192" s="146"/>
      <c r="BG192" s="146"/>
      <c r="BH192" s="146"/>
    </row>
    <row r="193" spans="1:60" outlineLevel="3">
      <c r="A193" s="153"/>
      <c r="B193" s="154"/>
      <c r="C193" s="196" t="s">
        <v>519</v>
      </c>
      <c r="D193" s="194"/>
      <c r="E193" s="195">
        <v>3.7709999999999999</v>
      </c>
      <c r="F193" s="157"/>
      <c r="G193" s="157"/>
      <c r="H193" s="157"/>
      <c r="I193" s="157"/>
      <c r="J193" s="157"/>
      <c r="K193" s="157"/>
      <c r="L193" s="157"/>
      <c r="M193" s="157"/>
      <c r="N193" s="156"/>
      <c r="O193" s="156"/>
      <c r="P193" s="156"/>
      <c r="Q193" s="156"/>
      <c r="R193" s="157"/>
      <c r="S193" s="157"/>
      <c r="T193" s="157"/>
      <c r="U193" s="157"/>
      <c r="V193" s="157"/>
      <c r="W193" s="157"/>
      <c r="X193" s="157"/>
      <c r="Y193" s="157"/>
      <c r="Z193" s="146"/>
      <c r="AA193" s="146"/>
      <c r="AB193" s="146"/>
      <c r="AC193" s="146"/>
      <c r="AD193" s="146"/>
      <c r="AE193" s="146"/>
      <c r="AF193" s="146"/>
      <c r="AG193" s="146" t="s">
        <v>317</v>
      </c>
      <c r="AH193" s="146">
        <v>0</v>
      </c>
      <c r="AI193" s="146"/>
      <c r="AJ193" s="146"/>
      <c r="AK193" s="146"/>
      <c r="AL193" s="146"/>
      <c r="AM193" s="146"/>
      <c r="AN193" s="146"/>
      <c r="AO193" s="146"/>
      <c r="AP193" s="146"/>
      <c r="AQ193" s="146"/>
      <c r="AR193" s="146"/>
      <c r="AS193" s="146"/>
      <c r="AT193" s="146"/>
      <c r="AU193" s="146"/>
      <c r="AV193" s="146"/>
      <c r="AW193" s="146"/>
      <c r="AX193" s="146"/>
      <c r="AY193" s="146"/>
      <c r="AZ193" s="146"/>
      <c r="BA193" s="146"/>
      <c r="BB193" s="146"/>
      <c r="BC193" s="146"/>
      <c r="BD193" s="146"/>
      <c r="BE193" s="146"/>
      <c r="BF193" s="146"/>
      <c r="BG193" s="146"/>
      <c r="BH193" s="146"/>
    </row>
    <row r="194" spans="1:60" outlineLevel="3">
      <c r="A194" s="153"/>
      <c r="B194" s="154"/>
      <c r="C194" s="196" t="s">
        <v>520</v>
      </c>
      <c r="D194" s="194"/>
      <c r="E194" s="195">
        <v>4.6349999999999998</v>
      </c>
      <c r="F194" s="157"/>
      <c r="G194" s="157"/>
      <c r="H194" s="157"/>
      <c r="I194" s="157"/>
      <c r="J194" s="157"/>
      <c r="K194" s="157"/>
      <c r="L194" s="157"/>
      <c r="M194" s="157"/>
      <c r="N194" s="156"/>
      <c r="O194" s="156"/>
      <c r="P194" s="156"/>
      <c r="Q194" s="156"/>
      <c r="R194" s="157"/>
      <c r="S194" s="157"/>
      <c r="T194" s="157"/>
      <c r="U194" s="157"/>
      <c r="V194" s="157"/>
      <c r="W194" s="157"/>
      <c r="X194" s="157"/>
      <c r="Y194" s="157"/>
      <c r="Z194" s="146"/>
      <c r="AA194" s="146"/>
      <c r="AB194" s="146"/>
      <c r="AC194" s="146"/>
      <c r="AD194" s="146"/>
      <c r="AE194" s="146"/>
      <c r="AF194" s="146"/>
      <c r="AG194" s="146" t="s">
        <v>317</v>
      </c>
      <c r="AH194" s="146">
        <v>0</v>
      </c>
      <c r="AI194" s="146"/>
      <c r="AJ194" s="146"/>
      <c r="AK194" s="146"/>
      <c r="AL194" s="146"/>
      <c r="AM194" s="146"/>
      <c r="AN194" s="146"/>
      <c r="AO194" s="146"/>
      <c r="AP194" s="146"/>
      <c r="AQ194" s="146"/>
      <c r="AR194" s="146"/>
      <c r="AS194" s="146"/>
      <c r="AT194" s="146"/>
      <c r="AU194" s="146"/>
      <c r="AV194" s="146"/>
      <c r="AW194" s="146"/>
      <c r="AX194" s="146"/>
      <c r="AY194" s="146"/>
      <c r="AZ194" s="146"/>
      <c r="BA194" s="146"/>
      <c r="BB194" s="146"/>
      <c r="BC194" s="146"/>
      <c r="BD194" s="146"/>
      <c r="BE194" s="146"/>
      <c r="BF194" s="146"/>
      <c r="BG194" s="146"/>
      <c r="BH194" s="146"/>
    </row>
    <row r="195" spans="1:60">
      <c r="A195" s="163" t="s">
        <v>261</v>
      </c>
      <c r="B195" s="164" t="s">
        <v>155</v>
      </c>
      <c r="C195" s="188" t="s">
        <v>157</v>
      </c>
      <c r="D195" s="165"/>
      <c r="E195" s="166"/>
      <c r="F195" s="167"/>
      <c r="G195" s="167">
        <f>SUMIF(AG196:AG196,"&lt;&gt;NOR",G196:G196)</f>
        <v>0</v>
      </c>
      <c r="H195" s="167"/>
      <c r="I195" s="167">
        <f>SUM(I196:I196)</f>
        <v>0</v>
      </c>
      <c r="J195" s="167"/>
      <c r="K195" s="167">
        <f>SUM(K196:K196)</f>
        <v>0</v>
      </c>
      <c r="L195" s="167"/>
      <c r="M195" s="167">
        <f>SUM(M196:M196)</f>
        <v>0</v>
      </c>
      <c r="N195" s="166"/>
      <c r="O195" s="166">
        <f>SUM(O196:O196)</f>
        <v>0</v>
      </c>
      <c r="P195" s="166"/>
      <c r="Q195" s="166">
        <f>SUM(Q196:Q196)</f>
        <v>0</v>
      </c>
      <c r="R195" s="167"/>
      <c r="S195" s="167"/>
      <c r="T195" s="168"/>
      <c r="U195" s="162"/>
      <c r="V195" s="162">
        <f>SUM(V196:V196)</f>
        <v>0</v>
      </c>
      <c r="W195" s="162"/>
      <c r="X195" s="162"/>
      <c r="Y195" s="162"/>
      <c r="AG195" t="s">
        <v>262</v>
      </c>
    </row>
    <row r="196" spans="1:60" outlineLevel="1">
      <c r="A196" s="180">
        <v>43</v>
      </c>
      <c r="B196" s="181" t="s">
        <v>521</v>
      </c>
      <c r="C196" s="189" t="s">
        <v>522</v>
      </c>
      <c r="D196" s="182" t="s">
        <v>392</v>
      </c>
      <c r="E196" s="183">
        <v>21.5</v>
      </c>
      <c r="F196" s="184"/>
      <c r="G196" s="185">
        <f>ROUND(E196*F196,2)</f>
        <v>0</v>
      </c>
      <c r="H196" s="184"/>
      <c r="I196" s="185">
        <f>ROUND(E196*H196,2)</f>
        <v>0</v>
      </c>
      <c r="J196" s="184"/>
      <c r="K196" s="185">
        <f>ROUND(E196*J196,2)</f>
        <v>0</v>
      </c>
      <c r="L196" s="185">
        <v>21</v>
      </c>
      <c r="M196" s="185">
        <f>G196*(1+L196/100)</f>
        <v>0</v>
      </c>
      <c r="N196" s="183">
        <v>0</v>
      </c>
      <c r="O196" s="183">
        <f>ROUND(E196*N196,2)</f>
        <v>0</v>
      </c>
      <c r="P196" s="183">
        <v>0</v>
      </c>
      <c r="Q196" s="183">
        <f>ROUND(E196*P196,2)</f>
        <v>0</v>
      </c>
      <c r="R196" s="185"/>
      <c r="S196" s="185" t="s">
        <v>481</v>
      </c>
      <c r="T196" s="186" t="s">
        <v>267</v>
      </c>
      <c r="U196" s="157">
        <v>0</v>
      </c>
      <c r="V196" s="157">
        <f>ROUND(E196*U196,2)</f>
        <v>0</v>
      </c>
      <c r="W196" s="157"/>
      <c r="X196" s="157" t="s">
        <v>312</v>
      </c>
      <c r="Y196" s="157" t="s">
        <v>269</v>
      </c>
      <c r="Z196" s="146"/>
      <c r="AA196" s="146"/>
      <c r="AB196" s="146"/>
      <c r="AC196" s="146"/>
      <c r="AD196" s="146"/>
      <c r="AE196" s="146"/>
      <c r="AF196" s="146"/>
      <c r="AG196" s="146" t="s">
        <v>313</v>
      </c>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146"/>
      <c r="BC196" s="146"/>
      <c r="BD196" s="146"/>
      <c r="BE196" s="146"/>
      <c r="BF196" s="146"/>
      <c r="BG196" s="146"/>
      <c r="BH196" s="146"/>
    </row>
    <row r="197" spans="1:60">
      <c r="A197" s="163" t="s">
        <v>261</v>
      </c>
      <c r="B197" s="164" t="s">
        <v>160</v>
      </c>
      <c r="C197" s="188" t="s">
        <v>161</v>
      </c>
      <c r="D197" s="165"/>
      <c r="E197" s="166"/>
      <c r="F197" s="167"/>
      <c r="G197" s="167">
        <f>SUMIF(AG198:AG201,"&lt;&gt;NOR",G198:G201)</f>
        <v>0</v>
      </c>
      <c r="H197" s="167"/>
      <c r="I197" s="167">
        <f>SUM(I198:I201)</f>
        <v>0</v>
      </c>
      <c r="J197" s="167"/>
      <c r="K197" s="167">
        <f>SUM(K198:K201)</f>
        <v>0</v>
      </c>
      <c r="L197" s="167"/>
      <c r="M197" s="167">
        <f>SUM(M198:M201)</f>
        <v>0</v>
      </c>
      <c r="N197" s="166"/>
      <c r="O197" s="166">
        <f>SUM(O198:O201)</f>
        <v>0.6</v>
      </c>
      <c r="P197" s="166"/>
      <c r="Q197" s="166">
        <f>SUM(Q198:Q201)</f>
        <v>0</v>
      </c>
      <c r="R197" s="167"/>
      <c r="S197" s="167"/>
      <c r="T197" s="168"/>
      <c r="U197" s="162"/>
      <c r="V197" s="162">
        <f>SUM(V198:V201)</f>
        <v>0.77</v>
      </c>
      <c r="W197" s="162"/>
      <c r="X197" s="162"/>
      <c r="Y197" s="162"/>
      <c r="AG197" t="s">
        <v>262</v>
      </c>
    </row>
    <row r="198" spans="1:60" outlineLevel="1">
      <c r="A198" s="173">
        <v>44</v>
      </c>
      <c r="B198" s="174" t="s">
        <v>523</v>
      </c>
      <c r="C198" s="190" t="s">
        <v>524</v>
      </c>
      <c r="D198" s="175" t="s">
        <v>310</v>
      </c>
      <c r="E198" s="176">
        <v>0.23899999999999999</v>
      </c>
      <c r="F198" s="177"/>
      <c r="G198" s="178">
        <f>ROUND(E198*F198,2)</f>
        <v>0</v>
      </c>
      <c r="H198" s="177"/>
      <c r="I198" s="178">
        <f>ROUND(E198*H198,2)</f>
        <v>0</v>
      </c>
      <c r="J198" s="177"/>
      <c r="K198" s="178">
        <f>ROUND(E198*J198,2)</f>
        <v>0</v>
      </c>
      <c r="L198" s="178">
        <v>21</v>
      </c>
      <c r="M198" s="178">
        <f>G198*(1+L198/100)</f>
        <v>0</v>
      </c>
      <c r="N198" s="176">
        <v>2.5249999999999999</v>
      </c>
      <c r="O198" s="176">
        <f>ROUND(E198*N198,2)</f>
        <v>0.6</v>
      </c>
      <c r="P198" s="176">
        <v>0</v>
      </c>
      <c r="Q198" s="176">
        <f>ROUND(E198*P198,2)</f>
        <v>0</v>
      </c>
      <c r="R198" s="178" t="s">
        <v>412</v>
      </c>
      <c r="S198" s="178" t="s">
        <v>266</v>
      </c>
      <c r="T198" s="179" t="s">
        <v>266</v>
      </c>
      <c r="U198" s="157">
        <v>3.2130000000000001</v>
      </c>
      <c r="V198" s="157">
        <f>ROUND(E198*U198,2)</f>
        <v>0.77</v>
      </c>
      <c r="W198" s="157"/>
      <c r="X198" s="157" t="s">
        <v>312</v>
      </c>
      <c r="Y198" s="157" t="s">
        <v>269</v>
      </c>
      <c r="Z198" s="146"/>
      <c r="AA198" s="146"/>
      <c r="AB198" s="146"/>
      <c r="AC198" s="146"/>
      <c r="AD198" s="146"/>
      <c r="AE198" s="146"/>
      <c r="AF198" s="146"/>
      <c r="AG198" s="146" t="s">
        <v>313</v>
      </c>
      <c r="AH198" s="146"/>
      <c r="AI198" s="146"/>
      <c r="AJ198" s="146"/>
      <c r="AK198" s="146"/>
      <c r="AL198" s="146"/>
      <c r="AM198" s="146"/>
      <c r="AN198" s="146"/>
      <c r="AO198" s="146"/>
      <c r="AP198" s="146"/>
      <c r="AQ198" s="146"/>
      <c r="AR198" s="146"/>
      <c r="AS198" s="146"/>
      <c r="AT198" s="146"/>
      <c r="AU198" s="146"/>
      <c r="AV198" s="146"/>
      <c r="AW198" s="146"/>
      <c r="AX198" s="146"/>
      <c r="AY198" s="146"/>
      <c r="AZ198" s="146"/>
      <c r="BA198" s="146"/>
      <c r="BB198" s="146"/>
      <c r="BC198" s="146"/>
      <c r="BD198" s="146"/>
      <c r="BE198" s="146"/>
      <c r="BF198" s="146"/>
      <c r="BG198" s="146"/>
      <c r="BH198" s="146"/>
    </row>
    <row r="199" spans="1:60" outlineLevel="2">
      <c r="A199" s="153"/>
      <c r="B199" s="154"/>
      <c r="C199" s="293" t="s">
        <v>525</v>
      </c>
      <c r="D199" s="294"/>
      <c r="E199" s="294"/>
      <c r="F199" s="294"/>
      <c r="G199" s="294"/>
      <c r="H199" s="157"/>
      <c r="I199" s="157"/>
      <c r="J199" s="157"/>
      <c r="K199" s="157"/>
      <c r="L199" s="157"/>
      <c r="M199" s="157"/>
      <c r="N199" s="156"/>
      <c r="O199" s="156"/>
      <c r="P199" s="156"/>
      <c r="Q199" s="156"/>
      <c r="R199" s="157"/>
      <c r="S199" s="157"/>
      <c r="T199" s="157"/>
      <c r="U199" s="157"/>
      <c r="V199" s="157"/>
      <c r="W199" s="157"/>
      <c r="X199" s="157"/>
      <c r="Y199" s="157"/>
      <c r="Z199" s="146"/>
      <c r="AA199" s="146"/>
      <c r="AB199" s="146"/>
      <c r="AC199" s="146"/>
      <c r="AD199" s="146"/>
      <c r="AE199" s="146"/>
      <c r="AF199" s="146"/>
      <c r="AG199" s="146" t="s">
        <v>315</v>
      </c>
      <c r="AH199" s="146"/>
      <c r="AI199" s="146"/>
      <c r="AJ199" s="146"/>
      <c r="AK199" s="146"/>
      <c r="AL199" s="146"/>
      <c r="AM199" s="146"/>
      <c r="AN199" s="146"/>
      <c r="AO199" s="146"/>
      <c r="AP199" s="146"/>
      <c r="AQ199" s="146"/>
      <c r="AR199" s="146"/>
      <c r="AS199" s="146"/>
      <c r="AT199" s="146"/>
      <c r="AU199" s="146"/>
      <c r="AV199" s="146"/>
      <c r="AW199" s="146"/>
      <c r="AX199" s="146"/>
      <c r="AY199" s="146"/>
      <c r="AZ199" s="146"/>
      <c r="BA199" s="146"/>
      <c r="BB199" s="146"/>
      <c r="BC199" s="146"/>
      <c r="BD199" s="146"/>
      <c r="BE199" s="146"/>
      <c r="BF199" s="146"/>
      <c r="BG199" s="146"/>
      <c r="BH199" s="146"/>
    </row>
    <row r="200" spans="1:60" outlineLevel="2">
      <c r="A200" s="153"/>
      <c r="B200" s="154"/>
      <c r="C200" s="291" t="s">
        <v>526</v>
      </c>
      <c r="D200" s="292"/>
      <c r="E200" s="292"/>
      <c r="F200" s="292"/>
      <c r="G200" s="292"/>
      <c r="H200" s="157"/>
      <c r="I200" s="157"/>
      <c r="J200" s="157"/>
      <c r="K200" s="157"/>
      <c r="L200" s="157"/>
      <c r="M200" s="157"/>
      <c r="N200" s="156"/>
      <c r="O200" s="156"/>
      <c r="P200" s="156"/>
      <c r="Q200" s="156"/>
      <c r="R200" s="157"/>
      <c r="S200" s="157"/>
      <c r="T200" s="157"/>
      <c r="U200" s="157"/>
      <c r="V200" s="157"/>
      <c r="W200" s="157"/>
      <c r="X200" s="157"/>
      <c r="Y200" s="157"/>
      <c r="Z200" s="146"/>
      <c r="AA200" s="146"/>
      <c r="AB200" s="146"/>
      <c r="AC200" s="146"/>
      <c r="AD200" s="146"/>
      <c r="AE200" s="146"/>
      <c r="AF200" s="146"/>
      <c r="AG200" s="146" t="s">
        <v>278</v>
      </c>
      <c r="AH200" s="146"/>
      <c r="AI200" s="146"/>
      <c r="AJ200" s="146"/>
      <c r="AK200" s="146"/>
      <c r="AL200" s="146"/>
      <c r="AM200" s="146"/>
      <c r="AN200" s="146"/>
      <c r="AO200" s="146"/>
      <c r="AP200" s="146"/>
      <c r="AQ200" s="146"/>
      <c r="AR200" s="146"/>
      <c r="AS200" s="146"/>
      <c r="AT200" s="146"/>
      <c r="AU200" s="146"/>
      <c r="AV200" s="146"/>
      <c r="AW200" s="146"/>
      <c r="AX200" s="146"/>
      <c r="AY200" s="146"/>
      <c r="AZ200" s="146"/>
      <c r="BA200" s="146"/>
      <c r="BB200" s="146"/>
      <c r="BC200" s="146"/>
      <c r="BD200" s="146"/>
      <c r="BE200" s="146"/>
      <c r="BF200" s="146"/>
      <c r="BG200" s="146"/>
      <c r="BH200" s="146"/>
    </row>
    <row r="201" spans="1:60" outlineLevel="2">
      <c r="A201" s="153"/>
      <c r="B201" s="154"/>
      <c r="C201" s="196" t="s">
        <v>527</v>
      </c>
      <c r="D201" s="194"/>
      <c r="E201" s="195">
        <v>0.23899999999999999</v>
      </c>
      <c r="F201" s="157"/>
      <c r="G201" s="157"/>
      <c r="H201" s="157"/>
      <c r="I201" s="157"/>
      <c r="J201" s="157"/>
      <c r="K201" s="157"/>
      <c r="L201" s="157"/>
      <c r="M201" s="157"/>
      <c r="N201" s="156"/>
      <c r="O201" s="156"/>
      <c r="P201" s="156"/>
      <c r="Q201" s="156"/>
      <c r="R201" s="157"/>
      <c r="S201" s="157"/>
      <c r="T201" s="157"/>
      <c r="U201" s="157"/>
      <c r="V201" s="157"/>
      <c r="W201" s="157"/>
      <c r="X201" s="157"/>
      <c r="Y201" s="157"/>
      <c r="Z201" s="146"/>
      <c r="AA201" s="146"/>
      <c r="AB201" s="146"/>
      <c r="AC201" s="146"/>
      <c r="AD201" s="146"/>
      <c r="AE201" s="146"/>
      <c r="AF201" s="146"/>
      <c r="AG201" s="146" t="s">
        <v>317</v>
      </c>
      <c r="AH201" s="146">
        <v>0</v>
      </c>
      <c r="AI201" s="146"/>
      <c r="AJ201" s="146"/>
      <c r="AK201" s="146"/>
      <c r="AL201" s="146"/>
      <c r="AM201" s="146"/>
      <c r="AN201" s="146"/>
      <c r="AO201" s="146"/>
      <c r="AP201" s="146"/>
      <c r="AQ201" s="146"/>
      <c r="AR201" s="146"/>
      <c r="AS201" s="146"/>
      <c r="AT201" s="146"/>
      <c r="AU201" s="146"/>
      <c r="AV201" s="146"/>
      <c r="AW201" s="146"/>
      <c r="AX201" s="146"/>
      <c r="AY201" s="146"/>
      <c r="AZ201" s="146"/>
      <c r="BA201" s="146"/>
      <c r="BB201" s="146"/>
      <c r="BC201" s="146"/>
      <c r="BD201" s="146"/>
      <c r="BE201" s="146"/>
      <c r="BF201" s="146"/>
      <c r="BG201" s="146"/>
      <c r="BH201" s="146"/>
    </row>
    <row r="202" spans="1:60">
      <c r="A202" s="163" t="s">
        <v>261</v>
      </c>
      <c r="B202" s="164" t="s">
        <v>162</v>
      </c>
      <c r="C202" s="188" t="s">
        <v>163</v>
      </c>
      <c r="D202" s="165"/>
      <c r="E202" s="166"/>
      <c r="F202" s="167"/>
      <c r="G202" s="167">
        <f>SUMIF(AG203:AG205,"&lt;&gt;NOR",G203:G205)</f>
        <v>0</v>
      </c>
      <c r="H202" s="167"/>
      <c r="I202" s="167">
        <f>SUM(I203:I205)</f>
        <v>0</v>
      </c>
      <c r="J202" s="167"/>
      <c r="K202" s="167">
        <f>SUM(K203:K205)</f>
        <v>0</v>
      </c>
      <c r="L202" s="167"/>
      <c r="M202" s="167">
        <f>SUM(M203:M205)</f>
        <v>0</v>
      </c>
      <c r="N202" s="166"/>
      <c r="O202" s="166">
        <f>SUM(O203:O205)</f>
        <v>4.08</v>
      </c>
      <c r="P202" s="166"/>
      <c r="Q202" s="166">
        <f>SUM(Q203:Q205)</f>
        <v>0</v>
      </c>
      <c r="R202" s="167"/>
      <c r="S202" s="167"/>
      <c r="T202" s="168"/>
      <c r="U202" s="162"/>
      <c r="V202" s="162">
        <f>SUM(V203:V205)</f>
        <v>9.2899999999999991</v>
      </c>
      <c r="W202" s="162"/>
      <c r="X202" s="162"/>
      <c r="Y202" s="162"/>
      <c r="AG202" t="s">
        <v>262</v>
      </c>
    </row>
    <row r="203" spans="1:60" outlineLevel="1">
      <c r="A203" s="173">
        <v>45</v>
      </c>
      <c r="B203" s="174" t="s">
        <v>528</v>
      </c>
      <c r="C203" s="190" t="s">
        <v>529</v>
      </c>
      <c r="D203" s="175" t="s">
        <v>310</v>
      </c>
      <c r="E203" s="176">
        <v>2.1869999999999998</v>
      </c>
      <c r="F203" s="177"/>
      <c r="G203" s="178">
        <f>ROUND(E203*F203,2)</f>
        <v>0</v>
      </c>
      <c r="H203" s="177"/>
      <c r="I203" s="178">
        <f>ROUND(E203*H203,2)</f>
        <v>0</v>
      </c>
      <c r="J203" s="177"/>
      <c r="K203" s="178">
        <f>ROUND(E203*J203,2)</f>
        <v>0</v>
      </c>
      <c r="L203" s="178">
        <v>21</v>
      </c>
      <c r="M203" s="178">
        <f>G203*(1+L203/100)</f>
        <v>0</v>
      </c>
      <c r="N203" s="176">
        <v>1.8674299999999999</v>
      </c>
      <c r="O203" s="176">
        <f>ROUND(E203*N203,2)</f>
        <v>4.08</v>
      </c>
      <c r="P203" s="176">
        <v>0</v>
      </c>
      <c r="Q203" s="176">
        <f>ROUND(E203*P203,2)</f>
        <v>0</v>
      </c>
      <c r="R203" s="178" t="s">
        <v>412</v>
      </c>
      <c r="S203" s="178" t="s">
        <v>266</v>
      </c>
      <c r="T203" s="179" t="s">
        <v>266</v>
      </c>
      <c r="U203" s="157">
        <v>4.2460000000000004</v>
      </c>
      <c r="V203" s="157">
        <f>ROUND(E203*U203,2)</f>
        <v>9.2899999999999991</v>
      </c>
      <c r="W203" s="157"/>
      <c r="X203" s="157" t="s">
        <v>312</v>
      </c>
      <c r="Y203" s="157" t="s">
        <v>269</v>
      </c>
      <c r="Z203" s="146"/>
      <c r="AA203" s="146"/>
      <c r="AB203" s="146"/>
      <c r="AC203" s="146"/>
      <c r="AD203" s="146"/>
      <c r="AE203" s="146"/>
      <c r="AF203" s="146"/>
      <c r="AG203" s="146" t="s">
        <v>313</v>
      </c>
      <c r="AH203" s="146"/>
      <c r="AI203" s="146"/>
      <c r="AJ203" s="146"/>
      <c r="AK203" s="146"/>
      <c r="AL203" s="146"/>
      <c r="AM203" s="146"/>
      <c r="AN203" s="146"/>
      <c r="AO203" s="146"/>
      <c r="AP203" s="146"/>
      <c r="AQ203" s="146"/>
      <c r="AR203" s="146"/>
      <c r="AS203" s="146"/>
      <c r="AT203" s="146"/>
      <c r="AU203" s="146"/>
      <c r="AV203" s="146"/>
      <c r="AW203" s="146"/>
      <c r="AX203" s="146"/>
      <c r="AY203" s="146"/>
      <c r="AZ203" s="146"/>
      <c r="BA203" s="146"/>
      <c r="BB203" s="146"/>
      <c r="BC203" s="146"/>
      <c r="BD203" s="146"/>
      <c r="BE203" s="146"/>
      <c r="BF203" s="146"/>
      <c r="BG203" s="146"/>
      <c r="BH203" s="146"/>
    </row>
    <row r="204" spans="1:60" ht="22.5" outlineLevel="2">
      <c r="A204" s="153"/>
      <c r="B204" s="154"/>
      <c r="C204" s="293" t="s">
        <v>530</v>
      </c>
      <c r="D204" s="294"/>
      <c r="E204" s="294"/>
      <c r="F204" s="294"/>
      <c r="G204" s="294"/>
      <c r="H204" s="157"/>
      <c r="I204" s="157"/>
      <c r="J204" s="157"/>
      <c r="K204" s="157"/>
      <c r="L204" s="157"/>
      <c r="M204" s="157"/>
      <c r="N204" s="156"/>
      <c r="O204" s="156"/>
      <c r="P204" s="156"/>
      <c r="Q204" s="156"/>
      <c r="R204" s="157"/>
      <c r="S204" s="157"/>
      <c r="T204" s="157"/>
      <c r="U204" s="157"/>
      <c r="V204" s="157"/>
      <c r="W204" s="157"/>
      <c r="X204" s="157"/>
      <c r="Y204" s="157"/>
      <c r="Z204" s="146"/>
      <c r="AA204" s="146"/>
      <c r="AB204" s="146"/>
      <c r="AC204" s="146"/>
      <c r="AD204" s="146"/>
      <c r="AE204" s="146"/>
      <c r="AF204" s="146"/>
      <c r="AG204" s="146" t="s">
        <v>315</v>
      </c>
      <c r="AH204" s="146"/>
      <c r="AI204" s="146"/>
      <c r="AJ204" s="146"/>
      <c r="AK204" s="146"/>
      <c r="AL204" s="146"/>
      <c r="AM204" s="146"/>
      <c r="AN204" s="146"/>
      <c r="AO204" s="146"/>
      <c r="AP204" s="146"/>
      <c r="AQ204" s="146"/>
      <c r="AR204" s="146"/>
      <c r="AS204" s="146"/>
      <c r="AT204" s="146"/>
      <c r="AU204" s="146"/>
      <c r="AV204" s="146"/>
      <c r="AW204" s="146"/>
      <c r="AX204" s="146"/>
      <c r="AY204" s="146"/>
      <c r="AZ204" s="146"/>
      <c r="BA204" s="187" t="str">
        <f>C204</f>
        <v>nebo vodovodní uzávěry se základovou deskou (dnem) z betonu s cementovým potěrem se stěnami z betonu s vyspravením nerovností, s vynecháním prostupů ve stěnách pro potrubí a jeho obetonováním, s dodáním a osazením lehkého litinového poklopu vel. 600 x 600 mm</v>
      </c>
      <c r="BB204" s="146"/>
      <c r="BC204" s="146"/>
      <c r="BD204" s="146"/>
      <c r="BE204" s="146"/>
      <c r="BF204" s="146"/>
      <c r="BG204" s="146"/>
      <c r="BH204" s="146"/>
    </row>
    <row r="205" spans="1:60" outlineLevel="2">
      <c r="A205" s="153"/>
      <c r="B205" s="154"/>
      <c r="C205" s="196" t="s">
        <v>531</v>
      </c>
      <c r="D205" s="194"/>
      <c r="E205" s="195">
        <v>2.1869999999999998</v>
      </c>
      <c r="F205" s="157"/>
      <c r="G205" s="157"/>
      <c r="H205" s="157"/>
      <c r="I205" s="157"/>
      <c r="J205" s="157"/>
      <c r="K205" s="157"/>
      <c r="L205" s="157"/>
      <c r="M205" s="157"/>
      <c r="N205" s="156"/>
      <c r="O205" s="156"/>
      <c r="P205" s="156"/>
      <c r="Q205" s="156"/>
      <c r="R205" s="157"/>
      <c r="S205" s="157"/>
      <c r="T205" s="157"/>
      <c r="U205" s="157"/>
      <c r="V205" s="157"/>
      <c r="W205" s="157"/>
      <c r="X205" s="157"/>
      <c r="Y205" s="157"/>
      <c r="Z205" s="146"/>
      <c r="AA205" s="146"/>
      <c r="AB205" s="146"/>
      <c r="AC205" s="146"/>
      <c r="AD205" s="146"/>
      <c r="AE205" s="146"/>
      <c r="AF205" s="146"/>
      <c r="AG205" s="146" t="s">
        <v>317</v>
      </c>
      <c r="AH205" s="146">
        <v>0</v>
      </c>
      <c r="AI205" s="146"/>
      <c r="AJ205" s="146"/>
      <c r="AK205" s="146"/>
      <c r="AL205" s="146"/>
      <c r="AM205" s="146"/>
      <c r="AN205" s="146"/>
      <c r="AO205" s="146"/>
      <c r="AP205" s="146"/>
      <c r="AQ205" s="146"/>
      <c r="AR205" s="146"/>
      <c r="AS205" s="146"/>
      <c r="AT205" s="146"/>
      <c r="AU205" s="146"/>
      <c r="AV205" s="146"/>
      <c r="AW205" s="146"/>
      <c r="AX205" s="146"/>
      <c r="AY205" s="146"/>
      <c r="AZ205" s="146"/>
      <c r="BA205" s="146"/>
      <c r="BB205" s="146"/>
      <c r="BC205" s="146"/>
      <c r="BD205" s="146"/>
      <c r="BE205" s="146"/>
      <c r="BF205" s="146"/>
      <c r="BG205" s="146"/>
      <c r="BH205" s="146"/>
    </row>
    <row r="206" spans="1:60">
      <c r="A206" s="163" t="s">
        <v>261</v>
      </c>
      <c r="B206" s="164" t="s">
        <v>170</v>
      </c>
      <c r="C206" s="188" t="s">
        <v>171</v>
      </c>
      <c r="D206" s="165"/>
      <c r="E206" s="166"/>
      <c r="F206" s="167"/>
      <c r="G206" s="167">
        <f>SUMIF(AG207:AG225,"&lt;&gt;NOR",G207:G225)</f>
        <v>0</v>
      </c>
      <c r="H206" s="167"/>
      <c r="I206" s="167">
        <f>SUM(I207:I225)</f>
        <v>0</v>
      </c>
      <c r="J206" s="167"/>
      <c r="K206" s="167">
        <f>SUM(K207:K225)</f>
        <v>0</v>
      </c>
      <c r="L206" s="167"/>
      <c r="M206" s="167">
        <f>SUM(M207:M225)</f>
        <v>0</v>
      </c>
      <c r="N206" s="166"/>
      <c r="O206" s="166">
        <f>SUM(O207:O225)</f>
        <v>0</v>
      </c>
      <c r="P206" s="166"/>
      <c r="Q206" s="166">
        <f>SUM(Q207:Q225)</f>
        <v>5.34</v>
      </c>
      <c r="R206" s="167"/>
      <c r="S206" s="167"/>
      <c r="T206" s="168"/>
      <c r="U206" s="162"/>
      <c r="V206" s="162">
        <f>SUM(V207:V225)</f>
        <v>75.830000000000013</v>
      </c>
      <c r="W206" s="162"/>
      <c r="X206" s="162"/>
      <c r="Y206" s="162"/>
      <c r="AG206" t="s">
        <v>262</v>
      </c>
    </row>
    <row r="207" spans="1:60" outlineLevel="1">
      <c r="A207" s="173">
        <v>46</v>
      </c>
      <c r="B207" s="174" t="s">
        <v>532</v>
      </c>
      <c r="C207" s="190" t="s">
        <v>533</v>
      </c>
      <c r="D207" s="175" t="s">
        <v>310</v>
      </c>
      <c r="E207" s="176">
        <v>1.944</v>
      </c>
      <c r="F207" s="177"/>
      <c r="G207" s="178">
        <f>ROUND(E207*F207,2)</f>
        <v>0</v>
      </c>
      <c r="H207" s="177"/>
      <c r="I207" s="178">
        <f>ROUND(E207*H207,2)</f>
        <v>0</v>
      </c>
      <c r="J207" s="177"/>
      <c r="K207" s="178">
        <f>ROUND(E207*J207,2)</f>
        <v>0</v>
      </c>
      <c r="L207" s="178">
        <v>21</v>
      </c>
      <c r="M207" s="178">
        <f>G207*(1+L207/100)</f>
        <v>0</v>
      </c>
      <c r="N207" s="176">
        <v>1.47E-3</v>
      </c>
      <c r="O207" s="176">
        <f>ROUND(E207*N207,2)</f>
        <v>0</v>
      </c>
      <c r="P207" s="176">
        <v>2.4</v>
      </c>
      <c r="Q207" s="176">
        <f>ROUND(E207*P207,2)</f>
        <v>4.67</v>
      </c>
      <c r="R207" s="178" t="s">
        <v>534</v>
      </c>
      <c r="S207" s="178" t="s">
        <v>266</v>
      </c>
      <c r="T207" s="179" t="s">
        <v>266</v>
      </c>
      <c r="U207" s="157">
        <v>8.5</v>
      </c>
      <c r="V207" s="157">
        <f>ROUND(E207*U207,2)</f>
        <v>16.52</v>
      </c>
      <c r="W207" s="157"/>
      <c r="X207" s="157" t="s">
        <v>312</v>
      </c>
      <c r="Y207" s="157" t="s">
        <v>269</v>
      </c>
      <c r="Z207" s="146"/>
      <c r="AA207" s="146"/>
      <c r="AB207" s="146"/>
      <c r="AC207" s="146"/>
      <c r="AD207" s="146"/>
      <c r="AE207" s="146"/>
      <c r="AF207" s="146"/>
      <c r="AG207" s="146" t="s">
        <v>313</v>
      </c>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146"/>
      <c r="BC207" s="146"/>
      <c r="BD207" s="146"/>
      <c r="BE207" s="146"/>
      <c r="BF207" s="146"/>
      <c r="BG207" s="146"/>
      <c r="BH207" s="146"/>
    </row>
    <row r="208" spans="1:60" ht="22.5" outlineLevel="2">
      <c r="A208" s="153"/>
      <c r="B208" s="154"/>
      <c r="C208" s="293" t="s">
        <v>535</v>
      </c>
      <c r="D208" s="294"/>
      <c r="E208" s="294"/>
      <c r="F208" s="294"/>
      <c r="G208" s="294"/>
      <c r="H208" s="157"/>
      <c r="I208" s="157"/>
      <c r="J208" s="157"/>
      <c r="K208" s="157"/>
      <c r="L208" s="157"/>
      <c r="M208" s="157"/>
      <c r="N208" s="156"/>
      <c r="O208" s="156"/>
      <c r="P208" s="156"/>
      <c r="Q208" s="156"/>
      <c r="R208" s="157"/>
      <c r="S208" s="157"/>
      <c r="T208" s="157"/>
      <c r="U208" s="157"/>
      <c r="V208" s="157"/>
      <c r="W208" s="157"/>
      <c r="X208" s="157"/>
      <c r="Y208" s="157"/>
      <c r="Z208" s="146"/>
      <c r="AA208" s="146"/>
      <c r="AB208" s="146"/>
      <c r="AC208" s="146"/>
      <c r="AD208" s="146"/>
      <c r="AE208" s="146"/>
      <c r="AF208" s="146"/>
      <c r="AG208" s="146" t="s">
        <v>315</v>
      </c>
      <c r="AH208" s="146"/>
      <c r="AI208" s="146"/>
      <c r="AJ208" s="146"/>
      <c r="AK208" s="146"/>
      <c r="AL208" s="146"/>
      <c r="AM208" s="146"/>
      <c r="AN208" s="146"/>
      <c r="AO208" s="146"/>
      <c r="AP208" s="146"/>
      <c r="AQ208" s="146"/>
      <c r="AR208" s="146"/>
      <c r="AS208" s="146"/>
      <c r="AT208" s="146"/>
      <c r="AU208" s="146"/>
      <c r="AV208" s="146"/>
      <c r="AW208" s="146"/>
      <c r="AX208" s="146"/>
      <c r="AY208" s="146"/>
      <c r="AZ208" s="146"/>
      <c r="BA208" s="187" t="str">
        <f>C208</f>
        <v>nebo vybourání otvorů průřezové plochy přes 4 m2 ve zdivu železobetonovém, včetně pomocného lešení o výšce podlahy do 1900 mm a pro zatížení do 1,5 kPa  (150 kg/m2),</v>
      </c>
      <c r="BB208" s="146"/>
      <c r="BC208" s="146"/>
      <c r="BD208" s="146"/>
      <c r="BE208" s="146"/>
      <c r="BF208" s="146"/>
      <c r="BG208" s="146"/>
      <c r="BH208" s="146"/>
    </row>
    <row r="209" spans="1:60" outlineLevel="2">
      <c r="A209" s="153"/>
      <c r="B209" s="154"/>
      <c r="C209" s="196" t="s">
        <v>536</v>
      </c>
      <c r="D209" s="194"/>
      <c r="E209" s="195">
        <v>1.944</v>
      </c>
      <c r="F209" s="157"/>
      <c r="G209" s="157"/>
      <c r="H209" s="157"/>
      <c r="I209" s="157"/>
      <c r="J209" s="157"/>
      <c r="K209" s="157"/>
      <c r="L209" s="157"/>
      <c r="M209" s="157"/>
      <c r="N209" s="156"/>
      <c r="O209" s="156"/>
      <c r="P209" s="156"/>
      <c r="Q209" s="156"/>
      <c r="R209" s="157"/>
      <c r="S209" s="157"/>
      <c r="T209" s="157"/>
      <c r="U209" s="157"/>
      <c r="V209" s="157"/>
      <c r="W209" s="157"/>
      <c r="X209" s="157"/>
      <c r="Y209" s="157"/>
      <c r="Z209" s="146"/>
      <c r="AA209" s="146"/>
      <c r="AB209" s="146"/>
      <c r="AC209" s="146"/>
      <c r="AD209" s="146"/>
      <c r="AE209" s="146"/>
      <c r="AF209" s="146"/>
      <c r="AG209" s="146" t="s">
        <v>317</v>
      </c>
      <c r="AH209" s="146">
        <v>0</v>
      </c>
      <c r="AI209" s="146"/>
      <c r="AJ209" s="146"/>
      <c r="AK209" s="146"/>
      <c r="AL209" s="146"/>
      <c r="AM209" s="146"/>
      <c r="AN209" s="146"/>
      <c r="AO209" s="146"/>
      <c r="AP209" s="146"/>
      <c r="AQ209" s="146"/>
      <c r="AR209" s="146"/>
      <c r="AS209" s="146"/>
      <c r="AT209" s="146"/>
      <c r="AU209" s="146"/>
      <c r="AV209" s="146"/>
      <c r="AW209" s="146"/>
      <c r="AX209" s="146"/>
      <c r="AY209" s="146"/>
      <c r="AZ209" s="146"/>
      <c r="BA209" s="146"/>
      <c r="BB209" s="146"/>
      <c r="BC209" s="146"/>
      <c r="BD209" s="146"/>
      <c r="BE209" s="146"/>
      <c r="BF209" s="146"/>
      <c r="BG209" s="146"/>
      <c r="BH209" s="146"/>
    </row>
    <row r="210" spans="1:60" outlineLevel="1">
      <c r="A210" s="173">
        <v>47</v>
      </c>
      <c r="B210" s="174" t="s">
        <v>537</v>
      </c>
      <c r="C210" s="190" t="s">
        <v>538</v>
      </c>
      <c r="D210" s="175" t="s">
        <v>392</v>
      </c>
      <c r="E210" s="176">
        <v>2</v>
      </c>
      <c r="F210" s="177"/>
      <c r="G210" s="178">
        <f>ROUND(E210*F210,2)</f>
        <v>0</v>
      </c>
      <c r="H210" s="177"/>
      <c r="I210" s="178">
        <f>ROUND(E210*H210,2)</f>
        <v>0</v>
      </c>
      <c r="J210" s="177"/>
      <c r="K210" s="178">
        <f>ROUND(E210*J210,2)</f>
        <v>0</v>
      </c>
      <c r="L210" s="178">
        <v>21</v>
      </c>
      <c r="M210" s="178">
        <f>G210*(1+L210/100)</f>
        <v>0</v>
      </c>
      <c r="N210" s="176">
        <v>0</v>
      </c>
      <c r="O210" s="176">
        <f>ROUND(E210*N210,2)</f>
        <v>0</v>
      </c>
      <c r="P210" s="176">
        <v>7.0699999999999999E-3</v>
      </c>
      <c r="Q210" s="176">
        <f>ROUND(E210*P210,2)</f>
        <v>0.01</v>
      </c>
      <c r="R210" s="178" t="s">
        <v>534</v>
      </c>
      <c r="S210" s="178" t="s">
        <v>266</v>
      </c>
      <c r="T210" s="179" t="s">
        <v>266</v>
      </c>
      <c r="U210" s="157">
        <v>2.5499999999999998</v>
      </c>
      <c r="V210" s="157">
        <f>ROUND(E210*U210,2)</f>
        <v>5.0999999999999996</v>
      </c>
      <c r="W210" s="157"/>
      <c r="X210" s="157" t="s">
        <v>312</v>
      </c>
      <c r="Y210" s="157" t="s">
        <v>269</v>
      </c>
      <c r="Z210" s="146"/>
      <c r="AA210" s="146"/>
      <c r="AB210" s="146"/>
      <c r="AC210" s="146"/>
      <c r="AD210" s="146"/>
      <c r="AE210" s="146"/>
      <c r="AF210" s="146"/>
      <c r="AG210" s="146" t="s">
        <v>313</v>
      </c>
      <c r="AH210" s="146"/>
      <c r="AI210" s="146"/>
      <c r="AJ210" s="146"/>
      <c r="AK210" s="146"/>
      <c r="AL210" s="146"/>
      <c r="AM210" s="146"/>
      <c r="AN210" s="146"/>
      <c r="AO210" s="146"/>
      <c r="AP210" s="146"/>
      <c r="AQ210" s="146"/>
      <c r="AR210" s="146"/>
      <c r="AS210" s="146"/>
      <c r="AT210" s="146"/>
      <c r="AU210" s="146"/>
      <c r="AV210" s="146"/>
      <c r="AW210" s="146"/>
      <c r="AX210" s="146"/>
      <c r="AY210" s="146"/>
      <c r="AZ210" s="146"/>
      <c r="BA210" s="146"/>
      <c r="BB210" s="146"/>
      <c r="BC210" s="146"/>
      <c r="BD210" s="146"/>
      <c r="BE210" s="146"/>
      <c r="BF210" s="146"/>
      <c r="BG210" s="146"/>
      <c r="BH210" s="146"/>
    </row>
    <row r="211" spans="1:60" outlineLevel="2">
      <c r="A211" s="153"/>
      <c r="B211" s="154"/>
      <c r="C211" s="196" t="s">
        <v>539</v>
      </c>
      <c r="D211" s="194"/>
      <c r="E211" s="195"/>
      <c r="F211" s="157"/>
      <c r="G211" s="157"/>
      <c r="H211" s="157"/>
      <c r="I211" s="157"/>
      <c r="J211" s="157"/>
      <c r="K211" s="157"/>
      <c r="L211" s="157"/>
      <c r="M211" s="157"/>
      <c r="N211" s="156"/>
      <c r="O211" s="156"/>
      <c r="P211" s="156"/>
      <c r="Q211" s="156"/>
      <c r="R211" s="157"/>
      <c r="S211" s="157"/>
      <c r="T211" s="157"/>
      <c r="U211" s="157"/>
      <c r="V211" s="157"/>
      <c r="W211" s="157"/>
      <c r="X211" s="157"/>
      <c r="Y211" s="157"/>
      <c r="Z211" s="146"/>
      <c r="AA211" s="146"/>
      <c r="AB211" s="146"/>
      <c r="AC211" s="146"/>
      <c r="AD211" s="146"/>
      <c r="AE211" s="146"/>
      <c r="AF211" s="146"/>
      <c r="AG211" s="146" t="s">
        <v>317</v>
      </c>
      <c r="AH211" s="146">
        <v>0</v>
      </c>
      <c r="AI211" s="146"/>
      <c r="AJ211" s="146"/>
      <c r="AK211" s="146"/>
      <c r="AL211" s="146"/>
      <c r="AM211" s="146"/>
      <c r="AN211" s="146"/>
      <c r="AO211" s="146"/>
      <c r="AP211" s="146"/>
      <c r="AQ211" s="146"/>
      <c r="AR211" s="146"/>
      <c r="AS211" s="146"/>
      <c r="AT211" s="146"/>
      <c r="AU211" s="146"/>
      <c r="AV211" s="146"/>
      <c r="AW211" s="146"/>
      <c r="AX211" s="146"/>
      <c r="AY211" s="146"/>
      <c r="AZ211" s="146"/>
      <c r="BA211" s="146"/>
      <c r="BB211" s="146"/>
      <c r="BC211" s="146"/>
      <c r="BD211" s="146"/>
      <c r="BE211" s="146"/>
      <c r="BF211" s="146"/>
      <c r="BG211" s="146"/>
      <c r="BH211" s="146"/>
    </row>
    <row r="212" spans="1:60" outlineLevel="3">
      <c r="A212" s="153"/>
      <c r="B212" s="154"/>
      <c r="C212" s="196" t="s">
        <v>540</v>
      </c>
      <c r="D212" s="194"/>
      <c r="E212" s="195">
        <v>1</v>
      </c>
      <c r="F212" s="157"/>
      <c r="G212" s="157"/>
      <c r="H212" s="157"/>
      <c r="I212" s="157"/>
      <c r="J212" s="157"/>
      <c r="K212" s="157"/>
      <c r="L212" s="157"/>
      <c r="M212" s="157"/>
      <c r="N212" s="156"/>
      <c r="O212" s="156"/>
      <c r="P212" s="156"/>
      <c r="Q212" s="156"/>
      <c r="R212" s="157"/>
      <c r="S212" s="157"/>
      <c r="T212" s="157"/>
      <c r="U212" s="157"/>
      <c r="V212" s="157"/>
      <c r="W212" s="157"/>
      <c r="X212" s="157"/>
      <c r="Y212" s="157"/>
      <c r="Z212" s="146"/>
      <c r="AA212" s="146"/>
      <c r="AB212" s="146"/>
      <c r="AC212" s="146"/>
      <c r="AD212" s="146"/>
      <c r="AE212" s="146"/>
      <c r="AF212" s="146"/>
      <c r="AG212" s="146" t="s">
        <v>317</v>
      </c>
      <c r="AH212" s="146">
        <v>0</v>
      </c>
      <c r="AI212" s="146"/>
      <c r="AJ212" s="146"/>
      <c r="AK212" s="146"/>
      <c r="AL212" s="146"/>
      <c r="AM212" s="146"/>
      <c r="AN212" s="146"/>
      <c r="AO212" s="146"/>
      <c r="AP212" s="146"/>
      <c r="AQ212" s="146"/>
      <c r="AR212" s="146"/>
      <c r="AS212" s="146"/>
      <c r="AT212" s="146"/>
      <c r="AU212" s="146"/>
      <c r="AV212" s="146"/>
      <c r="AW212" s="146"/>
      <c r="AX212" s="146"/>
      <c r="AY212" s="146"/>
      <c r="AZ212" s="146"/>
      <c r="BA212" s="146"/>
      <c r="BB212" s="146"/>
      <c r="BC212" s="146"/>
      <c r="BD212" s="146"/>
      <c r="BE212" s="146"/>
      <c r="BF212" s="146"/>
      <c r="BG212" s="146"/>
      <c r="BH212" s="146"/>
    </row>
    <row r="213" spans="1:60" outlineLevel="3">
      <c r="A213" s="153"/>
      <c r="B213" s="154"/>
      <c r="C213" s="196" t="s">
        <v>541</v>
      </c>
      <c r="D213" s="194"/>
      <c r="E213" s="195">
        <v>1</v>
      </c>
      <c r="F213" s="157"/>
      <c r="G213" s="157"/>
      <c r="H213" s="157"/>
      <c r="I213" s="157"/>
      <c r="J213" s="157"/>
      <c r="K213" s="157"/>
      <c r="L213" s="157"/>
      <c r="M213" s="157"/>
      <c r="N213" s="156"/>
      <c r="O213" s="156"/>
      <c r="P213" s="156"/>
      <c r="Q213" s="156"/>
      <c r="R213" s="157"/>
      <c r="S213" s="157"/>
      <c r="T213" s="157"/>
      <c r="U213" s="157"/>
      <c r="V213" s="157"/>
      <c r="W213" s="157"/>
      <c r="X213" s="157"/>
      <c r="Y213" s="157"/>
      <c r="Z213" s="146"/>
      <c r="AA213" s="146"/>
      <c r="AB213" s="146"/>
      <c r="AC213" s="146"/>
      <c r="AD213" s="146"/>
      <c r="AE213" s="146"/>
      <c r="AF213" s="146"/>
      <c r="AG213" s="146" t="s">
        <v>317</v>
      </c>
      <c r="AH213" s="146">
        <v>0</v>
      </c>
      <c r="AI213" s="146"/>
      <c r="AJ213" s="146"/>
      <c r="AK213" s="146"/>
      <c r="AL213" s="146"/>
      <c r="AM213" s="146"/>
      <c r="AN213" s="146"/>
      <c r="AO213" s="146"/>
      <c r="AP213" s="146"/>
      <c r="AQ213" s="146"/>
      <c r="AR213" s="146"/>
      <c r="AS213" s="146"/>
      <c r="AT213" s="146"/>
      <c r="AU213" s="146"/>
      <c r="AV213" s="146"/>
      <c r="AW213" s="146"/>
      <c r="AX213" s="146"/>
      <c r="AY213" s="146"/>
      <c r="AZ213" s="146"/>
      <c r="BA213" s="146"/>
      <c r="BB213" s="146"/>
      <c r="BC213" s="146"/>
      <c r="BD213" s="146"/>
      <c r="BE213" s="146"/>
      <c r="BF213" s="146"/>
      <c r="BG213" s="146"/>
      <c r="BH213" s="146"/>
    </row>
    <row r="214" spans="1:60" outlineLevel="1">
      <c r="A214" s="173">
        <v>48</v>
      </c>
      <c r="B214" s="174" t="s">
        <v>542</v>
      </c>
      <c r="C214" s="190" t="s">
        <v>543</v>
      </c>
      <c r="D214" s="175" t="s">
        <v>392</v>
      </c>
      <c r="E214" s="176">
        <v>1.8</v>
      </c>
      <c r="F214" s="177"/>
      <c r="G214" s="178">
        <f>ROUND(E214*F214,2)</f>
        <v>0</v>
      </c>
      <c r="H214" s="177"/>
      <c r="I214" s="178">
        <f>ROUND(E214*H214,2)</f>
        <v>0</v>
      </c>
      <c r="J214" s="177"/>
      <c r="K214" s="178">
        <f>ROUND(E214*J214,2)</f>
        <v>0</v>
      </c>
      <c r="L214" s="178">
        <v>21</v>
      </c>
      <c r="M214" s="178">
        <f>G214*(1+L214/100)</f>
        <v>0</v>
      </c>
      <c r="N214" s="176">
        <v>0</v>
      </c>
      <c r="O214" s="176">
        <f>ROUND(E214*N214,2)</f>
        <v>0</v>
      </c>
      <c r="P214" s="176">
        <v>1.9630000000000002E-2</v>
      </c>
      <c r="Q214" s="176">
        <f>ROUND(E214*P214,2)</f>
        <v>0.04</v>
      </c>
      <c r="R214" s="178" t="s">
        <v>534</v>
      </c>
      <c r="S214" s="178" t="s">
        <v>266</v>
      </c>
      <c r="T214" s="179" t="s">
        <v>266</v>
      </c>
      <c r="U214" s="157">
        <v>3.25</v>
      </c>
      <c r="V214" s="157">
        <f>ROUND(E214*U214,2)</f>
        <v>5.85</v>
      </c>
      <c r="W214" s="157"/>
      <c r="X214" s="157" t="s">
        <v>312</v>
      </c>
      <c r="Y214" s="157" t="s">
        <v>269</v>
      </c>
      <c r="Z214" s="146"/>
      <c r="AA214" s="146"/>
      <c r="AB214" s="146"/>
      <c r="AC214" s="146"/>
      <c r="AD214" s="146"/>
      <c r="AE214" s="146"/>
      <c r="AF214" s="146"/>
      <c r="AG214" s="146" t="s">
        <v>313</v>
      </c>
      <c r="AH214" s="146"/>
      <c r="AI214" s="146"/>
      <c r="AJ214" s="146"/>
      <c r="AK214" s="146"/>
      <c r="AL214" s="146"/>
      <c r="AM214" s="146"/>
      <c r="AN214" s="146"/>
      <c r="AO214" s="146"/>
      <c r="AP214" s="146"/>
      <c r="AQ214" s="146"/>
      <c r="AR214" s="146"/>
      <c r="AS214" s="146"/>
      <c r="AT214" s="146"/>
      <c r="AU214" s="146"/>
      <c r="AV214" s="146"/>
      <c r="AW214" s="146"/>
      <c r="AX214" s="146"/>
      <c r="AY214" s="146"/>
      <c r="AZ214" s="146"/>
      <c r="BA214" s="146"/>
      <c r="BB214" s="146"/>
      <c r="BC214" s="146"/>
      <c r="BD214" s="146"/>
      <c r="BE214" s="146"/>
      <c r="BF214" s="146"/>
      <c r="BG214" s="146"/>
      <c r="BH214" s="146"/>
    </row>
    <row r="215" spans="1:60" outlineLevel="2">
      <c r="A215" s="153"/>
      <c r="B215" s="154"/>
      <c r="C215" s="196" t="s">
        <v>539</v>
      </c>
      <c r="D215" s="194"/>
      <c r="E215" s="195"/>
      <c r="F215" s="157"/>
      <c r="G215" s="157"/>
      <c r="H215" s="157"/>
      <c r="I215" s="157"/>
      <c r="J215" s="157"/>
      <c r="K215" s="157"/>
      <c r="L215" s="157"/>
      <c r="M215" s="157"/>
      <c r="N215" s="156"/>
      <c r="O215" s="156"/>
      <c r="P215" s="156"/>
      <c r="Q215" s="156"/>
      <c r="R215" s="157"/>
      <c r="S215" s="157"/>
      <c r="T215" s="157"/>
      <c r="U215" s="157"/>
      <c r="V215" s="157"/>
      <c r="W215" s="157"/>
      <c r="X215" s="157"/>
      <c r="Y215" s="157"/>
      <c r="Z215" s="146"/>
      <c r="AA215" s="146"/>
      <c r="AB215" s="146"/>
      <c r="AC215" s="146"/>
      <c r="AD215" s="146"/>
      <c r="AE215" s="146"/>
      <c r="AF215" s="146"/>
      <c r="AG215" s="146" t="s">
        <v>317</v>
      </c>
      <c r="AH215" s="146">
        <v>0</v>
      </c>
      <c r="AI215" s="146"/>
      <c r="AJ215" s="146"/>
      <c r="AK215" s="146"/>
      <c r="AL215" s="146"/>
      <c r="AM215" s="146"/>
      <c r="AN215" s="146"/>
      <c r="AO215" s="146"/>
      <c r="AP215" s="146"/>
      <c r="AQ215" s="146"/>
      <c r="AR215" s="146"/>
      <c r="AS215" s="146"/>
      <c r="AT215" s="146"/>
      <c r="AU215" s="146"/>
      <c r="AV215" s="146"/>
      <c r="AW215" s="146"/>
      <c r="AX215" s="146"/>
      <c r="AY215" s="146"/>
      <c r="AZ215" s="146"/>
      <c r="BA215" s="146"/>
      <c r="BB215" s="146"/>
      <c r="BC215" s="146"/>
      <c r="BD215" s="146"/>
      <c r="BE215" s="146"/>
      <c r="BF215" s="146"/>
      <c r="BG215" s="146"/>
      <c r="BH215" s="146"/>
    </row>
    <row r="216" spans="1:60" outlineLevel="3">
      <c r="A216" s="153"/>
      <c r="B216" s="154"/>
      <c r="C216" s="196" t="s">
        <v>544</v>
      </c>
      <c r="D216" s="194"/>
      <c r="E216" s="195">
        <v>0.9</v>
      </c>
      <c r="F216" s="157"/>
      <c r="G216" s="157"/>
      <c r="H216" s="157"/>
      <c r="I216" s="157"/>
      <c r="J216" s="157"/>
      <c r="K216" s="157"/>
      <c r="L216" s="157"/>
      <c r="M216" s="157"/>
      <c r="N216" s="156"/>
      <c r="O216" s="156"/>
      <c r="P216" s="156"/>
      <c r="Q216" s="156"/>
      <c r="R216" s="157"/>
      <c r="S216" s="157"/>
      <c r="T216" s="157"/>
      <c r="U216" s="157"/>
      <c r="V216" s="157"/>
      <c r="W216" s="157"/>
      <c r="X216" s="157"/>
      <c r="Y216" s="157"/>
      <c r="Z216" s="146"/>
      <c r="AA216" s="146"/>
      <c r="AB216" s="146"/>
      <c r="AC216" s="146"/>
      <c r="AD216" s="146"/>
      <c r="AE216" s="146"/>
      <c r="AF216" s="146"/>
      <c r="AG216" s="146" t="s">
        <v>317</v>
      </c>
      <c r="AH216" s="146">
        <v>0</v>
      </c>
      <c r="AI216" s="146"/>
      <c r="AJ216" s="146"/>
      <c r="AK216" s="146"/>
      <c r="AL216" s="146"/>
      <c r="AM216" s="146"/>
      <c r="AN216" s="146"/>
      <c r="AO216" s="146"/>
      <c r="AP216" s="146"/>
      <c r="AQ216" s="146"/>
      <c r="AR216" s="146"/>
      <c r="AS216" s="146"/>
      <c r="AT216" s="146"/>
      <c r="AU216" s="146"/>
      <c r="AV216" s="146"/>
      <c r="AW216" s="146"/>
      <c r="AX216" s="146"/>
      <c r="AY216" s="146"/>
      <c r="AZ216" s="146"/>
      <c r="BA216" s="146"/>
      <c r="BB216" s="146"/>
      <c r="BC216" s="146"/>
      <c r="BD216" s="146"/>
      <c r="BE216" s="146"/>
      <c r="BF216" s="146"/>
      <c r="BG216" s="146"/>
      <c r="BH216" s="146"/>
    </row>
    <row r="217" spans="1:60" outlineLevel="3">
      <c r="A217" s="153"/>
      <c r="B217" s="154"/>
      <c r="C217" s="196" t="s">
        <v>545</v>
      </c>
      <c r="D217" s="194"/>
      <c r="E217" s="195">
        <v>0.9</v>
      </c>
      <c r="F217" s="157"/>
      <c r="G217" s="157"/>
      <c r="H217" s="157"/>
      <c r="I217" s="157"/>
      <c r="J217" s="157"/>
      <c r="K217" s="157"/>
      <c r="L217" s="157"/>
      <c r="M217" s="157"/>
      <c r="N217" s="156"/>
      <c r="O217" s="156"/>
      <c r="P217" s="156"/>
      <c r="Q217" s="156"/>
      <c r="R217" s="157"/>
      <c r="S217" s="157"/>
      <c r="T217" s="157"/>
      <c r="U217" s="157"/>
      <c r="V217" s="157"/>
      <c r="W217" s="157"/>
      <c r="X217" s="157"/>
      <c r="Y217" s="157"/>
      <c r="Z217" s="146"/>
      <c r="AA217" s="146"/>
      <c r="AB217" s="146"/>
      <c r="AC217" s="146"/>
      <c r="AD217" s="146"/>
      <c r="AE217" s="146"/>
      <c r="AF217" s="146"/>
      <c r="AG217" s="146" t="s">
        <v>317</v>
      </c>
      <c r="AH217" s="146">
        <v>0</v>
      </c>
      <c r="AI217" s="146"/>
      <c r="AJ217" s="146"/>
      <c r="AK217" s="146"/>
      <c r="AL217" s="146"/>
      <c r="AM217" s="146"/>
      <c r="AN217" s="146"/>
      <c r="AO217" s="146"/>
      <c r="AP217" s="146"/>
      <c r="AQ217" s="146"/>
      <c r="AR217" s="146"/>
      <c r="AS217" s="146"/>
      <c r="AT217" s="146"/>
      <c r="AU217" s="146"/>
      <c r="AV217" s="146"/>
      <c r="AW217" s="146"/>
      <c r="AX217" s="146"/>
      <c r="AY217" s="146"/>
      <c r="AZ217" s="146"/>
      <c r="BA217" s="146"/>
      <c r="BB217" s="146"/>
      <c r="BC217" s="146"/>
      <c r="BD217" s="146"/>
      <c r="BE217" s="146"/>
      <c r="BF217" s="146"/>
      <c r="BG217" s="146"/>
      <c r="BH217" s="146"/>
    </row>
    <row r="218" spans="1:60" outlineLevel="1">
      <c r="A218" s="173">
        <v>49</v>
      </c>
      <c r="B218" s="174" t="s">
        <v>546</v>
      </c>
      <c r="C218" s="190" t="s">
        <v>547</v>
      </c>
      <c r="D218" s="175" t="s">
        <v>392</v>
      </c>
      <c r="E218" s="176">
        <v>4.8</v>
      </c>
      <c r="F218" s="177"/>
      <c r="G218" s="178">
        <f>ROUND(E218*F218,2)</f>
        <v>0</v>
      </c>
      <c r="H218" s="177"/>
      <c r="I218" s="178">
        <f>ROUND(E218*H218,2)</f>
        <v>0</v>
      </c>
      <c r="J218" s="177"/>
      <c r="K218" s="178">
        <f>ROUND(E218*J218,2)</f>
        <v>0</v>
      </c>
      <c r="L218" s="178">
        <v>21</v>
      </c>
      <c r="M218" s="178">
        <f>G218*(1+L218/100)</f>
        <v>0</v>
      </c>
      <c r="N218" s="176">
        <v>0</v>
      </c>
      <c r="O218" s="176">
        <f>ROUND(E218*N218,2)</f>
        <v>0</v>
      </c>
      <c r="P218" s="176">
        <v>7.85E-2</v>
      </c>
      <c r="Q218" s="176">
        <f>ROUND(E218*P218,2)</f>
        <v>0.38</v>
      </c>
      <c r="R218" s="178" t="s">
        <v>534</v>
      </c>
      <c r="S218" s="178" t="s">
        <v>266</v>
      </c>
      <c r="T218" s="179" t="s">
        <v>266</v>
      </c>
      <c r="U218" s="157">
        <v>6.2</v>
      </c>
      <c r="V218" s="157">
        <f>ROUND(E218*U218,2)</f>
        <v>29.76</v>
      </c>
      <c r="W218" s="157"/>
      <c r="X218" s="157" t="s">
        <v>312</v>
      </c>
      <c r="Y218" s="157" t="s">
        <v>269</v>
      </c>
      <c r="Z218" s="146"/>
      <c r="AA218" s="146"/>
      <c r="AB218" s="146"/>
      <c r="AC218" s="146"/>
      <c r="AD218" s="146"/>
      <c r="AE218" s="146"/>
      <c r="AF218" s="146"/>
      <c r="AG218" s="146" t="s">
        <v>313</v>
      </c>
      <c r="AH218" s="146"/>
      <c r="AI218" s="146"/>
      <c r="AJ218" s="146"/>
      <c r="AK218" s="146"/>
      <c r="AL218" s="146"/>
      <c r="AM218" s="146"/>
      <c r="AN218" s="146"/>
      <c r="AO218" s="146"/>
      <c r="AP218" s="146"/>
      <c r="AQ218" s="146"/>
      <c r="AR218" s="146"/>
      <c r="AS218" s="146"/>
      <c r="AT218" s="146"/>
      <c r="AU218" s="146"/>
      <c r="AV218" s="146"/>
      <c r="AW218" s="146"/>
      <c r="AX218" s="146"/>
      <c r="AY218" s="146"/>
      <c r="AZ218" s="146"/>
      <c r="BA218" s="146"/>
      <c r="BB218" s="146"/>
      <c r="BC218" s="146"/>
      <c r="BD218" s="146"/>
      <c r="BE218" s="146"/>
      <c r="BF218" s="146"/>
      <c r="BG218" s="146"/>
      <c r="BH218" s="146"/>
    </row>
    <row r="219" spans="1:60" outlineLevel="2">
      <c r="A219" s="153"/>
      <c r="B219" s="154"/>
      <c r="C219" s="196" t="s">
        <v>539</v>
      </c>
      <c r="D219" s="194"/>
      <c r="E219" s="195"/>
      <c r="F219" s="157"/>
      <c r="G219" s="157"/>
      <c r="H219" s="157"/>
      <c r="I219" s="157"/>
      <c r="J219" s="157"/>
      <c r="K219" s="157"/>
      <c r="L219" s="157"/>
      <c r="M219" s="157"/>
      <c r="N219" s="156"/>
      <c r="O219" s="156"/>
      <c r="P219" s="156"/>
      <c r="Q219" s="156"/>
      <c r="R219" s="157"/>
      <c r="S219" s="157"/>
      <c r="T219" s="157"/>
      <c r="U219" s="157"/>
      <c r="V219" s="157"/>
      <c r="W219" s="157"/>
      <c r="X219" s="157"/>
      <c r="Y219" s="157"/>
      <c r="Z219" s="146"/>
      <c r="AA219" s="146"/>
      <c r="AB219" s="146"/>
      <c r="AC219" s="146"/>
      <c r="AD219" s="146"/>
      <c r="AE219" s="146"/>
      <c r="AF219" s="146"/>
      <c r="AG219" s="146" t="s">
        <v>317</v>
      </c>
      <c r="AH219" s="146">
        <v>0</v>
      </c>
      <c r="AI219" s="146"/>
      <c r="AJ219" s="146"/>
      <c r="AK219" s="146"/>
      <c r="AL219" s="146"/>
      <c r="AM219" s="146"/>
      <c r="AN219" s="146"/>
      <c r="AO219" s="146"/>
      <c r="AP219" s="146"/>
      <c r="AQ219" s="146"/>
      <c r="AR219" s="146"/>
      <c r="AS219" s="146"/>
      <c r="AT219" s="146"/>
      <c r="AU219" s="146"/>
      <c r="AV219" s="146"/>
      <c r="AW219" s="146"/>
      <c r="AX219" s="146"/>
      <c r="AY219" s="146"/>
      <c r="AZ219" s="146"/>
      <c r="BA219" s="146"/>
      <c r="BB219" s="146"/>
      <c r="BC219" s="146"/>
      <c r="BD219" s="146"/>
      <c r="BE219" s="146"/>
      <c r="BF219" s="146"/>
      <c r="BG219" s="146"/>
      <c r="BH219" s="146"/>
    </row>
    <row r="220" spans="1:60" outlineLevel="3">
      <c r="A220" s="153"/>
      <c r="B220" s="154"/>
      <c r="C220" s="196" t="s">
        <v>548</v>
      </c>
      <c r="D220" s="194"/>
      <c r="E220" s="195">
        <v>0.8</v>
      </c>
      <c r="F220" s="157"/>
      <c r="G220" s="157"/>
      <c r="H220" s="157"/>
      <c r="I220" s="157"/>
      <c r="J220" s="157"/>
      <c r="K220" s="157"/>
      <c r="L220" s="157"/>
      <c r="M220" s="157"/>
      <c r="N220" s="156"/>
      <c r="O220" s="156"/>
      <c r="P220" s="156"/>
      <c r="Q220" s="156"/>
      <c r="R220" s="157"/>
      <c r="S220" s="157"/>
      <c r="T220" s="157"/>
      <c r="U220" s="157"/>
      <c r="V220" s="157"/>
      <c r="W220" s="157"/>
      <c r="X220" s="157"/>
      <c r="Y220" s="157"/>
      <c r="Z220" s="146"/>
      <c r="AA220" s="146"/>
      <c r="AB220" s="146"/>
      <c r="AC220" s="146"/>
      <c r="AD220" s="146"/>
      <c r="AE220" s="146"/>
      <c r="AF220" s="146"/>
      <c r="AG220" s="146" t="s">
        <v>317</v>
      </c>
      <c r="AH220" s="146">
        <v>0</v>
      </c>
      <c r="AI220" s="146"/>
      <c r="AJ220" s="146"/>
      <c r="AK220" s="146"/>
      <c r="AL220" s="146"/>
      <c r="AM220" s="146"/>
      <c r="AN220" s="146"/>
      <c r="AO220" s="146"/>
      <c r="AP220" s="146"/>
      <c r="AQ220" s="146"/>
      <c r="AR220" s="146"/>
      <c r="AS220" s="146"/>
      <c r="AT220" s="146"/>
      <c r="AU220" s="146"/>
      <c r="AV220" s="146"/>
      <c r="AW220" s="146"/>
      <c r="AX220" s="146"/>
      <c r="AY220" s="146"/>
      <c r="AZ220" s="146"/>
      <c r="BA220" s="146"/>
      <c r="BB220" s="146"/>
      <c r="BC220" s="146"/>
      <c r="BD220" s="146"/>
      <c r="BE220" s="146"/>
      <c r="BF220" s="146"/>
      <c r="BG220" s="146"/>
      <c r="BH220" s="146"/>
    </row>
    <row r="221" spans="1:60" outlineLevel="3">
      <c r="A221" s="153"/>
      <c r="B221" s="154"/>
      <c r="C221" s="196" t="s">
        <v>549</v>
      </c>
      <c r="D221" s="194"/>
      <c r="E221" s="195">
        <v>0.8</v>
      </c>
      <c r="F221" s="157"/>
      <c r="G221" s="157"/>
      <c r="H221" s="157"/>
      <c r="I221" s="157"/>
      <c r="J221" s="157"/>
      <c r="K221" s="157"/>
      <c r="L221" s="157"/>
      <c r="M221" s="157"/>
      <c r="N221" s="156"/>
      <c r="O221" s="156"/>
      <c r="P221" s="156"/>
      <c r="Q221" s="156"/>
      <c r="R221" s="157"/>
      <c r="S221" s="157"/>
      <c r="T221" s="157"/>
      <c r="U221" s="157"/>
      <c r="V221" s="157"/>
      <c r="W221" s="157"/>
      <c r="X221" s="157"/>
      <c r="Y221" s="157"/>
      <c r="Z221" s="146"/>
      <c r="AA221" s="146"/>
      <c r="AB221" s="146"/>
      <c r="AC221" s="146"/>
      <c r="AD221" s="146"/>
      <c r="AE221" s="146"/>
      <c r="AF221" s="146"/>
      <c r="AG221" s="146" t="s">
        <v>317</v>
      </c>
      <c r="AH221" s="146">
        <v>0</v>
      </c>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row>
    <row r="222" spans="1:60" outlineLevel="3">
      <c r="A222" s="153"/>
      <c r="B222" s="154"/>
      <c r="C222" s="196" t="s">
        <v>550</v>
      </c>
      <c r="D222" s="194"/>
      <c r="E222" s="195">
        <v>0.8</v>
      </c>
      <c r="F222" s="157"/>
      <c r="G222" s="157"/>
      <c r="H222" s="157"/>
      <c r="I222" s="157"/>
      <c r="J222" s="157"/>
      <c r="K222" s="157"/>
      <c r="L222" s="157"/>
      <c r="M222" s="157"/>
      <c r="N222" s="156"/>
      <c r="O222" s="156"/>
      <c r="P222" s="156"/>
      <c r="Q222" s="156"/>
      <c r="R222" s="157"/>
      <c r="S222" s="157"/>
      <c r="T222" s="157"/>
      <c r="U222" s="157"/>
      <c r="V222" s="157"/>
      <c r="W222" s="157"/>
      <c r="X222" s="157"/>
      <c r="Y222" s="157"/>
      <c r="Z222" s="146"/>
      <c r="AA222" s="146"/>
      <c r="AB222" s="146"/>
      <c r="AC222" s="146"/>
      <c r="AD222" s="146"/>
      <c r="AE222" s="146"/>
      <c r="AF222" s="146"/>
      <c r="AG222" s="146" t="s">
        <v>317</v>
      </c>
      <c r="AH222" s="146">
        <v>0</v>
      </c>
      <c r="AI222" s="146"/>
      <c r="AJ222" s="146"/>
      <c r="AK222" s="146"/>
      <c r="AL222" s="146"/>
      <c r="AM222" s="146"/>
      <c r="AN222" s="146"/>
      <c r="AO222" s="146"/>
      <c r="AP222" s="146"/>
      <c r="AQ222" s="146"/>
      <c r="AR222" s="146"/>
      <c r="AS222" s="146"/>
      <c r="AT222" s="146"/>
      <c r="AU222" s="146"/>
      <c r="AV222" s="146"/>
      <c r="AW222" s="146"/>
      <c r="AX222" s="146"/>
      <c r="AY222" s="146"/>
      <c r="AZ222" s="146"/>
      <c r="BA222" s="146"/>
      <c r="BB222" s="146"/>
      <c r="BC222" s="146"/>
      <c r="BD222" s="146"/>
      <c r="BE222" s="146"/>
      <c r="BF222" s="146"/>
      <c r="BG222" s="146"/>
      <c r="BH222" s="146"/>
    </row>
    <row r="223" spans="1:60" outlineLevel="3">
      <c r="A223" s="153"/>
      <c r="B223" s="154"/>
      <c r="C223" s="196" t="s">
        <v>551</v>
      </c>
      <c r="D223" s="194"/>
      <c r="E223" s="195">
        <v>2.4</v>
      </c>
      <c r="F223" s="157"/>
      <c r="G223" s="157"/>
      <c r="H223" s="157"/>
      <c r="I223" s="157"/>
      <c r="J223" s="157"/>
      <c r="K223" s="157"/>
      <c r="L223" s="157"/>
      <c r="M223" s="157"/>
      <c r="N223" s="156"/>
      <c r="O223" s="156"/>
      <c r="P223" s="156"/>
      <c r="Q223" s="156"/>
      <c r="R223" s="157"/>
      <c r="S223" s="157"/>
      <c r="T223" s="157"/>
      <c r="U223" s="157"/>
      <c r="V223" s="157"/>
      <c r="W223" s="157"/>
      <c r="X223" s="157"/>
      <c r="Y223" s="157"/>
      <c r="Z223" s="146"/>
      <c r="AA223" s="146"/>
      <c r="AB223" s="146"/>
      <c r="AC223" s="146"/>
      <c r="AD223" s="146"/>
      <c r="AE223" s="146"/>
      <c r="AF223" s="146"/>
      <c r="AG223" s="146" t="s">
        <v>317</v>
      </c>
      <c r="AH223" s="146">
        <v>0</v>
      </c>
      <c r="AI223" s="146"/>
      <c r="AJ223" s="146"/>
      <c r="AK223" s="146"/>
      <c r="AL223" s="146"/>
      <c r="AM223" s="146"/>
      <c r="AN223" s="146"/>
      <c r="AO223" s="146"/>
      <c r="AP223" s="146"/>
      <c r="AQ223" s="146"/>
      <c r="AR223" s="146"/>
      <c r="AS223" s="146"/>
      <c r="AT223" s="146"/>
      <c r="AU223" s="146"/>
      <c r="AV223" s="146"/>
      <c r="AW223" s="146"/>
      <c r="AX223" s="146"/>
      <c r="AY223" s="146"/>
      <c r="AZ223" s="146"/>
      <c r="BA223" s="146"/>
      <c r="BB223" s="146"/>
      <c r="BC223" s="146"/>
      <c r="BD223" s="146"/>
      <c r="BE223" s="146"/>
      <c r="BF223" s="146"/>
      <c r="BG223" s="146"/>
      <c r="BH223" s="146"/>
    </row>
    <row r="224" spans="1:60" outlineLevel="1">
      <c r="A224" s="173">
        <v>50</v>
      </c>
      <c r="B224" s="174" t="s">
        <v>546</v>
      </c>
      <c r="C224" s="190" t="s">
        <v>547</v>
      </c>
      <c r="D224" s="175" t="s">
        <v>392</v>
      </c>
      <c r="E224" s="176">
        <v>3</v>
      </c>
      <c r="F224" s="177"/>
      <c r="G224" s="178">
        <f>ROUND(E224*F224,2)</f>
        <v>0</v>
      </c>
      <c r="H224" s="177"/>
      <c r="I224" s="178">
        <f>ROUND(E224*H224,2)</f>
        <v>0</v>
      </c>
      <c r="J224" s="177"/>
      <c r="K224" s="178">
        <f>ROUND(E224*J224,2)</f>
        <v>0</v>
      </c>
      <c r="L224" s="178">
        <v>21</v>
      </c>
      <c r="M224" s="178">
        <f>G224*(1+L224/100)</f>
        <v>0</v>
      </c>
      <c r="N224" s="176">
        <v>0</v>
      </c>
      <c r="O224" s="176">
        <f>ROUND(E224*N224,2)</f>
        <v>0</v>
      </c>
      <c r="P224" s="176">
        <v>7.85E-2</v>
      </c>
      <c r="Q224" s="176">
        <f>ROUND(E224*P224,2)</f>
        <v>0.24</v>
      </c>
      <c r="R224" s="178" t="s">
        <v>534</v>
      </c>
      <c r="S224" s="178" t="s">
        <v>266</v>
      </c>
      <c r="T224" s="179" t="s">
        <v>266</v>
      </c>
      <c r="U224" s="157">
        <v>6.2</v>
      </c>
      <c r="V224" s="157">
        <f>ROUND(E224*U224,2)</f>
        <v>18.600000000000001</v>
      </c>
      <c r="W224" s="157"/>
      <c r="X224" s="157" t="s">
        <v>312</v>
      </c>
      <c r="Y224" s="157" t="s">
        <v>269</v>
      </c>
      <c r="Z224" s="146"/>
      <c r="AA224" s="146"/>
      <c r="AB224" s="146"/>
      <c r="AC224" s="146"/>
      <c r="AD224" s="146"/>
      <c r="AE224" s="146"/>
      <c r="AF224" s="146"/>
      <c r="AG224" s="146" t="s">
        <v>313</v>
      </c>
      <c r="AH224" s="146"/>
      <c r="AI224" s="146"/>
      <c r="AJ224" s="146"/>
      <c r="AK224" s="146"/>
      <c r="AL224" s="146"/>
      <c r="AM224" s="146"/>
      <c r="AN224" s="146"/>
      <c r="AO224" s="146"/>
      <c r="AP224" s="146"/>
      <c r="AQ224" s="146"/>
      <c r="AR224" s="146"/>
      <c r="AS224" s="146"/>
      <c r="AT224" s="146"/>
      <c r="AU224" s="146"/>
      <c r="AV224" s="146"/>
      <c r="AW224" s="146"/>
      <c r="AX224" s="146"/>
      <c r="AY224" s="146"/>
      <c r="AZ224" s="146"/>
      <c r="BA224" s="146"/>
      <c r="BB224" s="146"/>
      <c r="BC224" s="146"/>
      <c r="BD224" s="146"/>
      <c r="BE224" s="146"/>
      <c r="BF224" s="146"/>
      <c r="BG224" s="146"/>
      <c r="BH224" s="146"/>
    </row>
    <row r="225" spans="1:60" outlineLevel="2">
      <c r="A225" s="153"/>
      <c r="B225" s="154"/>
      <c r="C225" s="196" t="s">
        <v>552</v>
      </c>
      <c r="D225" s="194"/>
      <c r="E225" s="195">
        <v>3</v>
      </c>
      <c r="F225" s="157"/>
      <c r="G225" s="157"/>
      <c r="H225" s="157"/>
      <c r="I225" s="157"/>
      <c r="J225" s="157"/>
      <c r="K225" s="157"/>
      <c r="L225" s="157"/>
      <c r="M225" s="157"/>
      <c r="N225" s="156"/>
      <c r="O225" s="156"/>
      <c r="P225" s="156"/>
      <c r="Q225" s="156"/>
      <c r="R225" s="157"/>
      <c r="S225" s="157"/>
      <c r="T225" s="157"/>
      <c r="U225" s="157"/>
      <c r="V225" s="157"/>
      <c r="W225" s="157"/>
      <c r="X225" s="157"/>
      <c r="Y225" s="157"/>
      <c r="Z225" s="146"/>
      <c r="AA225" s="146"/>
      <c r="AB225" s="146"/>
      <c r="AC225" s="146"/>
      <c r="AD225" s="146"/>
      <c r="AE225" s="146"/>
      <c r="AF225" s="146"/>
      <c r="AG225" s="146" t="s">
        <v>317</v>
      </c>
      <c r="AH225" s="146">
        <v>0</v>
      </c>
      <c r="AI225" s="146"/>
      <c r="AJ225" s="146"/>
      <c r="AK225" s="146"/>
      <c r="AL225" s="146"/>
      <c r="AM225" s="146"/>
      <c r="AN225" s="146"/>
      <c r="AO225" s="146"/>
      <c r="AP225" s="146"/>
      <c r="AQ225" s="146"/>
      <c r="AR225" s="146"/>
      <c r="AS225" s="146"/>
      <c r="AT225" s="146"/>
      <c r="AU225" s="146"/>
      <c r="AV225" s="146"/>
      <c r="AW225" s="146"/>
      <c r="AX225" s="146"/>
      <c r="AY225" s="146"/>
      <c r="AZ225" s="146"/>
      <c r="BA225" s="146"/>
      <c r="BB225" s="146"/>
      <c r="BC225" s="146"/>
      <c r="BD225" s="146"/>
      <c r="BE225" s="146"/>
      <c r="BF225" s="146"/>
      <c r="BG225" s="146"/>
      <c r="BH225" s="146"/>
    </row>
    <row r="226" spans="1:60">
      <c r="A226" s="163" t="s">
        <v>261</v>
      </c>
      <c r="B226" s="164" t="s">
        <v>172</v>
      </c>
      <c r="C226" s="188" t="s">
        <v>173</v>
      </c>
      <c r="D226" s="165"/>
      <c r="E226" s="166"/>
      <c r="F226" s="167"/>
      <c r="G226" s="167">
        <f>SUMIF(AG227:AG228,"&lt;&gt;NOR",G227:G228)</f>
        <v>0</v>
      </c>
      <c r="H226" s="167"/>
      <c r="I226" s="167">
        <f>SUM(I227:I228)</f>
        <v>0</v>
      </c>
      <c r="J226" s="167"/>
      <c r="K226" s="167">
        <f>SUM(K227:K228)</f>
        <v>0</v>
      </c>
      <c r="L226" s="167"/>
      <c r="M226" s="167">
        <f>SUM(M227:M228)</f>
        <v>0</v>
      </c>
      <c r="N226" s="166"/>
      <c r="O226" s="166">
        <f>SUM(O227:O228)</f>
        <v>0</v>
      </c>
      <c r="P226" s="166"/>
      <c r="Q226" s="166">
        <f>SUM(Q227:Q228)</f>
        <v>0</v>
      </c>
      <c r="R226" s="167"/>
      <c r="S226" s="167"/>
      <c r="T226" s="168"/>
      <c r="U226" s="162"/>
      <c r="V226" s="162">
        <f>SUM(V227:V228)</f>
        <v>1326.63</v>
      </c>
      <c r="W226" s="162"/>
      <c r="X226" s="162"/>
      <c r="Y226" s="162"/>
      <c r="AG226" t="s">
        <v>262</v>
      </c>
    </row>
    <row r="227" spans="1:60" outlineLevel="1">
      <c r="A227" s="173">
        <v>51</v>
      </c>
      <c r="B227" s="174" t="s">
        <v>553</v>
      </c>
      <c r="C227" s="190" t="s">
        <v>554</v>
      </c>
      <c r="D227" s="175" t="s">
        <v>375</v>
      </c>
      <c r="E227" s="176">
        <v>1049.5515700000001</v>
      </c>
      <c r="F227" s="177"/>
      <c r="G227" s="178">
        <f>ROUND(E227*F227,2)</f>
        <v>0</v>
      </c>
      <c r="H227" s="177"/>
      <c r="I227" s="178">
        <f>ROUND(E227*H227,2)</f>
        <v>0</v>
      </c>
      <c r="J227" s="177"/>
      <c r="K227" s="178">
        <f>ROUND(E227*J227,2)</f>
        <v>0</v>
      </c>
      <c r="L227" s="178">
        <v>21</v>
      </c>
      <c r="M227" s="178">
        <f>G227*(1+L227/100)</f>
        <v>0</v>
      </c>
      <c r="N227" s="176">
        <v>0</v>
      </c>
      <c r="O227" s="176">
        <f>ROUND(E227*N227,2)</f>
        <v>0</v>
      </c>
      <c r="P227" s="176">
        <v>0</v>
      </c>
      <c r="Q227" s="176">
        <f>ROUND(E227*P227,2)</f>
        <v>0</v>
      </c>
      <c r="R227" s="178" t="s">
        <v>412</v>
      </c>
      <c r="S227" s="178" t="s">
        <v>266</v>
      </c>
      <c r="T227" s="179" t="s">
        <v>266</v>
      </c>
      <c r="U227" s="157">
        <v>1.264</v>
      </c>
      <c r="V227" s="157">
        <f>ROUND(E227*U227,2)</f>
        <v>1326.63</v>
      </c>
      <c r="W227" s="157"/>
      <c r="X227" s="157" t="s">
        <v>555</v>
      </c>
      <c r="Y227" s="157" t="s">
        <v>269</v>
      </c>
      <c r="Z227" s="146"/>
      <c r="AA227" s="146"/>
      <c r="AB227" s="146"/>
      <c r="AC227" s="146"/>
      <c r="AD227" s="146"/>
      <c r="AE227" s="146"/>
      <c r="AF227" s="146"/>
      <c r="AG227" s="146" t="s">
        <v>556</v>
      </c>
      <c r="AH227" s="146"/>
      <c r="AI227" s="146"/>
      <c r="AJ227" s="146"/>
      <c r="AK227" s="146"/>
      <c r="AL227" s="146"/>
      <c r="AM227" s="146"/>
      <c r="AN227" s="146"/>
      <c r="AO227" s="146"/>
      <c r="AP227" s="146"/>
      <c r="AQ227" s="146"/>
      <c r="AR227" s="146"/>
      <c r="AS227" s="146"/>
      <c r="AT227" s="146"/>
      <c r="AU227" s="146"/>
      <c r="AV227" s="146"/>
      <c r="AW227" s="146"/>
      <c r="AX227" s="146"/>
      <c r="AY227" s="146"/>
      <c r="AZ227" s="146"/>
      <c r="BA227" s="146"/>
      <c r="BB227" s="146"/>
      <c r="BC227" s="146"/>
      <c r="BD227" s="146"/>
      <c r="BE227" s="146"/>
      <c r="BF227" s="146"/>
      <c r="BG227" s="146"/>
      <c r="BH227" s="146"/>
    </row>
    <row r="228" spans="1:60" ht="22.5" outlineLevel="2">
      <c r="A228" s="153"/>
      <c r="B228" s="154"/>
      <c r="C228" s="293" t="s">
        <v>557</v>
      </c>
      <c r="D228" s="294"/>
      <c r="E228" s="294"/>
      <c r="F228" s="294"/>
      <c r="G228" s="294"/>
      <c r="H228" s="157"/>
      <c r="I228" s="157"/>
      <c r="J228" s="157"/>
      <c r="K228" s="157"/>
      <c r="L228" s="157"/>
      <c r="M228" s="157"/>
      <c r="N228" s="156"/>
      <c r="O228" s="156"/>
      <c r="P228" s="156"/>
      <c r="Q228" s="156"/>
      <c r="R228" s="157"/>
      <c r="S228" s="157"/>
      <c r="T228" s="157"/>
      <c r="U228" s="157"/>
      <c r="V228" s="157"/>
      <c r="W228" s="157"/>
      <c r="X228" s="157"/>
      <c r="Y228" s="157"/>
      <c r="Z228" s="146"/>
      <c r="AA228" s="146"/>
      <c r="AB228" s="146"/>
      <c r="AC228" s="146"/>
      <c r="AD228" s="146"/>
      <c r="AE228" s="146"/>
      <c r="AF228" s="146"/>
      <c r="AG228" s="146" t="s">
        <v>315</v>
      </c>
      <c r="AH228" s="146"/>
      <c r="AI228" s="146"/>
      <c r="AJ228" s="146"/>
      <c r="AK228" s="146"/>
      <c r="AL228" s="146"/>
      <c r="AM228" s="146"/>
      <c r="AN228" s="146"/>
      <c r="AO228" s="146"/>
      <c r="AP228" s="146"/>
      <c r="AQ228" s="146"/>
      <c r="AR228" s="146"/>
      <c r="AS228" s="146"/>
      <c r="AT228" s="146"/>
      <c r="AU228" s="146"/>
      <c r="AV228" s="146"/>
      <c r="AW228" s="146"/>
      <c r="AX228" s="146"/>
      <c r="AY228" s="146"/>
      <c r="AZ228" s="146"/>
      <c r="BA228" s="187" t="str">
        <f>C228</f>
        <v>přesun hmot pro budovy občanské výstavby (JKSO 801), budovy pro bydlení (JKSO 803) budovy pro výrobu a služby (JKSO 812) s nosnou svislou konstrukcí monolitickou betonovou tyčovou nebo plošnou</v>
      </c>
      <c r="BB228" s="146"/>
      <c r="BC228" s="146"/>
      <c r="BD228" s="146"/>
      <c r="BE228" s="146"/>
      <c r="BF228" s="146"/>
      <c r="BG228" s="146"/>
      <c r="BH228" s="146"/>
    </row>
    <row r="229" spans="1:60">
      <c r="A229" s="163" t="s">
        <v>261</v>
      </c>
      <c r="B229" s="164" t="s">
        <v>182</v>
      </c>
      <c r="C229" s="188" t="s">
        <v>183</v>
      </c>
      <c r="D229" s="165"/>
      <c r="E229" s="166"/>
      <c r="F229" s="167"/>
      <c r="G229" s="167">
        <f>SUMIF(AG230:AG239,"&lt;&gt;NOR",G230:G239)</f>
        <v>0</v>
      </c>
      <c r="H229" s="167"/>
      <c r="I229" s="167">
        <f>SUM(I230:I239)</f>
        <v>0</v>
      </c>
      <c r="J229" s="167"/>
      <c r="K229" s="167">
        <f>SUM(K230:K239)</f>
        <v>0</v>
      </c>
      <c r="L229" s="167"/>
      <c r="M229" s="167">
        <f>SUM(M230:M239)</f>
        <v>0</v>
      </c>
      <c r="N229" s="166"/>
      <c r="O229" s="166">
        <f>SUM(O230:O239)</f>
        <v>0.05</v>
      </c>
      <c r="P229" s="166"/>
      <c r="Q229" s="166">
        <f>SUM(Q230:Q239)</f>
        <v>0</v>
      </c>
      <c r="R229" s="167"/>
      <c r="S229" s="167"/>
      <c r="T229" s="168"/>
      <c r="U229" s="162"/>
      <c r="V229" s="162">
        <f>SUM(V230:V239)</f>
        <v>7.5</v>
      </c>
      <c r="W229" s="162"/>
      <c r="X229" s="162"/>
      <c r="Y229" s="162"/>
      <c r="AG229" t="s">
        <v>262</v>
      </c>
    </row>
    <row r="230" spans="1:60" ht="22.5" outlineLevel="1">
      <c r="A230" s="173">
        <v>52</v>
      </c>
      <c r="B230" s="174" t="s">
        <v>558</v>
      </c>
      <c r="C230" s="190" t="s">
        <v>559</v>
      </c>
      <c r="D230" s="175" t="s">
        <v>392</v>
      </c>
      <c r="E230" s="176">
        <v>13.5</v>
      </c>
      <c r="F230" s="177"/>
      <c r="G230" s="178">
        <f>ROUND(E230*F230,2)</f>
        <v>0</v>
      </c>
      <c r="H230" s="177"/>
      <c r="I230" s="178">
        <f>ROUND(E230*H230,2)</f>
        <v>0</v>
      </c>
      <c r="J230" s="177"/>
      <c r="K230" s="178">
        <f>ROUND(E230*J230,2)</f>
        <v>0</v>
      </c>
      <c r="L230" s="178">
        <v>21</v>
      </c>
      <c r="M230" s="178">
        <f>G230*(1+L230/100)</f>
        <v>0</v>
      </c>
      <c r="N230" s="176">
        <v>3.5699999999999998E-3</v>
      </c>
      <c r="O230" s="176">
        <f>ROUND(E230*N230,2)</f>
        <v>0.05</v>
      </c>
      <c r="P230" s="176">
        <v>0</v>
      </c>
      <c r="Q230" s="176">
        <f>ROUND(E230*P230,2)</f>
        <v>0</v>
      </c>
      <c r="R230" s="178" t="s">
        <v>560</v>
      </c>
      <c r="S230" s="178" t="s">
        <v>266</v>
      </c>
      <c r="T230" s="179" t="s">
        <v>266</v>
      </c>
      <c r="U230" s="157">
        <v>0.55000000000000004</v>
      </c>
      <c r="V230" s="157">
        <f>ROUND(E230*U230,2)</f>
        <v>7.43</v>
      </c>
      <c r="W230" s="157"/>
      <c r="X230" s="157" t="s">
        <v>312</v>
      </c>
      <c r="Y230" s="157" t="s">
        <v>269</v>
      </c>
      <c r="Z230" s="146"/>
      <c r="AA230" s="146"/>
      <c r="AB230" s="146"/>
      <c r="AC230" s="146"/>
      <c r="AD230" s="146"/>
      <c r="AE230" s="146"/>
      <c r="AF230" s="146"/>
      <c r="AG230" s="146" t="s">
        <v>313</v>
      </c>
      <c r="AH230" s="146"/>
      <c r="AI230" s="146"/>
      <c r="AJ230" s="146"/>
      <c r="AK230" s="146"/>
      <c r="AL230" s="146"/>
      <c r="AM230" s="146"/>
      <c r="AN230" s="146"/>
      <c r="AO230" s="146"/>
      <c r="AP230" s="146"/>
      <c r="AQ230" s="146"/>
      <c r="AR230" s="146"/>
      <c r="AS230" s="146"/>
      <c r="AT230" s="146"/>
      <c r="AU230" s="146"/>
      <c r="AV230" s="146"/>
      <c r="AW230" s="146"/>
      <c r="AX230" s="146"/>
      <c r="AY230" s="146"/>
      <c r="AZ230" s="146"/>
      <c r="BA230" s="146"/>
      <c r="BB230" s="146"/>
      <c r="BC230" s="146"/>
      <c r="BD230" s="146"/>
      <c r="BE230" s="146"/>
      <c r="BF230" s="146"/>
      <c r="BG230" s="146"/>
      <c r="BH230" s="146"/>
    </row>
    <row r="231" spans="1:60" outlineLevel="2">
      <c r="A231" s="153"/>
      <c r="B231" s="154"/>
      <c r="C231" s="293" t="s">
        <v>561</v>
      </c>
      <c r="D231" s="294"/>
      <c r="E231" s="294"/>
      <c r="F231" s="294"/>
      <c r="G231" s="294"/>
      <c r="H231" s="157"/>
      <c r="I231" s="157"/>
      <c r="J231" s="157"/>
      <c r="K231" s="157"/>
      <c r="L231" s="157"/>
      <c r="M231" s="157"/>
      <c r="N231" s="156"/>
      <c r="O231" s="156"/>
      <c r="P231" s="156"/>
      <c r="Q231" s="156"/>
      <c r="R231" s="157"/>
      <c r="S231" s="157"/>
      <c r="T231" s="157"/>
      <c r="U231" s="157"/>
      <c r="V231" s="157"/>
      <c r="W231" s="157"/>
      <c r="X231" s="157"/>
      <c r="Y231" s="157"/>
      <c r="Z231" s="146"/>
      <c r="AA231" s="146"/>
      <c r="AB231" s="146"/>
      <c r="AC231" s="146"/>
      <c r="AD231" s="146"/>
      <c r="AE231" s="146"/>
      <c r="AF231" s="146"/>
      <c r="AG231" s="146" t="s">
        <v>315</v>
      </c>
      <c r="AH231" s="146"/>
      <c r="AI231" s="146"/>
      <c r="AJ231" s="146"/>
      <c r="AK231" s="146"/>
      <c r="AL231" s="146"/>
      <c r="AM231" s="146"/>
      <c r="AN231" s="146"/>
      <c r="AO231" s="146"/>
      <c r="AP231" s="146"/>
      <c r="AQ231" s="146"/>
      <c r="AR231" s="146"/>
      <c r="AS231" s="146"/>
      <c r="AT231" s="146"/>
      <c r="AU231" s="146"/>
      <c r="AV231" s="146"/>
      <c r="AW231" s="146"/>
      <c r="AX231" s="146"/>
      <c r="AY231" s="146"/>
      <c r="AZ231" s="146"/>
      <c r="BA231" s="146"/>
      <c r="BB231" s="146"/>
      <c r="BC231" s="146"/>
      <c r="BD231" s="146"/>
      <c r="BE231" s="146"/>
      <c r="BF231" s="146"/>
      <c r="BG231" s="146"/>
      <c r="BH231" s="146"/>
    </row>
    <row r="232" spans="1:60" outlineLevel="2">
      <c r="A232" s="153"/>
      <c r="B232" s="154"/>
      <c r="C232" s="291" t="s">
        <v>562</v>
      </c>
      <c r="D232" s="292"/>
      <c r="E232" s="292"/>
      <c r="F232" s="292"/>
      <c r="G232" s="292"/>
      <c r="H232" s="157"/>
      <c r="I232" s="157"/>
      <c r="J232" s="157"/>
      <c r="K232" s="157"/>
      <c r="L232" s="157"/>
      <c r="M232" s="157"/>
      <c r="N232" s="156"/>
      <c r="O232" s="156"/>
      <c r="P232" s="156"/>
      <c r="Q232" s="156"/>
      <c r="R232" s="157"/>
      <c r="S232" s="157"/>
      <c r="T232" s="157"/>
      <c r="U232" s="157"/>
      <c r="V232" s="157"/>
      <c r="W232" s="157"/>
      <c r="X232" s="157"/>
      <c r="Y232" s="157"/>
      <c r="Z232" s="146"/>
      <c r="AA232" s="146"/>
      <c r="AB232" s="146"/>
      <c r="AC232" s="146"/>
      <c r="AD232" s="146"/>
      <c r="AE232" s="146"/>
      <c r="AF232" s="146"/>
      <c r="AG232" s="146" t="s">
        <v>278</v>
      </c>
      <c r="AH232" s="146"/>
      <c r="AI232" s="146"/>
      <c r="AJ232" s="146"/>
      <c r="AK232" s="146"/>
      <c r="AL232" s="146"/>
      <c r="AM232" s="146"/>
      <c r="AN232" s="146"/>
      <c r="AO232" s="146"/>
      <c r="AP232" s="146"/>
      <c r="AQ232" s="146"/>
      <c r="AR232" s="146"/>
      <c r="AS232" s="146"/>
      <c r="AT232" s="146"/>
      <c r="AU232" s="146"/>
      <c r="AV232" s="146"/>
      <c r="AW232" s="146"/>
      <c r="AX232" s="146"/>
      <c r="AY232" s="146"/>
      <c r="AZ232" s="146"/>
      <c r="BA232" s="146"/>
      <c r="BB232" s="146"/>
      <c r="BC232" s="146"/>
      <c r="BD232" s="146"/>
      <c r="BE232" s="146"/>
      <c r="BF232" s="146"/>
      <c r="BG232" s="146"/>
      <c r="BH232" s="146"/>
    </row>
    <row r="233" spans="1:60" outlineLevel="2">
      <c r="A233" s="153"/>
      <c r="B233" s="154"/>
      <c r="C233" s="196" t="s">
        <v>563</v>
      </c>
      <c r="D233" s="194"/>
      <c r="E233" s="195"/>
      <c r="F233" s="157"/>
      <c r="G233" s="157"/>
      <c r="H233" s="157"/>
      <c r="I233" s="157"/>
      <c r="J233" s="157"/>
      <c r="K233" s="157"/>
      <c r="L233" s="157"/>
      <c r="M233" s="157"/>
      <c r="N233" s="156"/>
      <c r="O233" s="156"/>
      <c r="P233" s="156"/>
      <c r="Q233" s="156"/>
      <c r="R233" s="157"/>
      <c r="S233" s="157"/>
      <c r="T233" s="157"/>
      <c r="U233" s="157"/>
      <c r="V233" s="157"/>
      <c r="W233" s="157"/>
      <c r="X233" s="157"/>
      <c r="Y233" s="157"/>
      <c r="Z233" s="146"/>
      <c r="AA233" s="146"/>
      <c r="AB233" s="146"/>
      <c r="AC233" s="146"/>
      <c r="AD233" s="146"/>
      <c r="AE233" s="146"/>
      <c r="AF233" s="146"/>
      <c r="AG233" s="146" t="s">
        <v>317</v>
      </c>
      <c r="AH233" s="146">
        <v>0</v>
      </c>
      <c r="AI233" s="146"/>
      <c r="AJ233" s="146"/>
      <c r="AK233" s="146"/>
      <c r="AL233" s="146"/>
      <c r="AM233" s="146"/>
      <c r="AN233" s="146"/>
      <c r="AO233" s="146"/>
      <c r="AP233" s="146"/>
      <c r="AQ233" s="146"/>
      <c r="AR233" s="146"/>
      <c r="AS233" s="146"/>
      <c r="AT233" s="146"/>
      <c r="AU233" s="146"/>
      <c r="AV233" s="146"/>
      <c r="AW233" s="146"/>
      <c r="AX233" s="146"/>
      <c r="AY233" s="146"/>
      <c r="AZ233" s="146"/>
      <c r="BA233" s="146"/>
      <c r="BB233" s="146"/>
      <c r="BC233" s="146"/>
      <c r="BD233" s="146"/>
      <c r="BE233" s="146"/>
      <c r="BF233" s="146"/>
      <c r="BG233" s="146"/>
      <c r="BH233" s="146"/>
    </row>
    <row r="234" spans="1:60" outlineLevel="3">
      <c r="A234" s="153"/>
      <c r="B234" s="154"/>
      <c r="C234" s="196" t="s">
        <v>564</v>
      </c>
      <c r="D234" s="194"/>
      <c r="E234" s="195">
        <v>6</v>
      </c>
      <c r="F234" s="157"/>
      <c r="G234" s="157"/>
      <c r="H234" s="157"/>
      <c r="I234" s="157"/>
      <c r="J234" s="157"/>
      <c r="K234" s="157"/>
      <c r="L234" s="157"/>
      <c r="M234" s="157"/>
      <c r="N234" s="156"/>
      <c r="O234" s="156"/>
      <c r="P234" s="156"/>
      <c r="Q234" s="156"/>
      <c r="R234" s="157"/>
      <c r="S234" s="157"/>
      <c r="T234" s="157"/>
      <c r="U234" s="157"/>
      <c r="V234" s="157"/>
      <c r="W234" s="157"/>
      <c r="X234" s="157"/>
      <c r="Y234" s="157"/>
      <c r="Z234" s="146"/>
      <c r="AA234" s="146"/>
      <c r="AB234" s="146"/>
      <c r="AC234" s="146"/>
      <c r="AD234" s="146"/>
      <c r="AE234" s="146"/>
      <c r="AF234" s="146"/>
      <c r="AG234" s="146" t="s">
        <v>317</v>
      </c>
      <c r="AH234" s="146">
        <v>0</v>
      </c>
      <c r="AI234" s="146"/>
      <c r="AJ234" s="146"/>
      <c r="AK234" s="146"/>
      <c r="AL234" s="146"/>
      <c r="AM234" s="146"/>
      <c r="AN234" s="146"/>
      <c r="AO234" s="146"/>
      <c r="AP234" s="146"/>
      <c r="AQ234" s="146"/>
      <c r="AR234" s="146"/>
      <c r="AS234" s="146"/>
      <c r="AT234" s="146"/>
      <c r="AU234" s="146"/>
      <c r="AV234" s="146"/>
      <c r="AW234" s="146"/>
      <c r="AX234" s="146"/>
      <c r="AY234" s="146"/>
      <c r="AZ234" s="146"/>
      <c r="BA234" s="146"/>
      <c r="BB234" s="146"/>
      <c r="BC234" s="146"/>
      <c r="BD234" s="146"/>
      <c r="BE234" s="146"/>
      <c r="BF234" s="146"/>
      <c r="BG234" s="146"/>
      <c r="BH234" s="146"/>
    </row>
    <row r="235" spans="1:60" outlineLevel="3">
      <c r="A235" s="153"/>
      <c r="B235" s="154"/>
      <c r="C235" s="196" t="s">
        <v>565</v>
      </c>
      <c r="D235" s="194"/>
      <c r="E235" s="195">
        <v>7.5</v>
      </c>
      <c r="F235" s="157"/>
      <c r="G235" s="157"/>
      <c r="H235" s="157"/>
      <c r="I235" s="157"/>
      <c r="J235" s="157"/>
      <c r="K235" s="157"/>
      <c r="L235" s="157"/>
      <c r="M235" s="157"/>
      <c r="N235" s="156"/>
      <c r="O235" s="156"/>
      <c r="P235" s="156"/>
      <c r="Q235" s="156"/>
      <c r="R235" s="157"/>
      <c r="S235" s="157"/>
      <c r="T235" s="157"/>
      <c r="U235" s="157"/>
      <c r="V235" s="157"/>
      <c r="W235" s="157"/>
      <c r="X235" s="157"/>
      <c r="Y235" s="157"/>
      <c r="Z235" s="146"/>
      <c r="AA235" s="146"/>
      <c r="AB235" s="146"/>
      <c r="AC235" s="146"/>
      <c r="AD235" s="146"/>
      <c r="AE235" s="146"/>
      <c r="AF235" s="146"/>
      <c r="AG235" s="146" t="s">
        <v>317</v>
      </c>
      <c r="AH235" s="146">
        <v>0</v>
      </c>
      <c r="AI235" s="146"/>
      <c r="AJ235" s="146"/>
      <c r="AK235" s="146"/>
      <c r="AL235" s="146"/>
      <c r="AM235" s="146"/>
      <c r="AN235" s="146"/>
      <c r="AO235" s="146"/>
      <c r="AP235" s="146"/>
      <c r="AQ235" s="146"/>
      <c r="AR235" s="146"/>
      <c r="AS235" s="146"/>
      <c r="AT235" s="146"/>
      <c r="AU235" s="146"/>
      <c r="AV235" s="146"/>
      <c r="AW235" s="146"/>
      <c r="AX235" s="146"/>
      <c r="AY235" s="146"/>
      <c r="AZ235" s="146"/>
      <c r="BA235" s="146"/>
      <c r="BB235" s="146"/>
      <c r="BC235" s="146"/>
      <c r="BD235" s="146"/>
      <c r="BE235" s="146"/>
      <c r="BF235" s="146"/>
      <c r="BG235" s="146"/>
      <c r="BH235" s="146"/>
    </row>
    <row r="236" spans="1:60" outlineLevel="1">
      <c r="A236" s="173">
        <v>53</v>
      </c>
      <c r="B236" s="174" t="s">
        <v>566</v>
      </c>
      <c r="C236" s="190" t="s">
        <v>567</v>
      </c>
      <c r="D236" s="175" t="s">
        <v>568</v>
      </c>
      <c r="E236" s="176">
        <v>4</v>
      </c>
      <c r="F236" s="177"/>
      <c r="G236" s="178">
        <f>ROUND(E236*F236,2)</f>
        <v>0</v>
      </c>
      <c r="H236" s="177"/>
      <c r="I236" s="178">
        <f>ROUND(E236*H236,2)</f>
        <v>0</v>
      </c>
      <c r="J236" s="177"/>
      <c r="K236" s="178">
        <f>ROUND(E236*J236,2)</f>
        <v>0</v>
      </c>
      <c r="L236" s="178">
        <v>21</v>
      </c>
      <c r="M236" s="178">
        <f>G236*(1+L236/100)</f>
        <v>0</v>
      </c>
      <c r="N236" s="176">
        <v>0</v>
      </c>
      <c r="O236" s="176">
        <f>ROUND(E236*N236,2)</f>
        <v>0</v>
      </c>
      <c r="P236" s="176">
        <v>0</v>
      </c>
      <c r="Q236" s="176">
        <f>ROUND(E236*P236,2)</f>
        <v>0</v>
      </c>
      <c r="R236" s="178"/>
      <c r="S236" s="178" t="s">
        <v>481</v>
      </c>
      <c r="T236" s="179" t="s">
        <v>267</v>
      </c>
      <c r="U236" s="157">
        <v>0</v>
      </c>
      <c r="V236" s="157">
        <f>ROUND(E236*U236,2)</f>
        <v>0</v>
      </c>
      <c r="W236" s="157"/>
      <c r="X236" s="157" t="s">
        <v>312</v>
      </c>
      <c r="Y236" s="157" t="s">
        <v>269</v>
      </c>
      <c r="Z236" s="146"/>
      <c r="AA236" s="146"/>
      <c r="AB236" s="146"/>
      <c r="AC236" s="146"/>
      <c r="AD236" s="146"/>
      <c r="AE236" s="146"/>
      <c r="AF236" s="146"/>
      <c r="AG236" s="146" t="s">
        <v>313</v>
      </c>
      <c r="AH236" s="146"/>
      <c r="AI236" s="146"/>
      <c r="AJ236" s="146"/>
      <c r="AK236" s="146"/>
      <c r="AL236" s="146"/>
      <c r="AM236" s="146"/>
      <c r="AN236" s="146"/>
      <c r="AO236" s="146"/>
      <c r="AP236" s="146"/>
      <c r="AQ236" s="146"/>
      <c r="AR236" s="146"/>
      <c r="AS236" s="146"/>
      <c r="AT236" s="146"/>
      <c r="AU236" s="146"/>
      <c r="AV236" s="146"/>
      <c r="AW236" s="146"/>
      <c r="AX236" s="146"/>
      <c r="AY236" s="146"/>
      <c r="AZ236" s="146"/>
      <c r="BA236" s="146"/>
      <c r="BB236" s="146"/>
      <c r="BC236" s="146"/>
      <c r="BD236" s="146"/>
      <c r="BE236" s="146"/>
      <c r="BF236" s="146"/>
      <c r="BG236" s="146"/>
      <c r="BH236" s="146"/>
    </row>
    <row r="237" spans="1:60" outlineLevel="2">
      <c r="A237" s="153"/>
      <c r="B237" s="154"/>
      <c r="C237" s="196" t="s">
        <v>569</v>
      </c>
      <c r="D237" s="194"/>
      <c r="E237" s="195">
        <v>4</v>
      </c>
      <c r="F237" s="157"/>
      <c r="G237" s="157"/>
      <c r="H237" s="157"/>
      <c r="I237" s="157"/>
      <c r="J237" s="157"/>
      <c r="K237" s="157"/>
      <c r="L237" s="157"/>
      <c r="M237" s="157"/>
      <c r="N237" s="156"/>
      <c r="O237" s="156"/>
      <c r="P237" s="156"/>
      <c r="Q237" s="156"/>
      <c r="R237" s="157"/>
      <c r="S237" s="157"/>
      <c r="T237" s="157"/>
      <c r="U237" s="157"/>
      <c r="V237" s="157"/>
      <c r="W237" s="157"/>
      <c r="X237" s="157"/>
      <c r="Y237" s="157"/>
      <c r="Z237" s="146"/>
      <c r="AA237" s="146"/>
      <c r="AB237" s="146"/>
      <c r="AC237" s="146"/>
      <c r="AD237" s="146"/>
      <c r="AE237" s="146"/>
      <c r="AF237" s="146"/>
      <c r="AG237" s="146" t="s">
        <v>317</v>
      </c>
      <c r="AH237" s="146">
        <v>0</v>
      </c>
      <c r="AI237" s="146"/>
      <c r="AJ237" s="146"/>
      <c r="AK237" s="146"/>
      <c r="AL237" s="146"/>
      <c r="AM237" s="146"/>
      <c r="AN237" s="146"/>
      <c r="AO237" s="146"/>
      <c r="AP237" s="146"/>
      <c r="AQ237" s="146"/>
      <c r="AR237" s="146"/>
      <c r="AS237" s="146"/>
      <c r="AT237" s="146"/>
      <c r="AU237" s="146"/>
      <c r="AV237" s="146"/>
      <c r="AW237" s="146"/>
      <c r="AX237" s="146"/>
      <c r="AY237" s="146"/>
      <c r="AZ237" s="146"/>
      <c r="BA237" s="146"/>
      <c r="BB237" s="146"/>
      <c r="BC237" s="146"/>
      <c r="BD237" s="146"/>
      <c r="BE237" s="146"/>
      <c r="BF237" s="146"/>
      <c r="BG237" s="146"/>
      <c r="BH237" s="146"/>
    </row>
    <row r="238" spans="1:60" outlineLevel="1">
      <c r="A238" s="173">
        <v>54</v>
      </c>
      <c r="B238" s="174" t="s">
        <v>570</v>
      </c>
      <c r="C238" s="190" t="s">
        <v>571</v>
      </c>
      <c r="D238" s="175" t="s">
        <v>375</v>
      </c>
      <c r="E238" s="176">
        <v>4.8189999999999997E-2</v>
      </c>
      <c r="F238" s="177"/>
      <c r="G238" s="178">
        <f>ROUND(E238*F238,2)</f>
        <v>0</v>
      </c>
      <c r="H238" s="177"/>
      <c r="I238" s="178">
        <f>ROUND(E238*H238,2)</f>
        <v>0</v>
      </c>
      <c r="J238" s="177"/>
      <c r="K238" s="178">
        <f>ROUND(E238*J238,2)</f>
        <v>0</v>
      </c>
      <c r="L238" s="178">
        <v>21</v>
      </c>
      <c r="M238" s="178">
        <f>G238*(1+L238/100)</f>
        <v>0</v>
      </c>
      <c r="N238" s="176">
        <v>0</v>
      </c>
      <c r="O238" s="176">
        <f>ROUND(E238*N238,2)</f>
        <v>0</v>
      </c>
      <c r="P238" s="176">
        <v>0</v>
      </c>
      <c r="Q238" s="176">
        <f>ROUND(E238*P238,2)</f>
        <v>0</v>
      </c>
      <c r="R238" s="178" t="s">
        <v>560</v>
      </c>
      <c r="S238" s="178" t="s">
        <v>266</v>
      </c>
      <c r="T238" s="179" t="s">
        <v>266</v>
      </c>
      <c r="U238" s="157">
        <v>1.5229999999999999</v>
      </c>
      <c r="V238" s="157">
        <f>ROUND(E238*U238,2)</f>
        <v>7.0000000000000007E-2</v>
      </c>
      <c r="W238" s="157"/>
      <c r="X238" s="157" t="s">
        <v>555</v>
      </c>
      <c r="Y238" s="157" t="s">
        <v>269</v>
      </c>
      <c r="Z238" s="146"/>
      <c r="AA238" s="146"/>
      <c r="AB238" s="146"/>
      <c r="AC238" s="146"/>
      <c r="AD238" s="146"/>
      <c r="AE238" s="146"/>
      <c r="AF238" s="146"/>
      <c r="AG238" s="146" t="s">
        <v>556</v>
      </c>
      <c r="AH238" s="146"/>
      <c r="AI238" s="146"/>
      <c r="AJ238" s="146"/>
      <c r="AK238" s="146"/>
      <c r="AL238" s="146"/>
      <c r="AM238" s="146"/>
      <c r="AN238" s="146"/>
      <c r="AO238" s="146"/>
      <c r="AP238" s="146"/>
      <c r="AQ238" s="146"/>
      <c r="AR238" s="146"/>
      <c r="AS238" s="146"/>
      <c r="AT238" s="146"/>
      <c r="AU238" s="146"/>
      <c r="AV238" s="146"/>
      <c r="AW238" s="146"/>
      <c r="AX238" s="146"/>
      <c r="AY238" s="146"/>
      <c r="AZ238" s="146"/>
      <c r="BA238" s="146"/>
      <c r="BB238" s="146"/>
      <c r="BC238" s="146"/>
      <c r="BD238" s="146"/>
      <c r="BE238" s="146"/>
      <c r="BF238" s="146"/>
      <c r="BG238" s="146"/>
      <c r="BH238" s="146"/>
    </row>
    <row r="239" spans="1:60" outlineLevel="2">
      <c r="A239" s="153"/>
      <c r="B239" s="154"/>
      <c r="C239" s="293" t="s">
        <v>572</v>
      </c>
      <c r="D239" s="294"/>
      <c r="E239" s="294"/>
      <c r="F239" s="294"/>
      <c r="G239" s="294"/>
      <c r="H239" s="157"/>
      <c r="I239" s="157"/>
      <c r="J239" s="157"/>
      <c r="K239" s="157"/>
      <c r="L239" s="157"/>
      <c r="M239" s="157"/>
      <c r="N239" s="156"/>
      <c r="O239" s="156"/>
      <c r="P239" s="156"/>
      <c r="Q239" s="156"/>
      <c r="R239" s="157"/>
      <c r="S239" s="157"/>
      <c r="T239" s="157"/>
      <c r="U239" s="157"/>
      <c r="V239" s="157"/>
      <c r="W239" s="157"/>
      <c r="X239" s="157"/>
      <c r="Y239" s="157"/>
      <c r="Z239" s="146"/>
      <c r="AA239" s="146"/>
      <c r="AB239" s="146"/>
      <c r="AC239" s="146"/>
      <c r="AD239" s="146"/>
      <c r="AE239" s="146"/>
      <c r="AF239" s="146"/>
      <c r="AG239" s="146" t="s">
        <v>315</v>
      </c>
      <c r="AH239" s="146"/>
      <c r="AI239" s="146"/>
      <c r="AJ239" s="146"/>
      <c r="AK239" s="146"/>
      <c r="AL239" s="146"/>
      <c r="AM239" s="146"/>
      <c r="AN239" s="146"/>
      <c r="AO239" s="146"/>
      <c r="AP239" s="146"/>
      <c r="AQ239" s="146"/>
      <c r="AR239" s="146"/>
      <c r="AS239" s="146"/>
      <c r="AT239" s="146"/>
      <c r="AU239" s="146"/>
      <c r="AV239" s="146"/>
      <c r="AW239" s="146"/>
      <c r="AX239" s="146"/>
      <c r="AY239" s="146"/>
      <c r="AZ239" s="146"/>
      <c r="BA239" s="146"/>
      <c r="BB239" s="146"/>
      <c r="BC239" s="146"/>
      <c r="BD239" s="146"/>
      <c r="BE239" s="146"/>
      <c r="BF239" s="146"/>
      <c r="BG239" s="146"/>
      <c r="BH239" s="146"/>
    </row>
    <row r="240" spans="1:60">
      <c r="A240" s="163" t="s">
        <v>261</v>
      </c>
      <c r="B240" s="164" t="s">
        <v>228</v>
      </c>
      <c r="C240" s="188" t="s">
        <v>229</v>
      </c>
      <c r="D240" s="165"/>
      <c r="E240" s="166"/>
      <c r="F240" s="167"/>
      <c r="G240" s="167">
        <f>SUMIF(AG241:AG245,"&lt;&gt;NOR",G241:G245)</f>
        <v>0</v>
      </c>
      <c r="H240" s="167"/>
      <c r="I240" s="167">
        <f>SUM(I241:I245)</f>
        <v>0</v>
      </c>
      <c r="J240" s="167"/>
      <c r="K240" s="167">
        <f>SUM(K241:K245)</f>
        <v>0</v>
      </c>
      <c r="L240" s="167"/>
      <c r="M240" s="167">
        <f>SUM(M241:M245)</f>
        <v>0</v>
      </c>
      <c r="N240" s="166"/>
      <c r="O240" s="166">
        <f>SUM(O241:O245)</f>
        <v>0</v>
      </c>
      <c r="P240" s="166"/>
      <c r="Q240" s="166">
        <f>SUM(Q241:Q245)</f>
        <v>0</v>
      </c>
      <c r="R240" s="167"/>
      <c r="S240" s="167"/>
      <c r="T240" s="168"/>
      <c r="U240" s="162"/>
      <c r="V240" s="162">
        <f>SUM(V241:V245)</f>
        <v>7.629999999999999</v>
      </c>
      <c r="W240" s="162"/>
      <c r="X240" s="162"/>
      <c r="Y240" s="162"/>
      <c r="AG240" t="s">
        <v>262</v>
      </c>
    </row>
    <row r="241" spans="1:60" outlineLevel="1">
      <c r="A241" s="173">
        <v>55</v>
      </c>
      <c r="B241" s="174" t="s">
        <v>573</v>
      </c>
      <c r="C241" s="190" t="s">
        <v>574</v>
      </c>
      <c r="D241" s="175" t="s">
        <v>375</v>
      </c>
      <c r="E241" s="176">
        <v>5.3273700000000002</v>
      </c>
      <c r="F241" s="177"/>
      <c r="G241" s="178">
        <f>ROUND(E241*F241,2)</f>
        <v>0</v>
      </c>
      <c r="H241" s="177"/>
      <c r="I241" s="178">
        <f>ROUND(E241*H241,2)</f>
        <v>0</v>
      </c>
      <c r="J241" s="177"/>
      <c r="K241" s="178">
        <f>ROUND(E241*J241,2)</f>
        <v>0</v>
      </c>
      <c r="L241" s="178">
        <v>21</v>
      </c>
      <c r="M241" s="178">
        <f>G241*(1+L241/100)</f>
        <v>0</v>
      </c>
      <c r="N241" s="176">
        <v>0</v>
      </c>
      <c r="O241" s="176">
        <f>ROUND(E241*N241,2)</f>
        <v>0</v>
      </c>
      <c r="P241" s="176">
        <v>0</v>
      </c>
      <c r="Q241" s="176">
        <f>ROUND(E241*P241,2)</f>
        <v>0</v>
      </c>
      <c r="R241" s="178" t="s">
        <v>534</v>
      </c>
      <c r="S241" s="178" t="s">
        <v>266</v>
      </c>
      <c r="T241" s="179" t="s">
        <v>266</v>
      </c>
      <c r="U241" s="157">
        <v>0.49</v>
      </c>
      <c r="V241" s="157">
        <f>ROUND(E241*U241,2)</f>
        <v>2.61</v>
      </c>
      <c r="W241" s="157"/>
      <c r="X241" s="157" t="s">
        <v>575</v>
      </c>
      <c r="Y241" s="157" t="s">
        <v>269</v>
      </c>
      <c r="Z241" s="146"/>
      <c r="AA241" s="146"/>
      <c r="AB241" s="146"/>
      <c r="AC241" s="146"/>
      <c r="AD241" s="146"/>
      <c r="AE241" s="146"/>
      <c r="AF241" s="146"/>
      <c r="AG241" s="146" t="s">
        <v>576</v>
      </c>
      <c r="AH241" s="146"/>
      <c r="AI241" s="146"/>
      <c r="AJ241" s="146"/>
      <c r="AK241" s="146"/>
      <c r="AL241" s="146"/>
      <c r="AM241" s="146"/>
      <c r="AN241" s="146"/>
      <c r="AO241" s="146"/>
      <c r="AP241" s="146"/>
      <c r="AQ241" s="146"/>
      <c r="AR241" s="146"/>
      <c r="AS241" s="146"/>
      <c r="AT241" s="146"/>
      <c r="AU241" s="146"/>
      <c r="AV241" s="146"/>
      <c r="AW241" s="146"/>
      <c r="AX241" s="146"/>
      <c r="AY241" s="146"/>
      <c r="AZ241" s="146"/>
      <c r="BA241" s="146"/>
      <c r="BB241" s="146"/>
      <c r="BC241" s="146"/>
      <c r="BD241" s="146"/>
      <c r="BE241" s="146"/>
      <c r="BF241" s="146"/>
      <c r="BG241" s="146"/>
      <c r="BH241" s="146"/>
    </row>
    <row r="242" spans="1:60" outlineLevel="2">
      <c r="A242" s="153"/>
      <c r="B242" s="154"/>
      <c r="C242" s="282" t="s">
        <v>577</v>
      </c>
      <c r="D242" s="283"/>
      <c r="E242" s="283"/>
      <c r="F242" s="283"/>
      <c r="G242" s="283"/>
      <c r="H242" s="157"/>
      <c r="I242" s="157"/>
      <c r="J242" s="157"/>
      <c r="K242" s="157"/>
      <c r="L242" s="157"/>
      <c r="M242" s="157"/>
      <c r="N242" s="156"/>
      <c r="O242" s="156"/>
      <c r="P242" s="156"/>
      <c r="Q242" s="156"/>
      <c r="R242" s="157"/>
      <c r="S242" s="157"/>
      <c r="T242" s="157"/>
      <c r="U242" s="157"/>
      <c r="V242" s="157"/>
      <c r="W242" s="157"/>
      <c r="X242" s="157"/>
      <c r="Y242" s="157"/>
      <c r="Z242" s="146"/>
      <c r="AA242" s="146"/>
      <c r="AB242" s="146"/>
      <c r="AC242" s="146"/>
      <c r="AD242" s="146"/>
      <c r="AE242" s="146"/>
      <c r="AF242" s="146"/>
      <c r="AG242" s="146" t="s">
        <v>278</v>
      </c>
      <c r="AH242" s="146"/>
      <c r="AI242" s="146"/>
      <c r="AJ242" s="146"/>
      <c r="AK242" s="146"/>
      <c r="AL242" s="146"/>
      <c r="AM242" s="146"/>
      <c r="AN242" s="146"/>
      <c r="AO242" s="146"/>
      <c r="AP242" s="146"/>
      <c r="AQ242" s="146"/>
      <c r="AR242" s="146"/>
      <c r="AS242" s="146"/>
      <c r="AT242" s="146"/>
      <c r="AU242" s="146"/>
      <c r="AV242" s="146"/>
      <c r="AW242" s="146"/>
      <c r="AX242" s="146"/>
      <c r="AY242" s="146"/>
      <c r="AZ242" s="146"/>
      <c r="BA242" s="146"/>
      <c r="BB242" s="146"/>
      <c r="BC242" s="146"/>
      <c r="BD242" s="146"/>
      <c r="BE242" s="146"/>
      <c r="BF242" s="146"/>
      <c r="BG242" s="146"/>
      <c r="BH242" s="146"/>
    </row>
    <row r="243" spans="1:60" outlineLevel="1">
      <c r="A243" s="180">
        <v>56</v>
      </c>
      <c r="B243" s="181" t="s">
        <v>578</v>
      </c>
      <c r="C243" s="189" t="s">
        <v>579</v>
      </c>
      <c r="D243" s="182" t="s">
        <v>375</v>
      </c>
      <c r="E243" s="183">
        <v>47.946370000000002</v>
      </c>
      <c r="F243" s="184"/>
      <c r="G243" s="185">
        <f>ROUND(E243*F243,2)</f>
        <v>0</v>
      </c>
      <c r="H243" s="184"/>
      <c r="I243" s="185">
        <f>ROUND(E243*H243,2)</f>
        <v>0</v>
      </c>
      <c r="J243" s="184"/>
      <c r="K243" s="185">
        <f>ROUND(E243*J243,2)</f>
        <v>0</v>
      </c>
      <c r="L243" s="185">
        <v>21</v>
      </c>
      <c r="M243" s="185">
        <f>G243*(1+L243/100)</f>
        <v>0</v>
      </c>
      <c r="N243" s="183">
        <v>0</v>
      </c>
      <c r="O243" s="183">
        <f>ROUND(E243*N243,2)</f>
        <v>0</v>
      </c>
      <c r="P243" s="183">
        <v>0</v>
      </c>
      <c r="Q243" s="183">
        <f>ROUND(E243*P243,2)</f>
        <v>0</v>
      </c>
      <c r="R243" s="185" t="s">
        <v>534</v>
      </c>
      <c r="S243" s="185" t="s">
        <v>266</v>
      </c>
      <c r="T243" s="186" t="s">
        <v>266</v>
      </c>
      <c r="U243" s="157">
        <v>0</v>
      </c>
      <c r="V243" s="157">
        <f>ROUND(E243*U243,2)</f>
        <v>0</v>
      </c>
      <c r="W243" s="157"/>
      <c r="X243" s="157" t="s">
        <v>575</v>
      </c>
      <c r="Y243" s="157" t="s">
        <v>269</v>
      </c>
      <c r="Z243" s="146"/>
      <c r="AA243" s="146"/>
      <c r="AB243" s="146"/>
      <c r="AC243" s="146"/>
      <c r="AD243" s="146"/>
      <c r="AE243" s="146"/>
      <c r="AF243" s="146"/>
      <c r="AG243" s="146" t="s">
        <v>576</v>
      </c>
      <c r="AH243" s="146"/>
      <c r="AI243" s="146"/>
      <c r="AJ243" s="146"/>
      <c r="AK243" s="146"/>
      <c r="AL243" s="146"/>
      <c r="AM243" s="146"/>
      <c r="AN243" s="146"/>
      <c r="AO243" s="146"/>
      <c r="AP243" s="146"/>
      <c r="AQ243" s="146"/>
      <c r="AR243" s="146"/>
      <c r="AS243" s="146"/>
      <c r="AT243" s="146"/>
      <c r="AU243" s="146"/>
      <c r="AV243" s="146"/>
      <c r="AW243" s="146"/>
      <c r="AX243" s="146"/>
      <c r="AY243" s="146"/>
      <c r="AZ243" s="146"/>
      <c r="BA243" s="146"/>
      <c r="BB243" s="146"/>
      <c r="BC243" s="146"/>
      <c r="BD243" s="146"/>
      <c r="BE243" s="146"/>
      <c r="BF243" s="146"/>
      <c r="BG243" s="146"/>
      <c r="BH243" s="146"/>
    </row>
    <row r="244" spans="1:60" outlineLevel="1">
      <c r="A244" s="180">
        <v>57</v>
      </c>
      <c r="B244" s="181" t="s">
        <v>580</v>
      </c>
      <c r="C244" s="189" t="s">
        <v>581</v>
      </c>
      <c r="D244" s="182" t="s">
        <v>375</v>
      </c>
      <c r="E244" s="183">
        <v>5.3273700000000002</v>
      </c>
      <c r="F244" s="184"/>
      <c r="G244" s="185">
        <f>ROUND(E244*F244,2)</f>
        <v>0</v>
      </c>
      <c r="H244" s="184"/>
      <c r="I244" s="185">
        <f>ROUND(E244*H244,2)</f>
        <v>0</v>
      </c>
      <c r="J244" s="184"/>
      <c r="K244" s="185">
        <f>ROUND(E244*J244,2)</f>
        <v>0</v>
      </c>
      <c r="L244" s="185">
        <v>21</v>
      </c>
      <c r="M244" s="185">
        <f>G244*(1+L244/100)</f>
        <v>0</v>
      </c>
      <c r="N244" s="183">
        <v>0</v>
      </c>
      <c r="O244" s="183">
        <f>ROUND(E244*N244,2)</f>
        <v>0</v>
      </c>
      <c r="P244" s="183">
        <v>0</v>
      </c>
      <c r="Q244" s="183">
        <f>ROUND(E244*P244,2)</f>
        <v>0</v>
      </c>
      <c r="R244" s="185" t="s">
        <v>534</v>
      </c>
      <c r="S244" s="185" t="s">
        <v>266</v>
      </c>
      <c r="T244" s="186" t="s">
        <v>266</v>
      </c>
      <c r="U244" s="157">
        <v>0.94199999999999995</v>
      </c>
      <c r="V244" s="157">
        <f>ROUND(E244*U244,2)</f>
        <v>5.0199999999999996</v>
      </c>
      <c r="W244" s="157"/>
      <c r="X244" s="157" t="s">
        <v>575</v>
      </c>
      <c r="Y244" s="157" t="s">
        <v>269</v>
      </c>
      <c r="Z244" s="146"/>
      <c r="AA244" s="146"/>
      <c r="AB244" s="146"/>
      <c r="AC244" s="146"/>
      <c r="AD244" s="146"/>
      <c r="AE244" s="146"/>
      <c r="AF244" s="146"/>
      <c r="AG244" s="146" t="s">
        <v>576</v>
      </c>
      <c r="AH244" s="146"/>
      <c r="AI244" s="146"/>
      <c r="AJ244" s="146"/>
      <c r="AK244" s="146"/>
      <c r="AL244" s="146"/>
      <c r="AM244" s="146"/>
      <c r="AN244" s="146"/>
      <c r="AO244" s="146"/>
      <c r="AP244" s="146"/>
      <c r="AQ244" s="146"/>
      <c r="AR244" s="146"/>
      <c r="AS244" s="146"/>
      <c r="AT244" s="146"/>
      <c r="AU244" s="146"/>
      <c r="AV244" s="146"/>
      <c r="AW244" s="146"/>
      <c r="AX244" s="146"/>
      <c r="AY244" s="146"/>
      <c r="AZ244" s="146"/>
      <c r="BA244" s="146"/>
      <c r="BB244" s="146"/>
      <c r="BC244" s="146"/>
      <c r="BD244" s="146"/>
      <c r="BE244" s="146"/>
      <c r="BF244" s="146"/>
      <c r="BG244" s="146"/>
      <c r="BH244" s="146"/>
    </row>
    <row r="245" spans="1:60" outlineLevel="1">
      <c r="A245" s="173">
        <v>58</v>
      </c>
      <c r="B245" s="174" t="s">
        <v>582</v>
      </c>
      <c r="C245" s="190" t="s">
        <v>583</v>
      </c>
      <c r="D245" s="175" t="s">
        <v>375</v>
      </c>
      <c r="E245" s="176">
        <v>5.3273700000000002</v>
      </c>
      <c r="F245" s="177"/>
      <c r="G245" s="178">
        <f>ROUND(E245*F245,2)</f>
        <v>0</v>
      </c>
      <c r="H245" s="177"/>
      <c r="I245" s="178">
        <f>ROUND(E245*H245,2)</f>
        <v>0</v>
      </c>
      <c r="J245" s="177"/>
      <c r="K245" s="178">
        <f>ROUND(E245*J245,2)</f>
        <v>0</v>
      </c>
      <c r="L245" s="178">
        <v>21</v>
      </c>
      <c r="M245" s="178">
        <f>G245*(1+L245/100)</f>
        <v>0</v>
      </c>
      <c r="N245" s="176">
        <v>0</v>
      </c>
      <c r="O245" s="176">
        <f>ROUND(E245*N245,2)</f>
        <v>0</v>
      </c>
      <c r="P245" s="176">
        <v>0</v>
      </c>
      <c r="Q245" s="176">
        <f>ROUND(E245*P245,2)</f>
        <v>0</v>
      </c>
      <c r="R245" s="178" t="s">
        <v>534</v>
      </c>
      <c r="S245" s="178" t="s">
        <v>266</v>
      </c>
      <c r="T245" s="179" t="s">
        <v>266</v>
      </c>
      <c r="U245" s="157">
        <v>0</v>
      </c>
      <c r="V245" s="157">
        <f>ROUND(E245*U245,2)</f>
        <v>0</v>
      </c>
      <c r="W245" s="157"/>
      <c r="X245" s="157" t="s">
        <v>575</v>
      </c>
      <c r="Y245" s="157" t="s">
        <v>269</v>
      </c>
      <c r="Z245" s="146"/>
      <c r="AA245" s="146"/>
      <c r="AB245" s="146"/>
      <c r="AC245" s="146"/>
      <c r="AD245" s="146"/>
      <c r="AE245" s="146"/>
      <c r="AF245" s="146"/>
      <c r="AG245" s="146" t="s">
        <v>576</v>
      </c>
      <c r="AH245" s="146"/>
      <c r="AI245" s="146"/>
      <c r="AJ245" s="146"/>
      <c r="AK245" s="146"/>
      <c r="AL245" s="146"/>
      <c r="AM245" s="146"/>
      <c r="AN245" s="146"/>
      <c r="AO245" s="146"/>
      <c r="AP245" s="146"/>
      <c r="AQ245" s="146"/>
      <c r="AR245" s="146"/>
      <c r="AS245" s="146"/>
      <c r="AT245" s="146"/>
      <c r="AU245" s="146"/>
      <c r="AV245" s="146"/>
      <c r="AW245" s="146"/>
      <c r="AX245" s="146"/>
      <c r="AY245" s="146"/>
      <c r="AZ245" s="146"/>
      <c r="BA245" s="146"/>
      <c r="BB245" s="146"/>
      <c r="BC245" s="146"/>
      <c r="BD245" s="146"/>
      <c r="BE245" s="146"/>
      <c r="BF245" s="146"/>
      <c r="BG245" s="146"/>
      <c r="BH245" s="146"/>
    </row>
    <row r="246" spans="1:60">
      <c r="A246" s="3"/>
      <c r="B246" s="4"/>
      <c r="C246" s="191"/>
      <c r="D246" s="6"/>
      <c r="E246" s="3"/>
      <c r="F246" s="3"/>
      <c r="G246" s="3"/>
      <c r="H246" s="3"/>
      <c r="I246" s="3"/>
      <c r="J246" s="3"/>
      <c r="K246" s="3"/>
      <c r="L246" s="3"/>
      <c r="M246" s="3"/>
      <c r="N246" s="3"/>
      <c r="O246" s="3"/>
      <c r="P246" s="3"/>
      <c r="Q246" s="3"/>
      <c r="R246" s="3"/>
      <c r="S246" s="3"/>
      <c r="T246" s="3"/>
      <c r="U246" s="3"/>
      <c r="V246" s="3"/>
      <c r="W246" s="3"/>
      <c r="X246" s="3"/>
      <c r="Y246" s="3"/>
      <c r="AE246">
        <v>15</v>
      </c>
      <c r="AF246">
        <v>21</v>
      </c>
      <c r="AG246" t="s">
        <v>247</v>
      </c>
    </row>
    <row r="247" spans="1:60">
      <c r="A247" s="149"/>
      <c r="B247" s="150" t="s">
        <v>29</v>
      </c>
      <c r="C247" s="192"/>
      <c r="D247" s="151"/>
      <c r="E247" s="152"/>
      <c r="F247" s="152"/>
      <c r="G247" s="172">
        <f>G8+G89+G170+G189+G195+G197+G202+G206+G226+G229+G240</f>
        <v>0</v>
      </c>
      <c r="H247" s="3"/>
      <c r="I247" s="3"/>
      <c r="J247" s="3"/>
      <c r="K247" s="3"/>
      <c r="L247" s="3"/>
      <c r="M247" s="3"/>
      <c r="N247" s="3"/>
      <c r="O247" s="3"/>
      <c r="P247" s="3"/>
      <c r="Q247" s="3"/>
      <c r="R247" s="3"/>
      <c r="S247" s="3"/>
      <c r="T247" s="3"/>
      <c r="U247" s="3"/>
      <c r="V247" s="3"/>
      <c r="W247" s="3"/>
      <c r="X247" s="3"/>
      <c r="Y247" s="3"/>
      <c r="AE247">
        <f>SUMIF(L7:L245,AE246,G7:G245)</f>
        <v>0</v>
      </c>
      <c r="AF247">
        <f>SUMIF(L7:L245,AF246,G7:G245)</f>
        <v>0</v>
      </c>
      <c r="AG247" t="s">
        <v>304</v>
      </c>
    </row>
    <row r="248" spans="1:60">
      <c r="C248" s="193"/>
      <c r="D248" s="10"/>
      <c r="AG248" t="s">
        <v>306</v>
      </c>
    </row>
    <row r="249" spans="1:60">
      <c r="D249" s="10"/>
    </row>
    <row r="250" spans="1:60">
      <c r="D250" s="10"/>
    </row>
    <row r="251" spans="1:60">
      <c r="D251" s="10"/>
    </row>
    <row r="252" spans="1:60">
      <c r="D252" s="10"/>
    </row>
    <row r="253" spans="1:60">
      <c r="D253" s="10"/>
    </row>
    <row r="254" spans="1:60">
      <c r="D254" s="10"/>
    </row>
    <row r="255" spans="1:60">
      <c r="D255" s="10"/>
    </row>
    <row r="256" spans="1:60">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39">
    <mergeCell ref="C14:G14"/>
    <mergeCell ref="A1:G1"/>
    <mergeCell ref="C2:G2"/>
    <mergeCell ref="C3:G3"/>
    <mergeCell ref="C4:G4"/>
    <mergeCell ref="C10:G10"/>
    <mergeCell ref="C53:G53"/>
    <mergeCell ref="C16:G16"/>
    <mergeCell ref="C20:G20"/>
    <mergeCell ref="C25:G25"/>
    <mergeCell ref="C27:G27"/>
    <mergeCell ref="C29:G29"/>
    <mergeCell ref="C32:G32"/>
    <mergeCell ref="C35:G35"/>
    <mergeCell ref="C42:G42"/>
    <mergeCell ref="C43:G43"/>
    <mergeCell ref="C48:G48"/>
    <mergeCell ref="C49:G49"/>
    <mergeCell ref="C191:G191"/>
    <mergeCell ref="C54:G54"/>
    <mergeCell ref="C60:G60"/>
    <mergeCell ref="C61:G61"/>
    <mergeCell ref="C71:G71"/>
    <mergeCell ref="C76:G76"/>
    <mergeCell ref="C93:G93"/>
    <mergeCell ref="C96:G96"/>
    <mergeCell ref="C103:G103"/>
    <mergeCell ref="C145:G145"/>
    <mergeCell ref="C153:G153"/>
    <mergeCell ref="C156:G156"/>
    <mergeCell ref="C232:G232"/>
    <mergeCell ref="C239:G239"/>
    <mergeCell ref="C242:G242"/>
    <mergeCell ref="C199:G199"/>
    <mergeCell ref="C200:G200"/>
    <mergeCell ref="C204:G204"/>
    <mergeCell ref="C208:G208"/>
    <mergeCell ref="C228:G228"/>
    <mergeCell ref="C231:G231"/>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65"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56</v>
      </c>
      <c r="C3" s="285" t="s">
        <v>57</v>
      </c>
      <c r="D3" s="286"/>
      <c r="E3" s="286"/>
      <c r="F3" s="286"/>
      <c r="G3" s="287"/>
      <c r="AC3" s="119" t="s">
        <v>235</v>
      </c>
      <c r="AG3" t="s">
        <v>237</v>
      </c>
    </row>
    <row r="4" spans="1:60" ht="24.95" customHeight="1">
      <c r="A4" s="139" t="s">
        <v>9</v>
      </c>
      <c r="B4" s="140" t="s">
        <v>59</v>
      </c>
      <c r="C4" s="288" t="s">
        <v>60</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137</v>
      </c>
      <c r="C8" s="188" t="s">
        <v>139</v>
      </c>
      <c r="D8" s="165"/>
      <c r="E8" s="166"/>
      <c r="F8" s="167"/>
      <c r="G8" s="167">
        <f>SUMIF(AG9:AG27,"&lt;&gt;NOR",G9:G27)</f>
        <v>0</v>
      </c>
      <c r="H8" s="167"/>
      <c r="I8" s="167">
        <f>SUM(I9:I27)</f>
        <v>0</v>
      </c>
      <c r="J8" s="167"/>
      <c r="K8" s="167">
        <f>SUM(K9:K27)</f>
        <v>0</v>
      </c>
      <c r="L8" s="167"/>
      <c r="M8" s="167">
        <f>SUM(M9:M27)</f>
        <v>0</v>
      </c>
      <c r="N8" s="166"/>
      <c r="O8" s="166">
        <f>SUM(O9:O27)</f>
        <v>23.21</v>
      </c>
      <c r="P8" s="166"/>
      <c r="Q8" s="166">
        <f>SUM(Q9:Q27)</f>
        <v>0</v>
      </c>
      <c r="R8" s="167"/>
      <c r="S8" s="167"/>
      <c r="T8" s="168"/>
      <c r="U8" s="162"/>
      <c r="V8" s="162">
        <f>SUM(V9:V27)</f>
        <v>33.82</v>
      </c>
      <c r="W8" s="162"/>
      <c r="X8" s="162"/>
      <c r="Y8" s="162"/>
      <c r="AG8" t="s">
        <v>262</v>
      </c>
    </row>
    <row r="9" spans="1:60" outlineLevel="1">
      <c r="A9" s="173">
        <v>1</v>
      </c>
      <c r="B9" s="174" t="s">
        <v>584</v>
      </c>
      <c r="C9" s="190" t="s">
        <v>585</v>
      </c>
      <c r="D9" s="175" t="s">
        <v>310</v>
      </c>
      <c r="E9" s="176">
        <v>19.329000000000001</v>
      </c>
      <c r="F9" s="177"/>
      <c r="G9" s="178">
        <f>ROUND(E9*F9,2)</f>
        <v>0</v>
      </c>
      <c r="H9" s="177"/>
      <c r="I9" s="178">
        <f>ROUND(E9*H9,2)</f>
        <v>0</v>
      </c>
      <c r="J9" s="177"/>
      <c r="K9" s="178">
        <f>ROUND(E9*J9,2)</f>
        <v>0</v>
      </c>
      <c r="L9" s="178">
        <v>21</v>
      </c>
      <c r="M9" s="178">
        <f>G9*(1+L9/100)</f>
        <v>0</v>
      </c>
      <c r="N9" s="176">
        <v>0</v>
      </c>
      <c r="O9" s="176">
        <f>ROUND(E9*N9,2)</f>
        <v>0</v>
      </c>
      <c r="P9" s="176">
        <v>0</v>
      </c>
      <c r="Q9" s="176">
        <f>ROUND(E9*P9,2)</f>
        <v>0</v>
      </c>
      <c r="R9" s="178" t="s">
        <v>311</v>
      </c>
      <c r="S9" s="178" t="s">
        <v>266</v>
      </c>
      <c r="T9" s="179" t="s">
        <v>266</v>
      </c>
      <c r="U9" s="157">
        <v>0.26666000000000001</v>
      </c>
      <c r="V9" s="157">
        <f>ROUND(E9*U9,2)</f>
        <v>5.15</v>
      </c>
      <c r="W9" s="157"/>
      <c r="X9" s="157" t="s">
        <v>312</v>
      </c>
      <c r="Y9" s="157" t="s">
        <v>269</v>
      </c>
      <c r="Z9" s="146"/>
      <c r="AA9" s="146"/>
      <c r="AB9" s="146"/>
      <c r="AC9" s="146"/>
      <c r="AD9" s="146"/>
      <c r="AE9" s="146"/>
      <c r="AF9" s="146"/>
      <c r="AG9" s="146" t="s">
        <v>313</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ht="33.75" outlineLevel="2">
      <c r="A10" s="153"/>
      <c r="B10" s="154"/>
      <c r="C10" s="293" t="s">
        <v>314</v>
      </c>
      <c r="D10" s="294"/>
      <c r="E10" s="294"/>
      <c r="F10" s="294"/>
      <c r="G10" s="294"/>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315</v>
      </c>
      <c r="AH10" s="146"/>
      <c r="AI10" s="146"/>
      <c r="AJ10" s="146"/>
      <c r="AK10" s="146"/>
      <c r="AL10" s="146"/>
      <c r="AM10" s="146"/>
      <c r="AN10" s="146"/>
      <c r="AO10" s="146"/>
      <c r="AP10" s="146"/>
      <c r="AQ10" s="146"/>
      <c r="AR10" s="146"/>
      <c r="AS10" s="146"/>
      <c r="AT10" s="146"/>
      <c r="AU10" s="146"/>
      <c r="AV10" s="146"/>
      <c r="AW10" s="146"/>
      <c r="AX10" s="146"/>
      <c r="AY10" s="146"/>
      <c r="AZ10" s="146"/>
      <c r="BA10" s="187"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6"/>
      <c r="BC10" s="146"/>
      <c r="BD10" s="146"/>
      <c r="BE10" s="146"/>
      <c r="BF10" s="146"/>
      <c r="BG10" s="146"/>
      <c r="BH10" s="146"/>
    </row>
    <row r="11" spans="1:60" outlineLevel="2">
      <c r="A11" s="153"/>
      <c r="B11" s="154"/>
      <c r="C11" s="196" t="s">
        <v>586</v>
      </c>
      <c r="D11" s="194"/>
      <c r="E11" s="195">
        <v>9.1374999999999993</v>
      </c>
      <c r="F11" s="157"/>
      <c r="G11" s="157"/>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317</v>
      </c>
      <c r="AH11" s="146">
        <v>0</v>
      </c>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3">
      <c r="A12" s="153"/>
      <c r="B12" s="154"/>
      <c r="C12" s="196" t="s">
        <v>587</v>
      </c>
      <c r="D12" s="194"/>
      <c r="E12" s="195">
        <v>10.1915</v>
      </c>
      <c r="F12" s="157"/>
      <c r="G12" s="157"/>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317</v>
      </c>
      <c r="AH12" s="146">
        <v>0</v>
      </c>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1">
      <c r="A13" s="173">
        <v>2</v>
      </c>
      <c r="B13" s="174" t="s">
        <v>319</v>
      </c>
      <c r="C13" s="190" t="s">
        <v>320</v>
      </c>
      <c r="D13" s="175" t="s">
        <v>310</v>
      </c>
      <c r="E13" s="176">
        <v>19.329000000000001</v>
      </c>
      <c r="F13" s="177"/>
      <c r="G13" s="178">
        <f>ROUND(E13*F13,2)</f>
        <v>0</v>
      </c>
      <c r="H13" s="177"/>
      <c r="I13" s="178">
        <f>ROUND(E13*H13,2)</f>
        <v>0</v>
      </c>
      <c r="J13" s="177"/>
      <c r="K13" s="178">
        <f>ROUND(E13*J13,2)</f>
        <v>0</v>
      </c>
      <c r="L13" s="178">
        <v>21</v>
      </c>
      <c r="M13" s="178">
        <f>G13*(1+L13/100)</f>
        <v>0</v>
      </c>
      <c r="N13" s="176">
        <v>0</v>
      </c>
      <c r="O13" s="176">
        <f>ROUND(E13*N13,2)</f>
        <v>0</v>
      </c>
      <c r="P13" s="176">
        <v>0</v>
      </c>
      <c r="Q13" s="176">
        <f>ROUND(E13*P13,2)</f>
        <v>0</v>
      </c>
      <c r="R13" s="178" t="s">
        <v>311</v>
      </c>
      <c r="S13" s="178" t="s">
        <v>266</v>
      </c>
      <c r="T13" s="179" t="s">
        <v>266</v>
      </c>
      <c r="U13" s="157">
        <v>4.3099999999999999E-2</v>
      </c>
      <c r="V13" s="157">
        <f>ROUND(E13*U13,2)</f>
        <v>0.83</v>
      </c>
      <c r="W13" s="157"/>
      <c r="X13" s="157" t="s">
        <v>312</v>
      </c>
      <c r="Y13" s="157" t="s">
        <v>269</v>
      </c>
      <c r="Z13" s="146"/>
      <c r="AA13" s="146"/>
      <c r="AB13" s="146"/>
      <c r="AC13" s="146"/>
      <c r="AD13" s="146"/>
      <c r="AE13" s="146"/>
      <c r="AF13" s="146"/>
      <c r="AG13" s="146" t="s">
        <v>313</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ht="33.75" outlineLevel="2">
      <c r="A14" s="153"/>
      <c r="B14" s="154"/>
      <c r="C14" s="293" t="s">
        <v>314</v>
      </c>
      <c r="D14" s="294"/>
      <c r="E14" s="294"/>
      <c r="F14" s="294"/>
      <c r="G14" s="294"/>
      <c r="H14" s="157"/>
      <c r="I14" s="157"/>
      <c r="J14" s="157"/>
      <c r="K14" s="157"/>
      <c r="L14" s="157"/>
      <c r="M14" s="157"/>
      <c r="N14" s="156"/>
      <c r="O14" s="156"/>
      <c r="P14" s="156"/>
      <c r="Q14" s="156"/>
      <c r="R14" s="157"/>
      <c r="S14" s="157"/>
      <c r="T14" s="157"/>
      <c r="U14" s="157"/>
      <c r="V14" s="157"/>
      <c r="W14" s="157"/>
      <c r="X14" s="157"/>
      <c r="Y14" s="157"/>
      <c r="Z14" s="146"/>
      <c r="AA14" s="146"/>
      <c r="AB14" s="146"/>
      <c r="AC14" s="146"/>
      <c r="AD14" s="146"/>
      <c r="AE14" s="146"/>
      <c r="AF14" s="146"/>
      <c r="AG14" s="146" t="s">
        <v>315</v>
      </c>
      <c r="AH14" s="146"/>
      <c r="AI14" s="146"/>
      <c r="AJ14" s="146"/>
      <c r="AK14" s="146"/>
      <c r="AL14" s="146"/>
      <c r="AM14" s="146"/>
      <c r="AN14" s="146"/>
      <c r="AO14" s="146"/>
      <c r="AP14" s="146"/>
      <c r="AQ14" s="146"/>
      <c r="AR14" s="146"/>
      <c r="AS14" s="146"/>
      <c r="AT14" s="146"/>
      <c r="AU14" s="146"/>
      <c r="AV14" s="146"/>
      <c r="AW14" s="146"/>
      <c r="AX14" s="146"/>
      <c r="AY14" s="146"/>
      <c r="AZ14" s="146"/>
      <c r="BA14" s="187"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146"/>
      <c r="BC14" s="146"/>
      <c r="BD14" s="146"/>
      <c r="BE14" s="146"/>
      <c r="BF14" s="146"/>
      <c r="BG14" s="146"/>
      <c r="BH14" s="146"/>
    </row>
    <row r="15" spans="1:60" outlineLevel="1">
      <c r="A15" s="173">
        <v>3</v>
      </c>
      <c r="B15" s="174" t="s">
        <v>588</v>
      </c>
      <c r="C15" s="190" t="s">
        <v>589</v>
      </c>
      <c r="D15" s="175" t="s">
        <v>310</v>
      </c>
      <c r="E15" s="176">
        <v>19.329000000000001</v>
      </c>
      <c r="F15" s="177"/>
      <c r="G15" s="178">
        <f>ROUND(E15*F15,2)</f>
        <v>0</v>
      </c>
      <c r="H15" s="177"/>
      <c r="I15" s="178">
        <f>ROUND(E15*H15,2)</f>
        <v>0</v>
      </c>
      <c r="J15" s="177"/>
      <c r="K15" s="178">
        <f>ROUND(E15*J15,2)</f>
        <v>0</v>
      </c>
      <c r="L15" s="178">
        <v>21</v>
      </c>
      <c r="M15" s="178">
        <f>G15*(1+L15/100)</f>
        <v>0</v>
      </c>
      <c r="N15" s="176">
        <v>0</v>
      </c>
      <c r="O15" s="176">
        <f>ROUND(E15*N15,2)</f>
        <v>0</v>
      </c>
      <c r="P15" s="176">
        <v>0</v>
      </c>
      <c r="Q15" s="176">
        <f>ROUND(E15*P15,2)</f>
        <v>0</v>
      </c>
      <c r="R15" s="178" t="s">
        <v>311</v>
      </c>
      <c r="S15" s="178" t="s">
        <v>266</v>
      </c>
      <c r="T15" s="179" t="s">
        <v>266</v>
      </c>
      <c r="U15" s="157">
        <v>8.6999999999999994E-2</v>
      </c>
      <c r="V15" s="157">
        <f>ROUND(E15*U15,2)</f>
        <v>1.68</v>
      </c>
      <c r="W15" s="157"/>
      <c r="X15" s="157" t="s">
        <v>312</v>
      </c>
      <c r="Y15" s="157" t="s">
        <v>269</v>
      </c>
      <c r="Z15" s="146"/>
      <c r="AA15" s="146"/>
      <c r="AB15" s="146"/>
      <c r="AC15" s="146"/>
      <c r="AD15" s="146"/>
      <c r="AE15" s="146"/>
      <c r="AF15" s="146"/>
      <c r="AG15" s="146" t="s">
        <v>313</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2">
      <c r="A16" s="153"/>
      <c r="B16" s="154"/>
      <c r="C16" s="293" t="s">
        <v>338</v>
      </c>
      <c r="D16" s="294"/>
      <c r="E16" s="294"/>
      <c r="F16" s="294"/>
      <c r="G16" s="294"/>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315</v>
      </c>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ht="22.5" outlineLevel="1">
      <c r="A17" s="173">
        <v>4</v>
      </c>
      <c r="B17" s="174" t="s">
        <v>336</v>
      </c>
      <c r="C17" s="190" t="s">
        <v>337</v>
      </c>
      <c r="D17" s="175" t="s">
        <v>310</v>
      </c>
      <c r="E17" s="176">
        <v>19.329000000000001</v>
      </c>
      <c r="F17" s="177"/>
      <c r="G17" s="178">
        <f>ROUND(E17*F17,2)</f>
        <v>0</v>
      </c>
      <c r="H17" s="177"/>
      <c r="I17" s="178">
        <f>ROUND(E17*H17,2)</f>
        <v>0</v>
      </c>
      <c r="J17" s="177"/>
      <c r="K17" s="178">
        <f>ROUND(E17*J17,2)</f>
        <v>0</v>
      </c>
      <c r="L17" s="178">
        <v>21</v>
      </c>
      <c r="M17" s="178">
        <f>G17*(1+L17/100)</f>
        <v>0</v>
      </c>
      <c r="N17" s="176">
        <v>0</v>
      </c>
      <c r="O17" s="176">
        <f>ROUND(E17*N17,2)</f>
        <v>0</v>
      </c>
      <c r="P17" s="176">
        <v>0</v>
      </c>
      <c r="Q17" s="176">
        <f>ROUND(E17*P17,2)</f>
        <v>0</v>
      </c>
      <c r="R17" s="178" t="s">
        <v>311</v>
      </c>
      <c r="S17" s="178" t="s">
        <v>266</v>
      </c>
      <c r="T17" s="179" t="s">
        <v>266</v>
      </c>
      <c r="U17" s="157">
        <v>1.0999999999999999E-2</v>
      </c>
      <c r="V17" s="157">
        <f>ROUND(E17*U17,2)</f>
        <v>0.21</v>
      </c>
      <c r="W17" s="157"/>
      <c r="X17" s="157" t="s">
        <v>312</v>
      </c>
      <c r="Y17" s="157" t="s">
        <v>269</v>
      </c>
      <c r="Z17" s="146"/>
      <c r="AA17" s="146"/>
      <c r="AB17" s="146"/>
      <c r="AC17" s="146"/>
      <c r="AD17" s="146"/>
      <c r="AE17" s="146"/>
      <c r="AF17" s="146"/>
      <c r="AG17" s="146" t="s">
        <v>313</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2">
      <c r="A18" s="153"/>
      <c r="B18" s="154"/>
      <c r="C18" s="293" t="s">
        <v>338</v>
      </c>
      <c r="D18" s="294"/>
      <c r="E18" s="294"/>
      <c r="F18" s="294"/>
      <c r="G18" s="294"/>
      <c r="H18" s="157"/>
      <c r="I18" s="157"/>
      <c r="J18" s="157"/>
      <c r="K18" s="157"/>
      <c r="L18" s="157"/>
      <c r="M18" s="157"/>
      <c r="N18" s="156"/>
      <c r="O18" s="156"/>
      <c r="P18" s="156"/>
      <c r="Q18" s="156"/>
      <c r="R18" s="157"/>
      <c r="S18" s="157"/>
      <c r="T18" s="157"/>
      <c r="U18" s="157"/>
      <c r="V18" s="157"/>
      <c r="W18" s="157"/>
      <c r="X18" s="157"/>
      <c r="Y18" s="157"/>
      <c r="Z18" s="146"/>
      <c r="AA18" s="146"/>
      <c r="AB18" s="146"/>
      <c r="AC18" s="146"/>
      <c r="AD18" s="146"/>
      <c r="AE18" s="146"/>
      <c r="AF18" s="146"/>
      <c r="AG18" s="146" t="s">
        <v>315</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ht="22.5" outlineLevel="1">
      <c r="A19" s="180">
        <v>5</v>
      </c>
      <c r="B19" s="181" t="s">
        <v>340</v>
      </c>
      <c r="C19" s="189" t="s">
        <v>341</v>
      </c>
      <c r="D19" s="182" t="s">
        <v>310</v>
      </c>
      <c r="E19" s="183">
        <v>19.329000000000001</v>
      </c>
      <c r="F19" s="184"/>
      <c r="G19" s="185">
        <f>ROUND(E19*F19,2)</f>
        <v>0</v>
      </c>
      <c r="H19" s="184"/>
      <c r="I19" s="185">
        <f>ROUND(E19*H19,2)</f>
        <v>0</v>
      </c>
      <c r="J19" s="184"/>
      <c r="K19" s="185">
        <f>ROUND(E19*J19,2)</f>
        <v>0</v>
      </c>
      <c r="L19" s="185">
        <v>21</v>
      </c>
      <c r="M19" s="185">
        <f>G19*(1+L19/100)</f>
        <v>0</v>
      </c>
      <c r="N19" s="183">
        <v>0</v>
      </c>
      <c r="O19" s="183">
        <f>ROUND(E19*N19,2)</f>
        <v>0</v>
      </c>
      <c r="P19" s="183">
        <v>0</v>
      </c>
      <c r="Q19" s="183">
        <f>ROUND(E19*P19,2)</f>
        <v>0</v>
      </c>
      <c r="R19" s="185" t="s">
        <v>311</v>
      </c>
      <c r="S19" s="185" t="s">
        <v>266</v>
      </c>
      <c r="T19" s="186" t="s">
        <v>266</v>
      </c>
      <c r="U19" s="157">
        <v>0.65200000000000002</v>
      </c>
      <c r="V19" s="157">
        <f>ROUND(E19*U19,2)</f>
        <v>12.6</v>
      </c>
      <c r="W19" s="157"/>
      <c r="X19" s="157" t="s">
        <v>312</v>
      </c>
      <c r="Y19" s="157" t="s">
        <v>269</v>
      </c>
      <c r="Z19" s="146"/>
      <c r="AA19" s="146"/>
      <c r="AB19" s="146"/>
      <c r="AC19" s="146"/>
      <c r="AD19" s="146"/>
      <c r="AE19" s="146"/>
      <c r="AF19" s="146"/>
      <c r="AG19" s="146" t="s">
        <v>313</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ht="22.5" outlineLevel="1">
      <c r="A20" s="173">
        <v>6</v>
      </c>
      <c r="B20" s="174" t="s">
        <v>590</v>
      </c>
      <c r="C20" s="190" t="s">
        <v>591</v>
      </c>
      <c r="D20" s="175" t="s">
        <v>310</v>
      </c>
      <c r="E20" s="176">
        <v>11.606999999999999</v>
      </c>
      <c r="F20" s="177"/>
      <c r="G20" s="178">
        <f>ROUND(E20*F20,2)</f>
        <v>0</v>
      </c>
      <c r="H20" s="177"/>
      <c r="I20" s="178">
        <f>ROUND(E20*H20,2)</f>
        <v>0</v>
      </c>
      <c r="J20" s="177"/>
      <c r="K20" s="178">
        <f>ROUND(E20*J20,2)</f>
        <v>0</v>
      </c>
      <c r="L20" s="178">
        <v>21</v>
      </c>
      <c r="M20" s="178">
        <f>G20*(1+L20/100)</f>
        <v>0</v>
      </c>
      <c r="N20" s="176">
        <v>0</v>
      </c>
      <c r="O20" s="176">
        <f>ROUND(E20*N20,2)</f>
        <v>0</v>
      </c>
      <c r="P20" s="176">
        <v>0</v>
      </c>
      <c r="Q20" s="176">
        <f>ROUND(E20*P20,2)</f>
        <v>0</v>
      </c>
      <c r="R20" s="178" t="s">
        <v>311</v>
      </c>
      <c r="S20" s="178" t="s">
        <v>266</v>
      </c>
      <c r="T20" s="179" t="s">
        <v>266</v>
      </c>
      <c r="U20" s="157">
        <v>1.1499999999999999</v>
      </c>
      <c r="V20" s="157">
        <f>ROUND(E20*U20,2)</f>
        <v>13.35</v>
      </c>
      <c r="W20" s="157"/>
      <c r="X20" s="157" t="s">
        <v>312</v>
      </c>
      <c r="Y20" s="157" t="s">
        <v>269</v>
      </c>
      <c r="Z20" s="146"/>
      <c r="AA20" s="146"/>
      <c r="AB20" s="146"/>
      <c r="AC20" s="146"/>
      <c r="AD20" s="146"/>
      <c r="AE20" s="146"/>
      <c r="AF20" s="146"/>
      <c r="AG20" s="146" t="s">
        <v>313</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2">
      <c r="A21" s="153"/>
      <c r="B21" s="154"/>
      <c r="C21" s="293" t="s">
        <v>346</v>
      </c>
      <c r="D21" s="294"/>
      <c r="E21" s="294"/>
      <c r="F21" s="294"/>
      <c r="G21" s="294"/>
      <c r="H21" s="157"/>
      <c r="I21" s="157"/>
      <c r="J21" s="157"/>
      <c r="K21" s="157"/>
      <c r="L21" s="157"/>
      <c r="M21" s="157"/>
      <c r="N21" s="156"/>
      <c r="O21" s="156"/>
      <c r="P21" s="156"/>
      <c r="Q21" s="156"/>
      <c r="R21" s="157"/>
      <c r="S21" s="157"/>
      <c r="T21" s="157"/>
      <c r="U21" s="157"/>
      <c r="V21" s="157"/>
      <c r="W21" s="157"/>
      <c r="X21" s="157"/>
      <c r="Y21" s="157"/>
      <c r="Z21" s="146"/>
      <c r="AA21" s="146"/>
      <c r="AB21" s="146"/>
      <c r="AC21" s="146"/>
      <c r="AD21" s="146"/>
      <c r="AE21" s="146"/>
      <c r="AF21" s="146"/>
      <c r="AG21" s="146" t="s">
        <v>315</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2">
      <c r="A22" s="153"/>
      <c r="B22" s="154"/>
      <c r="C22" s="196" t="s">
        <v>592</v>
      </c>
      <c r="D22" s="194"/>
      <c r="E22" s="195">
        <v>5.7015000000000002</v>
      </c>
      <c r="F22" s="157"/>
      <c r="G22" s="157"/>
      <c r="H22" s="157"/>
      <c r="I22" s="157"/>
      <c r="J22" s="157"/>
      <c r="K22" s="157"/>
      <c r="L22" s="157"/>
      <c r="M22" s="157"/>
      <c r="N22" s="156"/>
      <c r="O22" s="156"/>
      <c r="P22" s="156"/>
      <c r="Q22" s="156"/>
      <c r="R22" s="157"/>
      <c r="S22" s="157"/>
      <c r="T22" s="157"/>
      <c r="U22" s="157"/>
      <c r="V22" s="157"/>
      <c r="W22" s="157"/>
      <c r="X22" s="157"/>
      <c r="Y22" s="157"/>
      <c r="Z22" s="146"/>
      <c r="AA22" s="146"/>
      <c r="AB22" s="146"/>
      <c r="AC22" s="146"/>
      <c r="AD22" s="146"/>
      <c r="AE22" s="146"/>
      <c r="AF22" s="146"/>
      <c r="AG22" s="146" t="s">
        <v>317</v>
      </c>
      <c r="AH22" s="146">
        <v>0</v>
      </c>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3">
      <c r="A23" s="153"/>
      <c r="B23" s="154"/>
      <c r="C23" s="196" t="s">
        <v>593</v>
      </c>
      <c r="D23" s="194"/>
      <c r="E23" s="195">
        <v>5.9055</v>
      </c>
      <c r="F23" s="157"/>
      <c r="G23" s="157"/>
      <c r="H23" s="157"/>
      <c r="I23" s="157"/>
      <c r="J23" s="157"/>
      <c r="K23" s="157"/>
      <c r="L23" s="157"/>
      <c r="M23" s="157"/>
      <c r="N23" s="156"/>
      <c r="O23" s="156"/>
      <c r="P23" s="156"/>
      <c r="Q23" s="156"/>
      <c r="R23" s="157"/>
      <c r="S23" s="157"/>
      <c r="T23" s="157"/>
      <c r="U23" s="157"/>
      <c r="V23" s="157"/>
      <c r="W23" s="157"/>
      <c r="X23" s="157"/>
      <c r="Y23" s="157"/>
      <c r="Z23" s="146"/>
      <c r="AA23" s="146"/>
      <c r="AB23" s="146"/>
      <c r="AC23" s="146"/>
      <c r="AD23" s="146"/>
      <c r="AE23" s="146"/>
      <c r="AF23" s="146"/>
      <c r="AG23" s="146" t="s">
        <v>317</v>
      </c>
      <c r="AH23" s="146">
        <v>0</v>
      </c>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73">
        <v>7</v>
      </c>
      <c r="B24" s="174" t="s">
        <v>373</v>
      </c>
      <c r="C24" s="190" t="s">
        <v>374</v>
      </c>
      <c r="D24" s="175" t="s">
        <v>375</v>
      </c>
      <c r="E24" s="176">
        <v>31.892849999999999</v>
      </c>
      <c r="F24" s="177"/>
      <c r="G24" s="178">
        <f>ROUND(E24*F24,2)</f>
        <v>0</v>
      </c>
      <c r="H24" s="177"/>
      <c r="I24" s="178">
        <f>ROUND(E24*H24,2)</f>
        <v>0</v>
      </c>
      <c r="J24" s="177"/>
      <c r="K24" s="178">
        <f>ROUND(E24*J24,2)</f>
        <v>0</v>
      </c>
      <c r="L24" s="178">
        <v>21</v>
      </c>
      <c r="M24" s="178">
        <f>G24*(1+L24/100)</f>
        <v>0</v>
      </c>
      <c r="N24" s="176">
        <v>0</v>
      </c>
      <c r="O24" s="176">
        <f>ROUND(E24*N24,2)</f>
        <v>0</v>
      </c>
      <c r="P24" s="176">
        <v>0</v>
      </c>
      <c r="Q24" s="176">
        <f>ROUND(E24*P24,2)</f>
        <v>0</v>
      </c>
      <c r="R24" s="178" t="s">
        <v>311</v>
      </c>
      <c r="S24" s="178" t="s">
        <v>266</v>
      </c>
      <c r="T24" s="179" t="s">
        <v>266</v>
      </c>
      <c r="U24" s="157">
        <v>0</v>
      </c>
      <c r="V24" s="157">
        <f>ROUND(E24*U24,2)</f>
        <v>0</v>
      </c>
      <c r="W24" s="157"/>
      <c r="X24" s="157" t="s">
        <v>312</v>
      </c>
      <c r="Y24" s="157" t="s">
        <v>269</v>
      </c>
      <c r="Z24" s="146"/>
      <c r="AA24" s="146"/>
      <c r="AB24" s="146"/>
      <c r="AC24" s="146"/>
      <c r="AD24" s="146"/>
      <c r="AE24" s="146"/>
      <c r="AF24" s="146"/>
      <c r="AG24" s="146" t="s">
        <v>313</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2">
      <c r="A25" s="153"/>
      <c r="B25" s="154"/>
      <c r="C25" s="196" t="s">
        <v>594</v>
      </c>
      <c r="D25" s="194"/>
      <c r="E25" s="195">
        <v>31.892849999999999</v>
      </c>
      <c r="F25" s="157"/>
      <c r="G25" s="157"/>
      <c r="H25" s="157"/>
      <c r="I25" s="157"/>
      <c r="J25" s="157"/>
      <c r="K25" s="157"/>
      <c r="L25" s="157"/>
      <c r="M25" s="157"/>
      <c r="N25" s="156"/>
      <c r="O25" s="156"/>
      <c r="P25" s="156"/>
      <c r="Q25" s="156"/>
      <c r="R25" s="157"/>
      <c r="S25" s="157"/>
      <c r="T25" s="157"/>
      <c r="U25" s="157"/>
      <c r="V25" s="157"/>
      <c r="W25" s="157"/>
      <c r="X25" s="157"/>
      <c r="Y25" s="157"/>
      <c r="Z25" s="146"/>
      <c r="AA25" s="146"/>
      <c r="AB25" s="146"/>
      <c r="AC25" s="146"/>
      <c r="AD25" s="146"/>
      <c r="AE25" s="146"/>
      <c r="AF25" s="146"/>
      <c r="AG25" s="146" t="s">
        <v>317</v>
      </c>
      <c r="AH25" s="146">
        <v>0</v>
      </c>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outlineLevel="1">
      <c r="A26" s="173">
        <v>8</v>
      </c>
      <c r="B26" s="174" t="s">
        <v>595</v>
      </c>
      <c r="C26" s="190" t="s">
        <v>596</v>
      </c>
      <c r="D26" s="175" t="s">
        <v>375</v>
      </c>
      <c r="E26" s="176">
        <v>23.213999999999999</v>
      </c>
      <c r="F26" s="177"/>
      <c r="G26" s="178">
        <f>ROUND(E26*F26,2)</f>
        <v>0</v>
      </c>
      <c r="H26" s="177"/>
      <c r="I26" s="178">
        <f>ROUND(E26*H26,2)</f>
        <v>0</v>
      </c>
      <c r="J26" s="177"/>
      <c r="K26" s="178">
        <f>ROUND(E26*J26,2)</f>
        <v>0</v>
      </c>
      <c r="L26" s="178">
        <v>21</v>
      </c>
      <c r="M26" s="178">
        <f>G26*(1+L26/100)</f>
        <v>0</v>
      </c>
      <c r="N26" s="176">
        <v>1</v>
      </c>
      <c r="O26" s="176">
        <f>ROUND(E26*N26,2)</f>
        <v>23.21</v>
      </c>
      <c r="P26" s="176">
        <v>0</v>
      </c>
      <c r="Q26" s="176">
        <f>ROUND(E26*P26,2)</f>
        <v>0</v>
      </c>
      <c r="R26" s="178" t="s">
        <v>379</v>
      </c>
      <c r="S26" s="178" t="s">
        <v>266</v>
      </c>
      <c r="T26" s="179" t="s">
        <v>266</v>
      </c>
      <c r="U26" s="157">
        <v>0</v>
      </c>
      <c r="V26" s="157">
        <f>ROUND(E26*U26,2)</f>
        <v>0</v>
      </c>
      <c r="W26" s="157"/>
      <c r="X26" s="157" t="s">
        <v>380</v>
      </c>
      <c r="Y26" s="157" t="s">
        <v>269</v>
      </c>
      <c r="Z26" s="146"/>
      <c r="AA26" s="146"/>
      <c r="AB26" s="146"/>
      <c r="AC26" s="146"/>
      <c r="AD26" s="146"/>
      <c r="AE26" s="146"/>
      <c r="AF26" s="146"/>
      <c r="AG26" s="146" t="s">
        <v>381</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outlineLevel="2">
      <c r="A27" s="153"/>
      <c r="B27" s="154"/>
      <c r="C27" s="196" t="s">
        <v>597</v>
      </c>
      <c r="D27" s="194"/>
      <c r="E27" s="195">
        <v>23.213999999999999</v>
      </c>
      <c r="F27" s="157"/>
      <c r="G27" s="157"/>
      <c r="H27" s="157"/>
      <c r="I27" s="157"/>
      <c r="J27" s="157"/>
      <c r="K27" s="157"/>
      <c r="L27" s="157"/>
      <c r="M27" s="157"/>
      <c r="N27" s="156"/>
      <c r="O27" s="156"/>
      <c r="P27" s="156"/>
      <c r="Q27" s="156"/>
      <c r="R27" s="157"/>
      <c r="S27" s="157"/>
      <c r="T27" s="157"/>
      <c r="U27" s="157"/>
      <c r="V27" s="157"/>
      <c r="W27" s="157"/>
      <c r="X27" s="157"/>
      <c r="Y27" s="157"/>
      <c r="Z27" s="146"/>
      <c r="AA27" s="146"/>
      <c r="AB27" s="146"/>
      <c r="AC27" s="146"/>
      <c r="AD27" s="146"/>
      <c r="AE27" s="146"/>
      <c r="AF27" s="146"/>
      <c r="AG27" s="146" t="s">
        <v>317</v>
      </c>
      <c r="AH27" s="146">
        <v>0</v>
      </c>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c r="A28" s="163" t="s">
        <v>261</v>
      </c>
      <c r="B28" s="164" t="s">
        <v>140</v>
      </c>
      <c r="C28" s="188" t="s">
        <v>142</v>
      </c>
      <c r="D28" s="165"/>
      <c r="E28" s="166"/>
      <c r="F28" s="167"/>
      <c r="G28" s="167">
        <f>SUMIF(AG29:AG53,"&lt;&gt;NOR",G29:G53)</f>
        <v>0</v>
      </c>
      <c r="H28" s="167"/>
      <c r="I28" s="167">
        <f>SUM(I29:I53)</f>
        <v>0</v>
      </c>
      <c r="J28" s="167"/>
      <c r="K28" s="167">
        <f>SUM(K29:K53)</f>
        <v>0</v>
      </c>
      <c r="L28" s="167"/>
      <c r="M28" s="167">
        <f>SUM(M29:M53)</f>
        <v>0</v>
      </c>
      <c r="N28" s="166"/>
      <c r="O28" s="166">
        <f>SUM(O29:O53)</f>
        <v>17.3</v>
      </c>
      <c r="P28" s="166"/>
      <c r="Q28" s="166">
        <f>SUM(Q29:Q53)</f>
        <v>0</v>
      </c>
      <c r="R28" s="167"/>
      <c r="S28" s="167"/>
      <c r="T28" s="168"/>
      <c r="U28" s="162"/>
      <c r="V28" s="162">
        <f>SUM(V29:V53)</f>
        <v>28.26</v>
      </c>
      <c r="W28" s="162"/>
      <c r="X28" s="162"/>
      <c r="Y28" s="162"/>
      <c r="AG28" t="s">
        <v>262</v>
      </c>
    </row>
    <row r="29" spans="1:60" outlineLevel="1">
      <c r="A29" s="173">
        <v>9</v>
      </c>
      <c r="B29" s="174" t="s">
        <v>598</v>
      </c>
      <c r="C29" s="190" t="s">
        <v>599</v>
      </c>
      <c r="D29" s="175" t="s">
        <v>310</v>
      </c>
      <c r="E29" s="176">
        <v>1.2</v>
      </c>
      <c r="F29" s="177"/>
      <c r="G29" s="178">
        <f>ROUND(E29*F29,2)</f>
        <v>0</v>
      </c>
      <c r="H29" s="177"/>
      <c r="I29" s="178">
        <f>ROUND(E29*H29,2)</f>
        <v>0</v>
      </c>
      <c r="J29" s="177"/>
      <c r="K29" s="178">
        <f>ROUND(E29*J29,2)</f>
        <v>0</v>
      </c>
      <c r="L29" s="178">
        <v>21</v>
      </c>
      <c r="M29" s="178">
        <f>G29*(1+L29/100)</f>
        <v>0</v>
      </c>
      <c r="N29" s="176">
        <v>2.16</v>
      </c>
      <c r="O29" s="176">
        <f>ROUND(E29*N29,2)</f>
        <v>2.59</v>
      </c>
      <c r="P29" s="176">
        <v>0</v>
      </c>
      <c r="Q29" s="176">
        <f>ROUND(E29*P29,2)</f>
        <v>0</v>
      </c>
      <c r="R29" s="178" t="s">
        <v>398</v>
      </c>
      <c r="S29" s="178" t="s">
        <v>266</v>
      </c>
      <c r="T29" s="179" t="s">
        <v>266</v>
      </c>
      <c r="U29" s="157">
        <v>1.085</v>
      </c>
      <c r="V29" s="157">
        <f>ROUND(E29*U29,2)</f>
        <v>1.3</v>
      </c>
      <c r="W29" s="157"/>
      <c r="X29" s="157" t="s">
        <v>312</v>
      </c>
      <c r="Y29" s="157" t="s">
        <v>269</v>
      </c>
      <c r="Z29" s="146"/>
      <c r="AA29" s="146"/>
      <c r="AB29" s="146"/>
      <c r="AC29" s="146"/>
      <c r="AD29" s="146"/>
      <c r="AE29" s="146"/>
      <c r="AF29" s="146"/>
      <c r="AG29" s="146" t="s">
        <v>313</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2">
      <c r="A30" s="153"/>
      <c r="B30" s="154"/>
      <c r="C30" s="196" t="s">
        <v>600</v>
      </c>
      <c r="D30" s="194"/>
      <c r="E30" s="195">
        <v>0.6</v>
      </c>
      <c r="F30" s="157"/>
      <c r="G30" s="157"/>
      <c r="H30" s="157"/>
      <c r="I30" s="157"/>
      <c r="J30" s="157"/>
      <c r="K30" s="157"/>
      <c r="L30" s="157"/>
      <c r="M30" s="157"/>
      <c r="N30" s="156"/>
      <c r="O30" s="156"/>
      <c r="P30" s="156"/>
      <c r="Q30" s="156"/>
      <c r="R30" s="157"/>
      <c r="S30" s="157"/>
      <c r="T30" s="157"/>
      <c r="U30" s="157"/>
      <c r="V30" s="157"/>
      <c r="W30" s="157"/>
      <c r="X30" s="157"/>
      <c r="Y30" s="157"/>
      <c r="Z30" s="146"/>
      <c r="AA30" s="146"/>
      <c r="AB30" s="146"/>
      <c r="AC30" s="146"/>
      <c r="AD30" s="146"/>
      <c r="AE30" s="146"/>
      <c r="AF30" s="146"/>
      <c r="AG30" s="146" t="s">
        <v>317</v>
      </c>
      <c r="AH30" s="146">
        <v>0</v>
      </c>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outlineLevel="3">
      <c r="A31" s="153"/>
      <c r="B31" s="154"/>
      <c r="C31" s="196" t="s">
        <v>601</v>
      </c>
      <c r="D31" s="194"/>
      <c r="E31" s="195">
        <v>0.6</v>
      </c>
      <c r="F31" s="157"/>
      <c r="G31" s="157"/>
      <c r="H31" s="157"/>
      <c r="I31" s="157"/>
      <c r="J31" s="157"/>
      <c r="K31" s="157"/>
      <c r="L31" s="157"/>
      <c r="M31" s="157"/>
      <c r="N31" s="156"/>
      <c r="O31" s="156"/>
      <c r="P31" s="156"/>
      <c r="Q31" s="156"/>
      <c r="R31" s="157"/>
      <c r="S31" s="157"/>
      <c r="T31" s="157"/>
      <c r="U31" s="157"/>
      <c r="V31" s="157"/>
      <c r="W31" s="157"/>
      <c r="X31" s="157"/>
      <c r="Y31" s="157"/>
      <c r="Z31" s="146"/>
      <c r="AA31" s="146"/>
      <c r="AB31" s="146"/>
      <c r="AC31" s="146"/>
      <c r="AD31" s="146"/>
      <c r="AE31" s="146"/>
      <c r="AF31" s="146"/>
      <c r="AG31" s="146" t="s">
        <v>317</v>
      </c>
      <c r="AH31" s="146">
        <v>0</v>
      </c>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1">
      <c r="A32" s="173">
        <v>10</v>
      </c>
      <c r="B32" s="174" t="s">
        <v>602</v>
      </c>
      <c r="C32" s="190" t="s">
        <v>603</v>
      </c>
      <c r="D32" s="175" t="s">
        <v>310</v>
      </c>
      <c r="E32" s="176">
        <v>0.4</v>
      </c>
      <c r="F32" s="177"/>
      <c r="G32" s="178">
        <f>ROUND(E32*F32,2)</f>
        <v>0</v>
      </c>
      <c r="H32" s="177"/>
      <c r="I32" s="178">
        <f>ROUND(E32*H32,2)</f>
        <v>0</v>
      </c>
      <c r="J32" s="177"/>
      <c r="K32" s="178">
        <f>ROUND(E32*J32,2)</f>
        <v>0</v>
      </c>
      <c r="L32" s="178">
        <v>21</v>
      </c>
      <c r="M32" s="178">
        <f>G32*(1+L32/100)</f>
        <v>0</v>
      </c>
      <c r="N32" s="176">
        <v>2.1</v>
      </c>
      <c r="O32" s="176">
        <f>ROUND(E32*N32,2)</f>
        <v>0.84</v>
      </c>
      <c r="P32" s="176">
        <v>0</v>
      </c>
      <c r="Q32" s="176">
        <f>ROUND(E32*P32,2)</f>
        <v>0</v>
      </c>
      <c r="R32" s="178" t="s">
        <v>398</v>
      </c>
      <c r="S32" s="178" t="s">
        <v>266</v>
      </c>
      <c r="T32" s="179" t="s">
        <v>266</v>
      </c>
      <c r="U32" s="157">
        <v>0.96499999999999997</v>
      </c>
      <c r="V32" s="157">
        <f>ROUND(E32*U32,2)</f>
        <v>0.39</v>
      </c>
      <c r="W32" s="157"/>
      <c r="X32" s="157" t="s">
        <v>312</v>
      </c>
      <c r="Y32" s="157" t="s">
        <v>269</v>
      </c>
      <c r="Z32" s="146"/>
      <c r="AA32" s="146"/>
      <c r="AB32" s="146"/>
      <c r="AC32" s="146"/>
      <c r="AD32" s="146"/>
      <c r="AE32" s="146"/>
      <c r="AF32" s="146"/>
      <c r="AG32" s="146" t="s">
        <v>313</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2">
      <c r="A33" s="153"/>
      <c r="B33" s="154"/>
      <c r="C33" s="196" t="s">
        <v>604</v>
      </c>
      <c r="D33" s="194"/>
      <c r="E33" s="195">
        <v>0.2</v>
      </c>
      <c r="F33" s="157"/>
      <c r="G33" s="157"/>
      <c r="H33" s="157"/>
      <c r="I33" s="157"/>
      <c r="J33" s="157"/>
      <c r="K33" s="157"/>
      <c r="L33" s="157"/>
      <c r="M33" s="157"/>
      <c r="N33" s="156"/>
      <c r="O33" s="156"/>
      <c r="P33" s="156"/>
      <c r="Q33" s="156"/>
      <c r="R33" s="157"/>
      <c r="S33" s="157"/>
      <c r="T33" s="157"/>
      <c r="U33" s="157"/>
      <c r="V33" s="157"/>
      <c r="W33" s="157"/>
      <c r="X33" s="157"/>
      <c r="Y33" s="157"/>
      <c r="Z33" s="146"/>
      <c r="AA33" s="146"/>
      <c r="AB33" s="146"/>
      <c r="AC33" s="146"/>
      <c r="AD33" s="146"/>
      <c r="AE33" s="146"/>
      <c r="AF33" s="146"/>
      <c r="AG33" s="146" t="s">
        <v>317</v>
      </c>
      <c r="AH33" s="146">
        <v>0</v>
      </c>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3">
      <c r="A34" s="153"/>
      <c r="B34" s="154"/>
      <c r="C34" s="196" t="s">
        <v>605</v>
      </c>
      <c r="D34" s="194"/>
      <c r="E34" s="195">
        <v>0.2</v>
      </c>
      <c r="F34" s="157"/>
      <c r="G34" s="157"/>
      <c r="H34" s="157"/>
      <c r="I34" s="157"/>
      <c r="J34" s="157"/>
      <c r="K34" s="157"/>
      <c r="L34" s="157"/>
      <c r="M34" s="157"/>
      <c r="N34" s="156"/>
      <c r="O34" s="156"/>
      <c r="P34" s="156"/>
      <c r="Q34" s="156"/>
      <c r="R34" s="157"/>
      <c r="S34" s="157"/>
      <c r="T34" s="157"/>
      <c r="U34" s="157"/>
      <c r="V34" s="157"/>
      <c r="W34" s="157"/>
      <c r="X34" s="157"/>
      <c r="Y34" s="157"/>
      <c r="Z34" s="146"/>
      <c r="AA34" s="146"/>
      <c r="AB34" s="146"/>
      <c r="AC34" s="146"/>
      <c r="AD34" s="146"/>
      <c r="AE34" s="146"/>
      <c r="AF34" s="146"/>
      <c r="AG34" s="146" t="s">
        <v>317</v>
      </c>
      <c r="AH34" s="146">
        <v>0</v>
      </c>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1">
      <c r="A35" s="173">
        <v>11</v>
      </c>
      <c r="B35" s="174" t="s">
        <v>606</v>
      </c>
      <c r="C35" s="190" t="s">
        <v>607</v>
      </c>
      <c r="D35" s="175" t="s">
        <v>310</v>
      </c>
      <c r="E35" s="176">
        <v>5.4316500000000003</v>
      </c>
      <c r="F35" s="177"/>
      <c r="G35" s="178">
        <f>ROUND(E35*F35,2)</f>
        <v>0</v>
      </c>
      <c r="H35" s="177"/>
      <c r="I35" s="178">
        <f>ROUND(E35*H35,2)</f>
        <v>0</v>
      </c>
      <c r="J35" s="177"/>
      <c r="K35" s="178">
        <f>ROUND(E35*J35,2)</f>
        <v>0</v>
      </c>
      <c r="L35" s="178">
        <v>21</v>
      </c>
      <c r="M35" s="178">
        <f>G35*(1+L35/100)</f>
        <v>0</v>
      </c>
      <c r="N35" s="176">
        <v>2.5249999999999999</v>
      </c>
      <c r="O35" s="176">
        <f>ROUND(E35*N35,2)</f>
        <v>13.71</v>
      </c>
      <c r="P35" s="176">
        <v>0</v>
      </c>
      <c r="Q35" s="176">
        <f>ROUND(E35*P35,2)</f>
        <v>0</v>
      </c>
      <c r="R35" s="178" t="s">
        <v>412</v>
      </c>
      <c r="S35" s="178" t="s">
        <v>266</v>
      </c>
      <c r="T35" s="179" t="s">
        <v>266</v>
      </c>
      <c r="U35" s="157">
        <v>0.48</v>
      </c>
      <c r="V35" s="157">
        <f>ROUND(E35*U35,2)</f>
        <v>2.61</v>
      </c>
      <c r="W35" s="157"/>
      <c r="X35" s="157" t="s">
        <v>312</v>
      </c>
      <c r="Y35" s="157" t="s">
        <v>269</v>
      </c>
      <c r="Z35" s="146"/>
      <c r="AA35" s="146"/>
      <c r="AB35" s="146"/>
      <c r="AC35" s="146"/>
      <c r="AD35" s="146"/>
      <c r="AE35" s="146"/>
      <c r="AF35" s="146"/>
      <c r="AG35" s="146" t="s">
        <v>313</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2">
      <c r="A36" s="153"/>
      <c r="B36" s="154"/>
      <c r="C36" s="293" t="s">
        <v>459</v>
      </c>
      <c r="D36" s="294"/>
      <c r="E36" s="294"/>
      <c r="F36" s="294"/>
      <c r="G36" s="294"/>
      <c r="H36" s="157"/>
      <c r="I36" s="157"/>
      <c r="J36" s="157"/>
      <c r="K36" s="157"/>
      <c r="L36" s="157"/>
      <c r="M36" s="157"/>
      <c r="N36" s="156"/>
      <c r="O36" s="156"/>
      <c r="P36" s="156"/>
      <c r="Q36" s="156"/>
      <c r="R36" s="157"/>
      <c r="S36" s="157"/>
      <c r="T36" s="157"/>
      <c r="U36" s="157"/>
      <c r="V36" s="157"/>
      <c r="W36" s="157"/>
      <c r="X36" s="157"/>
      <c r="Y36" s="157"/>
      <c r="Z36" s="146"/>
      <c r="AA36" s="146"/>
      <c r="AB36" s="146"/>
      <c r="AC36" s="146"/>
      <c r="AD36" s="146"/>
      <c r="AE36" s="146"/>
      <c r="AF36" s="146"/>
      <c r="AG36" s="146" t="s">
        <v>315</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2">
      <c r="A37" s="153"/>
      <c r="B37" s="154"/>
      <c r="C37" s="196" t="s">
        <v>608</v>
      </c>
      <c r="D37" s="194"/>
      <c r="E37" s="195">
        <v>0.16994999999999999</v>
      </c>
      <c r="F37" s="157"/>
      <c r="G37" s="157"/>
      <c r="H37" s="157"/>
      <c r="I37" s="157"/>
      <c r="J37" s="157"/>
      <c r="K37" s="157"/>
      <c r="L37" s="157"/>
      <c r="M37" s="157"/>
      <c r="N37" s="156"/>
      <c r="O37" s="156"/>
      <c r="P37" s="156"/>
      <c r="Q37" s="156"/>
      <c r="R37" s="157"/>
      <c r="S37" s="157"/>
      <c r="T37" s="157"/>
      <c r="U37" s="157"/>
      <c r="V37" s="157"/>
      <c r="W37" s="157"/>
      <c r="X37" s="157"/>
      <c r="Y37" s="157"/>
      <c r="Z37" s="146"/>
      <c r="AA37" s="146"/>
      <c r="AB37" s="146"/>
      <c r="AC37" s="146"/>
      <c r="AD37" s="146"/>
      <c r="AE37" s="146"/>
      <c r="AF37" s="146"/>
      <c r="AG37" s="146" t="s">
        <v>317</v>
      </c>
      <c r="AH37" s="146">
        <v>0</v>
      </c>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3">
      <c r="A38" s="153"/>
      <c r="B38" s="154"/>
      <c r="C38" s="196" t="s">
        <v>609</v>
      </c>
      <c r="D38" s="194"/>
      <c r="E38" s="195">
        <v>2.125</v>
      </c>
      <c r="F38" s="157"/>
      <c r="G38" s="157"/>
      <c r="H38" s="157"/>
      <c r="I38" s="157"/>
      <c r="J38" s="157"/>
      <c r="K38" s="157"/>
      <c r="L38" s="157"/>
      <c r="M38" s="157"/>
      <c r="N38" s="156"/>
      <c r="O38" s="156"/>
      <c r="P38" s="156"/>
      <c r="Q38" s="156"/>
      <c r="R38" s="157"/>
      <c r="S38" s="157"/>
      <c r="T38" s="157"/>
      <c r="U38" s="157"/>
      <c r="V38" s="157"/>
      <c r="W38" s="157"/>
      <c r="X38" s="157"/>
      <c r="Y38" s="157"/>
      <c r="Z38" s="146"/>
      <c r="AA38" s="146"/>
      <c r="AB38" s="146"/>
      <c r="AC38" s="146"/>
      <c r="AD38" s="146"/>
      <c r="AE38" s="146"/>
      <c r="AF38" s="146"/>
      <c r="AG38" s="146" t="s">
        <v>317</v>
      </c>
      <c r="AH38" s="146">
        <v>0</v>
      </c>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3">
      <c r="A39" s="153"/>
      <c r="B39" s="154"/>
      <c r="C39" s="196" t="s">
        <v>610</v>
      </c>
      <c r="D39" s="194"/>
      <c r="E39" s="195">
        <v>0.16170000000000001</v>
      </c>
      <c r="F39" s="157"/>
      <c r="G39" s="157"/>
      <c r="H39" s="157"/>
      <c r="I39" s="157"/>
      <c r="J39" s="157"/>
      <c r="K39" s="157"/>
      <c r="L39" s="157"/>
      <c r="M39" s="157"/>
      <c r="N39" s="156"/>
      <c r="O39" s="156"/>
      <c r="P39" s="156"/>
      <c r="Q39" s="156"/>
      <c r="R39" s="157"/>
      <c r="S39" s="157"/>
      <c r="T39" s="157"/>
      <c r="U39" s="157"/>
      <c r="V39" s="157"/>
      <c r="W39" s="157"/>
      <c r="X39" s="157"/>
      <c r="Y39" s="157"/>
      <c r="Z39" s="146"/>
      <c r="AA39" s="146"/>
      <c r="AB39" s="146"/>
      <c r="AC39" s="146"/>
      <c r="AD39" s="146"/>
      <c r="AE39" s="146"/>
      <c r="AF39" s="146"/>
      <c r="AG39" s="146" t="s">
        <v>317</v>
      </c>
      <c r="AH39" s="146">
        <v>0</v>
      </c>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3">
      <c r="A40" s="153"/>
      <c r="B40" s="154"/>
      <c r="C40" s="196" t="s">
        <v>611</v>
      </c>
      <c r="D40" s="194"/>
      <c r="E40" s="195">
        <v>2.9750000000000001</v>
      </c>
      <c r="F40" s="157"/>
      <c r="G40" s="157"/>
      <c r="H40" s="157"/>
      <c r="I40" s="157"/>
      <c r="J40" s="157"/>
      <c r="K40" s="157"/>
      <c r="L40" s="157"/>
      <c r="M40" s="157"/>
      <c r="N40" s="156"/>
      <c r="O40" s="156"/>
      <c r="P40" s="156"/>
      <c r="Q40" s="156"/>
      <c r="R40" s="157"/>
      <c r="S40" s="157"/>
      <c r="T40" s="157"/>
      <c r="U40" s="157"/>
      <c r="V40" s="157"/>
      <c r="W40" s="157"/>
      <c r="X40" s="157"/>
      <c r="Y40" s="157"/>
      <c r="Z40" s="146"/>
      <c r="AA40" s="146"/>
      <c r="AB40" s="146"/>
      <c r="AC40" s="146"/>
      <c r="AD40" s="146"/>
      <c r="AE40" s="146"/>
      <c r="AF40" s="146"/>
      <c r="AG40" s="146" t="s">
        <v>317</v>
      </c>
      <c r="AH40" s="146">
        <v>0</v>
      </c>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1">
      <c r="A41" s="173">
        <v>12</v>
      </c>
      <c r="B41" s="174" t="s">
        <v>462</v>
      </c>
      <c r="C41" s="190" t="s">
        <v>463</v>
      </c>
      <c r="D41" s="175" t="s">
        <v>397</v>
      </c>
      <c r="E41" s="176">
        <v>27.236000000000001</v>
      </c>
      <c r="F41" s="177"/>
      <c r="G41" s="178">
        <f>ROUND(E41*F41,2)</f>
        <v>0</v>
      </c>
      <c r="H41" s="177"/>
      <c r="I41" s="178">
        <f>ROUND(E41*H41,2)</f>
        <v>0</v>
      </c>
      <c r="J41" s="177"/>
      <c r="K41" s="178">
        <f>ROUND(E41*J41,2)</f>
        <v>0</v>
      </c>
      <c r="L41" s="178">
        <v>21</v>
      </c>
      <c r="M41" s="178">
        <f>G41*(1+L41/100)</f>
        <v>0</v>
      </c>
      <c r="N41" s="176">
        <v>2.0000000000000001E-4</v>
      </c>
      <c r="O41" s="176">
        <f>ROUND(E41*N41,2)</f>
        <v>0.01</v>
      </c>
      <c r="P41" s="176">
        <v>0</v>
      </c>
      <c r="Q41" s="176">
        <f>ROUND(E41*P41,2)</f>
        <v>0</v>
      </c>
      <c r="R41" s="178" t="s">
        <v>434</v>
      </c>
      <c r="S41" s="178" t="s">
        <v>266</v>
      </c>
      <c r="T41" s="179" t="s">
        <v>266</v>
      </c>
      <c r="U41" s="157">
        <v>0.45</v>
      </c>
      <c r="V41" s="157">
        <f>ROUND(E41*U41,2)</f>
        <v>12.26</v>
      </c>
      <c r="W41" s="157"/>
      <c r="X41" s="157" t="s">
        <v>312</v>
      </c>
      <c r="Y41" s="157" t="s">
        <v>269</v>
      </c>
      <c r="Z41" s="146"/>
      <c r="AA41" s="146"/>
      <c r="AB41" s="146"/>
      <c r="AC41" s="146"/>
      <c r="AD41" s="146"/>
      <c r="AE41" s="146"/>
      <c r="AF41" s="146"/>
      <c r="AG41" s="146" t="s">
        <v>313</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2">
      <c r="A42" s="153"/>
      <c r="B42" s="154"/>
      <c r="C42" s="196" t="s">
        <v>612</v>
      </c>
      <c r="D42" s="194"/>
      <c r="E42" s="195">
        <v>0.39600000000000002</v>
      </c>
      <c r="F42" s="157"/>
      <c r="G42" s="157"/>
      <c r="H42" s="157"/>
      <c r="I42" s="157"/>
      <c r="J42" s="157"/>
      <c r="K42" s="157"/>
      <c r="L42" s="157"/>
      <c r="M42" s="157"/>
      <c r="N42" s="156"/>
      <c r="O42" s="156"/>
      <c r="P42" s="156"/>
      <c r="Q42" s="156"/>
      <c r="R42" s="157"/>
      <c r="S42" s="157"/>
      <c r="T42" s="157"/>
      <c r="U42" s="157"/>
      <c r="V42" s="157"/>
      <c r="W42" s="157"/>
      <c r="X42" s="157"/>
      <c r="Y42" s="157"/>
      <c r="Z42" s="146"/>
      <c r="AA42" s="146"/>
      <c r="AB42" s="146"/>
      <c r="AC42" s="146"/>
      <c r="AD42" s="146"/>
      <c r="AE42" s="146"/>
      <c r="AF42" s="146"/>
      <c r="AG42" s="146" t="s">
        <v>317</v>
      </c>
      <c r="AH42" s="146">
        <v>0</v>
      </c>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3">
      <c r="A43" s="153"/>
      <c r="B43" s="154"/>
      <c r="C43" s="196" t="s">
        <v>613</v>
      </c>
      <c r="D43" s="194"/>
      <c r="E43" s="195">
        <v>12</v>
      </c>
      <c r="F43" s="157"/>
      <c r="G43" s="157"/>
      <c r="H43" s="157"/>
      <c r="I43" s="157"/>
      <c r="J43" s="157"/>
      <c r="K43" s="157"/>
      <c r="L43" s="157"/>
      <c r="M43" s="157"/>
      <c r="N43" s="156"/>
      <c r="O43" s="156"/>
      <c r="P43" s="156"/>
      <c r="Q43" s="156"/>
      <c r="R43" s="157"/>
      <c r="S43" s="157"/>
      <c r="T43" s="157"/>
      <c r="U43" s="157"/>
      <c r="V43" s="157"/>
      <c r="W43" s="157"/>
      <c r="X43" s="157"/>
      <c r="Y43" s="157"/>
      <c r="Z43" s="146"/>
      <c r="AA43" s="146"/>
      <c r="AB43" s="146"/>
      <c r="AC43" s="146"/>
      <c r="AD43" s="146"/>
      <c r="AE43" s="146"/>
      <c r="AF43" s="146"/>
      <c r="AG43" s="146" t="s">
        <v>317</v>
      </c>
      <c r="AH43" s="146">
        <v>0</v>
      </c>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outlineLevel="3">
      <c r="A44" s="153"/>
      <c r="B44" s="154"/>
      <c r="C44" s="196" t="s">
        <v>614</v>
      </c>
      <c r="D44" s="194"/>
      <c r="E44" s="195">
        <v>2.04</v>
      </c>
      <c r="F44" s="157"/>
      <c r="G44" s="157"/>
      <c r="H44" s="157"/>
      <c r="I44" s="157"/>
      <c r="J44" s="157"/>
      <c r="K44" s="157"/>
      <c r="L44" s="157"/>
      <c r="M44" s="157"/>
      <c r="N44" s="156"/>
      <c r="O44" s="156"/>
      <c r="P44" s="156"/>
      <c r="Q44" s="156"/>
      <c r="R44" s="157"/>
      <c r="S44" s="157"/>
      <c r="T44" s="157"/>
      <c r="U44" s="157"/>
      <c r="V44" s="157"/>
      <c r="W44" s="157"/>
      <c r="X44" s="157"/>
      <c r="Y44" s="157"/>
      <c r="Z44" s="146"/>
      <c r="AA44" s="146"/>
      <c r="AB44" s="146"/>
      <c r="AC44" s="146"/>
      <c r="AD44" s="146"/>
      <c r="AE44" s="146"/>
      <c r="AF44" s="146"/>
      <c r="AG44" s="146" t="s">
        <v>317</v>
      </c>
      <c r="AH44" s="146">
        <v>0</v>
      </c>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3">
      <c r="A45" s="153"/>
      <c r="B45" s="154"/>
      <c r="C45" s="196" t="s">
        <v>615</v>
      </c>
      <c r="D45" s="194"/>
      <c r="E45" s="195">
        <v>12.8</v>
      </c>
      <c r="F45" s="157"/>
      <c r="G45" s="157"/>
      <c r="H45" s="157"/>
      <c r="I45" s="157"/>
      <c r="J45" s="157"/>
      <c r="K45" s="157"/>
      <c r="L45" s="157"/>
      <c r="M45" s="157"/>
      <c r="N45" s="156"/>
      <c r="O45" s="156"/>
      <c r="P45" s="156"/>
      <c r="Q45" s="156"/>
      <c r="R45" s="157"/>
      <c r="S45" s="157"/>
      <c r="T45" s="157"/>
      <c r="U45" s="157"/>
      <c r="V45" s="157"/>
      <c r="W45" s="157"/>
      <c r="X45" s="157"/>
      <c r="Y45" s="157"/>
      <c r="Z45" s="146"/>
      <c r="AA45" s="146"/>
      <c r="AB45" s="146"/>
      <c r="AC45" s="146"/>
      <c r="AD45" s="146"/>
      <c r="AE45" s="146"/>
      <c r="AF45" s="146"/>
      <c r="AG45" s="146" t="s">
        <v>317</v>
      </c>
      <c r="AH45" s="146">
        <v>0</v>
      </c>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1">
      <c r="A46" s="180">
        <v>13</v>
      </c>
      <c r="B46" s="181" t="s">
        <v>466</v>
      </c>
      <c r="C46" s="189" t="s">
        <v>467</v>
      </c>
      <c r="D46" s="182" t="s">
        <v>397</v>
      </c>
      <c r="E46" s="183">
        <v>27.236000000000001</v>
      </c>
      <c r="F46" s="184"/>
      <c r="G46" s="185">
        <f>ROUND(E46*F46,2)</f>
        <v>0</v>
      </c>
      <c r="H46" s="184"/>
      <c r="I46" s="185">
        <f>ROUND(E46*H46,2)</f>
        <v>0</v>
      </c>
      <c r="J46" s="184"/>
      <c r="K46" s="185">
        <f>ROUND(E46*J46,2)</f>
        <v>0</v>
      </c>
      <c r="L46" s="185">
        <v>21</v>
      </c>
      <c r="M46" s="185">
        <f>G46*(1+L46/100)</f>
        <v>0</v>
      </c>
      <c r="N46" s="183">
        <v>0</v>
      </c>
      <c r="O46" s="183">
        <f>ROUND(E46*N46,2)</f>
        <v>0</v>
      </c>
      <c r="P46" s="183">
        <v>0</v>
      </c>
      <c r="Q46" s="183">
        <f>ROUND(E46*P46,2)</f>
        <v>0</v>
      </c>
      <c r="R46" s="185" t="s">
        <v>434</v>
      </c>
      <c r="S46" s="185" t="s">
        <v>266</v>
      </c>
      <c r="T46" s="186" t="s">
        <v>266</v>
      </c>
      <c r="U46" s="157">
        <v>0.32</v>
      </c>
      <c r="V46" s="157">
        <f>ROUND(E46*U46,2)</f>
        <v>8.7200000000000006</v>
      </c>
      <c r="W46" s="157"/>
      <c r="X46" s="157" t="s">
        <v>312</v>
      </c>
      <c r="Y46" s="157" t="s">
        <v>269</v>
      </c>
      <c r="Z46" s="146"/>
      <c r="AA46" s="146"/>
      <c r="AB46" s="146"/>
      <c r="AC46" s="146"/>
      <c r="AD46" s="146"/>
      <c r="AE46" s="146"/>
      <c r="AF46" s="146"/>
      <c r="AG46" s="146" t="s">
        <v>313</v>
      </c>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ht="22.5" outlineLevel="1">
      <c r="A47" s="173">
        <v>14</v>
      </c>
      <c r="B47" s="174" t="s">
        <v>616</v>
      </c>
      <c r="C47" s="190" t="s">
        <v>617</v>
      </c>
      <c r="D47" s="175" t="s">
        <v>375</v>
      </c>
      <c r="E47" s="176">
        <v>0.14648</v>
      </c>
      <c r="F47" s="177"/>
      <c r="G47" s="178">
        <f>ROUND(E47*F47,2)</f>
        <v>0</v>
      </c>
      <c r="H47" s="177"/>
      <c r="I47" s="178">
        <f>ROUND(E47*H47,2)</f>
        <v>0</v>
      </c>
      <c r="J47" s="177"/>
      <c r="K47" s="178">
        <f>ROUND(E47*J47,2)</f>
        <v>0</v>
      </c>
      <c r="L47" s="178">
        <v>21</v>
      </c>
      <c r="M47" s="178">
        <f>G47*(1+L47/100)</f>
        <v>0</v>
      </c>
      <c r="N47" s="176">
        <v>1.0554399999999999</v>
      </c>
      <c r="O47" s="176">
        <f>ROUND(E47*N47,2)</f>
        <v>0.15</v>
      </c>
      <c r="P47" s="176">
        <v>0</v>
      </c>
      <c r="Q47" s="176">
        <f>ROUND(E47*P47,2)</f>
        <v>0</v>
      </c>
      <c r="R47" s="178" t="s">
        <v>412</v>
      </c>
      <c r="S47" s="178" t="s">
        <v>266</v>
      </c>
      <c r="T47" s="179" t="s">
        <v>266</v>
      </c>
      <c r="U47" s="157">
        <v>15.231</v>
      </c>
      <c r="V47" s="157">
        <f>ROUND(E47*U47,2)</f>
        <v>2.23</v>
      </c>
      <c r="W47" s="157"/>
      <c r="X47" s="157" t="s">
        <v>312</v>
      </c>
      <c r="Y47" s="157" t="s">
        <v>269</v>
      </c>
      <c r="Z47" s="146"/>
      <c r="AA47" s="146"/>
      <c r="AB47" s="146"/>
      <c r="AC47" s="146"/>
      <c r="AD47" s="146"/>
      <c r="AE47" s="146"/>
      <c r="AF47" s="146"/>
      <c r="AG47" s="146" t="s">
        <v>313</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outlineLevel="2">
      <c r="A48" s="153"/>
      <c r="B48" s="154"/>
      <c r="C48" s="293" t="s">
        <v>470</v>
      </c>
      <c r="D48" s="294"/>
      <c r="E48" s="294"/>
      <c r="F48" s="294"/>
      <c r="G48" s="294"/>
      <c r="H48" s="157"/>
      <c r="I48" s="157"/>
      <c r="J48" s="157"/>
      <c r="K48" s="157"/>
      <c r="L48" s="157"/>
      <c r="M48" s="157"/>
      <c r="N48" s="156"/>
      <c r="O48" s="156"/>
      <c r="P48" s="156"/>
      <c r="Q48" s="156"/>
      <c r="R48" s="157"/>
      <c r="S48" s="157"/>
      <c r="T48" s="157"/>
      <c r="U48" s="157"/>
      <c r="V48" s="157"/>
      <c r="W48" s="157"/>
      <c r="X48" s="157"/>
      <c r="Y48" s="157"/>
      <c r="Z48" s="146"/>
      <c r="AA48" s="146"/>
      <c r="AB48" s="146"/>
      <c r="AC48" s="146"/>
      <c r="AD48" s="146"/>
      <c r="AE48" s="146"/>
      <c r="AF48" s="146"/>
      <c r="AG48" s="146" t="s">
        <v>315</v>
      </c>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row>
    <row r="49" spans="1:60" outlineLevel="2">
      <c r="A49" s="153"/>
      <c r="B49" s="154"/>
      <c r="C49" s="196" t="s">
        <v>618</v>
      </c>
      <c r="D49" s="194"/>
      <c r="E49" s="195">
        <v>6.8129999999999996E-2</v>
      </c>
      <c r="F49" s="157"/>
      <c r="G49" s="157"/>
      <c r="H49" s="157"/>
      <c r="I49" s="157"/>
      <c r="J49" s="157"/>
      <c r="K49" s="157"/>
      <c r="L49" s="157"/>
      <c r="M49" s="157"/>
      <c r="N49" s="156"/>
      <c r="O49" s="156"/>
      <c r="P49" s="156"/>
      <c r="Q49" s="156"/>
      <c r="R49" s="157"/>
      <c r="S49" s="157"/>
      <c r="T49" s="157"/>
      <c r="U49" s="157"/>
      <c r="V49" s="157"/>
      <c r="W49" s="157"/>
      <c r="X49" s="157"/>
      <c r="Y49" s="157"/>
      <c r="Z49" s="146"/>
      <c r="AA49" s="146"/>
      <c r="AB49" s="146"/>
      <c r="AC49" s="146"/>
      <c r="AD49" s="146"/>
      <c r="AE49" s="146"/>
      <c r="AF49" s="146"/>
      <c r="AG49" s="146" t="s">
        <v>317</v>
      </c>
      <c r="AH49" s="146">
        <v>0</v>
      </c>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3">
      <c r="A50" s="153"/>
      <c r="B50" s="154"/>
      <c r="C50" s="196" t="s">
        <v>619</v>
      </c>
      <c r="D50" s="194"/>
      <c r="E50" s="195">
        <v>7.8350000000000003E-2</v>
      </c>
      <c r="F50" s="157"/>
      <c r="G50" s="157"/>
      <c r="H50" s="157"/>
      <c r="I50" s="157"/>
      <c r="J50" s="157"/>
      <c r="K50" s="157"/>
      <c r="L50" s="157"/>
      <c r="M50" s="157"/>
      <c r="N50" s="156"/>
      <c r="O50" s="156"/>
      <c r="P50" s="156"/>
      <c r="Q50" s="156"/>
      <c r="R50" s="157"/>
      <c r="S50" s="157"/>
      <c r="T50" s="157"/>
      <c r="U50" s="157"/>
      <c r="V50" s="157"/>
      <c r="W50" s="157"/>
      <c r="X50" s="157"/>
      <c r="Y50" s="157"/>
      <c r="Z50" s="146"/>
      <c r="AA50" s="146"/>
      <c r="AB50" s="146"/>
      <c r="AC50" s="146"/>
      <c r="AD50" s="146"/>
      <c r="AE50" s="146"/>
      <c r="AF50" s="146"/>
      <c r="AG50" s="146" t="s">
        <v>317</v>
      </c>
      <c r="AH50" s="146">
        <v>0</v>
      </c>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outlineLevel="1">
      <c r="A51" s="173">
        <v>15</v>
      </c>
      <c r="B51" s="174" t="s">
        <v>475</v>
      </c>
      <c r="C51" s="190" t="s">
        <v>476</v>
      </c>
      <c r="D51" s="175" t="s">
        <v>397</v>
      </c>
      <c r="E51" s="176">
        <v>8</v>
      </c>
      <c r="F51" s="177"/>
      <c r="G51" s="178">
        <f>ROUND(E51*F51,2)</f>
        <v>0</v>
      </c>
      <c r="H51" s="177"/>
      <c r="I51" s="178">
        <f>ROUND(E51*H51,2)</f>
        <v>0</v>
      </c>
      <c r="J51" s="177"/>
      <c r="K51" s="178">
        <f>ROUND(E51*J51,2)</f>
        <v>0</v>
      </c>
      <c r="L51" s="178">
        <v>21</v>
      </c>
      <c r="M51" s="178">
        <f>G51*(1+L51/100)</f>
        <v>0</v>
      </c>
      <c r="N51" s="176">
        <v>5.0000000000000001E-4</v>
      </c>
      <c r="O51" s="176">
        <f>ROUND(E51*N51,2)</f>
        <v>0</v>
      </c>
      <c r="P51" s="176">
        <v>0</v>
      </c>
      <c r="Q51" s="176">
        <f>ROUND(E51*P51,2)</f>
        <v>0</v>
      </c>
      <c r="R51" s="178" t="s">
        <v>398</v>
      </c>
      <c r="S51" s="178" t="s">
        <v>266</v>
      </c>
      <c r="T51" s="179" t="s">
        <v>266</v>
      </c>
      <c r="U51" s="157">
        <v>9.4E-2</v>
      </c>
      <c r="V51" s="157">
        <f>ROUND(E51*U51,2)</f>
        <v>0.75</v>
      </c>
      <c r="W51" s="157"/>
      <c r="X51" s="157" t="s">
        <v>312</v>
      </c>
      <c r="Y51" s="157" t="s">
        <v>269</v>
      </c>
      <c r="Z51" s="146"/>
      <c r="AA51" s="146"/>
      <c r="AB51" s="146"/>
      <c r="AC51" s="146"/>
      <c r="AD51" s="146"/>
      <c r="AE51" s="146"/>
      <c r="AF51" s="146"/>
      <c r="AG51" s="146" t="s">
        <v>313</v>
      </c>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outlineLevel="2">
      <c r="A52" s="153"/>
      <c r="B52" s="154"/>
      <c r="C52" s="196" t="s">
        <v>620</v>
      </c>
      <c r="D52" s="194"/>
      <c r="E52" s="195">
        <v>4</v>
      </c>
      <c r="F52" s="157"/>
      <c r="G52" s="157"/>
      <c r="H52" s="157"/>
      <c r="I52" s="157"/>
      <c r="J52" s="157"/>
      <c r="K52" s="157"/>
      <c r="L52" s="157"/>
      <c r="M52" s="157"/>
      <c r="N52" s="156"/>
      <c r="O52" s="156"/>
      <c r="P52" s="156"/>
      <c r="Q52" s="156"/>
      <c r="R52" s="157"/>
      <c r="S52" s="157"/>
      <c r="T52" s="157"/>
      <c r="U52" s="157"/>
      <c r="V52" s="157"/>
      <c r="W52" s="157"/>
      <c r="X52" s="157"/>
      <c r="Y52" s="157"/>
      <c r="Z52" s="146"/>
      <c r="AA52" s="146"/>
      <c r="AB52" s="146"/>
      <c r="AC52" s="146"/>
      <c r="AD52" s="146"/>
      <c r="AE52" s="146"/>
      <c r="AF52" s="146"/>
      <c r="AG52" s="146" t="s">
        <v>317</v>
      </c>
      <c r="AH52" s="146">
        <v>0</v>
      </c>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row>
    <row r="53" spans="1:60" outlineLevel="3">
      <c r="A53" s="153"/>
      <c r="B53" s="154"/>
      <c r="C53" s="196" t="s">
        <v>621</v>
      </c>
      <c r="D53" s="194"/>
      <c r="E53" s="195">
        <v>4</v>
      </c>
      <c r="F53" s="157"/>
      <c r="G53" s="157"/>
      <c r="H53" s="157"/>
      <c r="I53" s="157"/>
      <c r="J53" s="157"/>
      <c r="K53" s="157"/>
      <c r="L53" s="157"/>
      <c r="M53" s="157"/>
      <c r="N53" s="156"/>
      <c r="O53" s="156"/>
      <c r="P53" s="156"/>
      <c r="Q53" s="156"/>
      <c r="R53" s="157"/>
      <c r="S53" s="157"/>
      <c r="T53" s="157"/>
      <c r="U53" s="157"/>
      <c r="V53" s="157"/>
      <c r="W53" s="157"/>
      <c r="X53" s="157"/>
      <c r="Y53" s="157"/>
      <c r="Z53" s="146"/>
      <c r="AA53" s="146"/>
      <c r="AB53" s="146"/>
      <c r="AC53" s="146"/>
      <c r="AD53" s="146"/>
      <c r="AE53" s="146"/>
      <c r="AF53" s="146"/>
      <c r="AG53" s="146" t="s">
        <v>317</v>
      </c>
      <c r="AH53" s="146">
        <v>0</v>
      </c>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c r="A54" s="163" t="s">
        <v>261</v>
      </c>
      <c r="B54" s="164" t="s">
        <v>160</v>
      </c>
      <c r="C54" s="188" t="s">
        <v>161</v>
      </c>
      <c r="D54" s="165"/>
      <c r="E54" s="166"/>
      <c r="F54" s="167"/>
      <c r="G54" s="167">
        <f>SUMIF(AG55:AG70,"&lt;&gt;NOR",G55:G70)</f>
        <v>0</v>
      </c>
      <c r="H54" s="167"/>
      <c r="I54" s="167">
        <f>SUM(I55:I70)</f>
        <v>0</v>
      </c>
      <c r="J54" s="167"/>
      <c r="K54" s="167">
        <f>SUM(K55:K70)</f>
        <v>0</v>
      </c>
      <c r="L54" s="167"/>
      <c r="M54" s="167">
        <f>SUM(M55:M70)</f>
        <v>0</v>
      </c>
      <c r="N54" s="166"/>
      <c r="O54" s="166">
        <f>SUM(O55:O70)</f>
        <v>2.72</v>
      </c>
      <c r="P54" s="166"/>
      <c r="Q54" s="166">
        <f>SUM(Q55:Q70)</f>
        <v>0</v>
      </c>
      <c r="R54" s="167"/>
      <c r="S54" s="167"/>
      <c r="T54" s="168"/>
      <c r="U54" s="162"/>
      <c r="V54" s="162">
        <f>SUM(V55:V70)</f>
        <v>7.919999999999999</v>
      </c>
      <c r="W54" s="162"/>
      <c r="X54" s="162"/>
      <c r="Y54" s="162"/>
      <c r="AG54" t="s">
        <v>262</v>
      </c>
    </row>
    <row r="55" spans="1:60" outlineLevel="1">
      <c r="A55" s="173">
        <v>16</v>
      </c>
      <c r="B55" s="174" t="s">
        <v>523</v>
      </c>
      <c r="C55" s="190" t="s">
        <v>524</v>
      </c>
      <c r="D55" s="175" t="s">
        <v>310</v>
      </c>
      <c r="E55" s="176">
        <v>0.40114</v>
      </c>
      <c r="F55" s="177"/>
      <c r="G55" s="178">
        <f>ROUND(E55*F55,2)</f>
        <v>0</v>
      </c>
      <c r="H55" s="177"/>
      <c r="I55" s="178">
        <f>ROUND(E55*H55,2)</f>
        <v>0</v>
      </c>
      <c r="J55" s="177"/>
      <c r="K55" s="178">
        <f>ROUND(E55*J55,2)</f>
        <v>0</v>
      </c>
      <c r="L55" s="178">
        <v>21</v>
      </c>
      <c r="M55" s="178">
        <f>G55*(1+L55/100)</f>
        <v>0</v>
      </c>
      <c r="N55" s="176">
        <v>2.5249999999999999</v>
      </c>
      <c r="O55" s="176">
        <f>ROUND(E55*N55,2)</f>
        <v>1.01</v>
      </c>
      <c r="P55" s="176">
        <v>0</v>
      </c>
      <c r="Q55" s="176">
        <f>ROUND(E55*P55,2)</f>
        <v>0</v>
      </c>
      <c r="R55" s="178" t="s">
        <v>412</v>
      </c>
      <c r="S55" s="178" t="s">
        <v>266</v>
      </c>
      <c r="T55" s="179" t="s">
        <v>266</v>
      </c>
      <c r="U55" s="157">
        <v>3.2130000000000001</v>
      </c>
      <c r="V55" s="157">
        <f>ROUND(E55*U55,2)</f>
        <v>1.29</v>
      </c>
      <c r="W55" s="157"/>
      <c r="X55" s="157" t="s">
        <v>312</v>
      </c>
      <c r="Y55" s="157" t="s">
        <v>269</v>
      </c>
      <c r="Z55" s="146"/>
      <c r="AA55" s="146"/>
      <c r="AB55" s="146"/>
      <c r="AC55" s="146"/>
      <c r="AD55" s="146"/>
      <c r="AE55" s="146"/>
      <c r="AF55" s="146"/>
      <c r="AG55" s="146" t="s">
        <v>313</v>
      </c>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row>
    <row r="56" spans="1:60" outlineLevel="2">
      <c r="A56" s="153"/>
      <c r="B56" s="154"/>
      <c r="C56" s="293" t="s">
        <v>525</v>
      </c>
      <c r="D56" s="294"/>
      <c r="E56" s="294"/>
      <c r="F56" s="294"/>
      <c r="G56" s="294"/>
      <c r="H56" s="157"/>
      <c r="I56" s="157"/>
      <c r="J56" s="157"/>
      <c r="K56" s="157"/>
      <c r="L56" s="157"/>
      <c r="M56" s="157"/>
      <c r="N56" s="156"/>
      <c r="O56" s="156"/>
      <c r="P56" s="156"/>
      <c r="Q56" s="156"/>
      <c r="R56" s="157"/>
      <c r="S56" s="157"/>
      <c r="T56" s="157"/>
      <c r="U56" s="157"/>
      <c r="V56" s="157"/>
      <c r="W56" s="157"/>
      <c r="X56" s="157"/>
      <c r="Y56" s="157"/>
      <c r="Z56" s="146"/>
      <c r="AA56" s="146"/>
      <c r="AB56" s="146"/>
      <c r="AC56" s="146"/>
      <c r="AD56" s="146"/>
      <c r="AE56" s="146"/>
      <c r="AF56" s="146"/>
      <c r="AG56" s="146" t="s">
        <v>315</v>
      </c>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outlineLevel="2">
      <c r="A57" s="153"/>
      <c r="B57" s="154"/>
      <c r="C57" s="291" t="s">
        <v>526</v>
      </c>
      <c r="D57" s="292"/>
      <c r="E57" s="292"/>
      <c r="F57" s="292"/>
      <c r="G57" s="292"/>
      <c r="H57" s="157"/>
      <c r="I57" s="157"/>
      <c r="J57" s="157"/>
      <c r="K57" s="157"/>
      <c r="L57" s="157"/>
      <c r="M57" s="157"/>
      <c r="N57" s="156"/>
      <c r="O57" s="156"/>
      <c r="P57" s="156"/>
      <c r="Q57" s="156"/>
      <c r="R57" s="157"/>
      <c r="S57" s="157"/>
      <c r="T57" s="157"/>
      <c r="U57" s="157"/>
      <c r="V57" s="157"/>
      <c r="W57" s="157"/>
      <c r="X57" s="157"/>
      <c r="Y57" s="157"/>
      <c r="Z57" s="146"/>
      <c r="AA57" s="146"/>
      <c r="AB57" s="146"/>
      <c r="AC57" s="146"/>
      <c r="AD57" s="146"/>
      <c r="AE57" s="146"/>
      <c r="AF57" s="146"/>
      <c r="AG57" s="146" t="s">
        <v>278</v>
      </c>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row>
    <row r="58" spans="1:60" outlineLevel="2">
      <c r="A58" s="153"/>
      <c r="B58" s="154"/>
      <c r="C58" s="196" t="s">
        <v>622</v>
      </c>
      <c r="D58" s="194"/>
      <c r="E58" s="195">
        <v>0.17557</v>
      </c>
      <c r="F58" s="157"/>
      <c r="G58" s="157"/>
      <c r="H58" s="157"/>
      <c r="I58" s="157"/>
      <c r="J58" s="157"/>
      <c r="K58" s="157"/>
      <c r="L58" s="157"/>
      <c r="M58" s="157"/>
      <c r="N58" s="156"/>
      <c r="O58" s="156"/>
      <c r="P58" s="156"/>
      <c r="Q58" s="156"/>
      <c r="R58" s="157"/>
      <c r="S58" s="157"/>
      <c r="T58" s="157"/>
      <c r="U58" s="157"/>
      <c r="V58" s="157"/>
      <c r="W58" s="157"/>
      <c r="X58" s="157"/>
      <c r="Y58" s="157"/>
      <c r="Z58" s="146"/>
      <c r="AA58" s="146"/>
      <c r="AB58" s="146"/>
      <c r="AC58" s="146"/>
      <c r="AD58" s="146"/>
      <c r="AE58" s="146"/>
      <c r="AF58" s="146"/>
      <c r="AG58" s="146" t="s">
        <v>317</v>
      </c>
      <c r="AH58" s="146">
        <v>0</v>
      </c>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row>
    <row r="59" spans="1:60" outlineLevel="3">
      <c r="A59" s="153"/>
      <c r="B59" s="154"/>
      <c r="C59" s="196" t="s">
        <v>623</v>
      </c>
      <c r="D59" s="194"/>
      <c r="E59" s="195">
        <v>0.22556999999999999</v>
      </c>
      <c r="F59" s="157"/>
      <c r="G59" s="157"/>
      <c r="H59" s="157"/>
      <c r="I59" s="157"/>
      <c r="J59" s="157"/>
      <c r="K59" s="157"/>
      <c r="L59" s="157"/>
      <c r="M59" s="157"/>
      <c r="N59" s="156"/>
      <c r="O59" s="156"/>
      <c r="P59" s="156"/>
      <c r="Q59" s="156"/>
      <c r="R59" s="157"/>
      <c r="S59" s="157"/>
      <c r="T59" s="157"/>
      <c r="U59" s="157"/>
      <c r="V59" s="157"/>
      <c r="W59" s="157"/>
      <c r="X59" s="157"/>
      <c r="Y59" s="157"/>
      <c r="Z59" s="146"/>
      <c r="AA59" s="146"/>
      <c r="AB59" s="146"/>
      <c r="AC59" s="146"/>
      <c r="AD59" s="146"/>
      <c r="AE59" s="146"/>
      <c r="AF59" s="146"/>
      <c r="AG59" s="146" t="s">
        <v>317</v>
      </c>
      <c r="AH59" s="146">
        <v>0</v>
      </c>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outlineLevel="1">
      <c r="A60" s="173">
        <v>17</v>
      </c>
      <c r="B60" s="174" t="s">
        <v>624</v>
      </c>
      <c r="C60" s="190" t="s">
        <v>625</v>
      </c>
      <c r="D60" s="175" t="s">
        <v>310</v>
      </c>
      <c r="E60" s="176">
        <v>0.63300000000000001</v>
      </c>
      <c r="F60" s="177"/>
      <c r="G60" s="178">
        <f>ROUND(E60*F60,2)</f>
        <v>0</v>
      </c>
      <c r="H60" s="177"/>
      <c r="I60" s="178">
        <f>ROUND(E60*H60,2)</f>
        <v>0</v>
      </c>
      <c r="J60" s="177"/>
      <c r="K60" s="178">
        <f>ROUND(E60*J60,2)</f>
        <v>0</v>
      </c>
      <c r="L60" s="178">
        <v>21</v>
      </c>
      <c r="M60" s="178">
        <f>G60*(1+L60/100)</f>
        <v>0</v>
      </c>
      <c r="N60" s="176">
        <v>2.5249999999999999</v>
      </c>
      <c r="O60" s="176">
        <f>ROUND(E60*N60,2)</f>
        <v>1.6</v>
      </c>
      <c r="P60" s="176">
        <v>0</v>
      </c>
      <c r="Q60" s="176">
        <f>ROUND(E60*P60,2)</f>
        <v>0</v>
      </c>
      <c r="R60" s="178" t="s">
        <v>412</v>
      </c>
      <c r="S60" s="178" t="s">
        <v>266</v>
      </c>
      <c r="T60" s="179" t="s">
        <v>266</v>
      </c>
      <c r="U60" s="157">
        <v>2.58</v>
      </c>
      <c r="V60" s="157">
        <f>ROUND(E60*U60,2)</f>
        <v>1.63</v>
      </c>
      <c r="W60" s="157"/>
      <c r="X60" s="157" t="s">
        <v>312</v>
      </c>
      <c r="Y60" s="157" t="s">
        <v>269</v>
      </c>
      <c r="Z60" s="146"/>
      <c r="AA60" s="146"/>
      <c r="AB60" s="146"/>
      <c r="AC60" s="146"/>
      <c r="AD60" s="146"/>
      <c r="AE60" s="146"/>
      <c r="AF60" s="146"/>
      <c r="AG60" s="146" t="s">
        <v>313</v>
      </c>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row>
    <row r="61" spans="1:60" outlineLevel="2">
      <c r="A61" s="153"/>
      <c r="B61" s="154"/>
      <c r="C61" s="293" t="s">
        <v>525</v>
      </c>
      <c r="D61" s="294"/>
      <c r="E61" s="294"/>
      <c r="F61" s="294"/>
      <c r="G61" s="294"/>
      <c r="H61" s="157"/>
      <c r="I61" s="157"/>
      <c r="J61" s="157"/>
      <c r="K61" s="157"/>
      <c r="L61" s="157"/>
      <c r="M61" s="157"/>
      <c r="N61" s="156"/>
      <c r="O61" s="156"/>
      <c r="P61" s="156"/>
      <c r="Q61" s="156"/>
      <c r="R61" s="157"/>
      <c r="S61" s="157"/>
      <c r="T61" s="157"/>
      <c r="U61" s="157"/>
      <c r="V61" s="157"/>
      <c r="W61" s="157"/>
      <c r="X61" s="157"/>
      <c r="Y61" s="157"/>
      <c r="Z61" s="146"/>
      <c r="AA61" s="146"/>
      <c r="AB61" s="146"/>
      <c r="AC61" s="146"/>
      <c r="AD61" s="146"/>
      <c r="AE61" s="146"/>
      <c r="AF61" s="146"/>
      <c r="AG61" s="146" t="s">
        <v>315</v>
      </c>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row>
    <row r="62" spans="1:60" outlineLevel="2">
      <c r="A62" s="153"/>
      <c r="B62" s="154"/>
      <c r="C62" s="291" t="s">
        <v>526</v>
      </c>
      <c r="D62" s="292"/>
      <c r="E62" s="292"/>
      <c r="F62" s="292"/>
      <c r="G62" s="292"/>
      <c r="H62" s="157"/>
      <c r="I62" s="157"/>
      <c r="J62" s="157"/>
      <c r="K62" s="157"/>
      <c r="L62" s="157"/>
      <c r="M62" s="157"/>
      <c r="N62" s="156"/>
      <c r="O62" s="156"/>
      <c r="P62" s="156"/>
      <c r="Q62" s="156"/>
      <c r="R62" s="157"/>
      <c r="S62" s="157"/>
      <c r="T62" s="157"/>
      <c r="U62" s="157"/>
      <c r="V62" s="157"/>
      <c r="W62" s="157"/>
      <c r="X62" s="157"/>
      <c r="Y62" s="157"/>
      <c r="Z62" s="146"/>
      <c r="AA62" s="146"/>
      <c r="AB62" s="146"/>
      <c r="AC62" s="146"/>
      <c r="AD62" s="146"/>
      <c r="AE62" s="146"/>
      <c r="AF62" s="146"/>
      <c r="AG62" s="146" t="s">
        <v>278</v>
      </c>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row>
    <row r="63" spans="1:60" outlineLevel="2">
      <c r="A63" s="153"/>
      <c r="B63" s="154"/>
      <c r="C63" s="196" t="s">
        <v>626</v>
      </c>
      <c r="D63" s="194"/>
      <c r="E63" s="195"/>
      <c r="F63" s="157"/>
      <c r="G63" s="157"/>
      <c r="H63" s="157"/>
      <c r="I63" s="157"/>
      <c r="J63" s="157"/>
      <c r="K63" s="157"/>
      <c r="L63" s="157"/>
      <c r="M63" s="157"/>
      <c r="N63" s="156"/>
      <c r="O63" s="156"/>
      <c r="P63" s="156"/>
      <c r="Q63" s="156"/>
      <c r="R63" s="157"/>
      <c r="S63" s="157"/>
      <c r="T63" s="157"/>
      <c r="U63" s="157"/>
      <c r="V63" s="157"/>
      <c r="W63" s="157"/>
      <c r="X63" s="157"/>
      <c r="Y63" s="157"/>
      <c r="Z63" s="146"/>
      <c r="AA63" s="146"/>
      <c r="AB63" s="146"/>
      <c r="AC63" s="146"/>
      <c r="AD63" s="146"/>
      <c r="AE63" s="146"/>
      <c r="AF63" s="146"/>
      <c r="AG63" s="146" t="s">
        <v>317</v>
      </c>
      <c r="AH63" s="146">
        <v>0</v>
      </c>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row>
    <row r="64" spans="1:60" outlineLevel="3">
      <c r="A64" s="153"/>
      <c r="B64" s="154"/>
      <c r="C64" s="196" t="s">
        <v>627</v>
      </c>
      <c r="D64" s="194"/>
      <c r="E64" s="195">
        <v>0.26650000000000001</v>
      </c>
      <c r="F64" s="157"/>
      <c r="G64" s="157"/>
      <c r="H64" s="157"/>
      <c r="I64" s="157"/>
      <c r="J64" s="157"/>
      <c r="K64" s="157"/>
      <c r="L64" s="157"/>
      <c r="M64" s="157"/>
      <c r="N64" s="156"/>
      <c r="O64" s="156"/>
      <c r="P64" s="156"/>
      <c r="Q64" s="156"/>
      <c r="R64" s="157"/>
      <c r="S64" s="157"/>
      <c r="T64" s="157"/>
      <c r="U64" s="157"/>
      <c r="V64" s="157"/>
      <c r="W64" s="157"/>
      <c r="X64" s="157"/>
      <c r="Y64" s="157"/>
      <c r="Z64" s="146"/>
      <c r="AA64" s="146"/>
      <c r="AB64" s="146"/>
      <c r="AC64" s="146"/>
      <c r="AD64" s="146"/>
      <c r="AE64" s="146"/>
      <c r="AF64" s="146"/>
      <c r="AG64" s="146" t="s">
        <v>317</v>
      </c>
      <c r="AH64" s="146">
        <v>0</v>
      </c>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row>
    <row r="65" spans="1:60" outlineLevel="3">
      <c r="A65" s="153"/>
      <c r="B65" s="154"/>
      <c r="C65" s="196" t="s">
        <v>628</v>
      </c>
      <c r="D65" s="194"/>
      <c r="E65" s="195">
        <v>0.36649999999999999</v>
      </c>
      <c r="F65" s="157"/>
      <c r="G65" s="157"/>
      <c r="H65" s="157"/>
      <c r="I65" s="157"/>
      <c r="J65" s="157"/>
      <c r="K65" s="157"/>
      <c r="L65" s="157"/>
      <c r="M65" s="157"/>
      <c r="N65" s="156"/>
      <c r="O65" s="156"/>
      <c r="P65" s="156"/>
      <c r="Q65" s="156"/>
      <c r="R65" s="157"/>
      <c r="S65" s="157"/>
      <c r="T65" s="157"/>
      <c r="U65" s="157"/>
      <c r="V65" s="157"/>
      <c r="W65" s="157"/>
      <c r="X65" s="157"/>
      <c r="Y65" s="157"/>
      <c r="Z65" s="146"/>
      <c r="AA65" s="146"/>
      <c r="AB65" s="146"/>
      <c r="AC65" s="146"/>
      <c r="AD65" s="146"/>
      <c r="AE65" s="146"/>
      <c r="AF65" s="146"/>
      <c r="AG65" s="146" t="s">
        <v>317</v>
      </c>
      <c r="AH65" s="146">
        <v>0</v>
      </c>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row>
    <row r="66" spans="1:60" outlineLevel="1">
      <c r="A66" s="173">
        <v>18</v>
      </c>
      <c r="B66" s="174" t="s">
        <v>629</v>
      </c>
      <c r="C66" s="190" t="s">
        <v>630</v>
      </c>
      <c r="D66" s="175" t="s">
        <v>397</v>
      </c>
      <c r="E66" s="176">
        <v>7.86</v>
      </c>
      <c r="F66" s="177"/>
      <c r="G66" s="178">
        <f>ROUND(E66*F66,2)</f>
        <v>0</v>
      </c>
      <c r="H66" s="177"/>
      <c r="I66" s="178">
        <f>ROUND(E66*H66,2)</f>
        <v>0</v>
      </c>
      <c r="J66" s="177"/>
      <c r="K66" s="178">
        <f>ROUND(E66*J66,2)</f>
        <v>0</v>
      </c>
      <c r="L66" s="178">
        <v>21</v>
      </c>
      <c r="M66" s="178">
        <f>G66*(1+L66/100)</f>
        <v>0</v>
      </c>
      <c r="N66" s="176">
        <v>1.41E-2</v>
      </c>
      <c r="O66" s="176">
        <f>ROUND(E66*N66,2)</f>
        <v>0.11</v>
      </c>
      <c r="P66" s="176">
        <v>0</v>
      </c>
      <c r="Q66" s="176">
        <f>ROUND(E66*P66,2)</f>
        <v>0</v>
      </c>
      <c r="R66" s="178" t="s">
        <v>412</v>
      </c>
      <c r="S66" s="178" t="s">
        <v>266</v>
      </c>
      <c r="T66" s="179" t="s">
        <v>266</v>
      </c>
      <c r="U66" s="157">
        <v>0.39600000000000002</v>
      </c>
      <c r="V66" s="157">
        <f>ROUND(E66*U66,2)</f>
        <v>3.11</v>
      </c>
      <c r="W66" s="157"/>
      <c r="X66" s="157" t="s">
        <v>312</v>
      </c>
      <c r="Y66" s="157" t="s">
        <v>269</v>
      </c>
      <c r="Z66" s="146"/>
      <c r="AA66" s="146"/>
      <c r="AB66" s="146"/>
      <c r="AC66" s="146"/>
      <c r="AD66" s="146"/>
      <c r="AE66" s="146"/>
      <c r="AF66" s="146"/>
      <c r="AG66" s="146" t="s">
        <v>313</v>
      </c>
      <c r="AH66" s="146"/>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row>
    <row r="67" spans="1:60" outlineLevel="2">
      <c r="A67" s="153"/>
      <c r="B67" s="154"/>
      <c r="C67" s="196" t="s">
        <v>631</v>
      </c>
      <c r="D67" s="194"/>
      <c r="E67" s="195"/>
      <c r="F67" s="157"/>
      <c r="G67" s="157"/>
      <c r="H67" s="157"/>
      <c r="I67" s="157"/>
      <c r="J67" s="157"/>
      <c r="K67" s="157"/>
      <c r="L67" s="157"/>
      <c r="M67" s="157"/>
      <c r="N67" s="156"/>
      <c r="O67" s="156"/>
      <c r="P67" s="156"/>
      <c r="Q67" s="156"/>
      <c r="R67" s="157"/>
      <c r="S67" s="157"/>
      <c r="T67" s="157"/>
      <c r="U67" s="157"/>
      <c r="V67" s="157"/>
      <c r="W67" s="157"/>
      <c r="X67" s="157"/>
      <c r="Y67" s="157"/>
      <c r="Z67" s="146"/>
      <c r="AA67" s="146"/>
      <c r="AB67" s="146"/>
      <c r="AC67" s="146"/>
      <c r="AD67" s="146"/>
      <c r="AE67" s="146"/>
      <c r="AF67" s="146"/>
      <c r="AG67" s="146" t="s">
        <v>317</v>
      </c>
      <c r="AH67" s="146">
        <v>0</v>
      </c>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row>
    <row r="68" spans="1:60" outlineLevel="3">
      <c r="A68" s="153"/>
      <c r="B68" s="154"/>
      <c r="C68" s="196" t="s">
        <v>632</v>
      </c>
      <c r="D68" s="194"/>
      <c r="E68" s="195">
        <v>3.51</v>
      </c>
      <c r="F68" s="157"/>
      <c r="G68" s="157"/>
      <c r="H68" s="157"/>
      <c r="I68" s="157"/>
      <c r="J68" s="157"/>
      <c r="K68" s="157"/>
      <c r="L68" s="157"/>
      <c r="M68" s="157"/>
      <c r="N68" s="156"/>
      <c r="O68" s="156"/>
      <c r="P68" s="156"/>
      <c r="Q68" s="156"/>
      <c r="R68" s="157"/>
      <c r="S68" s="157"/>
      <c r="T68" s="157"/>
      <c r="U68" s="157"/>
      <c r="V68" s="157"/>
      <c r="W68" s="157"/>
      <c r="X68" s="157"/>
      <c r="Y68" s="157"/>
      <c r="Z68" s="146"/>
      <c r="AA68" s="146"/>
      <c r="AB68" s="146"/>
      <c r="AC68" s="146"/>
      <c r="AD68" s="146"/>
      <c r="AE68" s="146"/>
      <c r="AF68" s="146"/>
      <c r="AG68" s="146" t="s">
        <v>317</v>
      </c>
      <c r="AH68" s="146">
        <v>0</v>
      </c>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row>
    <row r="69" spans="1:60" outlineLevel="3">
      <c r="A69" s="153"/>
      <c r="B69" s="154"/>
      <c r="C69" s="196" t="s">
        <v>633</v>
      </c>
      <c r="D69" s="194"/>
      <c r="E69" s="195">
        <v>4.3499999999999996</v>
      </c>
      <c r="F69" s="157"/>
      <c r="G69" s="157"/>
      <c r="H69" s="157"/>
      <c r="I69" s="157"/>
      <c r="J69" s="157"/>
      <c r="K69" s="157"/>
      <c r="L69" s="157"/>
      <c r="M69" s="157"/>
      <c r="N69" s="156"/>
      <c r="O69" s="156"/>
      <c r="P69" s="156"/>
      <c r="Q69" s="156"/>
      <c r="R69" s="157"/>
      <c r="S69" s="157"/>
      <c r="T69" s="157"/>
      <c r="U69" s="157"/>
      <c r="V69" s="157"/>
      <c r="W69" s="157"/>
      <c r="X69" s="157"/>
      <c r="Y69" s="157"/>
      <c r="Z69" s="146"/>
      <c r="AA69" s="146"/>
      <c r="AB69" s="146"/>
      <c r="AC69" s="146"/>
      <c r="AD69" s="146"/>
      <c r="AE69" s="146"/>
      <c r="AF69" s="146"/>
      <c r="AG69" s="146" t="s">
        <v>317</v>
      </c>
      <c r="AH69" s="146">
        <v>0</v>
      </c>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row>
    <row r="70" spans="1:60" outlineLevel="1">
      <c r="A70" s="180">
        <v>19</v>
      </c>
      <c r="B70" s="181" t="s">
        <v>634</v>
      </c>
      <c r="C70" s="189" t="s">
        <v>635</v>
      </c>
      <c r="D70" s="182" t="s">
        <v>397</v>
      </c>
      <c r="E70" s="183">
        <v>7.86</v>
      </c>
      <c r="F70" s="184"/>
      <c r="G70" s="185">
        <f>ROUND(E70*F70,2)</f>
        <v>0</v>
      </c>
      <c r="H70" s="184"/>
      <c r="I70" s="185">
        <f>ROUND(E70*H70,2)</f>
        <v>0</v>
      </c>
      <c r="J70" s="184"/>
      <c r="K70" s="185">
        <f>ROUND(E70*J70,2)</f>
        <v>0</v>
      </c>
      <c r="L70" s="185">
        <v>21</v>
      </c>
      <c r="M70" s="185">
        <f>G70*(1+L70/100)</f>
        <v>0</v>
      </c>
      <c r="N70" s="183">
        <v>0</v>
      </c>
      <c r="O70" s="183">
        <f>ROUND(E70*N70,2)</f>
        <v>0</v>
      </c>
      <c r="P70" s="183">
        <v>0</v>
      </c>
      <c r="Q70" s="183">
        <f>ROUND(E70*P70,2)</f>
        <v>0</v>
      </c>
      <c r="R70" s="185" t="s">
        <v>412</v>
      </c>
      <c r="S70" s="185" t="s">
        <v>266</v>
      </c>
      <c r="T70" s="186" t="s">
        <v>266</v>
      </c>
      <c r="U70" s="157">
        <v>0.24</v>
      </c>
      <c r="V70" s="157">
        <f>ROUND(E70*U70,2)</f>
        <v>1.89</v>
      </c>
      <c r="W70" s="157"/>
      <c r="X70" s="157" t="s">
        <v>312</v>
      </c>
      <c r="Y70" s="157" t="s">
        <v>269</v>
      </c>
      <c r="Z70" s="146"/>
      <c r="AA70" s="146"/>
      <c r="AB70" s="146"/>
      <c r="AC70" s="146"/>
      <c r="AD70" s="146"/>
      <c r="AE70" s="146"/>
      <c r="AF70" s="146"/>
      <c r="AG70" s="146" t="s">
        <v>313</v>
      </c>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row>
    <row r="71" spans="1:60">
      <c r="A71" s="163" t="s">
        <v>261</v>
      </c>
      <c r="B71" s="164" t="s">
        <v>162</v>
      </c>
      <c r="C71" s="188" t="s">
        <v>163</v>
      </c>
      <c r="D71" s="165"/>
      <c r="E71" s="166"/>
      <c r="F71" s="167"/>
      <c r="G71" s="167">
        <f>SUMIF(AG72:AG78,"&lt;&gt;NOR",G72:G78)</f>
        <v>0</v>
      </c>
      <c r="H71" s="167"/>
      <c r="I71" s="167">
        <f>SUM(I72:I78)</f>
        <v>0</v>
      </c>
      <c r="J71" s="167"/>
      <c r="K71" s="167">
        <f>SUM(K72:K78)</f>
        <v>0</v>
      </c>
      <c r="L71" s="167"/>
      <c r="M71" s="167">
        <f>SUM(M72:M78)</f>
        <v>0</v>
      </c>
      <c r="N71" s="166"/>
      <c r="O71" s="166">
        <f>SUM(O72:O78)</f>
        <v>1.83</v>
      </c>
      <c r="P71" s="166"/>
      <c r="Q71" s="166">
        <f>SUM(Q72:Q78)</f>
        <v>0</v>
      </c>
      <c r="R71" s="167"/>
      <c r="S71" s="167"/>
      <c r="T71" s="168"/>
      <c r="U71" s="162"/>
      <c r="V71" s="162">
        <f>SUM(V72:V78)</f>
        <v>10.32</v>
      </c>
      <c r="W71" s="162"/>
      <c r="X71" s="162"/>
      <c r="Y71" s="162"/>
      <c r="AG71" t="s">
        <v>262</v>
      </c>
    </row>
    <row r="72" spans="1:60" outlineLevel="1">
      <c r="A72" s="173">
        <v>20</v>
      </c>
      <c r="B72" s="174" t="s">
        <v>636</v>
      </c>
      <c r="C72" s="190" t="s">
        <v>637</v>
      </c>
      <c r="D72" s="175" t="s">
        <v>310</v>
      </c>
      <c r="E72" s="176">
        <v>1.18496</v>
      </c>
      <c r="F72" s="177"/>
      <c r="G72" s="178">
        <f>ROUND(E72*F72,2)</f>
        <v>0</v>
      </c>
      <c r="H72" s="177"/>
      <c r="I72" s="178">
        <f>ROUND(E72*H72,2)</f>
        <v>0</v>
      </c>
      <c r="J72" s="177"/>
      <c r="K72" s="178">
        <f>ROUND(E72*J72,2)</f>
        <v>0</v>
      </c>
      <c r="L72" s="178">
        <v>21</v>
      </c>
      <c r="M72" s="178">
        <f>G72*(1+L72/100)</f>
        <v>0</v>
      </c>
      <c r="N72" s="176">
        <v>1.54121</v>
      </c>
      <c r="O72" s="176">
        <f>ROUND(E72*N72,2)</f>
        <v>1.83</v>
      </c>
      <c r="P72" s="176">
        <v>0</v>
      </c>
      <c r="Q72" s="176">
        <f>ROUND(E72*P72,2)</f>
        <v>0</v>
      </c>
      <c r="R72" s="178" t="s">
        <v>412</v>
      </c>
      <c r="S72" s="178" t="s">
        <v>266</v>
      </c>
      <c r="T72" s="179" t="s">
        <v>266</v>
      </c>
      <c r="U72" s="157">
        <v>8.7110000000000003</v>
      </c>
      <c r="V72" s="157">
        <f>ROUND(E72*U72,2)</f>
        <v>10.32</v>
      </c>
      <c r="W72" s="157"/>
      <c r="X72" s="157" t="s">
        <v>312</v>
      </c>
      <c r="Y72" s="157" t="s">
        <v>269</v>
      </c>
      <c r="Z72" s="146"/>
      <c r="AA72" s="146"/>
      <c r="AB72" s="146"/>
      <c r="AC72" s="146"/>
      <c r="AD72" s="146"/>
      <c r="AE72" s="146"/>
      <c r="AF72" s="146"/>
      <c r="AG72" s="146" t="s">
        <v>313</v>
      </c>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row>
    <row r="73" spans="1:60" ht="22.5" outlineLevel="2">
      <c r="A73" s="153"/>
      <c r="B73" s="154"/>
      <c r="C73" s="293" t="s">
        <v>530</v>
      </c>
      <c r="D73" s="294"/>
      <c r="E73" s="294"/>
      <c r="F73" s="294"/>
      <c r="G73" s="294"/>
      <c r="H73" s="157"/>
      <c r="I73" s="157"/>
      <c r="J73" s="157"/>
      <c r="K73" s="157"/>
      <c r="L73" s="157"/>
      <c r="M73" s="157"/>
      <c r="N73" s="156"/>
      <c r="O73" s="156"/>
      <c r="P73" s="156"/>
      <c r="Q73" s="156"/>
      <c r="R73" s="157"/>
      <c r="S73" s="157"/>
      <c r="T73" s="157"/>
      <c r="U73" s="157"/>
      <c r="V73" s="157"/>
      <c r="W73" s="157"/>
      <c r="X73" s="157"/>
      <c r="Y73" s="157"/>
      <c r="Z73" s="146"/>
      <c r="AA73" s="146"/>
      <c r="AB73" s="146"/>
      <c r="AC73" s="146"/>
      <c r="AD73" s="146"/>
      <c r="AE73" s="146"/>
      <c r="AF73" s="146"/>
      <c r="AG73" s="146" t="s">
        <v>315</v>
      </c>
      <c r="AH73" s="146"/>
      <c r="AI73" s="146"/>
      <c r="AJ73" s="146"/>
      <c r="AK73" s="146"/>
      <c r="AL73" s="146"/>
      <c r="AM73" s="146"/>
      <c r="AN73" s="146"/>
      <c r="AO73" s="146"/>
      <c r="AP73" s="146"/>
      <c r="AQ73" s="146"/>
      <c r="AR73" s="146"/>
      <c r="AS73" s="146"/>
      <c r="AT73" s="146"/>
      <c r="AU73" s="146"/>
      <c r="AV73" s="146"/>
      <c r="AW73" s="146"/>
      <c r="AX73" s="146"/>
      <c r="AY73" s="146"/>
      <c r="AZ73" s="146"/>
      <c r="BA73" s="187" t="str">
        <f>C73</f>
        <v>nebo vodovodní uzávěry se základovou deskou (dnem) z betonu s cementovým potěrem se stěnami z betonu s vyspravením nerovností, s vynecháním prostupů ve stěnách pro potrubí a jeho obetonováním, s dodáním a osazením lehkého litinového poklopu vel. 600 x 600 mm</v>
      </c>
      <c r="BB73" s="146"/>
      <c r="BC73" s="146"/>
      <c r="BD73" s="146"/>
      <c r="BE73" s="146"/>
      <c r="BF73" s="146"/>
      <c r="BG73" s="146"/>
      <c r="BH73" s="146"/>
    </row>
    <row r="74" spans="1:60" outlineLevel="2">
      <c r="A74" s="153"/>
      <c r="B74" s="154"/>
      <c r="C74" s="196" t="s">
        <v>638</v>
      </c>
      <c r="D74" s="194"/>
      <c r="E74" s="195">
        <v>0.59248000000000001</v>
      </c>
      <c r="F74" s="157"/>
      <c r="G74" s="157"/>
      <c r="H74" s="157"/>
      <c r="I74" s="157"/>
      <c r="J74" s="157"/>
      <c r="K74" s="157"/>
      <c r="L74" s="157"/>
      <c r="M74" s="157"/>
      <c r="N74" s="156"/>
      <c r="O74" s="156"/>
      <c r="P74" s="156"/>
      <c r="Q74" s="156"/>
      <c r="R74" s="157"/>
      <c r="S74" s="157"/>
      <c r="T74" s="157"/>
      <c r="U74" s="157"/>
      <c r="V74" s="157"/>
      <c r="W74" s="157"/>
      <c r="X74" s="157"/>
      <c r="Y74" s="157"/>
      <c r="Z74" s="146"/>
      <c r="AA74" s="146"/>
      <c r="AB74" s="146"/>
      <c r="AC74" s="146"/>
      <c r="AD74" s="146"/>
      <c r="AE74" s="146"/>
      <c r="AF74" s="146"/>
      <c r="AG74" s="146" t="s">
        <v>317</v>
      </c>
      <c r="AH74" s="146">
        <v>0</v>
      </c>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row>
    <row r="75" spans="1:60" outlineLevel="3">
      <c r="A75" s="153"/>
      <c r="B75" s="154"/>
      <c r="C75" s="196" t="s">
        <v>639</v>
      </c>
      <c r="D75" s="194"/>
      <c r="E75" s="195">
        <v>0.59248000000000001</v>
      </c>
      <c r="F75" s="157"/>
      <c r="G75" s="157"/>
      <c r="H75" s="157"/>
      <c r="I75" s="157"/>
      <c r="J75" s="157"/>
      <c r="K75" s="157"/>
      <c r="L75" s="157"/>
      <c r="M75" s="157"/>
      <c r="N75" s="156"/>
      <c r="O75" s="156"/>
      <c r="P75" s="156"/>
      <c r="Q75" s="156"/>
      <c r="R75" s="157"/>
      <c r="S75" s="157"/>
      <c r="T75" s="157"/>
      <c r="U75" s="157"/>
      <c r="V75" s="157"/>
      <c r="W75" s="157"/>
      <c r="X75" s="157"/>
      <c r="Y75" s="157"/>
      <c r="Z75" s="146"/>
      <c r="AA75" s="146"/>
      <c r="AB75" s="146"/>
      <c r="AC75" s="146"/>
      <c r="AD75" s="146"/>
      <c r="AE75" s="146"/>
      <c r="AF75" s="146"/>
      <c r="AG75" s="146" t="s">
        <v>317</v>
      </c>
      <c r="AH75" s="146">
        <v>0</v>
      </c>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row>
    <row r="76" spans="1:60" outlineLevel="1">
      <c r="A76" s="173">
        <v>21</v>
      </c>
      <c r="B76" s="174" t="s">
        <v>640</v>
      </c>
      <c r="C76" s="190" t="s">
        <v>641</v>
      </c>
      <c r="D76" s="175" t="s">
        <v>392</v>
      </c>
      <c r="E76" s="176">
        <v>4</v>
      </c>
      <c r="F76" s="177"/>
      <c r="G76" s="178">
        <f>ROUND(E76*F76,2)</f>
        <v>0</v>
      </c>
      <c r="H76" s="177"/>
      <c r="I76" s="178">
        <f>ROUND(E76*H76,2)</f>
        <v>0</v>
      </c>
      <c r="J76" s="177"/>
      <c r="K76" s="178">
        <f>ROUND(E76*J76,2)</f>
        <v>0</v>
      </c>
      <c r="L76" s="178">
        <v>21</v>
      </c>
      <c r="M76" s="178">
        <f>G76*(1+L76/100)</f>
        <v>0</v>
      </c>
      <c r="N76" s="176">
        <v>0</v>
      </c>
      <c r="O76" s="176">
        <f>ROUND(E76*N76,2)</f>
        <v>0</v>
      </c>
      <c r="P76" s="176">
        <v>0</v>
      </c>
      <c r="Q76" s="176">
        <f>ROUND(E76*P76,2)</f>
        <v>0</v>
      </c>
      <c r="R76" s="178"/>
      <c r="S76" s="178" t="s">
        <v>481</v>
      </c>
      <c r="T76" s="179" t="s">
        <v>267</v>
      </c>
      <c r="U76" s="157">
        <v>0</v>
      </c>
      <c r="V76" s="157">
        <f>ROUND(E76*U76,2)</f>
        <v>0</v>
      </c>
      <c r="W76" s="157"/>
      <c r="X76" s="157" t="s">
        <v>312</v>
      </c>
      <c r="Y76" s="157" t="s">
        <v>269</v>
      </c>
      <c r="Z76" s="146"/>
      <c r="AA76" s="146"/>
      <c r="AB76" s="146"/>
      <c r="AC76" s="146"/>
      <c r="AD76" s="146"/>
      <c r="AE76" s="146"/>
      <c r="AF76" s="146"/>
      <c r="AG76" s="146" t="s">
        <v>313</v>
      </c>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row>
    <row r="77" spans="1:60" outlineLevel="2">
      <c r="A77" s="153"/>
      <c r="B77" s="154"/>
      <c r="C77" s="196" t="s">
        <v>642</v>
      </c>
      <c r="D77" s="194"/>
      <c r="E77" s="195">
        <v>2</v>
      </c>
      <c r="F77" s="157"/>
      <c r="G77" s="157"/>
      <c r="H77" s="157"/>
      <c r="I77" s="157"/>
      <c r="J77" s="157"/>
      <c r="K77" s="157"/>
      <c r="L77" s="157"/>
      <c r="M77" s="157"/>
      <c r="N77" s="156"/>
      <c r="O77" s="156"/>
      <c r="P77" s="156"/>
      <c r="Q77" s="156"/>
      <c r="R77" s="157"/>
      <c r="S77" s="157"/>
      <c r="T77" s="157"/>
      <c r="U77" s="157"/>
      <c r="V77" s="157"/>
      <c r="W77" s="157"/>
      <c r="X77" s="157"/>
      <c r="Y77" s="157"/>
      <c r="Z77" s="146"/>
      <c r="AA77" s="146"/>
      <c r="AB77" s="146"/>
      <c r="AC77" s="146"/>
      <c r="AD77" s="146"/>
      <c r="AE77" s="146"/>
      <c r="AF77" s="146"/>
      <c r="AG77" s="146" t="s">
        <v>317</v>
      </c>
      <c r="AH77" s="146">
        <v>0</v>
      </c>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row>
    <row r="78" spans="1:60" outlineLevel="3">
      <c r="A78" s="153"/>
      <c r="B78" s="154"/>
      <c r="C78" s="196" t="s">
        <v>643</v>
      </c>
      <c r="D78" s="194"/>
      <c r="E78" s="195">
        <v>2</v>
      </c>
      <c r="F78" s="157"/>
      <c r="G78" s="157"/>
      <c r="H78" s="157"/>
      <c r="I78" s="157"/>
      <c r="J78" s="157"/>
      <c r="K78" s="157"/>
      <c r="L78" s="157"/>
      <c r="M78" s="157"/>
      <c r="N78" s="156"/>
      <c r="O78" s="156"/>
      <c r="P78" s="156"/>
      <c r="Q78" s="156"/>
      <c r="R78" s="157"/>
      <c r="S78" s="157"/>
      <c r="T78" s="157"/>
      <c r="U78" s="157"/>
      <c r="V78" s="157"/>
      <c r="W78" s="157"/>
      <c r="X78" s="157"/>
      <c r="Y78" s="157"/>
      <c r="Z78" s="146"/>
      <c r="AA78" s="146"/>
      <c r="AB78" s="146"/>
      <c r="AC78" s="146"/>
      <c r="AD78" s="146"/>
      <c r="AE78" s="146"/>
      <c r="AF78" s="146"/>
      <c r="AG78" s="146" t="s">
        <v>317</v>
      </c>
      <c r="AH78" s="146">
        <v>0</v>
      </c>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row>
    <row r="79" spans="1:60">
      <c r="A79" s="163" t="s">
        <v>261</v>
      </c>
      <c r="B79" s="164" t="s">
        <v>172</v>
      </c>
      <c r="C79" s="188" t="s">
        <v>173</v>
      </c>
      <c r="D79" s="165"/>
      <c r="E79" s="166"/>
      <c r="F79" s="167"/>
      <c r="G79" s="167">
        <f>SUMIF(AG80:AG81,"&lt;&gt;NOR",G80:G81)</f>
        <v>0</v>
      </c>
      <c r="H79" s="167"/>
      <c r="I79" s="167">
        <f>SUM(I80:I81)</f>
        <v>0</v>
      </c>
      <c r="J79" s="167"/>
      <c r="K79" s="167">
        <f>SUM(K80:K81)</f>
        <v>0</v>
      </c>
      <c r="L79" s="167"/>
      <c r="M79" s="167">
        <f>SUM(M80:M81)</f>
        <v>0</v>
      </c>
      <c r="N79" s="166"/>
      <c r="O79" s="166">
        <f>SUM(O80:O81)</f>
        <v>0</v>
      </c>
      <c r="P79" s="166"/>
      <c r="Q79" s="166">
        <f>SUM(Q80:Q81)</f>
        <v>0</v>
      </c>
      <c r="R79" s="167"/>
      <c r="S79" s="167"/>
      <c r="T79" s="168"/>
      <c r="U79" s="162"/>
      <c r="V79" s="162">
        <f>SUM(V80:V81)</f>
        <v>56.97</v>
      </c>
      <c r="W79" s="162"/>
      <c r="X79" s="162"/>
      <c r="Y79" s="162"/>
      <c r="AG79" t="s">
        <v>262</v>
      </c>
    </row>
    <row r="80" spans="1:60" outlineLevel="1">
      <c r="A80" s="173">
        <v>22</v>
      </c>
      <c r="B80" s="174" t="s">
        <v>553</v>
      </c>
      <c r="C80" s="190" t="s">
        <v>554</v>
      </c>
      <c r="D80" s="175" t="s">
        <v>375</v>
      </c>
      <c r="E80" s="176">
        <v>45.073270000000001</v>
      </c>
      <c r="F80" s="177"/>
      <c r="G80" s="178">
        <f>ROUND(E80*F80,2)</f>
        <v>0</v>
      </c>
      <c r="H80" s="177"/>
      <c r="I80" s="178">
        <f>ROUND(E80*H80,2)</f>
        <v>0</v>
      </c>
      <c r="J80" s="177"/>
      <c r="K80" s="178">
        <f>ROUND(E80*J80,2)</f>
        <v>0</v>
      </c>
      <c r="L80" s="178">
        <v>21</v>
      </c>
      <c r="M80" s="178">
        <f>G80*(1+L80/100)</f>
        <v>0</v>
      </c>
      <c r="N80" s="176">
        <v>0</v>
      </c>
      <c r="O80" s="176">
        <f>ROUND(E80*N80,2)</f>
        <v>0</v>
      </c>
      <c r="P80" s="176">
        <v>0</v>
      </c>
      <c r="Q80" s="176">
        <f>ROUND(E80*P80,2)</f>
        <v>0</v>
      </c>
      <c r="R80" s="178" t="s">
        <v>412</v>
      </c>
      <c r="S80" s="178" t="s">
        <v>266</v>
      </c>
      <c r="T80" s="179" t="s">
        <v>266</v>
      </c>
      <c r="U80" s="157">
        <v>1.264</v>
      </c>
      <c r="V80" s="157">
        <f>ROUND(E80*U80,2)</f>
        <v>56.97</v>
      </c>
      <c r="W80" s="157"/>
      <c r="X80" s="157" t="s">
        <v>555</v>
      </c>
      <c r="Y80" s="157" t="s">
        <v>269</v>
      </c>
      <c r="Z80" s="146"/>
      <c r="AA80" s="146"/>
      <c r="AB80" s="146"/>
      <c r="AC80" s="146"/>
      <c r="AD80" s="146"/>
      <c r="AE80" s="146"/>
      <c r="AF80" s="146"/>
      <c r="AG80" s="146" t="s">
        <v>556</v>
      </c>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row>
    <row r="81" spans="1:60" ht="22.5" outlineLevel="2">
      <c r="A81" s="153"/>
      <c r="B81" s="154"/>
      <c r="C81" s="293" t="s">
        <v>557</v>
      </c>
      <c r="D81" s="294"/>
      <c r="E81" s="294"/>
      <c r="F81" s="294"/>
      <c r="G81" s="294"/>
      <c r="H81" s="157"/>
      <c r="I81" s="157"/>
      <c r="J81" s="157"/>
      <c r="K81" s="157"/>
      <c r="L81" s="157"/>
      <c r="M81" s="157"/>
      <c r="N81" s="156"/>
      <c r="O81" s="156"/>
      <c r="P81" s="156"/>
      <c r="Q81" s="156"/>
      <c r="R81" s="157"/>
      <c r="S81" s="157"/>
      <c r="T81" s="157"/>
      <c r="U81" s="157"/>
      <c r="V81" s="157"/>
      <c r="W81" s="157"/>
      <c r="X81" s="157"/>
      <c r="Y81" s="157"/>
      <c r="Z81" s="146"/>
      <c r="AA81" s="146"/>
      <c r="AB81" s="146"/>
      <c r="AC81" s="146"/>
      <c r="AD81" s="146"/>
      <c r="AE81" s="146"/>
      <c r="AF81" s="146"/>
      <c r="AG81" s="146" t="s">
        <v>315</v>
      </c>
      <c r="AH81" s="146"/>
      <c r="AI81" s="146"/>
      <c r="AJ81" s="146"/>
      <c r="AK81" s="146"/>
      <c r="AL81" s="146"/>
      <c r="AM81" s="146"/>
      <c r="AN81" s="146"/>
      <c r="AO81" s="146"/>
      <c r="AP81" s="146"/>
      <c r="AQ81" s="146"/>
      <c r="AR81" s="146"/>
      <c r="AS81" s="146"/>
      <c r="AT81" s="146"/>
      <c r="AU81" s="146"/>
      <c r="AV81" s="146"/>
      <c r="AW81" s="146"/>
      <c r="AX81" s="146"/>
      <c r="AY81" s="146"/>
      <c r="AZ81" s="146"/>
      <c r="BA81" s="187" t="str">
        <f>C81</f>
        <v>přesun hmot pro budovy občanské výstavby (JKSO 801), budovy pro bydlení (JKSO 803) budovy pro výrobu a služby (JKSO 812) s nosnou svislou konstrukcí monolitickou betonovou tyčovou nebo plošnou</v>
      </c>
      <c r="BB81" s="146"/>
      <c r="BC81" s="146"/>
      <c r="BD81" s="146"/>
      <c r="BE81" s="146"/>
      <c r="BF81" s="146"/>
      <c r="BG81" s="146"/>
      <c r="BH81" s="146"/>
    </row>
    <row r="82" spans="1:60">
      <c r="A82" s="163" t="s">
        <v>261</v>
      </c>
      <c r="B82" s="164" t="s">
        <v>200</v>
      </c>
      <c r="C82" s="188" t="s">
        <v>201</v>
      </c>
      <c r="D82" s="165"/>
      <c r="E82" s="166"/>
      <c r="F82" s="167"/>
      <c r="G82" s="167">
        <f>SUMIF(AG83:AG83,"&lt;&gt;NOR",G83:G83)</f>
        <v>0</v>
      </c>
      <c r="H82" s="167"/>
      <c r="I82" s="167">
        <f>SUM(I83:I83)</f>
        <v>0</v>
      </c>
      <c r="J82" s="167"/>
      <c r="K82" s="167">
        <f>SUM(K83:K83)</f>
        <v>0</v>
      </c>
      <c r="L82" s="167"/>
      <c r="M82" s="167">
        <f>SUM(M83:M83)</f>
        <v>0</v>
      </c>
      <c r="N82" s="166"/>
      <c r="O82" s="166">
        <f>SUM(O83:O83)</f>
        <v>0</v>
      </c>
      <c r="P82" s="166"/>
      <c r="Q82" s="166">
        <f>SUM(Q83:Q83)</f>
        <v>0</v>
      </c>
      <c r="R82" s="167"/>
      <c r="S82" s="167"/>
      <c r="T82" s="168"/>
      <c r="U82" s="162"/>
      <c r="V82" s="162">
        <f>SUM(V83:V83)</f>
        <v>0</v>
      </c>
      <c r="W82" s="162"/>
      <c r="X82" s="162"/>
      <c r="Y82" s="162"/>
      <c r="AG82" t="s">
        <v>262</v>
      </c>
    </row>
    <row r="83" spans="1:60" outlineLevel="1">
      <c r="A83" s="173">
        <v>23</v>
      </c>
      <c r="B83" s="174" t="s">
        <v>644</v>
      </c>
      <c r="C83" s="190" t="s">
        <v>645</v>
      </c>
      <c r="D83" s="175" t="s">
        <v>646</v>
      </c>
      <c r="E83" s="176">
        <v>2</v>
      </c>
      <c r="F83" s="177"/>
      <c r="G83" s="178">
        <f>ROUND(E83*F83,2)</f>
        <v>0</v>
      </c>
      <c r="H83" s="177"/>
      <c r="I83" s="178">
        <f>ROUND(E83*H83,2)</f>
        <v>0</v>
      </c>
      <c r="J83" s="177"/>
      <c r="K83" s="178">
        <f>ROUND(E83*J83,2)</f>
        <v>0</v>
      </c>
      <c r="L83" s="178">
        <v>21</v>
      </c>
      <c r="M83" s="178">
        <f>G83*(1+L83/100)</f>
        <v>0</v>
      </c>
      <c r="N83" s="176">
        <v>0</v>
      </c>
      <c r="O83" s="176">
        <f>ROUND(E83*N83,2)</f>
        <v>0</v>
      </c>
      <c r="P83" s="176">
        <v>0</v>
      </c>
      <c r="Q83" s="176">
        <f>ROUND(E83*P83,2)</f>
        <v>0</v>
      </c>
      <c r="R83" s="178"/>
      <c r="S83" s="178" t="s">
        <v>481</v>
      </c>
      <c r="T83" s="179" t="s">
        <v>267</v>
      </c>
      <c r="U83" s="157">
        <v>0</v>
      </c>
      <c r="V83" s="157">
        <f>ROUND(E83*U83,2)</f>
        <v>0</v>
      </c>
      <c r="W83" s="157"/>
      <c r="X83" s="157" t="s">
        <v>312</v>
      </c>
      <c r="Y83" s="157" t="s">
        <v>269</v>
      </c>
      <c r="Z83" s="146"/>
      <c r="AA83" s="146"/>
      <c r="AB83" s="146"/>
      <c r="AC83" s="146"/>
      <c r="AD83" s="146"/>
      <c r="AE83" s="146"/>
      <c r="AF83" s="146"/>
      <c r="AG83" s="146" t="s">
        <v>313</v>
      </c>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row>
    <row r="84" spans="1:60">
      <c r="A84" s="3"/>
      <c r="B84" s="4"/>
      <c r="C84" s="191"/>
      <c r="D84" s="6"/>
      <c r="E84" s="3"/>
      <c r="F84" s="3"/>
      <c r="G84" s="3"/>
      <c r="H84" s="3"/>
      <c r="I84" s="3"/>
      <c r="J84" s="3"/>
      <c r="K84" s="3"/>
      <c r="L84" s="3"/>
      <c r="M84" s="3"/>
      <c r="N84" s="3"/>
      <c r="O84" s="3"/>
      <c r="P84" s="3"/>
      <c r="Q84" s="3"/>
      <c r="R84" s="3"/>
      <c r="S84" s="3"/>
      <c r="T84" s="3"/>
      <c r="U84" s="3"/>
      <c r="V84" s="3"/>
      <c r="W84" s="3"/>
      <c r="X84" s="3"/>
      <c r="Y84" s="3"/>
      <c r="AE84">
        <v>15</v>
      </c>
      <c r="AF84">
        <v>21</v>
      </c>
      <c r="AG84" t="s">
        <v>247</v>
      </c>
    </row>
    <row r="85" spans="1:60">
      <c r="A85" s="149"/>
      <c r="B85" s="150" t="s">
        <v>29</v>
      </c>
      <c r="C85" s="192"/>
      <c r="D85" s="151"/>
      <c r="E85" s="152"/>
      <c r="F85" s="152"/>
      <c r="G85" s="172">
        <f>G8+G28+G54+G71+G79+G82</f>
        <v>0</v>
      </c>
      <c r="H85" s="3"/>
      <c r="I85" s="3"/>
      <c r="J85" s="3"/>
      <c r="K85" s="3"/>
      <c r="L85" s="3"/>
      <c r="M85" s="3"/>
      <c r="N85" s="3"/>
      <c r="O85" s="3"/>
      <c r="P85" s="3"/>
      <c r="Q85" s="3"/>
      <c r="R85" s="3"/>
      <c r="S85" s="3"/>
      <c r="T85" s="3"/>
      <c r="U85" s="3"/>
      <c r="V85" s="3"/>
      <c r="W85" s="3"/>
      <c r="X85" s="3"/>
      <c r="Y85" s="3"/>
      <c r="AE85">
        <f>SUMIF(L7:L83,AE84,G7:G83)</f>
        <v>0</v>
      </c>
      <c r="AF85">
        <f>SUMIF(L7:L83,AF84,G7:G83)</f>
        <v>0</v>
      </c>
      <c r="AG85" t="s">
        <v>304</v>
      </c>
    </row>
    <row r="86" spans="1:60">
      <c r="C86" s="193"/>
      <c r="D86" s="10"/>
      <c r="AG86" t="s">
        <v>306</v>
      </c>
    </row>
    <row r="87" spans="1:60">
      <c r="D87" s="10"/>
    </row>
    <row r="88" spans="1:60">
      <c r="D88" s="10"/>
    </row>
    <row r="89" spans="1:60">
      <c r="D89" s="10"/>
    </row>
    <row r="90" spans="1:60">
      <c r="D90" s="10"/>
    </row>
    <row r="91" spans="1:60">
      <c r="D91" s="10"/>
    </row>
    <row r="92" spans="1:60">
      <c r="D92" s="10"/>
    </row>
    <row r="93" spans="1:60">
      <c r="D93" s="10"/>
    </row>
    <row r="94" spans="1:60">
      <c r="D94" s="10"/>
    </row>
    <row r="95" spans="1:60">
      <c r="D95" s="10"/>
    </row>
    <row r="96" spans="1:60">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7">
    <mergeCell ref="C56:G56"/>
    <mergeCell ref="A1:G1"/>
    <mergeCell ref="C2:G2"/>
    <mergeCell ref="C3:G3"/>
    <mergeCell ref="C4:G4"/>
    <mergeCell ref="C10:G10"/>
    <mergeCell ref="C14:G14"/>
    <mergeCell ref="C16:G16"/>
    <mergeCell ref="C18:G18"/>
    <mergeCell ref="C21:G21"/>
    <mergeCell ref="C36:G36"/>
    <mergeCell ref="C48:G48"/>
    <mergeCell ref="C57:G57"/>
    <mergeCell ref="C61:G61"/>
    <mergeCell ref="C62:G62"/>
    <mergeCell ref="C73:G73"/>
    <mergeCell ref="C81:G81"/>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326"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56</v>
      </c>
      <c r="C3" s="285" t="s">
        <v>57</v>
      </c>
      <c r="D3" s="286"/>
      <c r="E3" s="286"/>
      <c r="F3" s="286"/>
      <c r="G3" s="287"/>
      <c r="AC3" s="119" t="s">
        <v>235</v>
      </c>
      <c r="AG3" t="s">
        <v>237</v>
      </c>
    </row>
    <row r="4" spans="1:60" ht="24.95" customHeight="1">
      <c r="A4" s="139" t="s">
        <v>9</v>
      </c>
      <c r="B4" s="140" t="s">
        <v>61</v>
      </c>
      <c r="C4" s="288" t="s">
        <v>62</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137</v>
      </c>
      <c r="C8" s="188" t="s">
        <v>139</v>
      </c>
      <c r="D8" s="165"/>
      <c r="E8" s="166"/>
      <c r="F8" s="167"/>
      <c r="G8" s="167">
        <f>SUMIF(AG9:AG27,"&lt;&gt;NOR",G9:G27)</f>
        <v>0</v>
      </c>
      <c r="H8" s="167"/>
      <c r="I8" s="167">
        <f>SUM(I9:I27)</f>
        <v>0</v>
      </c>
      <c r="J8" s="167"/>
      <c r="K8" s="167">
        <f>SUM(K9:K27)</f>
        <v>0</v>
      </c>
      <c r="L8" s="167"/>
      <c r="M8" s="167">
        <f>SUM(M9:M27)</f>
        <v>0</v>
      </c>
      <c r="N8" s="166"/>
      <c r="O8" s="166">
        <f>SUM(O9:O27)</f>
        <v>62.21</v>
      </c>
      <c r="P8" s="166"/>
      <c r="Q8" s="166">
        <f>SUM(Q9:Q27)</f>
        <v>0</v>
      </c>
      <c r="R8" s="167"/>
      <c r="S8" s="167"/>
      <c r="T8" s="168"/>
      <c r="U8" s="162"/>
      <c r="V8" s="162">
        <f>SUM(V9:V27)</f>
        <v>70.789999999999992</v>
      </c>
      <c r="W8" s="162"/>
      <c r="X8" s="162"/>
      <c r="Y8" s="162"/>
      <c r="AG8" t="s">
        <v>262</v>
      </c>
    </row>
    <row r="9" spans="1:60" outlineLevel="1">
      <c r="A9" s="173">
        <v>1</v>
      </c>
      <c r="B9" s="174" t="s">
        <v>584</v>
      </c>
      <c r="C9" s="190" t="s">
        <v>585</v>
      </c>
      <c r="D9" s="175" t="s">
        <v>310</v>
      </c>
      <c r="E9" s="176">
        <v>35.991</v>
      </c>
      <c r="F9" s="177"/>
      <c r="G9" s="178">
        <f>ROUND(E9*F9,2)</f>
        <v>0</v>
      </c>
      <c r="H9" s="177"/>
      <c r="I9" s="178">
        <f>ROUND(E9*H9,2)</f>
        <v>0</v>
      </c>
      <c r="J9" s="177"/>
      <c r="K9" s="178">
        <f>ROUND(E9*J9,2)</f>
        <v>0</v>
      </c>
      <c r="L9" s="178">
        <v>21</v>
      </c>
      <c r="M9" s="178">
        <f>G9*(1+L9/100)</f>
        <v>0</v>
      </c>
      <c r="N9" s="176">
        <v>0</v>
      </c>
      <c r="O9" s="176">
        <f>ROUND(E9*N9,2)</f>
        <v>0</v>
      </c>
      <c r="P9" s="176">
        <v>0</v>
      </c>
      <c r="Q9" s="176">
        <f>ROUND(E9*P9,2)</f>
        <v>0</v>
      </c>
      <c r="R9" s="178" t="s">
        <v>311</v>
      </c>
      <c r="S9" s="178" t="s">
        <v>266</v>
      </c>
      <c r="T9" s="179" t="s">
        <v>266</v>
      </c>
      <c r="U9" s="157">
        <v>0.26666000000000001</v>
      </c>
      <c r="V9" s="157">
        <f>ROUND(E9*U9,2)</f>
        <v>9.6</v>
      </c>
      <c r="W9" s="157"/>
      <c r="X9" s="157" t="s">
        <v>312</v>
      </c>
      <c r="Y9" s="157" t="s">
        <v>269</v>
      </c>
      <c r="Z9" s="146"/>
      <c r="AA9" s="146"/>
      <c r="AB9" s="146"/>
      <c r="AC9" s="146"/>
      <c r="AD9" s="146"/>
      <c r="AE9" s="146"/>
      <c r="AF9" s="146"/>
      <c r="AG9" s="146" t="s">
        <v>313</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ht="33.75" outlineLevel="2">
      <c r="A10" s="153"/>
      <c r="B10" s="154"/>
      <c r="C10" s="293" t="s">
        <v>314</v>
      </c>
      <c r="D10" s="294"/>
      <c r="E10" s="294"/>
      <c r="F10" s="294"/>
      <c r="G10" s="294"/>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315</v>
      </c>
      <c r="AH10" s="146"/>
      <c r="AI10" s="146"/>
      <c r="AJ10" s="146"/>
      <c r="AK10" s="146"/>
      <c r="AL10" s="146"/>
      <c r="AM10" s="146"/>
      <c r="AN10" s="146"/>
      <c r="AO10" s="146"/>
      <c r="AP10" s="146"/>
      <c r="AQ10" s="146"/>
      <c r="AR10" s="146"/>
      <c r="AS10" s="146"/>
      <c r="AT10" s="146"/>
      <c r="AU10" s="146"/>
      <c r="AV10" s="146"/>
      <c r="AW10" s="146"/>
      <c r="AX10" s="146"/>
      <c r="AY10" s="146"/>
      <c r="AZ10" s="146"/>
      <c r="BA10" s="187"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6"/>
      <c r="BC10" s="146"/>
      <c r="BD10" s="146"/>
      <c r="BE10" s="146"/>
      <c r="BF10" s="146"/>
      <c r="BG10" s="146"/>
      <c r="BH10" s="146"/>
    </row>
    <row r="11" spans="1:60" outlineLevel="2">
      <c r="A11" s="153"/>
      <c r="B11" s="154"/>
      <c r="C11" s="196" t="s">
        <v>647</v>
      </c>
      <c r="D11" s="194"/>
      <c r="E11" s="195">
        <v>35.991</v>
      </c>
      <c r="F11" s="157"/>
      <c r="G11" s="157"/>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317</v>
      </c>
      <c r="AH11" s="146">
        <v>0</v>
      </c>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1">
      <c r="A12" s="173">
        <v>2</v>
      </c>
      <c r="B12" s="174" t="s">
        <v>319</v>
      </c>
      <c r="C12" s="190" t="s">
        <v>320</v>
      </c>
      <c r="D12" s="175" t="s">
        <v>310</v>
      </c>
      <c r="E12" s="176">
        <v>35.991</v>
      </c>
      <c r="F12" s="177"/>
      <c r="G12" s="178">
        <f>ROUND(E12*F12,2)</f>
        <v>0</v>
      </c>
      <c r="H12" s="177"/>
      <c r="I12" s="178">
        <f>ROUND(E12*H12,2)</f>
        <v>0</v>
      </c>
      <c r="J12" s="177"/>
      <c r="K12" s="178">
        <f>ROUND(E12*J12,2)</f>
        <v>0</v>
      </c>
      <c r="L12" s="178">
        <v>21</v>
      </c>
      <c r="M12" s="178">
        <f>G12*(1+L12/100)</f>
        <v>0</v>
      </c>
      <c r="N12" s="176">
        <v>0</v>
      </c>
      <c r="O12" s="176">
        <f>ROUND(E12*N12,2)</f>
        <v>0</v>
      </c>
      <c r="P12" s="176">
        <v>0</v>
      </c>
      <c r="Q12" s="176">
        <f>ROUND(E12*P12,2)</f>
        <v>0</v>
      </c>
      <c r="R12" s="178" t="s">
        <v>311</v>
      </c>
      <c r="S12" s="178" t="s">
        <v>266</v>
      </c>
      <c r="T12" s="179" t="s">
        <v>266</v>
      </c>
      <c r="U12" s="157">
        <v>4.3099999999999999E-2</v>
      </c>
      <c r="V12" s="157">
        <f>ROUND(E12*U12,2)</f>
        <v>1.55</v>
      </c>
      <c r="W12" s="157"/>
      <c r="X12" s="157" t="s">
        <v>312</v>
      </c>
      <c r="Y12" s="157" t="s">
        <v>269</v>
      </c>
      <c r="Z12" s="146"/>
      <c r="AA12" s="146"/>
      <c r="AB12" s="146"/>
      <c r="AC12" s="146"/>
      <c r="AD12" s="146"/>
      <c r="AE12" s="146"/>
      <c r="AF12" s="146"/>
      <c r="AG12" s="146" t="s">
        <v>313</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ht="33.75" outlineLevel="2">
      <c r="A13" s="153"/>
      <c r="B13" s="154"/>
      <c r="C13" s="293" t="s">
        <v>314</v>
      </c>
      <c r="D13" s="294"/>
      <c r="E13" s="294"/>
      <c r="F13" s="294"/>
      <c r="G13" s="294"/>
      <c r="H13" s="157"/>
      <c r="I13" s="157"/>
      <c r="J13" s="157"/>
      <c r="K13" s="157"/>
      <c r="L13" s="157"/>
      <c r="M13" s="157"/>
      <c r="N13" s="156"/>
      <c r="O13" s="156"/>
      <c r="P13" s="156"/>
      <c r="Q13" s="156"/>
      <c r="R13" s="157"/>
      <c r="S13" s="157"/>
      <c r="T13" s="157"/>
      <c r="U13" s="157"/>
      <c r="V13" s="157"/>
      <c r="W13" s="157"/>
      <c r="X13" s="157"/>
      <c r="Y13" s="157"/>
      <c r="Z13" s="146"/>
      <c r="AA13" s="146"/>
      <c r="AB13" s="146"/>
      <c r="AC13" s="146"/>
      <c r="AD13" s="146"/>
      <c r="AE13" s="146"/>
      <c r="AF13" s="146"/>
      <c r="AG13" s="146" t="s">
        <v>315</v>
      </c>
      <c r="AH13" s="146"/>
      <c r="AI13" s="146"/>
      <c r="AJ13" s="146"/>
      <c r="AK13" s="146"/>
      <c r="AL13" s="146"/>
      <c r="AM13" s="146"/>
      <c r="AN13" s="146"/>
      <c r="AO13" s="146"/>
      <c r="AP13" s="146"/>
      <c r="AQ13" s="146"/>
      <c r="AR13" s="146"/>
      <c r="AS13" s="146"/>
      <c r="AT13" s="146"/>
      <c r="AU13" s="146"/>
      <c r="AV13" s="146"/>
      <c r="AW13" s="146"/>
      <c r="AX13" s="146"/>
      <c r="AY13" s="146"/>
      <c r="AZ13" s="146"/>
      <c r="BA13" s="187"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6"/>
      <c r="BC13" s="146"/>
      <c r="BD13" s="146"/>
      <c r="BE13" s="146"/>
      <c r="BF13" s="146"/>
      <c r="BG13" s="146"/>
      <c r="BH13" s="146"/>
    </row>
    <row r="14" spans="1:60" ht="22.5" outlineLevel="1">
      <c r="A14" s="173">
        <v>3</v>
      </c>
      <c r="B14" s="174" t="s">
        <v>336</v>
      </c>
      <c r="C14" s="190" t="s">
        <v>337</v>
      </c>
      <c r="D14" s="175" t="s">
        <v>310</v>
      </c>
      <c r="E14" s="176">
        <v>35.991</v>
      </c>
      <c r="F14" s="177"/>
      <c r="G14" s="178">
        <f>ROUND(E14*F14,2)</f>
        <v>0</v>
      </c>
      <c r="H14" s="177"/>
      <c r="I14" s="178">
        <f>ROUND(E14*H14,2)</f>
        <v>0</v>
      </c>
      <c r="J14" s="177"/>
      <c r="K14" s="178">
        <f>ROUND(E14*J14,2)</f>
        <v>0</v>
      </c>
      <c r="L14" s="178">
        <v>21</v>
      </c>
      <c r="M14" s="178">
        <f>G14*(1+L14/100)</f>
        <v>0</v>
      </c>
      <c r="N14" s="176">
        <v>0</v>
      </c>
      <c r="O14" s="176">
        <f>ROUND(E14*N14,2)</f>
        <v>0</v>
      </c>
      <c r="P14" s="176">
        <v>0</v>
      </c>
      <c r="Q14" s="176">
        <f>ROUND(E14*P14,2)</f>
        <v>0</v>
      </c>
      <c r="R14" s="178" t="s">
        <v>311</v>
      </c>
      <c r="S14" s="178" t="s">
        <v>266</v>
      </c>
      <c r="T14" s="179" t="s">
        <v>266</v>
      </c>
      <c r="U14" s="157">
        <v>1.0999999999999999E-2</v>
      </c>
      <c r="V14" s="157">
        <f>ROUND(E14*U14,2)</f>
        <v>0.4</v>
      </c>
      <c r="W14" s="157"/>
      <c r="X14" s="157" t="s">
        <v>312</v>
      </c>
      <c r="Y14" s="157" t="s">
        <v>269</v>
      </c>
      <c r="Z14" s="146"/>
      <c r="AA14" s="146"/>
      <c r="AB14" s="146"/>
      <c r="AC14" s="146"/>
      <c r="AD14" s="146"/>
      <c r="AE14" s="146"/>
      <c r="AF14" s="146"/>
      <c r="AG14" s="146" t="s">
        <v>313</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2">
      <c r="A15" s="153"/>
      <c r="B15" s="154"/>
      <c r="C15" s="293" t="s">
        <v>338</v>
      </c>
      <c r="D15" s="294"/>
      <c r="E15" s="294"/>
      <c r="F15" s="294"/>
      <c r="G15" s="294"/>
      <c r="H15" s="157"/>
      <c r="I15" s="157"/>
      <c r="J15" s="157"/>
      <c r="K15" s="157"/>
      <c r="L15" s="157"/>
      <c r="M15" s="157"/>
      <c r="N15" s="156"/>
      <c r="O15" s="156"/>
      <c r="P15" s="156"/>
      <c r="Q15" s="156"/>
      <c r="R15" s="157"/>
      <c r="S15" s="157"/>
      <c r="T15" s="157"/>
      <c r="U15" s="157"/>
      <c r="V15" s="157"/>
      <c r="W15" s="157"/>
      <c r="X15" s="157"/>
      <c r="Y15" s="157"/>
      <c r="Z15" s="146"/>
      <c r="AA15" s="146"/>
      <c r="AB15" s="146"/>
      <c r="AC15" s="146"/>
      <c r="AD15" s="146"/>
      <c r="AE15" s="146"/>
      <c r="AF15" s="146"/>
      <c r="AG15" s="146" t="s">
        <v>315</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2">
      <c r="A16" s="153"/>
      <c r="B16" s="154"/>
      <c r="C16" s="196" t="s">
        <v>648</v>
      </c>
      <c r="D16" s="194"/>
      <c r="E16" s="195">
        <v>35.991</v>
      </c>
      <c r="F16" s="157"/>
      <c r="G16" s="157"/>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317</v>
      </c>
      <c r="AH16" s="146">
        <v>0</v>
      </c>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ht="22.5" outlineLevel="1">
      <c r="A17" s="173">
        <v>4</v>
      </c>
      <c r="B17" s="174" t="s">
        <v>340</v>
      </c>
      <c r="C17" s="190" t="s">
        <v>341</v>
      </c>
      <c r="D17" s="175" t="s">
        <v>310</v>
      </c>
      <c r="E17" s="176">
        <v>35.991</v>
      </c>
      <c r="F17" s="177"/>
      <c r="G17" s="178">
        <f>ROUND(E17*F17,2)</f>
        <v>0</v>
      </c>
      <c r="H17" s="177"/>
      <c r="I17" s="178">
        <f>ROUND(E17*H17,2)</f>
        <v>0</v>
      </c>
      <c r="J17" s="177"/>
      <c r="K17" s="178">
        <f>ROUND(E17*J17,2)</f>
        <v>0</v>
      </c>
      <c r="L17" s="178">
        <v>21</v>
      </c>
      <c r="M17" s="178">
        <f>G17*(1+L17/100)</f>
        <v>0</v>
      </c>
      <c r="N17" s="176">
        <v>0</v>
      </c>
      <c r="O17" s="176">
        <f>ROUND(E17*N17,2)</f>
        <v>0</v>
      </c>
      <c r="P17" s="176">
        <v>0</v>
      </c>
      <c r="Q17" s="176">
        <f>ROUND(E17*P17,2)</f>
        <v>0</v>
      </c>
      <c r="R17" s="178" t="s">
        <v>311</v>
      </c>
      <c r="S17" s="178" t="s">
        <v>266</v>
      </c>
      <c r="T17" s="179" t="s">
        <v>266</v>
      </c>
      <c r="U17" s="157">
        <v>0.65200000000000002</v>
      </c>
      <c r="V17" s="157">
        <f>ROUND(E17*U17,2)</f>
        <v>23.47</v>
      </c>
      <c r="W17" s="157"/>
      <c r="X17" s="157" t="s">
        <v>312</v>
      </c>
      <c r="Y17" s="157" t="s">
        <v>269</v>
      </c>
      <c r="Z17" s="146"/>
      <c r="AA17" s="146"/>
      <c r="AB17" s="146"/>
      <c r="AC17" s="146"/>
      <c r="AD17" s="146"/>
      <c r="AE17" s="146"/>
      <c r="AF17" s="146"/>
      <c r="AG17" s="146" t="s">
        <v>313</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2">
      <c r="A18" s="153"/>
      <c r="B18" s="154"/>
      <c r="C18" s="196" t="s">
        <v>648</v>
      </c>
      <c r="D18" s="194"/>
      <c r="E18" s="195">
        <v>35.991</v>
      </c>
      <c r="F18" s="157"/>
      <c r="G18" s="157"/>
      <c r="H18" s="157"/>
      <c r="I18" s="157"/>
      <c r="J18" s="157"/>
      <c r="K18" s="157"/>
      <c r="L18" s="157"/>
      <c r="M18" s="157"/>
      <c r="N18" s="156"/>
      <c r="O18" s="156"/>
      <c r="P18" s="156"/>
      <c r="Q18" s="156"/>
      <c r="R18" s="157"/>
      <c r="S18" s="157"/>
      <c r="T18" s="157"/>
      <c r="U18" s="157"/>
      <c r="V18" s="157"/>
      <c r="W18" s="157"/>
      <c r="X18" s="157"/>
      <c r="Y18" s="157"/>
      <c r="Z18" s="146"/>
      <c r="AA18" s="146"/>
      <c r="AB18" s="146"/>
      <c r="AC18" s="146"/>
      <c r="AD18" s="146"/>
      <c r="AE18" s="146"/>
      <c r="AF18" s="146"/>
      <c r="AG18" s="146" t="s">
        <v>317</v>
      </c>
      <c r="AH18" s="146">
        <v>0</v>
      </c>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ht="22.5" outlineLevel="1">
      <c r="A19" s="173">
        <v>5</v>
      </c>
      <c r="B19" s="174" t="s">
        <v>590</v>
      </c>
      <c r="C19" s="190" t="s">
        <v>591</v>
      </c>
      <c r="D19" s="175" t="s">
        <v>310</v>
      </c>
      <c r="E19" s="176">
        <v>31.106000000000002</v>
      </c>
      <c r="F19" s="177"/>
      <c r="G19" s="178">
        <f>ROUND(E19*F19,2)</f>
        <v>0</v>
      </c>
      <c r="H19" s="177"/>
      <c r="I19" s="178">
        <f>ROUND(E19*H19,2)</f>
        <v>0</v>
      </c>
      <c r="J19" s="177"/>
      <c r="K19" s="178">
        <f>ROUND(E19*J19,2)</f>
        <v>0</v>
      </c>
      <c r="L19" s="178">
        <v>21</v>
      </c>
      <c r="M19" s="178">
        <f>G19*(1+L19/100)</f>
        <v>0</v>
      </c>
      <c r="N19" s="176">
        <v>0</v>
      </c>
      <c r="O19" s="176">
        <f>ROUND(E19*N19,2)</f>
        <v>0</v>
      </c>
      <c r="P19" s="176">
        <v>0</v>
      </c>
      <c r="Q19" s="176">
        <f>ROUND(E19*P19,2)</f>
        <v>0</v>
      </c>
      <c r="R19" s="178" t="s">
        <v>311</v>
      </c>
      <c r="S19" s="178" t="s">
        <v>266</v>
      </c>
      <c r="T19" s="179" t="s">
        <v>266</v>
      </c>
      <c r="U19" s="157">
        <v>1.1499999999999999</v>
      </c>
      <c r="V19" s="157">
        <f>ROUND(E19*U19,2)</f>
        <v>35.770000000000003</v>
      </c>
      <c r="W19" s="157"/>
      <c r="X19" s="157" t="s">
        <v>312</v>
      </c>
      <c r="Y19" s="157" t="s">
        <v>269</v>
      </c>
      <c r="Z19" s="146"/>
      <c r="AA19" s="146"/>
      <c r="AB19" s="146"/>
      <c r="AC19" s="146"/>
      <c r="AD19" s="146"/>
      <c r="AE19" s="146"/>
      <c r="AF19" s="146"/>
      <c r="AG19" s="146" t="s">
        <v>313</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2">
      <c r="A20" s="153"/>
      <c r="B20" s="154"/>
      <c r="C20" s="293" t="s">
        <v>346</v>
      </c>
      <c r="D20" s="294"/>
      <c r="E20" s="294"/>
      <c r="F20" s="294"/>
      <c r="G20" s="294"/>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315</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2">
      <c r="A21" s="153"/>
      <c r="B21" s="154"/>
      <c r="C21" s="196" t="s">
        <v>649</v>
      </c>
      <c r="D21" s="194"/>
      <c r="E21" s="195">
        <v>12.943</v>
      </c>
      <c r="F21" s="157"/>
      <c r="G21" s="157"/>
      <c r="H21" s="157"/>
      <c r="I21" s="157"/>
      <c r="J21" s="157"/>
      <c r="K21" s="157"/>
      <c r="L21" s="157"/>
      <c r="M21" s="157"/>
      <c r="N21" s="156"/>
      <c r="O21" s="156"/>
      <c r="P21" s="156"/>
      <c r="Q21" s="156"/>
      <c r="R21" s="157"/>
      <c r="S21" s="157"/>
      <c r="T21" s="157"/>
      <c r="U21" s="157"/>
      <c r="V21" s="157"/>
      <c r="W21" s="157"/>
      <c r="X21" s="157"/>
      <c r="Y21" s="157"/>
      <c r="Z21" s="146"/>
      <c r="AA21" s="146"/>
      <c r="AB21" s="146"/>
      <c r="AC21" s="146"/>
      <c r="AD21" s="146"/>
      <c r="AE21" s="146"/>
      <c r="AF21" s="146"/>
      <c r="AG21" s="146" t="s">
        <v>317</v>
      </c>
      <c r="AH21" s="146">
        <v>0</v>
      </c>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3">
      <c r="A22" s="153"/>
      <c r="B22" s="154"/>
      <c r="C22" s="196" t="s">
        <v>650</v>
      </c>
      <c r="D22" s="194"/>
      <c r="E22" s="195">
        <v>18.163</v>
      </c>
      <c r="F22" s="157"/>
      <c r="G22" s="157"/>
      <c r="H22" s="157"/>
      <c r="I22" s="157"/>
      <c r="J22" s="157"/>
      <c r="K22" s="157"/>
      <c r="L22" s="157"/>
      <c r="M22" s="157"/>
      <c r="N22" s="156"/>
      <c r="O22" s="156"/>
      <c r="P22" s="156"/>
      <c r="Q22" s="156"/>
      <c r="R22" s="157"/>
      <c r="S22" s="157"/>
      <c r="T22" s="157"/>
      <c r="U22" s="157"/>
      <c r="V22" s="157"/>
      <c r="W22" s="157"/>
      <c r="X22" s="157"/>
      <c r="Y22" s="157"/>
      <c r="Z22" s="146"/>
      <c r="AA22" s="146"/>
      <c r="AB22" s="146"/>
      <c r="AC22" s="146"/>
      <c r="AD22" s="146"/>
      <c r="AE22" s="146"/>
      <c r="AF22" s="146"/>
      <c r="AG22" s="146" t="s">
        <v>317</v>
      </c>
      <c r="AH22" s="146">
        <v>0</v>
      </c>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1">
      <c r="A23" s="173">
        <v>6</v>
      </c>
      <c r="B23" s="174" t="s">
        <v>373</v>
      </c>
      <c r="C23" s="190" t="s">
        <v>374</v>
      </c>
      <c r="D23" s="175" t="s">
        <v>375</v>
      </c>
      <c r="E23" s="176">
        <v>59.383499999999998</v>
      </c>
      <c r="F23" s="177"/>
      <c r="G23" s="178">
        <f>ROUND(E23*F23,2)</f>
        <v>0</v>
      </c>
      <c r="H23" s="177"/>
      <c r="I23" s="178">
        <f>ROUND(E23*H23,2)</f>
        <v>0</v>
      </c>
      <c r="J23" s="177"/>
      <c r="K23" s="178">
        <f>ROUND(E23*J23,2)</f>
        <v>0</v>
      </c>
      <c r="L23" s="178">
        <v>21</v>
      </c>
      <c r="M23" s="178">
        <f>G23*(1+L23/100)</f>
        <v>0</v>
      </c>
      <c r="N23" s="176">
        <v>0</v>
      </c>
      <c r="O23" s="176">
        <f>ROUND(E23*N23,2)</f>
        <v>0</v>
      </c>
      <c r="P23" s="176">
        <v>0</v>
      </c>
      <c r="Q23" s="176">
        <f>ROUND(E23*P23,2)</f>
        <v>0</v>
      </c>
      <c r="R23" s="178" t="s">
        <v>311</v>
      </c>
      <c r="S23" s="178" t="s">
        <v>266</v>
      </c>
      <c r="T23" s="179" t="s">
        <v>266</v>
      </c>
      <c r="U23" s="157">
        <v>0</v>
      </c>
      <c r="V23" s="157">
        <f>ROUND(E23*U23,2)</f>
        <v>0</v>
      </c>
      <c r="W23" s="157"/>
      <c r="X23" s="157" t="s">
        <v>312</v>
      </c>
      <c r="Y23" s="157" t="s">
        <v>269</v>
      </c>
      <c r="Z23" s="146"/>
      <c r="AA23" s="146"/>
      <c r="AB23" s="146"/>
      <c r="AC23" s="146"/>
      <c r="AD23" s="146"/>
      <c r="AE23" s="146"/>
      <c r="AF23" s="146"/>
      <c r="AG23" s="146" t="s">
        <v>313</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2">
      <c r="A24" s="153"/>
      <c r="B24" s="154"/>
      <c r="C24" s="196" t="s">
        <v>651</v>
      </c>
      <c r="D24" s="194"/>
      <c r="E24" s="195">
        <v>59.383499999999998</v>
      </c>
      <c r="F24" s="157"/>
      <c r="G24" s="157"/>
      <c r="H24" s="157"/>
      <c r="I24" s="157"/>
      <c r="J24" s="157"/>
      <c r="K24" s="157"/>
      <c r="L24" s="157"/>
      <c r="M24" s="157"/>
      <c r="N24" s="156"/>
      <c r="O24" s="156"/>
      <c r="P24" s="156"/>
      <c r="Q24" s="156"/>
      <c r="R24" s="157"/>
      <c r="S24" s="157"/>
      <c r="T24" s="157"/>
      <c r="U24" s="157"/>
      <c r="V24" s="157"/>
      <c r="W24" s="157"/>
      <c r="X24" s="157"/>
      <c r="Y24" s="157"/>
      <c r="Z24" s="146"/>
      <c r="AA24" s="146"/>
      <c r="AB24" s="146"/>
      <c r="AC24" s="146"/>
      <c r="AD24" s="146"/>
      <c r="AE24" s="146"/>
      <c r="AF24" s="146"/>
      <c r="AG24" s="146" t="s">
        <v>317</v>
      </c>
      <c r="AH24" s="146">
        <v>0</v>
      </c>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1">
      <c r="A25" s="180">
        <v>7</v>
      </c>
      <c r="B25" s="181" t="s">
        <v>652</v>
      </c>
      <c r="C25" s="189" t="s">
        <v>653</v>
      </c>
      <c r="D25" s="182" t="s">
        <v>654</v>
      </c>
      <c r="E25" s="183">
        <v>2</v>
      </c>
      <c r="F25" s="184"/>
      <c r="G25" s="185">
        <f>ROUND(E25*F25,2)</f>
        <v>0</v>
      </c>
      <c r="H25" s="184"/>
      <c r="I25" s="185">
        <f>ROUND(E25*H25,2)</f>
        <v>0</v>
      </c>
      <c r="J25" s="184"/>
      <c r="K25" s="185">
        <f>ROUND(E25*J25,2)</f>
        <v>0</v>
      </c>
      <c r="L25" s="185">
        <v>21</v>
      </c>
      <c r="M25" s="185">
        <f>G25*(1+L25/100)</f>
        <v>0</v>
      </c>
      <c r="N25" s="183">
        <v>0</v>
      </c>
      <c r="O25" s="183">
        <f>ROUND(E25*N25,2)</f>
        <v>0</v>
      </c>
      <c r="P25" s="183">
        <v>0</v>
      </c>
      <c r="Q25" s="183">
        <f>ROUND(E25*P25,2)</f>
        <v>0</v>
      </c>
      <c r="R25" s="185"/>
      <c r="S25" s="185" t="s">
        <v>481</v>
      </c>
      <c r="T25" s="186" t="s">
        <v>267</v>
      </c>
      <c r="U25" s="157">
        <v>0</v>
      </c>
      <c r="V25" s="157">
        <f>ROUND(E25*U25,2)</f>
        <v>0</v>
      </c>
      <c r="W25" s="157"/>
      <c r="X25" s="157" t="s">
        <v>312</v>
      </c>
      <c r="Y25" s="157" t="s">
        <v>269</v>
      </c>
      <c r="Z25" s="146"/>
      <c r="AA25" s="146"/>
      <c r="AB25" s="146"/>
      <c r="AC25" s="146"/>
      <c r="AD25" s="146"/>
      <c r="AE25" s="146"/>
      <c r="AF25" s="146"/>
      <c r="AG25" s="146" t="s">
        <v>313</v>
      </c>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outlineLevel="1">
      <c r="A26" s="173">
        <v>8</v>
      </c>
      <c r="B26" s="174" t="s">
        <v>595</v>
      </c>
      <c r="C26" s="190" t="s">
        <v>596</v>
      </c>
      <c r="D26" s="175" t="s">
        <v>375</v>
      </c>
      <c r="E26" s="176">
        <v>62.212000000000003</v>
      </c>
      <c r="F26" s="177"/>
      <c r="G26" s="178">
        <f>ROUND(E26*F26,2)</f>
        <v>0</v>
      </c>
      <c r="H26" s="177"/>
      <c r="I26" s="178">
        <f>ROUND(E26*H26,2)</f>
        <v>0</v>
      </c>
      <c r="J26" s="177"/>
      <c r="K26" s="178">
        <f>ROUND(E26*J26,2)</f>
        <v>0</v>
      </c>
      <c r="L26" s="178">
        <v>21</v>
      </c>
      <c r="M26" s="178">
        <f>G26*(1+L26/100)</f>
        <v>0</v>
      </c>
      <c r="N26" s="176">
        <v>1</v>
      </c>
      <c r="O26" s="176">
        <f>ROUND(E26*N26,2)</f>
        <v>62.21</v>
      </c>
      <c r="P26" s="176">
        <v>0</v>
      </c>
      <c r="Q26" s="176">
        <f>ROUND(E26*P26,2)</f>
        <v>0</v>
      </c>
      <c r="R26" s="178" t="s">
        <v>379</v>
      </c>
      <c r="S26" s="178" t="s">
        <v>266</v>
      </c>
      <c r="T26" s="179" t="s">
        <v>266</v>
      </c>
      <c r="U26" s="157">
        <v>0</v>
      </c>
      <c r="V26" s="157">
        <f>ROUND(E26*U26,2)</f>
        <v>0</v>
      </c>
      <c r="W26" s="157"/>
      <c r="X26" s="157" t="s">
        <v>380</v>
      </c>
      <c r="Y26" s="157" t="s">
        <v>269</v>
      </c>
      <c r="Z26" s="146"/>
      <c r="AA26" s="146"/>
      <c r="AB26" s="146"/>
      <c r="AC26" s="146"/>
      <c r="AD26" s="146"/>
      <c r="AE26" s="146"/>
      <c r="AF26" s="146"/>
      <c r="AG26" s="146" t="s">
        <v>381</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outlineLevel="2">
      <c r="A27" s="153"/>
      <c r="B27" s="154"/>
      <c r="C27" s="196" t="s">
        <v>655</v>
      </c>
      <c r="D27" s="194"/>
      <c r="E27" s="195">
        <v>62.212000000000003</v>
      </c>
      <c r="F27" s="157"/>
      <c r="G27" s="157"/>
      <c r="H27" s="157"/>
      <c r="I27" s="157"/>
      <c r="J27" s="157"/>
      <c r="K27" s="157"/>
      <c r="L27" s="157"/>
      <c r="M27" s="157"/>
      <c r="N27" s="156"/>
      <c r="O27" s="156"/>
      <c r="P27" s="156"/>
      <c r="Q27" s="156"/>
      <c r="R27" s="157"/>
      <c r="S27" s="157"/>
      <c r="T27" s="157"/>
      <c r="U27" s="157"/>
      <c r="V27" s="157"/>
      <c r="W27" s="157"/>
      <c r="X27" s="157"/>
      <c r="Y27" s="157"/>
      <c r="Z27" s="146"/>
      <c r="AA27" s="146"/>
      <c r="AB27" s="146"/>
      <c r="AC27" s="146"/>
      <c r="AD27" s="146"/>
      <c r="AE27" s="146"/>
      <c r="AF27" s="146"/>
      <c r="AG27" s="146" t="s">
        <v>317</v>
      </c>
      <c r="AH27" s="146">
        <v>0</v>
      </c>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c r="A28" s="163" t="s">
        <v>261</v>
      </c>
      <c r="B28" s="164" t="s">
        <v>140</v>
      </c>
      <c r="C28" s="188" t="s">
        <v>142</v>
      </c>
      <c r="D28" s="165"/>
      <c r="E28" s="166"/>
      <c r="F28" s="167"/>
      <c r="G28" s="167">
        <f>SUMIF(AG29:AG52,"&lt;&gt;NOR",G29:G52)</f>
        <v>0</v>
      </c>
      <c r="H28" s="167"/>
      <c r="I28" s="167">
        <f>SUM(I29:I52)</f>
        <v>0</v>
      </c>
      <c r="J28" s="167"/>
      <c r="K28" s="167">
        <f>SUM(K29:K52)</f>
        <v>0</v>
      </c>
      <c r="L28" s="167"/>
      <c r="M28" s="167">
        <f>SUM(M29:M52)</f>
        <v>0</v>
      </c>
      <c r="N28" s="166"/>
      <c r="O28" s="166">
        <f>SUM(O29:O52)</f>
        <v>88.639999999999986</v>
      </c>
      <c r="P28" s="166"/>
      <c r="Q28" s="166">
        <f>SUM(Q29:Q52)</f>
        <v>0</v>
      </c>
      <c r="R28" s="167"/>
      <c r="S28" s="167"/>
      <c r="T28" s="168"/>
      <c r="U28" s="162"/>
      <c r="V28" s="162">
        <f>SUM(V29:V52)</f>
        <v>56.730000000000004</v>
      </c>
      <c r="W28" s="162"/>
      <c r="X28" s="162"/>
      <c r="Y28" s="162"/>
      <c r="AG28" t="s">
        <v>262</v>
      </c>
    </row>
    <row r="29" spans="1:60" ht="22.5" outlineLevel="1">
      <c r="A29" s="173">
        <v>9</v>
      </c>
      <c r="B29" s="174" t="s">
        <v>401</v>
      </c>
      <c r="C29" s="190" t="s">
        <v>402</v>
      </c>
      <c r="D29" s="175" t="s">
        <v>397</v>
      </c>
      <c r="E29" s="176">
        <v>39.99</v>
      </c>
      <c r="F29" s="177"/>
      <c r="G29" s="178">
        <f>ROUND(E29*F29,2)</f>
        <v>0</v>
      </c>
      <c r="H29" s="177"/>
      <c r="I29" s="178">
        <f>ROUND(E29*H29,2)</f>
        <v>0</v>
      </c>
      <c r="J29" s="177"/>
      <c r="K29" s="178">
        <f>ROUND(E29*J29,2)</f>
        <v>0</v>
      </c>
      <c r="L29" s="178">
        <v>21</v>
      </c>
      <c r="M29" s="178">
        <f>G29*(1+L29/100)</f>
        <v>0</v>
      </c>
      <c r="N29" s="176">
        <v>0</v>
      </c>
      <c r="O29" s="176">
        <f>ROUND(E29*N29,2)</f>
        <v>0</v>
      </c>
      <c r="P29" s="176">
        <v>0</v>
      </c>
      <c r="Q29" s="176">
        <f>ROUND(E29*P29,2)</f>
        <v>0</v>
      </c>
      <c r="R29" s="178" t="s">
        <v>311</v>
      </c>
      <c r="S29" s="178" t="s">
        <v>266</v>
      </c>
      <c r="T29" s="179" t="s">
        <v>266</v>
      </c>
      <c r="U29" s="157">
        <v>0.15</v>
      </c>
      <c r="V29" s="157">
        <f>ROUND(E29*U29,2)</f>
        <v>6</v>
      </c>
      <c r="W29" s="157"/>
      <c r="X29" s="157" t="s">
        <v>312</v>
      </c>
      <c r="Y29" s="157" t="s">
        <v>269</v>
      </c>
      <c r="Z29" s="146"/>
      <c r="AA29" s="146"/>
      <c r="AB29" s="146"/>
      <c r="AC29" s="146"/>
      <c r="AD29" s="146"/>
      <c r="AE29" s="146"/>
      <c r="AF29" s="146"/>
      <c r="AG29" s="146" t="s">
        <v>313</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2">
      <c r="A30" s="153"/>
      <c r="B30" s="154"/>
      <c r="C30" s="293" t="s">
        <v>403</v>
      </c>
      <c r="D30" s="294"/>
      <c r="E30" s="294"/>
      <c r="F30" s="294"/>
      <c r="G30" s="294"/>
      <c r="H30" s="157"/>
      <c r="I30" s="157"/>
      <c r="J30" s="157"/>
      <c r="K30" s="157"/>
      <c r="L30" s="157"/>
      <c r="M30" s="157"/>
      <c r="N30" s="156"/>
      <c r="O30" s="156"/>
      <c r="P30" s="156"/>
      <c r="Q30" s="156"/>
      <c r="R30" s="157"/>
      <c r="S30" s="157"/>
      <c r="T30" s="157"/>
      <c r="U30" s="157"/>
      <c r="V30" s="157"/>
      <c r="W30" s="157"/>
      <c r="X30" s="157"/>
      <c r="Y30" s="157"/>
      <c r="Z30" s="146"/>
      <c r="AA30" s="146"/>
      <c r="AB30" s="146"/>
      <c r="AC30" s="146"/>
      <c r="AD30" s="146"/>
      <c r="AE30" s="146"/>
      <c r="AF30" s="146"/>
      <c r="AG30" s="146" t="s">
        <v>315</v>
      </c>
      <c r="AH30" s="146"/>
      <c r="AI30" s="146"/>
      <c r="AJ30" s="146"/>
      <c r="AK30" s="146"/>
      <c r="AL30" s="146"/>
      <c r="AM30" s="146"/>
      <c r="AN30" s="146"/>
      <c r="AO30" s="146"/>
      <c r="AP30" s="146"/>
      <c r="AQ30" s="146"/>
      <c r="AR30" s="146"/>
      <c r="AS30" s="146"/>
      <c r="AT30" s="146"/>
      <c r="AU30" s="146"/>
      <c r="AV30" s="146"/>
      <c r="AW30" s="146"/>
      <c r="AX30" s="146"/>
      <c r="AY30" s="146"/>
      <c r="AZ30" s="146"/>
      <c r="BA30" s="187" t="str">
        <f>C30</f>
        <v>z rostlé horniny tř.1 - 4 pod násypy z hornin soudržných do 92% PS a hornin nesoudržných sypkých relativní ulehlosti I(d) do 0,8</v>
      </c>
      <c r="BB30" s="146"/>
      <c r="BC30" s="146"/>
      <c r="BD30" s="146"/>
      <c r="BE30" s="146"/>
      <c r="BF30" s="146"/>
      <c r="BG30" s="146"/>
      <c r="BH30" s="146"/>
    </row>
    <row r="31" spans="1:60" outlineLevel="2">
      <c r="A31" s="153"/>
      <c r="B31" s="154"/>
      <c r="C31" s="196" t="s">
        <v>656</v>
      </c>
      <c r="D31" s="194"/>
      <c r="E31" s="195">
        <v>39.99</v>
      </c>
      <c r="F31" s="157"/>
      <c r="G31" s="157"/>
      <c r="H31" s="157"/>
      <c r="I31" s="157"/>
      <c r="J31" s="157"/>
      <c r="K31" s="157"/>
      <c r="L31" s="157"/>
      <c r="M31" s="157"/>
      <c r="N31" s="156"/>
      <c r="O31" s="156"/>
      <c r="P31" s="156"/>
      <c r="Q31" s="156"/>
      <c r="R31" s="157"/>
      <c r="S31" s="157"/>
      <c r="T31" s="157"/>
      <c r="U31" s="157"/>
      <c r="V31" s="157"/>
      <c r="W31" s="157"/>
      <c r="X31" s="157"/>
      <c r="Y31" s="157"/>
      <c r="Z31" s="146"/>
      <c r="AA31" s="146"/>
      <c r="AB31" s="146"/>
      <c r="AC31" s="146"/>
      <c r="AD31" s="146"/>
      <c r="AE31" s="146"/>
      <c r="AF31" s="146"/>
      <c r="AG31" s="146" t="s">
        <v>317</v>
      </c>
      <c r="AH31" s="146">
        <v>0</v>
      </c>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1">
      <c r="A32" s="173">
        <v>10</v>
      </c>
      <c r="B32" s="174" t="s">
        <v>657</v>
      </c>
      <c r="C32" s="190" t="s">
        <v>658</v>
      </c>
      <c r="D32" s="175" t="s">
        <v>310</v>
      </c>
      <c r="E32" s="176">
        <v>19.995000000000001</v>
      </c>
      <c r="F32" s="177"/>
      <c r="G32" s="178">
        <f>ROUND(E32*F32,2)</f>
        <v>0</v>
      </c>
      <c r="H32" s="177"/>
      <c r="I32" s="178">
        <f>ROUND(E32*H32,2)</f>
        <v>0</v>
      </c>
      <c r="J32" s="177"/>
      <c r="K32" s="178">
        <f>ROUND(E32*J32,2)</f>
        <v>0</v>
      </c>
      <c r="L32" s="178">
        <v>21</v>
      </c>
      <c r="M32" s="178">
        <f>G32*(1+L32/100)</f>
        <v>0</v>
      </c>
      <c r="N32" s="176">
        <v>2.16</v>
      </c>
      <c r="O32" s="176">
        <f>ROUND(E32*N32,2)</f>
        <v>43.19</v>
      </c>
      <c r="P32" s="176">
        <v>0</v>
      </c>
      <c r="Q32" s="176">
        <f>ROUND(E32*P32,2)</f>
        <v>0</v>
      </c>
      <c r="R32" s="178" t="s">
        <v>398</v>
      </c>
      <c r="S32" s="178" t="s">
        <v>266</v>
      </c>
      <c r="T32" s="179" t="s">
        <v>266</v>
      </c>
      <c r="U32" s="157">
        <v>1.085</v>
      </c>
      <c r="V32" s="157">
        <f>ROUND(E32*U32,2)</f>
        <v>21.69</v>
      </c>
      <c r="W32" s="157"/>
      <c r="X32" s="157" t="s">
        <v>312</v>
      </c>
      <c r="Y32" s="157" t="s">
        <v>269</v>
      </c>
      <c r="Z32" s="146"/>
      <c r="AA32" s="146"/>
      <c r="AB32" s="146"/>
      <c r="AC32" s="146"/>
      <c r="AD32" s="146"/>
      <c r="AE32" s="146"/>
      <c r="AF32" s="146"/>
      <c r="AG32" s="146" t="s">
        <v>313</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2">
      <c r="A33" s="153"/>
      <c r="B33" s="154"/>
      <c r="C33" s="196" t="s">
        <v>659</v>
      </c>
      <c r="D33" s="194"/>
      <c r="E33" s="195">
        <v>19.995000000000001</v>
      </c>
      <c r="F33" s="157"/>
      <c r="G33" s="157"/>
      <c r="H33" s="157"/>
      <c r="I33" s="157"/>
      <c r="J33" s="157"/>
      <c r="K33" s="157"/>
      <c r="L33" s="157"/>
      <c r="M33" s="157"/>
      <c r="N33" s="156"/>
      <c r="O33" s="156"/>
      <c r="P33" s="156"/>
      <c r="Q33" s="156"/>
      <c r="R33" s="157"/>
      <c r="S33" s="157"/>
      <c r="T33" s="157"/>
      <c r="U33" s="157"/>
      <c r="V33" s="157"/>
      <c r="W33" s="157"/>
      <c r="X33" s="157"/>
      <c r="Y33" s="157"/>
      <c r="Z33" s="146"/>
      <c r="AA33" s="146"/>
      <c r="AB33" s="146"/>
      <c r="AC33" s="146"/>
      <c r="AD33" s="146"/>
      <c r="AE33" s="146"/>
      <c r="AF33" s="146"/>
      <c r="AG33" s="146" t="s">
        <v>317</v>
      </c>
      <c r="AH33" s="146">
        <v>0</v>
      </c>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1">
      <c r="A34" s="173">
        <v>11</v>
      </c>
      <c r="B34" s="174" t="s">
        <v>660</v>
      </c>
      <c r="C34" s="190" t="s">
        <v>661</v>
      </c>
      <c r="D34" s="175" t="s">
        <v>397</v>
      </c>
      <c r="E34" s="176">
        <v>8.16</v>
      </c>
      <c r="F34" s="177"/>
      <c r="G34" s="178">
        <f>ROUND(E34*F34,2)</f>
        <v>0</v>
      </c>
      <c r="H34" s="177"/>
      <c r="I34" s="178">
        <f>ROUND(E34*H34,2)</f>
        <v>0</v>
      </c>
      <c r="J34" s="177"/>
      <c r="K34" s="178">
        <f>ROUND(E34*J34,2)</f>
        <v>0</v>
      </c>
      <c r="L34" s="178">
        <v>21</v>
      </c>
      <c r="M34" s="178">
        <f>G34*(1+L34/100)</f>
        <v>0</v>
      </c>
      <c r="N34" s="176">
        <v>3.6400000000000002E-2</v>
      </c>
      <c r="O34" s="176">
        <f>ROUND(E34*N34,2)</f>
        <v>0.3</v>
      </c>
      <c r="P34" s="176">
        <v>0</v>
      </c>
      <c r="Q34" s="176">
        <f>ROUND(E34*P34,2)</f>
        <v>0</v>
      </c>
      <c r="R34" s="178" t="s">
        <v>412</v>
      </c>
      <c r="S34" s="178" t="s">
        <v>266</v>
      </c>
      <c r="T34" s="179" t="s">
        <v>266</v>
      </c>
      <c r="U34" s="157">
        <v>0.52700000000000002</v>
      </c>
      <c r="V34" s="157">
        <f>ROUND(E34*U34,2)</f>
        <v>4.3</v>
      </c>
      <c r="W34" s="157"/>
      <c r="X34" s="157" t="s">
        <v>312</v>
      </c>
      <c r="Y34" s="157" t="s">
        <v>269</v>
      </c>
      <c r="Z34" s="146"/>
      <c r="AA34" s="146"/>
      <c r="AB34" s="146"/>
      <c r="AC34" s="146"/>
      <c r="AD34" s="146"/>
      <c r="AE34" s="146"/>
      <c r="AF34" s="146"/>
      <c r="AG34" s="146" t="s">
        <v>313</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ht="22.5" outlineLevel="2">
      <c r="A35" s="153"/>
      <c r="B35" s="154"/>
      <c r="C35" s="293" t="s">
        <v>662</v>
      </c>
      <c r="D35" s="294"/>
      <c r="E35" s="294"/>
      <c r="F35" s="294"/>
      <c r="G35" s="294"/>
      <c r="H35" s="157"/>
      <c r="I35" s="157"/>
      <c r="J35" s="157"/>
      <c r="K35" s="157"/>
      <c r="L35" s="157"/>
      <c r="M35" s="157"/>
      <c r="N35" s="156"/>
      <c r="O35" s="156"/>
      <c r="P35" s="156"/>
      <c r="Q35" s="156"/>
      <c r="R35" s="157"/>
      <c r="S35" s="157"/>
      <c r="T35" s="157"/>
      <c r="U35" s="157"/>
      <c r="V35" s="157"/>
      <c r="W35" s="157"/>
      <c r="X35" s="157"/>
      <c r="Y35" s="157"/>
      <c r="Z35" s="146"/>
      <c r="AA35" s="146"/>
      <c r="AB35" s="146"/>
      <c r="AC35" s="146"/>
      <c r="AD35" s="146"/>
      <c r="AE35" s="146"/>
      <c r="AF35" s="146"/>
      <c r="AG35" s="146" t="s">
        <v>315</v>
      </c>
      <c r="AH35" s="146"/>
      <c r="AI35" s="146"/>
      <c r="AJ35" s="146"/>
      <c r="AK35" s="146"/>
      <c r="AL35" s="146"/>
      <c r="AM35" s="146"/>
      <c r="AN35" s="146"/>
      <c r="AO35" s="146"/>
      <c r="AP35" s="146"/>
      <c r="AQ35" s="146"/>
      <c r="AR35" s="146"/>
      <c r="AS35" s="146"/>
      <c r="AT35" s="146"/>
      <c r="AU35" s="146"/>
      <c r="AV35" s="146"/>
      <c r="AW35" s="146"/>
      <c r="AX35" s="146"/>
      <c r="AY35" s="146"/>
      <c r="AZ35" s="146"/>
      <c r="BA35" s="187" t="str">
        <f>C35</f>
        <v>svislé nebo šikmé (odkloněné) , půdorysně přímé nebo zalomené, stěn základových desek ve volných nebo zapažených jámách, rýhách, šachtách, včetně případných vzpěr,</v>
      </c>
      <c r="BB35" s="146"/>
      <c r="BC35" s="146"/>
      <c r="BD35" s="146"/>
      <c r="BE35" s="146"/>
      <c r="BF35" s="146"/>
      <c r="BG35" s="146"/>
      <c r="BH35" s="146"/>
    </row>
    <row r="36" spans="1:60" outlineLevel="2">
      <c r="A36" s="153"/>
      <c r="B36" s="154"/>
      <c r="C36" s="196" t="s">
        <v>663</v>
      </c>
      <c r="D36" s="194"/>
      <c r="E36" s="195">
        <v>8.16</v>
      </c>
      <c r="F36" s="157"/>
      <c r="G36" s="157"/>
      <c r="H36" s="157"/>
      <c r="I36" s="157"/>
      <c r="J36" s="157"/>
      <c r="K36" s="157"/>
      <c r="L36" s="157"/>
      <c r="M36" s="157"/>
      <c r="N36" s="156"/>
      <c r="O36" s="156"/>
      <c r="P36" s="156"/>
      <c r="Q36" s="156"/>
      <c r="R36" s="157"/>
      <c r="S36" s="157"/>
      <c r="T36" s="157"/>
      <c r="U36" s="157"/>
      <c r="V36" s="157"/>
      <c r="W36" s="157"/>
      <c r="X36" s="157"/>
      <c r="Y36" s="157"/>
      <c r="Z36" s="146"/>
      <c r="AA36" s="146"/>
      <c r="AB36" s="146"/>
      <c r="AC36" s="146"/>
      <c r="AD36" s="146"/>
      <c r="AE36" s="146"/>
      <c r="AF36" s="146"/>
      <c r="AG36" s="146" t="s">
        <v>317</v>
      </c>
      <c r="AH36" s="146">
        <v>0</v>
      </c>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1">
      <c r="A37" s="173">
        <v>12</v>
      </c>
      <c r="B37" s="174" t="s">
        <v>664</v>
      </c>
      <c r="C37" s="190" t="s">
        <v>665</v>
      </c>
      <c r="D37" s="175" t="s">
        <v>397</v>
      </c>
      <c r="E37" s="176">
        <v>8.16</v>
      </c>
      <c r="F37" s="177"/>
      <c r="G37" s="178">
        <f>ROUND(E37*F37,2)</f>
        <v>0</v>
      </c>
      <c r="H37" s="177"/>
      <c r="I37" s="178">
        <f>ROUND(E37*H37,2)</f>
        <v>0</v>
      </c>
      <c r="J37" s="177"/>
      <c r="K37" s="178">
        <f>ROUND(E37*J37,2)</f>
        <v>0</v>
      </c>
      <c r="L37" s="178">
        <v>21</v>
      </c>
      <c r="M37" s="178">
        <f>G37*(1+L37/100)</f>
        <v>0</v>
      </c>
      <c r="N37" s="176">
        <v>0</v>
      </c>
      <c r="O37" s="176">
        <f>ROUND(E37*N37,2)</f>
        <v>0</v>
      </c>
      <c r="P37" s="176">
        <v>0</v>
      </c>
      <c r="Q37" s="176">
        <f>ROUND(E37*P37,2)</f>
        <v>0</v>
      </c>
      <c r="R37" s="178" t="s">
        <v>412</v>
      </c>
      <c r="S37" s="178" t="s">
        <v>266</v>
      </c>
      <c r="T37" s="179" t="s">
        <v>266</v>
      </c>
      <c r="U37" s="157">
        <v>0.32</v>
      </c>
      <c r="V37" s="157">
        <f>ROUND(E37*U37,2)</f>
        <v>2.61</v>
      </c>
      <c r="W37" s="157"/>
      <c r="X37" s="157" t="s">
        <v>312</v>
      </c>
      <c r="Y37" s="157" t="s">
        <v>269</v>
      </c>
      <c r="Z37" s="146"/>
      <c r="AA37" s="146"/>
      <c r="AB37" s="146"/>
      <c r="AC37" s="146"/>
      <c r="AD37" s="146"/>
      <c r="AE37" s="146"/>
      <c r="AF37" s="146"/>
      <c r="AG37" s="146" t="s">
        <v>313</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ht="22.5" outlineLevel="2">
      <c r="A38" s="153"/>
      <c r="B38" s="154"/>
      <c r="C38" s="293" t="s">
        <v>662</v>
      </c>
      <c r="D38" s="294"/>
      <c r="E38" s="294"/>
      <c r="F38" s="294"/>
      <c r="G38" s="294"/>
      <c r="H38" s="157"/>
      <c r="I38" s="157"/>
      <c r="J38" s="157"/>
      <c r="K38" s="157"/>
      <c r="L38" s="157"/>
      <c r="M38" s="157"/>
      <c r="N38" s="156"/>
      <c r="O38" s="156"/>
      <c r="P38" s="156"/>
      <c r="Q38" s="156"/>
      <c r="R38" s="157"/>
      <c r="S38" s="157"/>
      <c r="T38" s="157"/>
      <c r="U38" s="157"/>
      <c r="V38" s="157"/>
      <c r="W38" s="157"/>
      <c r="X38" s="157"/>
      <c r="Y38" s="157"/>
      <c r="Z38" s="146"/>
      <c r="AA38" s="146"/>
      <c r="AB38" s="146"/>
      <c r="AC38" s="146"/>
      <c r="AD38" s="146"/>
      <c r="AE38" s="146"/>
      <c r="AF38" s="146"/>
      <c r="AG38" s="146" t="s">
        <v>315</v>
      </c>
      <c r="AH38" s="146"/>
      <c r="AI38" s="146"/>
      <c r="AJ38" s="146"/>
      <c r="AK38" s="146"/>
      <c r="AL38" s="146"/>
      <c r="AM38" s="146"/>
      <c r="AN38" s="146"/>
      <c r="AO38" s="146"/>
      <c r="AP38" s="146"/>
      <c r="AQ38" s="146"/>
      <c r="AR38" s="146"/>
      <c r="AS38" s="146"/>
      <c r="AT38" s="146"/>
      <c r="AU38" s="146"/>
      <c r="AV38" s="146"/>
      <c r="AW38" s="146"/>
      <c r="AX38" s="146"/>
      <c r="AY38" s="146"/>
      <c r="AZ38" s="146"/>
      <c r="BA38" s="187" t="str">
        <f>C38</f>
        <v>svislé nebo šikmé (odkloněné) , půdorysně přímé nebo zalomené, stěn základových desek ve volných nebo zapažených jámách, rýhách, šachtách, včetně případných vzpěr,</v>
      </c>
      <c r="BB38" s="146"/>
      <c r="BC38" s="146"/>
      <c r="BD38" s="146"/>
      <c r="BE38" s="146"/>
      <c r="BF38" s="146"/>
      <c r="BG38" s="146"/>
      <c r="BH38" s="146"/>
    </row>
    <row r="39" spans="1:60" outlineLevel="2">
      <c r="A39" s="153"/>
      <c r="B39" s="154"/>
      <c r="C39" s="291" t="s">
        <v>666</v>
      </c>
      <c r="D39" s="292"/>
      <c r="E39" s="292"/>
      <c r="F39" s="292"/>
      <c r="G39" s="292"/>
      <c r="H39" s="157"/>
      <c r="I39" s="157"/>
      <c r="J39" s="157"/>
      <c r="K39" s="157"/>
      <c r="L39" s="157"/>
      <c r="M39" s="157"/>
      <c r="N39" s="156"/>
      <c r="O39" s="156"/>
      <c r="P39" s="156"/>
      <c r="Q39" s="156"/>
      <c r="R39" s="157"/>
      <c r="S39" s="157"/>
      <c r="T39" s="157"/>
      <c r="U39" s="157"/>
      <c r="V39" s="157"/>
      <c r="W39" s="157"/>
      <c r="X39" s="157"/>
      <c r="Y39" s="157"/>
      <c r="Z39" s="146"/>
      <c r="AA39" s="146"/>
      <c r="AB39" s="146"/>
      <c r="AC39" s="146"/>
      <c r="AD39" s="146"/>
      <c r="AE39" s="146"/>
      <c r="AF39" s="146"/>
      <c r="AG39" s="146" t="s">
        <v>278</v>
      </c>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1">
      <c r="A40" s="173">
        <v>13</v>
      </c>
      <c r="B40" s="174" t="s">
        <v>667</v>
      </c>
      <c r="C40" s="190" t="s">
        <v>668</v>
      </c>
      <c r="D40" s="175" t="s">
        <v>375</v>
      </c>
      <c r="E40" s="176">
        <v>0.20906</v>
      </c>
      <c r="F40" s="177"/>
      <c r="G40" s="178">
        <f>ROUND(E40*F40,2)</f>
        <v>0</v>
      </c>
      <c r="H40" s="177"/>
      <c r="I40" s="178">
        <f>ROUND(E40*H40,2)</f>
        <v>0</v>
      </c>
      <c r="J40" s="177"/>
      <c r="K40" s="178">
        <f>ROUND(E40*J40,2)</f>
        <v>0</v>
      </c>
      <c r="L40" s="178">
        <v>21</v>
      </c>
      <c r="M40" s="178">
        <f>G40*(1+L40/100)</f>
        <v>0</v>
      </c>
      <c r="N40" s="176">
        <v>1.0217400000000001</v>
      </c>
      <c r="O40" s="176">
        <f>ROUND(E40*N40,2)</f>
        <v>0.21</v>
      </c>
      <c r="P40" s="176">
        <v>0</v>
      </c>
      <c r="Q40" s="176">
        <f>ROUND(E40*P40,2)</f>
        <v>0</v>
      </c>
      <c r="R40" s="178" t="s">
        <v>412</v>
      </c>
      <c r="S40" s="178" t="s">
        <v>266</v>
      </c>
      <c r="T40" s="179" t="s">
        <v>266</v>
      </c>
      <c r="U40" s="157">
        <v>23.530999999999999</v>
      </c>
      <c r="V40" s="157">
        <f>ROUND(E40*U40,2)</f>
        <v>4.92</v>
      </c>
      <c r="W40" s="157"/>
      <c r="X40" s="157" t="s">
        <v>312</v>
      </c>
      <c r="Y40" s="157" t="s">
        <v>269</v>
      </c>
      <c r="Z40" s="146"/>
      <c r="AA40" s="146"/>
      <c r="AB40" s="146"/>
      <c r="AC40" s="146"/>
      <c r="AD40" s="146"/>
      <c r="AE40" s="146"/>
      <c r="AF40" s="146"/>
      <c r="AG40" s="146" t="s">
        <v>313</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2">
      <c r="A41" s="153"/>
      <c r="B41" s="154"/>
      <c r="C41" s="293" t="s">
        <v>470</v>
      </c>
      <c r="D41" s="294"/>
      <c r="E41" s="294"/>
      <c r="F41" s="294"/>
      <c r="G41" s="294"/>
      <c r="H41" s="157"/>
      <c r="I41" s="157"/>
      <c r="J41" s="157"/>
      <c r="K41" s="157"/>
      <c r="L41" s="157"/>
      <c r="M41" s="157"/>
      <c r="N41" s="156"/>
      <c r="O41" s="156"/>
      <c r="P41" s="156"/>
      <c r="Q41" s="156"/>
      <c r="R41" s="157"/>
      <c r="S41" s="157"/>
      <c r="T41" s="157"/>
      <c r="U41" s="157"/>
      <c r="V41" s="157"/>
      <c r="W41" s="157"/>
      <c r="X41" s="157"/>
      <c r="Y41" s="157"/>
      <c r="Z41" s="146"/>
      <c r="AA41" s="146"/>
      <c r="AB41" s="146"/>
      <c r="AC41" s="146"/>
      <c r="AD41" s="146"/>
      <c r="AE41" s="146"/>
      <c r="AF41" s="146"/>
      <c r="AG41" s="146" t="s">
        <v>315</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2">
      <c r="A42" s="153"/>
      <c r="B42" s="154"/>
      <c r="C42" s="196" t="s">
        <v>669</v>
      </c>
      <c r="D42" s="194"/>
      <c r="E42" s="195">
        <v>0.20906</v>
      </c>
      <c r="F42" s="157"/>
      <c r="G42" s="157"/>
      <c r="H42" s="157"/>
      <c r="I42" s="157"/>
      <c r="J42" s="157"/>
      <c r="K42" s="157"/>
      <c r="L42" s="157"/>
      <c r="M42" s="157"/>
      <c r="N42" s="156"/>
      <c r="O42" s="156"/>
      <c r="P42" s="156"/>
      <c r="Q42" s="156"/>
      <c r="R42" s="157"/>
      <c r="S42" s="157"/>
      <c r="T42" s="157"/>
      <c r="U42" s="157"/>
      <c r="V42" s="157"/>
      <c r="W42" s="157"/>
      <c r="X42" s="157"/>
      <c r="Y42" s="157"/>
      <c r="Z42" s="146"/>
      <c r="AA42" s="146"/>
      <c r="AB42" s="146"/>
      <c r="AC42" s="146"/>
      <c r="AD42" s="146"/>
      <c r="AE42" s="146"/>
      <c r="AF42" s="146"/>
      <c r="AG42" s="146" t="s">
        <v>317</v>
      </c>
      <c r="AH42" s="146">
        <v>0</v>
      </c>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ht="22.5" outlineLevel="1">
      <c r="A43" s="173">
        <v>14</v>
      </c>
      <c r="B43" s="174" t="s">
        <v>670</v>
      </c>
      <c r="C43" s="190" t="s">
        <v>671</v>
      </c>
      <c r="D43" s="175" t="s">
        <v>375</v>
      </c>
      <c r="E43" s="176">
        <v>0.51300000000000001</v>
      </c>
      <c r="F43" s="177"/>
      <c r="G43" s="178">
        <f>ROUND(E43*F43,2)</f>
        <v>0</v>
      </c>
      <c r="H43" s="177"/>
      <c r="I43" s="178">
        <f>ROUND(E43*H43,2)</f>
        <v>0</v>
      </c>
      <c r="J43" s="177"/>
      <c r="K43" s="178">
        <f>ROUND(E43*J43,2)</f>
        <v>0</v>
      </c>
      <c r="L43" s="178">
        <v>21</v>
      </c>
      <c r="M43" s="178">
        <f>G43*(1+L43/100)</f>
        <v>0</v>
      </c>
      <c r="N43" s="176">
        <v>1.0543899999999999</v>
      </c>
      <c r="O43" s="176">
        <f>ROUND(E43*N43,2)</f>
        <v>0.54</v>
      </c>
      <c r="P43" s="176">
        <v>0</v>
      </c>
      <c r="Q43" s="176">
        <f>ROUND(E43*P43,2)</f>
        <v>0</v>
      </c>
      <c r="R43" s="178" t="s">
        <v>412</v>
      </c>
      <c r="S43" s="178" t="s">
        <v>266</v>
      </c>
      <c r="T43" s="179" t="s">
        <v>266</v>
      </c>
      <c r="U43" s="157">
        <v>15.231</v>
      </c>
      <c r="V43" s="157">
        <f>ROUND(E43*U43,2)</f>
        <v>7.81</v>
      </c>
      <c r="W43" s="157"/>
      <c r="X43" s="157" t="s">
        <v>312</v>
      </c>
      <c r="Y43" s="157" t="s">
        <v>269</v>
      </c>
      <c r="Z43" s="146"/>
      <c r="AA43" s="146"/>
      <c r="AB43" s="146"/>
      <c r="AC43" s="146"/>
      <c r="AD43" s="146"/>
      <c r="AE43" s="146"/>
      <c r="AF43" s="146"/>
      <c r="AG43" s="146" t="s">
        <v>313</v>
      </c>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outlineLevel="2">
      <c r="A44" s="153"/>
      <c r="B44" s="154"/>
      <c r="C44" s="293" t="s">
        <v>470</v>
      </c>
      <c r="D44" s="294"/>
      <c r="E44" s="294"/>
      <c r="F44" s="294"/>
      <c r="G44" s="294"/>
      <c r="H44" s="157"/>
      <c r="I44" s="157"/>
      <c r="J44" s="157"/>
      <c r="K44" s="157"/>
      <c r="L44" s="157"/>
      <c r="M44" s="157"/>
      <c r="N44" s="156"/>
      <c r="O44" s="156"/>
      <c r="P44" s="156"/>
      <c r="Q44" s="156"/>
      <c r="R44" s="157"/>
      <c r="S44" s="157"/>
      <c r="T44" s="157"/>
      <c r="U44" s="157"/>
      <c r="V44" s="157"/>
      <c r="W44" s="157"/>
      <c r="X44" s="157"/>
      <c r="Y44" s="157"/>
      <c r="Z44" s="146"/>
      <c r="AA44" s="146"/>
      <c r="AB44" s="146"/>
      <c r="AC44" s="146"/>
      <c r="AD44" s="146"/>
      <c r="AE44" s="146"/>
      <c r="AF44" s="146"/>
      <c r="AG44" s="146" t="s">
        <v>315</v>
      </c>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2">
      <c r="A45" s="153"/>
      <c r="B45" s="154"/>
      <c r="C45" s="196" t="s">
        <v>672</v>
      </c>
      <c r="D45" s="194"/>
      <c r="E45" s="195">
        <v>0.51300000000000001</v>
      </c>
      <c r="F45" s="157"/>
      <c r="G45" s="157"/>
      <c r="H45" s="157"/>
      <c r="I45" s="157"/>
      <c r="J45" s="157"/>
      <c r="K45" s="157"/>
      <c r="L45" s="157"/>
      <c r="M45" s="157"/>
      <c r="N45" s="156"/>
      <c r="O45" s="156"/>
      <c r="P45" s="156"/>
      <c r="Q45" s="156"/>
      <c r="R45" s="157"/>
      <c r="S45" s="157"/>
      <c r="T45" s="157"/>
      <c r="U45" s="157"/>
      <c r="V45" s="157"/>
      <c r="W45" s="157"/>
      <c r="X45" s="157"/>
      <c r="Y45" s="157"/>
      <c r="Z45" s="146"/>
      <c r="AA45" s="146"/>
      <c r="AB45" s="146"/>
      <c r="AC45" s="146"/>
      <c r="AD45" s="146"/>
      <c r="AE45" s="146"/>
      <c r="AF45" s="146"/>
      <c r="AG45" s="146" t="s">
        <v>317</v>
      </c>
      <c r="AH45" s="146">
        <v>0</v>
      </c>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1">
      <c r="A46" s="173">
        <v>15</v>
      </c>
      <c r="B46" s="174" t="s">
        <v>673</v>
      </c>
      <c r="C46" s="190" t="s">
        <v>674</v>
      </c>
      <c r="D46" s="175" t="s">
        <v>310</v>
      </c>
      <c r="E46" s="176">
        <v>1</v>
      </c>
      <c r="F46" s="177"/>
      <c r="G46" s="178">
        <f>ROUND(E46*F46,2)</f>
        <v>0</v>
      </c>
      <c r="H46" s="177"/>
      <c r="I46" s="178">
        <f>ROUND(E46*H46,2)</f>
        <v>0</v>
      </c>
      <c r="J46" s="177"/>
      <c r="K46" s="178">
        <f>ROUND(E46*J46,2)</f>
        <v>0</v>
      </c>
      <c r="L46" s="178">
        <v>21</v>
      </c>
      <c r="M46" s="178">
        <f>G46*(1+L46/100)</f>
        <v>0</v>
      </c>
      <c r="N46" s="176">
        <v>2.5249999999999999</v>
      </c>
      <c r="O46" s="176">
        <f>ROUND(E46*N46,2)</f>
        <v>2.5299999999999998</v>
      </c>
      <c r="P46" s="176">
        <v>0</v>
      </c>
      <c r="Q46" s="176">
        <f>ROUND(E46*P46,2)</f>
        <v>0</v>
      </c>
      <c r="R46" s="178" t="s">
        <v>412</v>
      </c>
      <c r="S46" s="178" t="s">
        <v>266</v>
      </c>
      <c r="T46" s="179" t="s">
        <v>266</v>
      </c>
      <c r="U46" s="157">
        <v>0.47699999999999998</v>
      </c>
      <c r="V46" s="157">
        <f>ROUND(E46*U46,2)</f>
        <v>0.48</v>
      </c>
      <c r="W46" s="157"/>
      <c r="X46" s="157" t="s">
        <v>312</v>
      </c>
      <c r="Y46" s="157" t="s">
        <v>269</v>
      </c>
      <c r="Z46" s="146"/>
      <c r="AA46" s="146"/>
      <c r="AB46" s="146"/>
      <c r="AC46" s="146"/>
      <c r="AD46" s="146"/>
      <c r="AE46" s="146"/>
      <c r="AF46" s="146"/>
      <c r="AG46" s="146" t="s">
        <v>313</v>
      </c>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outlineLevel="2">
      <c r="A47" s="153"/>
      <c r="B47" s="154"/>
      <c r="C47" s="196" t="s">
        <v>675</v>
      </c>
      <c r="D47" s="194"/>
      <c r="E47" s="195">
        <v>1</v>
      </c>
      <c r="F47" s="157"/>
      <c r="G47" s="157"/>
      <c r="H47" s="157"/>
      <c r="I47" s="157"/>
      <c r="J47" s="157"/>
      <c r="K47" s="157"/>
      <c r="L47" s="157"/>
      <c r="M47" s="157"/>
      <c r="N47" s="156"/>
      <c r="O47" s="156"/>
      <c r="P47" s="156"/>
      <c r="Q47" s="156"/>
      <c r="R47" s="157"/>
      <c r="S47" s="157"/>
      <c r="T47" s="157"/>
      <c r="U47" s="157"/>
      <c r="V47" s="157"/>
      <c r="W47" s="157"/>
      <c r="X47" s="157"/>
      <c r="Y47" s="157"/>
      <c r="Z47" s="146"/>
      <c r="AA47" s="146"/>
      <c r="AB47" s="146"/>
      <c r="AC47" s="146"/>
      <c r="AD47" s="146"/>
      <c r="AE47" s="146"/>
      <c r="AF47" s="146"/>
      <c r="AG47" s="146" t="s">
        <v>317</v>
      </c>
      <c r="AH47" s="146">
        <v>0</v>
      </c>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ht="22.5" outlineLevel="1">
      <c r="A48" s="173">
        <v>16</v>
      </c>
      <c r="B48" s="174" t="s">
        <v>472</v>
      </c>
      <c r="C48" s="190" t="s">
        <v>473</v>
      </c>
      <c r="D48" s="175" t="s">
        <v>375</v>
      </c>
      <c r="E48" s="176">
        <v>6.4000000000000001E-2</v>
      </c>
      <c r="F48" s="177"/>
      <c r="G48" s="178">
        <f>ROUND(E48*F48,2)</f>
        <v>0</v>
      </c>
      <c r="H48" s="177"/>
      <c r="I48" s="178">
        <f>ROUND(E48*H48,2)</f>
        <v>0</v>
      </c>
      <c r="J48" s="177"/>
      <c r="K48" s="178">
        <f>ROUND(E48*J48,2)</f>
        <v>0</v>
      </c>
      <c r="L48" s="178">
        <v>21</v>
      </c>
      <c r="M48" s="178">
        <f>G48*(1+L48/100)</f>
        <v>0</v>
      </c>
      <c r="N48" s="176">
        <v>1.04548</v>
      </c>
      <c r="O48" s="176">
        <f>ROUND(E48*N48,2)</f>
        <v>7.0000000000000007E-2</v>
      </c>
      <c r="P48" s="176">
        <v>0</v>
      </c>
      <c r="Q48" s="176">
        <f>ROUND(E48*P48,2)</f>
        <v>0</v>
      </c>
      <c r="R48" s="178" t="s">
        <v>412</v>
      </c>
      <c r="S48" s="178" t="s">
        <v>266</v>
      </c>
      <c r="T48" s="179" t="s">
        <v>266</v>
      </c>
      <c r="U48" s="157">
        <v>15.231</v>
      </c>
      <c r="V48" s="157">
        <f>ROUND(E48*U48,2)</f>
        <v>0.97</v>
      </c>
      <c r="W48" s="157"/>
      <c r="X48" s="157" t="s">
        <v>312</v>
      </c>
      <c r="Y48" s="157" t="s">
        <v>269</v>
      </c>
      <c r="Z48" s="146"/>
      <c r="AA48" s="146"/>
      <c r="AB48" s="146"/>
      <c r="AC48" s="146"/>
      <c r="AD48" s="146"/>
      <c r="AE48" s="146"/>
      <c r="AF48" s="146"/>
      <c r="AG48" s="146" t="s">
        <v>313</v>
      </c>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row>
    <row r="49" spans="1:60" outlineLevel="2">
      <c r="A49" s="153"/>
      <c r="B49" s="154"/>
      <c r="C49" s="293" t="s">
        <v>470</v>
      </c>
      <c r="D49" s="294"/>
      <c r="E49" s="294"/>
      <c r="F49" s="294"/>
      <c r="G49" s="294"/>
      <c r="H49" s="157"/>
      <c r="I49" s="157"/>
      <c r="J49" s="157"/>
      <c r="K49" s="157"/>
      <c r="L49" s="157"/>
      <c r="M49" s="157"/>
      <c r="N49" s="156"/>
      <c r="O49" s="156"/>
      <c r="P49" s="156"/>
      <c r="Q49" s="156"/>
      <c r="R49" s="157"/>
      <c r="S49" s="157"/>
      <c r="T49" s="157"/>
      <c r="U49" s="157"/>
      <c r="V49" s="157"/>
      <c r="W49" s="157"/>
      <c r="X49" s="157"/>
      <c r="Y49" s="157"/>
      <c r="Z49" s="146"/>
      <c r="AA49" s="146"/>
      <c r="AB49" s="146"/>
      <c r="AC49" s="146"/>
      <c r="AD49" s="146"/>
      <c r="AE49" s="146"/>
      <c r="AF49" s="146"/>
      <c r="AG49" s="146" t="s">
        <v>315</v>
      </c>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2">
      <c r="A50" s="153"/>
      <c r="B50" s="154"/>
      <c r="C50" s="196" t="s">
        <v>676</v>
      </c>
      <c r="D50" s="194"/>
      <c r="E50" s="195">
        <v>6.4000000000000001E-2</v>
      </c>
      <c r="F50" s="157"/>
      <c r="G50" s="157"/>
      <c r="H50" s="157"/>
      <c r="I50" s="157"/>
      <c r="J50" s="157"/>
      <c r="K50" s="157"/>
      <c r="L50" s="157"/>
      <c r="M50" s="157"/>
      <c r="N50" s="156"/>
      <c r="O50" s="156"/>
      <c r="P50" s="156"/>
      <c r="Q50" s="156"/>
      <c r="R50" s="157"/>
      <c r="S50" s="157"/>
      <c r="T50" s="157"/>
      <c r="U50" s="157"/>
      <c r="V50" s="157"/>
      <c r="W50" s="157"/>
      <c r="X50" s="157"/>
      <c r="Y50" s="157"/>
      <c r="Z50" s="146"/>
      <c r="AA50" s="146"/>
      <c r="AB50" s="146"/>
      <c r="AC50" s="146"/>
      <c r="AD50" s="146"/>
      <c r="AE50" s="146"/>
      <c r="AF50" s="146"/>
      <c r="AG50" s="146" t="s">
        <v>317</v>
      </c>
      <c r="AH50" s="146">
        <v>0</v>
      </c>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outlineLevel="1">
      <c r="A51" s="173">
        <v>17</v>
      </c>
      <c r="B51" s="174" t="s">
        <v>677</v>
      </c>
      <c r="C51" s="190" t="s">
        <v>678</v>
      </c>
      <c r="D51" s="175" t="s">
        <v>310</v>
      </c>
      <c r="E51" s="176">
        <v>16.555859999999999</v>
      </c>
      <c r="F51" s="177"/>
      <c r="G51" s="178">
        <f>ROUND(E51*F51,2)</f>
        <v>0</v>
      </c>
      <c r="H51" s="177"/>
      <c r="I51" s="178">
        <f>ROUND(E51*H51,2)</f>
        <v>0</v>
      </c>
      <c r="J51" s="177"/>
      <c r="K51" s="178">
        <f>ROUND(E51*J51,2)</f>
        <v>0</v>
      </c>
      <c r="L51" s="178">
        <v>21</v>
      </c>
      <c r="M51" s="178">
        <f>G51*(1+L51/100)</f>
        <v>0</v>
      </c>
      <c r="N51" s="176">
        <v>2.5249999999999999</v>
      </c>
      <c r="O51" s="176">
        <f>ROUND(E51*N51,2)</f>
        <v>41.8</v>
      </c>
      <c r="P51" s="176">
        <v>0</v>
      </c>
      <c r="Q51" s="176">
        <f>ROUND(E51*P51,2)</f>
        <v>0</v>
      </c>
      <c r="R51" s="178"/>
      <c r="S51" s="178" t="s">
        <v>481</v>
      </c>
      <c r="T51" s="179" t="s">
        <v>497</v>
      </c>
      <c r="U51" s="157">
        <v>0.48</v>
      </c>
      <c r="V51" s="157">
        <f>ROUND(E51*U51,2)</f>
        <v>7.95</v>
      </c>
      <c r="W51" s="157"/>
      <c r="X51" s="157" t="s">
        <v>312</v>
      </c>
      <c r="Y51" s="157" t="s">
        <v>269</v>
      </c>
      <c r="Z51" s="146"/>
      <c r="AA51" s="146"/>
      <c r="AB51" s="146"/>
      <c r="AC51" s="146"/>
      <c r="AD51" s="146"/>
      <c r="AE51" s="146"/>
      <c r="AF51" s="146"/>
      <c r="AG51" s="146" t="s">
        <v>313</v>
      </c>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outlineLevel="2">
      <c r="A52" s="153"/>
      <c r="B52" s="154"/>
      <c r="C52" s="196" t="s">
        <v>679</v>
      </c>
      <c r="D52" s="194"/>
      <c r="E52" s="195">
        <v>16.555859999999999</v>
      </c>
      <c r="F52" s="157"/>
      <c r="G52" s="157"/>
      <c r="H52" s="157"/>
      <c r="I52" s="157"/>
      <c r="J52" s="157"/>
      <c r="K52" s="157"/>
      <c r="L52" s="157"/>
      <c r="M52" s="157"/>
      <c r="N52" s="156"/>
      <c r="O52" s="156"/>
      <c r="P52" s="156"/>
      <c r="Q52" s="156"/>
      <c r="R52" s="157"/>
      <c r="S52" s="157"/>
      <c r="T52" s="157"/>
      <c r="U52" s="157"/>
      <c r="V52" s="157"/>
      <c r="W52" s="157"/>
      <c r="X52" s="157"/>
      <c r="Y52" s="157"/>
      <c r="Z52" s="146"/>
      <c r="AA52" s="146"/>
      <c r="AB52" s="146"/>
      <c r="AC52" s="146"/>
      <c r="AD52" s="146"/>
      <c r="AE52" s="146"/>
      <c r="AF52" s="146"/>
      <c r="AG52" s="146" t="s">
        <v>317</v>
      </c>
      <c r="AH52" s="146">
        <v>0</v>
      </c>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row>
    <row r="53" spans="1:60">
      <c r="A53" s="163" t="s">
        <v>261</v>
      </c>
      <c r="B53" s="164" t="s">
        <v>145</v>
      </c>
      <c r="C53" s="188" t="s">
        <v>147</v>
      </c>
      <c r="D53" s="165"/>
      <c r="E53" s="166"/>
      <c r="F53" s="167"/>
      <c r="G53" s="167">
        <f>SUMIF(AG54:AG98,"&lt;&gt;NOR",G54:G98)</f>
        <v>0</v>
      </c>
      <c r="H53" s="167"/>
      <c r="I53" s="167">
        <f>SUM(I54:I98)</f>
        <v>0</v>
      </c>
      <c r="J53" s="167"/>
      <c r="K53" s="167">
        <f>SUM(K54:K98)</f>
        <v>0</v>
      </c>
      <c r="L53" s="167"/>
      <c r="M53" s="167">
        <f>SUM(M54:M98)</f>
        <v>0</v>
      </c>
      <c r="N53" s="166"/>
      <c r="O53" s="166">
        <f>SUM(O54:O98)</f>
        <v>148.97</v>
      </c>
      <c r="P53" s="166"/>
      <c r="Q53" s="166">
        <f>SUM(Q54:Q98)</f>
        <v>0</v>
      </c>
      <c r="R53" s="167"/>
      <c r="S53" s="167"/>
      <c r="T53" s="168"/>
      <c r="U53" s="162"/>
      <c r="V53" s="162">
        <f>SUM(V54:V98)</f>
        <v>699.09999999999991</v>
      </c>
      <c r="W53" s="162"/>
      <c r="X53" s="162"/>
      <c r="Y53" s="162"/>
      <c r="AG53" t="s">
        <v>262</v>
      </c>
    </row>
    <row r="54" spans="1:60" outlineLevel="1">
      <c r="A54" s="173">
        <v>18</v>
      </c>
      <c r="B54" s="174" t="s">
        <v>680</v>
      </c>
      <c r="C54" s="190" t="s">
        <v>681</v>
      </c>
      <c r="D54" s="175" t="s">
        <v>682</v>
      </c>
      <c r="E54" s="176">
        <v>9</v>
      </c>
      <c r="F54" s="177"/>
      <c r="G54" s="178">
        <f>ROUND(E54*F54,2)</f>
        <v>0</v>
      </c>
      <c r="H54" s="177"/>
      <c r="I54" s="178">
        <f>ROUND(E54*H54,2)</f>
        <v>0</v>
      </c>
      <c r="J54" s="177"/>
      <c r="K54" s="178">
        <f>ROUND(E54*J54,2)</f>
        <v>0</v>
      </c>
      <c r="L54" s="178">
        <v>21</v>
      </c>
      <c r="M54" s="178">
        <f>G54*(1+L54/100)</f>
        <v>0</v>
      </c>
      <c r="N54" s="176">
        <v>2.3380000000000001E-2</v>
      </c>
      <c r="O54" s="176">
        <f>ROUND(E54*N54,2)</f>
        <v>0.21</v>
      </c>
      <c r="P54" s="176">
        <v>0</v>
      </c>
      <c r="Q54" s="176">
        <f>ROUND(E54*P54,2)</f>
        <v>0</v>
      </c>
      <c r="R54" s="178" t="s">
        <v>412</v>
      </c>
      <c r="S54" s="178" t="s">
        <v>266</v>
      </c>
      <c r="T54" s="179" t="s">
        <v>266</v>
      </c>
      <c r="U54" s="157">
        <v>1.82</v>
      </c>
      <c r="V54" s="157">
        <f>ROUND(E54*U54,2)</f>
        <v>16.38</v>
      </c>
      <c r="W54" s="157"/>
      <c r="X54" s="157" t="s">
        <v>312</v>
      </c>
      <c r="Y54" s="157" t="s">
        <v>269</v>
      </c>
      <c r="Z54" s="146"/>
      <c r="AA54" s="146"/>
      <c r="AB54" s="146"/>
      <c r="AC54" s="146"/>
      <c r="AD54" s="146"/>
      <c r="AE54" s="146"/>
      <c r="AF54" s="146"/>
      <c r="AG54" s="146" t="s">
        <v>313</v>
      </c>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row>
    <row r="55" spans="1:60" ht="22.5" outlineLevel="2">
      <c r="A55" s="153"/>
      <c r="B55" s="154"/>
      <c r="C55" s="293" t="s">
        <v>683</v>
      </c>
      <c r="D55" s="294"/>
      <c r="E55" s="294"/>
      <c r="F55" s="294"/>
      <c r="G55" s="294"/>
      <c r="H55" s="157"/>
      <c r="I55" s="157"/>
      <c r="J55" s="157"/>
      <c r="K55" s="157"/>
      <c r="L55" s="157"/>
      <c r="M55" s="157"/>
      <c r="N55" s="156"/>
      <c r="O55" s="156"/>
      <c r="P55" s="156"/>
      <c r="Q55" s="156"/>
      <c r="R55" s="157"/>
      <c r="S55" s="157"/>
      <c r="T55" s="157"/>
      <c r="U55" s="157"/>
      <c r="V55" s="157"/>
      <c r="W55" s="157"/>
      <c r="X55" s="157"/>
      <c r="Y55" s="157"/>
      <c r="Z55" s="146"/>
      <c r="AA55" s="146"/>
      <c r="AB55" s="146"/>
      <c r="AC55" s="146"/>
      <c r="AD55" s="146"/>
      <c r="AE55" s="146"/>
      <c r="AF55" s="146"/>
      <c r="AG55" s="146" t="s">
        <v>315</v>
      </c>
      <c r="AH55" s="146"/>
      <c r="AI55" s="146"/>
      <c r="AJ55" s="146"/>
      <c r="AK55" s="146"/>
      <c r="AL55" s="146"/>
      <c r="AM55" s="146"/>
      <c r="AN55" s="146"/>
      <c r="AO55" s="146"/>
      <c r="AP55" s="146"/>
      <c r="AQ55" s="146"/>
      <c r="AR55" s="146"/>
      <c r="AS55" s="146"/>
      <c r="AT55" s="146"/>
      <c r="AU55" s="146"/>
      <c r="AV55" s="146"/>
      <c r="AW55" s="146"/>
      <c r="AX55" s="146"/>
      <c r="AY55" s="146"/>
      <c r="AZ55" s="146"/>
      <c r="BA55" s="187" t="str">
        <f>C55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5" s="146"/>
      <c r="BC55" s="146"/>
      <c r="BD55" s="146"/>
      <c r="BE55" s="146"/>
      <c r="BF55" s="146"/>
      <c r="BG55" s="146"/>
      <c r="BH55" s="146"/>
    </row>
    <row r="56" spans="1:60" outlineLevel="2">
      <c r="A56" s="153"/>
      <c r="B56" s="154"/>
      <c r="C56" s="196" t="s">
        <v>684</v>
      </c>
      <c r="D56" s="194"/>
      <c r="E56" s="195">
        <v>1</v>
      </c>
      <c r="F56" s="157"/>
      <c r="G56" s="157"/>
      <c r="H56" s="157"/>
      <c r="I56" s="157"/>
      <c r="J56" s="157"/>
      <c r="K56" s="157"/>
      <c r="L56" s="157"/>
      <c r="M56" s="157"/>
      <c r="N56" s="156"/>
      <c r="O56" s="156"/>
      <c r="P56" s="156"/>
      <c r="Q56" s="156"/>
      <c r="R56" s="157"/>
      <c r="S56" s="157"/>
      <c r="T56" s="157"/>
      <c r="U56" s="157"/>
      <c r="V56" s="157"/>
      <c r="W56" s="157"/>
      <c r="X56" s="157"/>
      <c r="Y56" s="157"/>
      <c r="Z56" s="146"/>
      <c r="AA56" s="146"/>
      <c r="AB56" s="146"/>
      <c r="AC56" s="146"/>
      <c r="AD56" s="146"/>
      <c r="AE56" s="146"/>
      <c r="AF56" s="146"/>
      <c r="AG56" s="146" t="s">
        <v>317</v>
      </c>
      <c r="AH56" s="146">
        <v>0</v>
      </c>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outlineLevel="3">
      <c r="A57" s="153"/>
      <c r="B57" s="154"/>
      <c r="C57" s="196" t="s">
        <v>685</v>
      </c>
      <c r="D57" s="194"/>
      <c r="E57" s="195">
        <v>4</v>
      </c>
      <c r="F57" s="157"/>
      <c r="G57" s="157"/>
      <c r="H57" s="157"/>
      <c r="I57" s="157"/>
      <c r="J57" s="157"/>
      <c r="K57" s="157"/>
      <c r="L57" s="157"/>
      <c r="M57" s="157"/>
      <c r="N57" s="156"/>
      <c r="O57" s="156"/>
      <c r="P57" s="156"/>
      <c r="Q57" s="156"/>
      <c r="R57" s="157"/>
      <c r="S57" s="157"/>
      <c r="T57" s="157"/>
      <c r="U57" s="157"/>
      <c r="V57" s="157"/>
      <c r="W57" s="157"/>
      <c r="X57" s="157"/>
      <c r="Y57" s="157"/>
      <c r="Z57" s="146"/>
      <c r="AA57" s="146"/>
      <c r="AB57" s="146"/>
      <c r="AC57" s="146"/>
      <c r="AD57" s="146"/>
      <c r="AE57" s="146"/>
      <c r="AF57" s="146"/>
      <c r="AG57" s="146" t="s">
        <v>317</v>
      </c>
      <c r="AH57" s="146">
        <v>0</v>
      </c>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row>
    <row r="58" spans="1:60" outlineLevel="3">
      <c r="A58" s="153"/>
      <c r="B58" s="154"/>
      <c r="C58" s="196" t="s">
        <v>686</v>
      </c>
      <c r="D58" s="194"/>
      <c r="E58" s="195">
        <v>3</v>
      </c>
      <c r="F58" s="157"/>
      <c r="G58" s="157"/>
      <c r="H58" s="157"/>
      <c r="I58" s="157"/>
      <c r="J58" s="157"/>
      <c r="K58" s="157"/>
      <c r="L58" s="157"/>
      <c r="M58" s="157"/>
      <c r="N58" s="156"/>
      <c r="O58" s="156"/>
      <c r="P58" s="156"/>
      <c r="Q58" s="156"/>
      <c r="R58" s="157"/>
      <c r="S58" s="157"/>
      <c r="T58" s="157"/>
      <c r="U58" s="157"/>
      <c r="V58" s="157"/>
      <c r="W58" s="157"/>
      <c r="X58" s="157"/>
      <c r="Y58" s="157"/>
      <c r="Z58" s="146"/>
      <c r="AA58" s="146"/>
      <c r="AB58" s="146"/>
      <c r="AC58" s="146"/>
      <c r="AD58" s="146"/>
      <c r="AE58" s="146"/>
      <c r="AF58" s="146"/>
      <c r="AG58" s="146" t="s">
        <v>317</v>
      </c>
      <c r="AH58" s="146">
        <v>0</v>
      </c>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row>
    <row r="59" spans="1:60" outlineLevel="3">
      <c r="A59" s="153"/>
      <c r="B59" s="154"/>
      <c r="C59" s="196" t="s">
        <v>687</v>
      </c>
      <c r="D59" s="194"/>
      <c r="E59" s="195">
        <v>1</v>
      </c>
      <c r="F59" s="157"/>
      <c r="G59" s="157"/>
      <c r="H59" s="157"/>
      <c r="I59" s="157"/>
      <c r="J59" s="157"/>
      <c r="K59" s="157"/>
      <c r="L59" s="157"/>
      <c r="M59" s="157"/>
      <c r="N59" s="156"/>
      <c r="O59" s="156"/>
      <c r="P59" s="156"/>
      <c r="Q59" s="156"/>
      <c r="R59" s="157"/>
      <c r="S59" s="157"/>
      <c r="T59" s="157"/>
      <c r="U59" s="157"/>
      <c r="V59" s="157"/>
      <c r="W59" s="157"/>
      <c r="X59" s="157"/>
      <c r="Y59" s="157"/>
      <c r="Z59" s="146"/>
      <c r="AA59" s="146"/>
      <c r="AB59" s="146"/>
      <c r="AC59" s="146"/>
      <c r="AD59" s="146"/>
      <c r="AE59" s="146"/>
      <c r="AF59" s="146"/>
      <c r="AG59" s="146" t="s">
        <v>317</v>
      </c>
      <c r="AH59" s="146">
        <v>0</v>
      </c>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ht="22.5" outlineLevel="1">
      <c r="A60" s="173">
        <v>19</v>
      </c>
      <c r="B60" s="174" t="s">
        <v>688</v>
      </c>
      <c r="C60" s="190" t="s">
        <v>689</v>
      </c>
      <c r="D60" s="175" t="s">
        <v>397</v>
      </c>
      <c r="E60" s="176">
        <v>232.41</v>
      </c>
      <c r="F60" s="177"/>
      <c r="G60" s="178">
        <f>ROUND(E60*F60,2)</f>
        <v>0</v>
      </c>
      <c r="H60" s="177"/>
      <c r="I60" s="178">
        <f>ROUND(E60*H60,2)</f>
        <v>0</v>
      </c>
      <c r="J60" s="177"/>
      <c r="K60" s="178">
        <f>ROUND(E60*J60,2)</f>
        <v>0</v>
      </c>
      <c r="L60" s="178">
        <v>21</v>
      </c>
      <c r="M60" s="178">
        <f>G60*(1+L60/100)</f>
        <v>0</v>
      </c>
      <c r="N60" s="176">
        <v>6.0310000000000002E-2</v>
      </c>
      <c r="O60" s="176">
        <f>ROUND(E60*N60,2)</f>
        <v>14.02</v>
      </c>
      <c r="P60" s="176">
        <v>0</v>
      </c>
      <c r="Q60" s="176">
        <f>ROUND(E60*P60,2)</f>
        <v>0</v>
      </c>
      <c r="R60" s="178" t="s">
        <v>690</v>
      </c>
      <c r="S60" s="178" t="s">
        <v>266</v>
      </c>
      <c r="T60" s="179" t="s">
        <v>266</v>
      </c>
      <c r="U60" s="157">
        <v>1.0449999999999999</v>
      </c>
      <c r="V60" s="157">
        <f>ROUND(E60*U60,2)</f>
        <v>242.87</v>
      </c>
      <c r="W60" s="157"/>
      <c r="X60" s="157" t="s">
        <v>312</v>
      </c>
      <c r="Y60" s="157" t="s">
        <v>269</v>
      </c>
      <c r="Z60" s="146"/>
      <c r="AA60" s="146"/>
      <c r="AB60" s="146"/>
      <c r="AC60" s="146"/>
      <c r="AD60" s="146"/>
      <c r="AE60" s="146"/>
      <c r="AF60" s="146"/>
      <c r="AG60" s="146" t="s">
        <v>313</v>
      </c>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row>
    <row r="61" spans="1:60" outlineLevel="2">
      <c r="A61" s="153"/>
      <c r="B61" s="154"/>
      <c r="C61" s="293" t="s">
        <v>691</v>
      </c>
      <c r="D61" s="294"/>
      <c r="E61" s="294"/>
      <c r="F61" s="294"/>
      <c r="G61" s="294"/>
      <c r="H61" s="157"/>
      <c r="I61" s="157"/>
      <c r="J61" s="157"/>
      <c r="K61" s="157"/>
      <c r="L61" s="157"/>
      <c r="M61" s="157"/>
      <c r="N61" s="156"/>
      <c r="O61" s="156"/>
      <c r="P61" s="156"/>
      <c r="Q61" s="156"/>
      <c r="R61" s="157"/>
      <c r="S61" s="157"/>
      <c r="T61" s="157"/>
      <c r="U61" s="157"/>
      <c r="V61" s="157"/>
      <c r="W61" s="157"/>
      <c r="X61" s="157"/>
      <c r="Y61" s="157"/>
      <c r="Z61" s="146"/>
      <c r="AA61" s="146"/>
      <c r="AB61" s="146"/>
      <c r="AC61" s="146"/>
      <c r="AD61" s="146"/>
      <c r="AE61" s="146"/>
      <c r="AF61" s="146"/>
      <c r="AG61" s="146" t="s">
        <v>315</v>
      </c>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row>
    <row r="62" spans="1:60" outlineLevel="3">
      <c r="A62" s="153"/>
      <c r="B62" s="154"/>
      <c r="C62" s="295" t="s">
        <v>692</v>
      </c>
      <c r="D62" s="296"/>
      <c r="E62" s="296"/>
      <c r="F62" s="296"/>
      <c r="G62" s="296"/>
      <c r="H62" s="157"/>
      <c r="I62" s="157"/>
      <c r="J62" s="157"/>
      <c r="K62" s="157"/>
      <c r="L62" s="157"/>
      <c r="M62" s="157"/>
      <c r="N62" s="156"/>
      <c r="O62" s="156"/>
      <c r="P62" s="156"/>
      <c r="Q62" s="156"/>
      <c r="R62" s="157"/>
      <c r="S62" s="157"/>
      <c r="T62" s="157"/>
      <c r="U62" s="157"/>
      <c r="V62" s="157"/>
      <c r="W62" s="157"/>
      <c r="X62" s="157"/>
      <c r="Y62" s="157"/>
      <c r="Z62" s="146"/>
      <c r="AA62" s="146"/>
      <c r="AB62" s="146"/>
      <c r="AC62" s="146"/>
      <c r="AD62" s="146"/>
      <c r="AE62" s="146"/>
      <c r="AF62" s="146"/>
      <c r="AG62" s="146" t="s">
        <v>315</v>
      </c>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row>
    <row r="63" spans="1:60" outlineLevel="3">
      <c r="A63" s="153"/>
      <c r="B63" s="154"/>
      <c r="C63" s="295" t="s">
        <v>693</v>
      </c>
      <c r="D63" s="296"/>
      <c r="E63" s="296"/>
      <c r="F63" s="296"/>
      <c r="G63" s="296"/>
      <c r="H63" s="157"/>
      <c r="I63" s="157"/>
      <c r="J63" s="157"/>
      <c r="K63" s="157"/>
      <c r="L63" s="157"/>
      <c r="M63" s="157"/>
      <c r="N63" s="156"/>
      <c r="O63" s="156"/>
      <c r="P63" s="156"/>
      <c r="Q63" s="156"/>
      <c r="R63" s="157"/>
      <c r="S63" s="157"/>
      <c r="T63" s="157"/>
      <c r="U63" s="157"/>
      <c r="V63" s="157"/>
      <c r="W63" s="157"/>
      <c r="X63" s="157"/>
      <c r="Y63" s="157"/>
      <c r="Z63" s="146"/>
      <c r="AA63" s="146"/>
      <c r="AB63" s="146"/>
      <c r="AC63" s="146"/>
      <c r="AD63" s="146"/>
      <c r="AE63" s="146"/>
      <c r="AF63" s="146"/>
      <c r="AG63" s="146" t="s">
        <v>315</v>
      </c>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row>
    <row r="64" spans="1:60" outlineLevel="2">
      <c r="A64" s="153"/>
      <c r="B64" s="154"/>
      <c r="C64" s="196" t="s">
        <v>694</v>
      </c>
      <c r="D64" s="194"/>
      <c r="E64" s="195"/>
      <c r="F64" s="157"/>
      <c r="G64" s="157"/>
      <c r="H64" s="157"/>
      <c r="I64" s="157"/>
      <c r="J64" s="157"/>
      <c r="K64" s="157"/>
      <c r="L64" s="157"/>
      <c r="M64" s="157"/>
      <c r="N64" s="156"/>
      <c r="O64" s="156"/>
      <c r="P64" s="156"/>
      <c r="Q64" s="156"/>
      <c r="R64" s="157"/>
      <c r="S64" s="157"/>
      <c r="T64" s="157"/>
      <c r="U64" s="157"/>
      <c r="V64" s="157"/>
      <c r="W64" s="157"/>
      <c r="X64" s="157"/>
      <c r="Y64" s="157"/>
      <c r="Z64" s="146"/>
      <c r="AA64" s="146"/>
      <c r="AB64" s="146"/>
      <c r="AC64" s="146"/>
      <c r="AD64" s="146"/>
      <c r="AE64" s="146"/>
      <c r="AF64" s="146"/>
      <c r="AG64" s="146" t="s">
        <v>317</v>
      </c>
      <c r="AH64" s="146">
        <v>0</v>
      </c>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row>
    <row r="65" spans="1:60" outlineLevel="3">
      <c r="A65" s="153"/>
      <c r="B65" s="154"/>
      <c r="C65" s="196" t="s">
        <v>695</v>
      </c>
      <c r="D65" s="194"/>
      <c r="E65" s="195">
        <v>2.6</v>
      </c>
      <c r="F65" s="157"/>
      <c r="G65" s="157"/>
      <c r="H65" s="157"/>
      <c r="I65" s="157"/>
      <c r="J65" s="157"/>
      <c r="K65" s="157"/>
      <c r="L65" s="157"/>
      <c r="M65" s="157"/>
      <c r="N65" s="156"/>
      <c r="O65" s="156"/>
      <c r="P65" s="156"/>
      <c r="Q65" s="156"/>
      <c r="R65" s="157"/>
      <c r="S65" s="157"/>
      <c r="T65" s="157"/>
      <c r="U65" s="157"/>
      <c r="V65" s="157"/>
      <c r="W65" s="157"/>
      <c r="X65" s="157"/>
      <c r="Y65" s="157"/>
      <c r="Z65" s="146"/>
      <c r="AA65" s="146"/>
      <c r="AB65" s="146"/>
      <c r="AC65" s="146"/>
      <c r="AD65" s="146"/>
      <c r="AE65" s="146"/>
      <c r="AF65" s="146"/>
      <c r="AG65" s="146" t="s">
        <v>317</v>
      </c>
      <c r="AH65" s="146">
        <v>0</v>
      </c>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row>
    <row r="66" spans="1:60" outlineLevel="3">
      <c r="A66" s="153"/>
      <c r="B66" s="154"/>
      <c r="C66" s="196" t="s">
        <v>696</v>
      </c>
      <c r="D66" s="194"/>
      <c r="E66" s="195">
        <v>96.512</v>
      </c>
      <c r="F66" s="157"/>
      <c r="G66" s="157"/>
      <c r="H66" s="157"/>
      <c r="I66" s="157"/>
      <c r="J66" s="157"/>
      <c r="K66" s="157"/>
      <c r="L66" s="157"/>
      <c r="M66" s="157"/>
      <c r="N66" s="156"/>
      <c r="O66" s="156"/>
      <c r="P66" s="156"/>
      <c r="Q66" s="156"/>
      <c r="R66" s="157"/>
      <c r="S66" s="157"/>
      <c r="T66" s="157"/>
      <c r="U66" s="157"/>
      <c r="V66" s="157"/>
      <c r="W66" s="157"/>
      <c r="X66" s="157"/>
      <c r="Y66" s="157"/>
      <c r="Z66" s="146"/>
      <c r="AA66" s="146"/>
      <c r="AB66" s="146"/>
      <c r="AC66" s="146"/>
      <c r="AD66" s="146"/>
      <c r="AE66" s="146"/>
      <c r="AF66" s="146"/>
      <c r="AG66" s="146" t="s">
        <v>317</v>
      </c>
      <c r="AH66" s="146">
        <v>0</v>
      </c>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row>
    <row r="67" spans="1:60" outlineLevel="3">
      <c r="A67" s="153"/>
      <c r="B67" s="154"/>
      <c r="C67" s="196" t="s">
        <v>697</v>
      </c>
      <c r="D67" s="194"/>
      <c r="E67" s="195">
        <v>86.108000000000004</v>
      </c>
      <c r="F67" s="157"/>
      <c r="G67" s="157"/>
      <c r="H67" s="157"/>
      <c r="I67" s="157"/>
      <c r="J67" s="157"/>
      <c r="K67" s="157"/>
      <c r="L67" s="157"/>
      <c r="M67" s="157"/>
      <c r="N67" s="156"/>
      <c r="O67" s="156"/>
      <c r="P67" s="156"/>
      <c r="Q67" s="156"/>
      <c r="R67" s="157"/>
      <c r="S67" s="157"/>
      <c r="T67" s="157"/>
      <c r="U67" s="157"/>
      <c r="V67" s="157"/>
      <c r="W67" s="157"/>
      <c r="X67" s="157"/>
      <c r="Y67" s="157"/>
      <c r="Z67" s="146"/>
      <c r="AA67" s="146"/>
      <c r="AB67" s="146"/>
      <c r="AC67" s="146"/>
      <c r="AD67" s="146"/>
      <c r="AE67" s="146"/>
      <c r="AF67" s="146"/>
      <c r="AG67" s="146" t="s">
        <v>317</v>
      </c>
      <c r="AH67" s="146">
        <v>0</v>
      </c>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row>
    <row r="68" spans="1:60" outlineLevel="3">
      <c r="A68" s="153"/>
      <c r="B68" s="154"/>
      <c r="C68" s="196" t="s">
        <v>698</v>
      </c>
      <c r="D68" s="194"/>
      <c r="E68" s="195">
        <v>47.19</v>
      </c>
      <c r="F68" s="157"/>
      <c r="G68" s="157"/>
      <c r="H68" s="157"/>
      <c r="I68" s="157"/>
      <c r="J68" s="157"/>
      <c r="K68" s="157"/>
      <c r="L68" s="157"/>
      <c r="M68" s="157"/>
      <c r="N68" s="156"/>
      <c r="O68" s="156"/>
      <c r="P68" s="156"/>
      <c r="Q68" s="156"/>
      <c r="R68" s="157"/>
      <c r="S68" s="157"/>
      <c r="T68" s="157"/>
      <c r="U68" s="157"/>
      <c r="V68" s="157"/>
      <c r="W68" s="157"/>
      <c r="X68" s="157"/>
      <c r="Y68" s="157"/>
      <c r="Z68" s="146"/>
      <c r="AA68" s="146"/>
      <c r="AB68" s="146"/>
      <c r="AC68" s="146"/>
      <c r="AD68" s="146"/>
      <c r="AE68" s="146"/>
      <c r="AF68" s="146"/>
      <c r="AG68" s="146" t="s">
        <v>317</v>
      </c>
      <c r="AH68" s="146">
        <v>0</v>
      </c>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row>
    <row r="69" spans="1:60" ht="22.5" outlineLevel="1">
      <c r="A69" s="173">
        <v>20</v>
      </c>
      <c r="B69" s="174" t="s">
        <v>699</v>
      </c>
      <c r="C69" s="190" t="s">
        <v>700</v>
      </c>
      <c r="D69" s="175" t="s">
        <v>397</v>
      </c>
      <c r="E69" s="176">
        <v>232.41</v>
      </c>
      <c r="F69" s="177"/>
      <c r="G69" s="178">
        <f>ROUND(E69*F69,2)</f>
        <v>0</v>
      </c>
      <c r="H69" s="177"/>
      <c r="I69" s="178">
        <f>ROUND(E69*H69,2)</f>
        <v>0</v>
      </c>
      <c r="J69" s="177"/>
      <c r="K69" s="178">
        <f>ROUND(E69*J69,2)</f>
        <v>0</v>
      </c>
      <c r="L69" s="178">
        <v>21</v>
      </c>
      <c r="M69" s="178">
        <f>G69*(1+L69/100)</f>
        <v>0</v>
      </c>
      <c r="N69" s="176">
        <v>0</v>
      </c>
      <c r="O69" s="176">
        <f>ROUND(E69*N69,2)</f>
        <v>0</v>
      </c>
      <c r="P69" s="176">
        <v>0</v>
      </c>
      <c r="Q69" s="176">
        <f>ROUND(E69*P69,2)</f>
        <v>0</v>
      </c>
      <c r="R69" s="178" t="s">
        <v>690</v>
      </c>
      <c r="S69" s="178" t="s">
        <v>266</v>
      </c>
      <c r="T69" s="179" t="s">
        <v>266</v>
      </c>
      <c r="U69" s="157">
        <v>0.39500000000000002</v>
      </c>
      <c r="V69" s="157">
        <f>ROUND(E69*U69,2)</f>
        <v>91.8</v>
      </c>
      <c r="W69" s="157"/>
      <c r="X69" s="157" t="s">
        <v>312</v>
      </c>
      <c r="Y69" s="157" t="s">
        <v>269</v>
      </c>
      <c r="Z69" s="146"/>
      <c r="AA69" s="146"/>
      <c r="AB69" s="146"/>
      <c r="AC69" s="146"/>
      <c r="AD69" s="146"/>
      <c r="AE69" s="146"/>
      <c r="AF69" s="146"/>
      <c r="AG69" s="146" t="s">
        <v>313</v>
      </c>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row>
    <row r="70" spans="1:60" outlineLevel="2">
      <c r="A70" s="153"/>
      <c r="B70" s="154"/>
      <c r="C70" s="293" t="s">
        <v>691</v>
      </c>
      <c r="D70" s="294"/>
      <c r="E70" s="294"/>
      <c r="F70" s="294"/>
      <c r="G70" s="294"/>
      <c r="H70" s="157"/>
      <c r="I70" s="157"/>
      <c r="J70" s="157"/>
      <c r="K70" s="157"/>
      <c r="L70" s="157"/>
      <c r="M70" s="157"/>
      <c r="N70" s="156"/>
      <c r="O70" s="156"/>
      <c r="P70" s="156"/>
      <c r="Q70" s="156"/>
      <c r="R70" s="157"/>
      <c r="S70" s="157"/>
      <c r="T70" s="157"/>
      <c r="U70" s="157"/>
      <c r="V70" s="157"/>
      <c r="W70" s="157"/>
      <c r="X70" s="157"/>
      <c r="Y70" s="157"/>
      <c r="Z70" s="146"/>
      <c r="AA70" s="146"/>
      <c r="AB70" s="146"/>
      <c r="AC70" s="146"/>
      <c r="AD70" s="146"/>
      <c r="AE70" s="146"/>
      <c r="AF70" s="146"/>
      <c r="AG70" s="146" t="s">
        <v>315</v>
      </c>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row>
    <row r="71" spans="1:60" outlineLevel="3">
      <c r="A71" s="153"/>
      <c r="B71" s="154"/>
      <c r="C71" s="295" t="s">
        <v>692</v>
      </c>
      <c r="D71" s="296"/>
      <c r="E71" s="296"/>
      <c r="F71" s="296"/>
      <c r="G71" s="296"/>
      <c r="H71" s="157"/>
      <c r="I71" s="157"/>
      <c r="J71" s="157"/>
      <c r="K71" s="157"/>
      <c r="L71" s="157"/>
      <c r="M71" s="157"/>
      <c r="N71" s="156"/>
      <c r="O71" s="156"/>
      <c r="P71" s="156"/>
      <c r="Q71" s="156"/>
      <c r="R71" s="157"/>
      <c r="S71" s="157"/>
      <c r="T71" s="157"/>
      <c r="U71" s="157"/>
      <c r="V71" s="157"/>
      <c r="W71" s="157"/>
      <c r="X71" s="157"/>
      <c r="Y71" s="157"/>
      <c r="Z71" s="146"/>
      <c r="AA71" s="146"/>
      <c r="AB71" s="146"/>
      <c r="AC71" s="146"/>
      <c r="AD71" s="146"/>
      <c r="AE71" s="146"/>
      <c r="AF71" s="146"/>
      <c r="AG71" s="146" t="s">
        <v>315</v>
      </c>
      <c r="AH71" s="146"/>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row>
    <row r="72" spans="1:60" outlineLevel="3">
      <c r="A72" s="153"/>
      <c r="B72" s="154"/>
      <c r="C72" s="295" t="s">
        <v>693</v>
      </c>
      <c r="D72" s="296"/>
      <c r="E72" s="296"/>
      <c r="F72" s="296"/>
      <c r="G72" s="296"/>
      <c r="H72" s="157"/>
      <c r="I72" s="157"/>
      <c r="J72" s="157"/>
      <c r="K72" s="157"/>
      <c r="L72" s="157"/>
      <c r="M72" s="157"/>
      <c r="N72" s="156"/>
      <c r="O72" s="156"/>
      <c r="P72" s="156"/>
      <c r="Q72" s="156"/>
      <c r="R72" s="157"/>
      <c r="S72" s="157"/>
      <c r="T72" s="157"/>
      <c r="U72" s="157"/>
      <c r="V72" s="157"/>
      <c r="W72" s="157"/>
      <c r="X72" s="157"/>
      <c r="Y72" s="157"/>
      <c r="Z72" s="146"/>
      <c r="AA72" s="146"/>
      <c r="AB72" s="146"/>
      <c r="AC72" s="146"/>
      <c r="AD72" s="146"/>
      <c r="AE72" s="146"/>
      <c r="AF72" s="146"/>
      <c r="AG72" s="146" t="s">
        <v>315</v>
      </c>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row>
    <row r="73" spans="1:60" outlineLevel="1">
      <c r="A73" s="173">
        <v>21</v>
      </c>
      <c r="B73" s="174" t="s">
        <v>701</v>
      </c>
      <c r="C73" s="190" t="s">
        <v>702</v>
      </c>
      <c r="D73" s="175" t="s">
        <v>375</v>
      </c>
      <c r="E73" s="176">
        <v>6.3707399999999996</v>
      </c>
      <c r="F73" s="177"/>
      <c r="G73" s="178">
        <f>ROUND(E73*F73,2)</f>
        <v>0</v>
      </c>
      <c r="H73" s="177"/>
      <c r="I73" s="178">
        <f>ROUND(E73*H73,2)</f>
        <v>0</v>
      </c>
      <c r="J73" s="177"/>
      <c r="K73" s="178">
        <f>ROUND(E73*J73,2)</f>
        <v>0</v>
      </c>
      <c r="L73" s="178">
        <v>21</v>
      </c>
      <c r="M73" s="178">
        <f>G73*(1+L73/100)</f>
        <v>0</v>
      </c>
      <c r="N73" s="176">
        <v>1.02535</v>
      </c>
      <c r="O73" s="176">
        <f>ROUND(E73*N73,2)</f>
        <v>6.53</v>
      </c>
      <c r="P73" s="176">
        <v>0</v>
      </c>
      <c r="Q73" s="176">
        <f>ROUND(E73*P73,2)</f>
        <v>0</v>
      </c>
      <c r="R73" s="178" t="s">
        <v>690</v>
      </c>
      <c r="S73" s="178" t="s">
        <v>266</v>
      </c>
      <c r="T73" s="179" t="s">
        <v>266</v>
      </c>
      <c r="U73" s="157">
        <v>22.07</v>
      </c>
      <c r="V73" s="157">
        <f>ROUND(E73*U73,2)</f>
        <v>140.6</v>
      </c>
      <c r="W73" s="157"/>
      <c r="X73" s="157" t="s">
        <v>312</v>
      </c>
      <c r="Y73" s="157" t="s">
        <v>269</v>
      </c>
      <c r="Z73" s="146"/>
      <c r="AA73" s="146"/>
      <c r="AB73" s="146"/>
      <c r="AC73" s="146"/>
      <c r="AD73" s="146"/>
      <c r="AE73" s="146"/>
      <c r="AF73" s="146"/>
      <c r="AG73" s="146" t="s">
        <v>313</v>
      </c>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row>
    <row r="74" spans="1:60" ht="22.5" outlineLevel="2">
      <c r="A74" s="153"/>
      <c r="B74" s="154"/>
      <c r="C74" s="293" t="s">
        <v>703</v>
      </c>
      <c r="D74" s="294"/>
      <c r="E74" s="294"/>
      <c r="F74" s="294"/>
      <c r="G74" s="294"/>
      <c r="H74" s="157"/>
      <c r="I74" s="157"/>
      <c r="J74" s="157"/>
      <c r="K74" s="157"/>
      <c r="L74" s="157"/>
      <c r="M74" s="157"/>
      <c r="N74" s="156"/>
      <c r="O74" s="156"/>
      <c r="P74" s="156"/>
      <c r="Q74" s="156"/>
      <c r="R74" s="157"/>
      <c r="S74" s="157"/>
      <c r="T74" s="157"/>
      <c r="U74" s="157"/>
      <c r="V74" s="157"/>
      <c r="W74" s="157"/>
      <c r="X74" s="157"/>
      <c r="Y74" s="157"/>
      <c r="Z74" s="146"/>
      <c r="AA74" s="146"/>
      <c r="AB74" s="146"/>
      <c r="AC74" s="146"/>
      <c r="AD74" s="146"/>
      <c r="AE74" s="146"/>
      <c r="AF74" s="146"/>
      <c r="AG74" s="146" t="s">
        <v>315</v>
      </c>
      <c r="AH74" s="146"/>
      <c r="AI74" s="146"/>
      <c r="AJ74" s="146"/>
      <c r="AK74" s="146"/>
      <c r="AL74" s="146"/>
      <c r="AM74" s="146"/>
      <c r="AN74" s="146"/>
      <c r="AO74" s="146"/>
      <c r="AP74" s="146"/>
      <c r="AQ74" s="146"/>
      <c r="AR74" s="146"/>
      <c r="AS74" s="146"/>
      <c r="AT74" s="146"/>
      <c r="AU74" s="146"/>
      <c r="AV74" s="146"/>
      <c r="AW74" s="146"/>
      <c r="AX74" s="146"/>
      <c r="AY74" s="146"/>
      <c r="AZ74" s="146"/>
      <c r="BA74" s="187" t="str">
        <f>C74</f>
        <v>čistíren odpadních vod (mimo budovy), nádrží, vodojemů, žlabů nebo kanálů , včetně pomocného pracovního lešení o výšce podlahy do 1900 mm a pro zatížení do 1,5 kPa,</v>
      </c>
      <c r="BB74" s="146"/>
      <c r="BC74" s="146"/>
      <c r="BD74" s="146"/>
      <c r="BE74" s="146"/>
      <c r="BF74" s="146"/>
      <c r="BG74" s="146"/>
      <c r="BH74" s="146"/>
    </row>
    <row r="75" spans="1:60" outlineLevel="2">
      <c r="A75" s="153"/>
      <c r="B75" s="154"/>
      <c r="C75" s="196" t="s">
        <v>704</v>
      </c>
      <c r="D75" s="194"/>
      <c r="E75" s="195">
        <v>4.4927400000000004</v>
      </c>
      <c r="F75" s="157"/>
      <c r="G75" s="157"/>
      <c r="H75" s="157"/>
      <c r="I75" s="157"/>
      <c r="J75" s="157"/>
      <c r="K75" s="157"/>
      <c r="L75" s="157"/>
      <c r="M75" s="157"/>
      <c r="N75" s="156"/>
      <c r="O75" s="156"/>
      <c r="P75" s="156"/>
      <c r="Q75" s="156"/>
      <c r="R75" s="157"/>
      <c r="S75" s="157"/>
      <c r="T75" s="157"/>
      <c r="U75" s="157"/>
      <c r="V75" s="157"/>
      <c r="W75" s="157"/>
      <c r="X75" s="157"/>
      <c r="Y75" s="157"/>
      <c r="Z75" s="146"/>
      <c r="AA75" s="146"/>
      <c r="AB75" s="146"/>
      <c r="AC75" s="146"/>
      <c r="AD75" s="146"/>
      <c r="AE75" s="146"/>
      <c r="AF75" s="146"/>
      <c r="AG75" s="146" t="s">
        <v>317</v>
      </c>
      <c r="AH75" s="146">
        <v>0</v>
      </c>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row>
    <row r="76" spans="1:60" outlineLevel="3">
      <c r="A76" s="153"/>
      <c r="B76" s="154"/>
      <c r="C76" s="196" t="s">
        <v>705</v>
      </c>
      <c r="D76" s="194"/>
      <c r="E76" s="195">
        <v>1.8779999999999999</v>
      </c>
      <c r="F76" s="157"/>
      <c r="G76" s="157"/>
      <c r="H76" s="157"/>
      <c r="I76" s="157"/>
      <c r="J76" s="157"/>
      <c r="K76" s="157"/>
      <c r="L76" s="157"/>
      <c r="M76" s="157"/>
      <c r="N76" s="156"/>
      <c r="O76" s="156"/>
      <c r="P76" s="156"/>
      <c r="Q76" s="156"/>
      <c r="R76" s="157"/>
      <c r="S76" s="157"/>
      <c r="T76" s="157"/>
      <c r="U76" s="157"/>
      <c r="V76" s="157"/>
      <c r="W76" s="157"/>
      <c r="X76" s="157"/>
      <c r="Y76" s="157"/>
      <c r="Z76" s="146"/>
      <c r="AA76" s="146"/>
      <c r="AB76" s="146"/>
      <c r="AC76" s="146"/>
      <c r="AD76" s="146"/>
      <c r="AE76" s="146"/>
      <c r="AF76" s="146"/>
      <c r="AG76" s="146" t="s">
        <v>317</v>
      </c>
      <c r="AH76" s="146">
        <v>0</v>
      </c>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row>
    <row r="77" spans="1:60" ht="22.5" outlineLevel="1">
      <c r="A77" s="173">
        <v>22</v>
      </c>
      <c r="B77" s="174" t="s">
        <v>706</v>
      </c>
      <c r="C77" s="190" t="s">
        <v>707</v>
      </c>
      <c r="D77" s="175" t="s">
        <v>310</v>
      </c>
      <c r="E77" s="176">
        <v>49.47625</v>
      </c>
      <c r="F77" s="177"/>
      <c r="G77" s="178">
        <f>ROUND(E77*F77,2)</f>
        <v>0</v>
      </c>
      <c r="H77" s="177"/>
      <c r="I77" s="178">
        <f>ROUND(E77*H77,2)</f>
        <v>0</v>
      </c>
      <c r="J77" s="177"/>
      <c r="K77" s="178">
        <f>ROUND(E77*J77,2)</f>
        <v>0</v>
      </c>
      <c r="L77" s="178">
        <v>21</v>
      </c>
      <c r="M77" s="178">
        <f>G77*(1+L77/100)</f>
        <v>0</v>
      </c>
      <c r="N77" s="176">
        <v>2.59138</v>
      </c>
      <c r="O77" s="176">
        <f>ROUND(E77*N77,2)</f>
        <v>128.21</v>
      </c>
      <c r="P77" s="176">
        <v>0</v>
      </c>
      <c r="Q77" s="176">
        <f>ROUND(E77*P77,2)</f>
        <v>0</v>
      </c>
      <c r="R77" s="178"/>
      <c r="S77" s="178" t="s">
        <v>481</v>
      </c>
      <c r="T77" s="179" t="s">
        <v>497</v>
      </c>
      <c r="U77" s="157">
        <v>4.1929999999999996</v>
      </c>
      <c r="V77" s="157">
        <f>ROUND(E77*U77,2)</f>
        <v>207.45</v>
      </c>
      <c r="W77" s="157"/>
      <c r="X77" s="157" t="s">
        <v>312</v>
      </c>
      <c r="Y77" s="157" t="s">
        <v>269</v>
      </c>
      <c r="Z77" s="146"/>
      <c r="AA77" s="146"/>
      <c r="AB77" s="146"/>
      <c r="AC77" s="146"/>
      <c r="AD77" s="146"/>
      <c r="AE77" s="146"/>
      <c r="AF77" s="146"/>
      <c r="AG77" s="146" t="s">
        <v>313</v>
      </c>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row>
    <row r="78" spans="1:60" outlineLevel="2">
      <c r="A78" s="153"/>
      <c r="B78" s="154"/>
      <c r="C78" s="196" t="s">
        <v>708</v>
      </c>
      <c r="D78" s="194"/>
      <c r="E78" s="195"/>
      <c r="F78" s="157"/>
      <c r="G78" s="157"/>
      <c r="H78" s="157"/>
      <c r="I78" s="157"/>
      <c r="J78" s="157"/>
      <c r="K78" s="157"/>
      <c r="L78" s="157"/>
      <c r="M78" s="157"/>
      <c r="N78" s="156"/>
      <c r="O78" s="156"/>
      <c r="P78" s="156"/>
      <c r="Q78" s="156"/>
      <c r="R78" s="157"/>
      <c r="S78" s="157"/>
      <c r="T78" s="157"/>
      <c r="U78" s="157"/>
      <c r="V78" s="157"/>
      <c r="W78" s="157"/>
      <c r="X78" s="157"/>
      <c r="Y78" s="157"/>
      <c r="Z78" s="146"/>
      <c r="AA78" s="146"/>
      <c r="AB78" s="146"/>
      <c r="AC78" s="146"/>
      <c r="AD78" s="146"/>
      <c r="AE78" s="146"/>
      <c r="AF78" s="146"/>
      <c r="AG78" s="146" t="s">
        <v>317</v>
      </c>
      <c r="AH78" s="146">
        <v>0</v>
      </c>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row>
    <row r="79" spans="1:60" outlineLevel="3">
      <c r="A79" s="153"/>
      <c r="B79" s="154"/>
      <c r="C79" s="196" t="s">
        <v>709</v>
      </c>
      <c r="D79" s="194"/>
      <c r="E79" s="195">
        <v>14.983750000000001</v>
      </c>
      <c r="F79" s="157"/>
      <c r="G79" s="157"/>
      <c r="H79" s="157"/>
      <c r="I79" s="157"/>
      <c r="J79" s="157"/>
      <c r="K79" s="157"/>
      <c r="L79" s="157"/>
      <c r="M79" s="157"/>
      <c r="N79" s="156"/>
      <c r="O79" s="156"/>
      <c r="P79" s="156"/>
      <c r="Q79" s="156"/>
      <c r="R79" s="157"/>
      <c r="S79" s="157"/>
      <c r="T79" s="157"/>
      <c r="U79" s="157"/>
      <c r="V79" s="157"/>
      <c r="W79" s="157"/>
      <c r="X79" s="157"/>
      <c r="Y79" s="157"/>
      <c r="Z79" s="146"/>
      <c r="AA79" s="146"/>
      <c r="AB79" s="146"/>
      <c r="AC79" s="146"/>
      <c r="AD79" s="146"/>
      <c r="AE79" s="146"/>
      <c r="AF79" s="146"/>
      <c r="AG79" s="146" t="s">
        <v>317</v>
      </c>
      <c r="AH79" s="146">
        <v>0</v>
      </c>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row>
    <row r="80" spans="1:60" outlineLevel="3">
      <c r="A80" s="153"/>
      <c r="B80" s="154"/>
      <c r="C80" s="196" t="s">
        <v>710</v>
      </c>
      <c r="D80" s="194"/>
      <c r="E80" s="195">
        <v>20.6</v>
      </c>
      <c r="F80" s="157"/>
      <c r="G80" s="157"/>
      <c r="H80" s="157"/>
      <c r="I80" s="157"/>
      <c r="J80" s="157"/>
      <c r="K80" s="157"/>
      <c r="L80" s="157"/>
      <c r="M80" s="157"/>
      <c r="N80" s="156"/>
      <c r="O80" s="156"/>
      <c r="P80" s="156"/>
      <c r="Q80" s="156"/>
      <c r="R80" s="157"/>
      <c r="S80" s="157"/>
      <c r="T80" s="157"/>
      <c r="U80" s="157"/>
      <c r="V80" s="157"/>
      <c r="W80" s="157"/>
      <c r="X80" s="157"/>
      <c r="Y80" s="157"/>
      <c r="Z80" s="146"/>
      <c r="AA80" s="146"/>
      <c r="AB80" s="146"/>
      <c r="AC80" s="146"/>
      <c r="AD80" s="146"/>
      <c r="AE80" s="146"/>
      <c r="AF80" s="146"/>
      <c r="AG80" s="146" t="s">
        <v>317</v>
      </c>
      <c r="AH80" s="146">
        <v>0</v>
      </c>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row>
    <row r="81" spans="1:60" outlineLevel="3">
      <c r="A81" s="153"/>
      <c r="B81" s="154"/>
      <c r="C81" s="196" t="s">
        <v>711</v>
      </c>
      <c r="D81" s="194"/>
      <c r="E81" s="195">
        <v>13.8925</v>
      </c>
      <c r="F81" s="157"/>
      <c r="G81" s="157"/>
      <c r="H81" s="157"/>
      <c r="I81" s="157"/>
      <c r="J81" s="157"/>
      <c r="K81" s="157"/>
      <c r="L81" s="157"/>
      <c r="M81" s="157"/>
      <c r="N81" s="156"/>
      <c r="O81" s="156"/>
      <c r="P81" s="156"/>
      <c r="Q81" s="156"/>
      <c r="R81" s="157"/>
      <c r="S81" s="157"/>
      <c r="T81" s="157"/>
      <c r="U81" s="157"/>
      <c r="V81" s="157"/>
      <c r="W81" s="157"/>
      <c r="X81" s="157"/>
      <c r="Y81" s="157"/>
      <c r="Z81" s="146"/>
      <c r="AA81" s="146"/>
      <c r="AB81" s="146"/>
      <c r="AC81" s="146"/>
      <c r="AD81" s="146"/>
      <c r="AE81" s="146"/>
      <c r="AF81" s="146"/>
      <c r="AG81" s="146" t="s">
        <v>317</v>
      </c>
      <c r="AH81" s="146">
        <v>0</v>
      </c>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row>
    <row r="82" spans="1:60" outlineLevel="1">
      <c r="A82" s="173">
        <v>23</v>
      </c>
      <c r="B82" s="174" t="s">
        <v>712</v>
      </c>
      <c r="C82" s="190" t="s">
        <v>713</v>
      </c>
      <c r="D82" s="175" t="s">
        <v>646</v>
      </c>
      <c r="E82" s="176">
        <v>26</v>
      </c>
      <c r="F82" s="177"/>
      <c r="G82" s="178">
        <f>ROUND(E82*F82,2)</f>
        <v>0</v>
      </c>
      <c r="H82" s="177"/>
      <c r="I82" s="178">
        <f>ROUND(E82*H82,2)</f>
        <v>0</v>
      </c>
      <c r="J82" s="177"/>
      <c r="K82" s="178">
        <f>ROUND(E82*J82,2)</f>
        <v>0</v>
      </c>
      <c r="L82" s="178">
        <v>21</v>
      </c>
      <c r="M82" s="178">
        <f>G82*(1+L82/100)</f>
        <v>0</v>
      </c>
      <c r="N82" s="176">
        <v>0</v>
      </c>
      <c r="O82" s="176">
        <f>ROUND(E82*N82,2)</f>
        <v>0</v>
      </c>
      <c r="P82" s="176">
        <v>0</v>
      </c>
      <c r="Q82" s="176">
        <f>ROUND(E82*P82,2)</f>
        <v>0</v>
      </c>
      <c r="R82" s="178"/>
      <c r="S82" s="178" t="s">
        <v>481</v>
      </c>
      <c r="T82" s="179" t="s">
        <v>267</v>
      </c>
      <c r="U82" s="157">
        <v>0</v>
      </c>
      <c r="V82" s="157">
        <f>ROUND(E82*U82,2)</f>
        <v>0</v>
      </c>
      <c r="W82" s="157"/>
      <c r="X82" s="157" t="s">
        <v>312</v>
      </c>
      <c r="Y82" s="157" t="s">
        <v>269</v>
      </c>
      <c r="Z82" s="146"/>
      <c r="AA82" s="146"/>
      <c r="AB82" s="146"/>
      <c r="AC82" s="146"/>
      <c r="AD82" s="146"/>
      <c r="AE82" s="146"/>
      <c r="AF82" s="146"/>
      <c r="AG82" s="146" t="s">
        <v>313</v>
      </c>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row>
    <row r="83" spans="1:60" outlineLevel="2">
      <c r="A83" s="153"/>
      <c r="B83" s="154"/>
      <c r="C83" s="196" t="s">
        <v>714</v>
      </c>
      <c r="D83" s="194"/>
      <c r="E83" s="195"/>
      <c r="F83" s="157"/>
      <c r="G83" s="157"/>
      <c r="H83" s="157"/>
      <c r="I83" s="157"/>
      <c r="J83" s="157"/>
      <c r="K83" s="157"/>
      <c r="L83" s="157"/>
      <c r="M83" s="157"/>
      <c r="N83" s="156"/>
      <c r="O83" s="156"/>
      <c r="P83" s="156"/>
      <c r="Q83" s="156"/>
      <c r="R83" s="157"/>
      <c r="S83" s="157"/>
      <c r="T83" s="157"/>
      <c r="U83" s="157"/>
      <c r="V83" s="157"/>
      <c r="W83" s="157"/>
      <c r="X83" s="157"/>
      <c r="Y83" s="157"/>
      <c r="Z83" s="146"/>
      <c r="AA83" s="146"/>
      <c r="AB83" s="146"/>
      <c r="AC83" s="146"/>
      <c r="AD83" s="146"/>
      <c r="AE83" s="146"/>
      <c r="AF83" s="146"/>
      <c r="AG83" s="146" t="s">
        <v>317</v>
      </c>
      <c r="AH83" s="146">
        <v>0</v>
      </c>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row>
    <row r="84" spans="1:60" outlineLevel="3">
      <c r="A84" s="153"/>
      <c r="B84" s="154"/>
      <c r="C84" s="196" t="s">
        <v>715</v>
      </c>
      <c r="D84" s="194"/>
      <c r="E84" s="195">
        <v>1</v>
      </c>
      <c r="F84" s="157"/>
      <c r="G84" s="157"/>
      <c r="H84" s="157"/>
      <c r="I84" s="157"/>
      <c r="J84" s="157"/>
      <c r="K84" s="157"/>
      <c r="L84" s="157"/>
      <c r="M84" s="157"/>
      <c r="N84" s="156"/>
      <c r="O84" s="156"/>
      <c r="P84" s="156"/>
      <c r="Q84" s="156"/>
      <c r="R84" s="157"/>
      <c r="S84" s="157"/>
      <c r="T84" s="157"/>
      <c r="U84" s="157"/>
      <c r="V84" s="157"/>
      <c r="W84" s="157"/>
      <c r="X84" s="157"/>
      <c r="Y84" s="157"/>
      <c r="Z84" s="146"/>
      <c r="AA84" s="146"/>
      <c r="AB84" s="146"/>
      <c r="AC84" s="146"/>
      <c r="AD84" s="146"/>
      <c r="AE84" s="146"/>
      <c r="AF84" s="146"/>
      <c r="AG84" s="146" t="s">
        <v>317</v>
      </c>
      <c r="AH84" s="146">
        <v>0</v>
      </c>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row>
    <row r="85" spans="1:60" outlineLevel="3">
      <c r="A85" s="153"/>
      <c r="B85" s="154"/>
      <c r="C85" s="196" t="s">
        <v>716</v>
      </c>
      <c r="D85" s="194"/>
      <c r="E85" s="195">
        <v>6</v>
      </c>
      <c r="F85" s="157"/>
      <c r="G85" s="157"/>
      <c r="H85" s="157"/>
      <c r="I85" s="157"/>
      <c r="J85" s="157"/>
      <c r="K85" s="157"/>
      <c r="L85" s="157"/>
      <c r="M85" s="157"/>
      <c r="N85" s="156"/>
      <c r="O85" s="156"/>
      <c r="P85" s="156"/>
      <c r="Q85" s="156"/>
      <c r="R85" s="157"/>
      <c r="S85" s="157"/>
      <c r="T85" s="157"/>
      <c r="U85" s="157"/>
      <c r="V85" s="157"/>
      <c r="W85" s="157"/>
      <c r="X85" s="157"/>
      <c r="Y85" s="157"/>
      <c r="Z85" s="146"/>
      <c r="AA85" s="146"/>
      <c r="AB85" s="146"/>
      <c r="AC85" s="146"/>
      <c r="AD85" s="146"/>
      <c r="AE85" s="146"/>
      <c r="AF85" s="146"/>
      <c r="AG85" s="146" t="s">
        <v>317</v>
      </c>
      <c r="AH85" s="146">
        <v>0</v>
      </c>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row>
    <row r="86" spans="1:60" outlineLevel="3">
      <c r="A86" s="153"/>
      <c r="B86" s="154"/>
      <c r="C86" s="196" t="s">
        <v>717</v>
      </c>
      <c r="D86" s="194"/>
      <c r="E86" s="195">
        <v>1</v>
      </c>
      <c r="F86" s="157"/>
      <c r="G86" s="157"/>
      <c r="H86" s="157"/>
      <c r="I86" s="157"/>
      <c r="J86" s="157"/>
      <c r="K86" s="157"/>
      <c r="L86" s="157"/>
      <c r="M86" s="157"/>
      <c r="N86" s="156"/>
      <c r="O86" s="156"/>
      <c r="P86" s="156"/>
      <c r="Q86" s="156"/>
      <c r="R86" s="157"/>
      <c r="S86" s="157"/>
      <c r="T86" s="157"/>
      <c r="U86" s="157"/>
      <c r="V86" s="157"/>
      <c r="W86" s="157"/>
      <c r="X86" s="157"/>
      <c r="Y86" s="157"/>
      <c r="Z86" s="146"/>
      <c r="AA86" s="146"/>
      <c r="AB86" s="146"/>
      <c r="AC86" s="146"/>
      <c r="AD86" s="146"/>
      <c r="AE86" s="146"/>
      <c r="AF86" s="146"/>
      <c r="AG86" s="146" t="s">
        <v>317</v>
      </c>
      <c r="AH86" s="146">
        <v>0</v>
      </c>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row>
    <row r="87" spans="1:60" outlineLevel="3">
      <c r="A87" s="153"/>
      <c r="B87" s="154"/>
      <c r="C87" s="196" t="s">
        <v>718</v>
      </c>
      <c r="D87" s="194"/>
      <c r="E87" s="195">
        <v>1</v>
      </c>
      <c r="F87" s="157"/>
      <c r="G87" s="157"/>
      <c r="H87" s="157"/>
      <c r="I87" s="157"/>
      <c r="J87" s="157"/>
      <c r="K87" s="157"/>
      <c r="L87" s="157"/>
      <c r="M87" s="157"/>
      <c r="N87" s="156"/>
      <c r="O87" s="156"/>
      <c r="P87" s="156"/>
      <c r="Q87" s="156"/>
      <c r="R87" s="157"/>
      <c r="S87" s="157"/>
      <c r="T87" s="157"/>
      <c r="U87" s="157"/>
      <c r="V87" s="157"/>
      <c r="W87" s="157"/>
      <c r="X87" s="157"/>
      <c r="Y87" s="157"/>
      <c r="Z87" s="146"/>
      <c r="AA87" s="146"/>
      <c r="AB87" s="146"/>
      <c r="AC87" s="146"/>
      <c r="AD87" s="146"/>
      <c r="AE87" s="146"/>
      <c r="AF87" s="146"/>
      <c r="AG87" s="146" t="s">
        <v>317</v>
      </c>
      <c r="AH87" s="146">
        <v>0</v>
      </c>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row>
    <row r="88" spans="1:60" outlineLevel="3">
      <c r="A88" s="153"/>
      <c r="B88" s="154"/>
      <c r="C88" s="196" t="s">
        <v>719</v>
      </c>
      <c r="D88" s="194"/>
      <c r="E88" s="195">
        <v>1</v>
      </c>
      <c r="F88" s="157"/>
      <c r="G88" s="157"/>
      <c r="H88" s="157"/>
      <c r="I88" s="157"/>
      <c r="J88" s="157"/>
      <c r="K88" s="157"/>
      <c r="L88" s="157"/>
      <c r="M88" s="157"/>
      <c r="N88" s="156"/>
      <c r="O88" s="156"/>
      <c r="P88" s="156"/>
      <c r="Q88" s="156"/>
      <c r="R88" s="157"/>
      <c r="S88" s="157"/>
      <c r="T88" s="157"/>
      <c r="U88" s="157"/>
      <c r="V88" s="157"/>
      <c r="W88" s="157"/>
      <c r="X88" s="157"/>
      <c r="Y88" s="157"/>
      <c r="Z88" s="146"/>
      <c r="AA88" s="146"/>
      <c r="AB88" s="146"/>
      <c r="AC88" s="146"/>
      <c r="AD88" s="146"/>
      <c r="AE88" s="146"/>
      <c r="AF88" s="146"/>
      <c r="AG88" s="146" t="s">
        <v>317</v>
      </c>
      <c r="AH88" s="146">
        <v>0</v>
      </c>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row>
    <row r="89" spans="1:60" outlineLevel="3">
      <c r="A89" s="153"/>
      <c r="B89" s="154"/>
      <c r="C89" s="196" t="s">
        <v>720</v>
      </c>
      <c r="D89" s="194"/>
      <c r="E89" s="195">
        <v>1</v>
      </c>
      <c r="F89" s="157"/>
      <c r="G89" s="157"/>
      <c r="H89" s="157"/>
      <c r="I89" s="157"/>
      <c r="J89" s="157"/>
      <c r="K89" s="157"/>
      <c r="L89" s="157"/>
      <c r="M89" s="157"/>
      <c r="N89" s="156"/>
      <c r="O89" s="156"/>
      <c r="P89" s="156"/>
      <c r="Q89" s="156"/>
      <c r="R89" s="157"/>
      <c r="S89" s="157"/>
      <c r="T89" s="157"/>
      <c r="U89" s="157"/>
      <c r="V89" s="157"/>
      <c r="W89" s="157"/>
      <c r="X89" s="157"/>
      <c r="Y89" s="157"/>
      <c r="Z89" s="146"/>
      <c r="AA89" s="146"/>
      <c r="AB89" s="146"/>
      <c r="AC89" s="146"/>
      <c r="AD89" s="146"/>
      <c r="AE89" s="146"/>
      <c r="AF89" s="146"/>
      <c r="AG89" s="146" t="s">
        <v>317</v>
      </c>
      <c r="AH89" s="146">
        <v>0</v>
      </c>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row>
    <row r="90" spans="1:60" outlineLevel="3">
      <c r="A90" s="153"/>
      <c r="B90" s="154"/>
      <c r="C90" s="196" t="s">
        <v>721</v>
      </c>
      <c r="D90" s="194"/>
      <c r="E90" s="195">
        <v>3</v>
      </c>
      <c r="F90" s="157"/>
      <c r="G90" s="157"/>
      <c r="H90" s="157"/>
      <c r="I90" s="157"/>
      <c r="J90" s="157"/>
      <c r="K90" s="157"/>
      <c r="L90" s="157"/>
      <c r="M90" s="157"/>
      <c r="N90" s="156"/>
      <c r="O90" s="156"/>
      <c r="P90" s="156"/>
      <c r="Q90" s="156"/>
      <c r="R90" s="157"/>
      <c r="S90" s="157"/>
      <c r="T90" s="157"/>
      <c r="U90" s="157"/>
      <c r="V90" s="157"/>
      <c r="W90" s="157"/>
      <c r="X90" s="157"/>
      <c r="Y90" s="157"/>
      <c r="Z90" s="146"/>
      <c r="AA90" s="146"/>
      <c r="AB90" s="146"/>
      <c r="AC90" s="146"/>
      <c r="AD90" s="146"/>
      <c r="AE90" s="146"/>
      <c r="AF90" s="146"/>
      <c r="AG90" s="146" t="s">
        <v>317</v>
      </c>
      <c r="AH90" s="146">
        <v>0</v>
      </c>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60" outlineLevel="3">
      <c r="A91" s="153"/>
      <c r="B91" s="154"/>
      <c r="C91" s="196" t="s">
        <v>722</v>
      </c>
      <c r="D91" s="194"/>
      <c r="E91" s="195">
        <v>1</v>
      </c>
      <c r="F91" s="157"/>
      <c r="G91" s="157"/>
      <c r="H91" s="157"/>
      <c r="I91" s="157"/>
      <c r="J91" s="157"/>
      <c r="K91" s="157"/>
      <c r="L91" s="157"/>
      <c r="M91" s="157"/>
      <c r="N91" s="156"/>
      <c r="O91" s="156"/>
      <c r="P91" s="156"/>
      <c r="Q91" s="156"/>
      <c r="R91" s="157"/>
      <c r="S91" s="157"/>
      <c r="T91" s="157"/>
      <c r="U91" s="157"/>
      <c r="V91" s="157"/>
      <c r="W91" s="157"/>
      <c r="X91" s="157"/>
      <c r="Y91" s="157"/>
      <c r="Z91" s="146"/>
      <c r="AA91" s="146"/>
      <c r="AB91" s="146"/>
      <c r="AC91" s="146"/>
      <c r="AD91" s="146"/>
      <c r="AE91" s="146"/>
      <c r="AF91" s="146"/>
      <c r="AG91" s="146" t="s">
        <v>317</v>
      </c>
      <c r="AH91" s="146">
        <v>0</v>
      </c>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row>
    <row r="92" spans="1:60" outlineLevel="3">
      <c r="A92" s="153"/>
      <c r="B92" s="154"/>
      <c r="C92" s="196" t="s">
        <v>723</v>
      </c>
      <c r="D92" s="194"/>
      <c r="E92" s="195">
        <v>3</v>
      </c>
      <c r="F92" s="157"/>
      <c r="G92" s="157"/>
      <c r="H92" s="157"/>
      <c r="I92" s="157"/>
      <c r="J92" s="157"/>
      <c r="K92" s="157"/>
      <c r="L92" s="157"/>
      <c r="M92" s="157"/>
      <c r="N92" s="156"/>
      <c r="O92" s="156"/>
      <c r="P92" s="156"/>
      <c r="Q92" s="156"/>
      <c r="R92" s="157"/>
      <c r="S92" s="157"/>
      <c r="T92" s="157"/>
      <c r="U92" s="157"/>
      <c r="V92" s="157"/>
      <c r="W92" s="157"/>
      <c r="X92" s="157"/>
      <c r="Y92" s="157"/>
      <c r="Z92" s="146"/>
      <c r="AA92" s="146"/>
      <c r="AB92" s="146"/>
      <c r="AC92" s="146"/>
      <c r="AD92" s="146"/>
      <c r="AE92" s="146"/>
      <c r="AF92" s="146"/>
      <c r="AG92" s="146" t="s">
        <v>317</v>
      </c>
      <c r="AH92" s="146">
        <v>0</v>
      </c>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60" outlineLevel="3">
      <c r="A93" s="153"/>
      <c r="B93" s="154"/>
      <c r="C93" s="196" t="s">
        <v>724</v>
      </c>
      <c r="D93" s="194"/>
      <c r="E93" s="195">
        <v>2</v>
      </c>
      <c r="F93" s="157"/>
      <c r="G93" s="157"/>
      <c r="H93" s="157"/>
      <c r="I93" s="157"/>
      <c r="J93" s="157"/>
      <c r="K93" s="157"/>
      <c r="L93" s="157"/>
      <c r="M93" s="157"/>
      <c r="N93" s="156"/>
      <c r="O93" s="156"/>
      <c r="P93" s="156"/>
      <c r="Q93" s="156"/>
      <c r="R93" s="157"/>
      <c r="S93" s="157"/>
      <c r="T93" s="157"/>
      <c r="U93" s="157"/>
      <c r="V93" s="157"/>
      <c r="W93" s="157"/>
      <c r="X93" s="157"/>
      <c r="Y93" s="157"/>
      <c r="Z93" s="146"/>
      <c r="AA93" s="146"/>
      <c r="AB93" s="146"/>
      <c r="AC93" s="146"/>
      <c r="AD93" s="146"/>
      <c r="AE93" s="146"/>
      <c r="AF93" s="146"/>
      <c r="AG93" s="146" t="s">
        <v>317</v>
      </c>
      <c r="AH93" s="146">
        <v>0</v>
      </c>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row>
    <row r="94" spans="1:60" outlineLevel="3">
      <c r="A94" s="153"/>
      <c r="B94" s="154"/>
      <c r="C94" s="196" t="s">
        <v>725</v>
      </c>
      <c r="D94" s="194"/>
      <c r="E94" s="195">
        <v>2</v>
      </c>
      <c r="F94" s="157"/>
      <c r="G94" s="157"/>
      <c r="H94" s="157"/>
      <c r="I94" s="157"/>
      <c r="J94" s="157"/>
      <c r="K94" s="157"/>
      <c r="L94" s="157"/>
      <c r="M94" s="157"/>
      <c r="N94" s="156"/>
      <c r="O94" s="156"/>
      <c r="P94" s="156"/>
      <c r="Q94" s="156"/>
      <c r="R94" s="157"/>
      <c r="S94" s="157"/>
      <c r="T94" s="157"/>
      <c r="U94" s="157"/>
      <c r="V94" s="157"/>
      <c r="W94" s="157"/>
      <c r="X94" s="157"/>
      <c r="Y94" s="157"/>
      <c r="Z94" s="146"/>
      <c r="AA94" s="146"/>
      <c r="AB94" s="146"/>
      <c r="AC94" s="146"/>
      <c r="AD94" s="146"/>
      <c r="AE94" s="146"/>
      <c r="AF94" s="146"/>
      <c r="AG94" s="146" t="s">
        <v>317</v>
      </c>
      <c r="AH94" s="146">
        <v>0</v>
      </c>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row>
    <row r="95" spans="1:60" outlineLevel="3">
      <c r="A95" s="153"/>
      <c r="B95" s="154"/>
      <c r="C95" s="196" t="s">
        <v>719</v>
      </c>
      <c r="D95" s="194"/>
      <c r="E95" s="195">
        <v>1</v>
      </c>
      <c r="F95" s="157"/>
      <c r="G95" s="157"/>
      <c r="H95" s="157"/>
      <c r="I95" s="157"/>
      <c r="J95" s="157"/>
      <c r="K95" s="157"/>
      <c r="L95" s="157"/>
      <c r="M95" s="157"/>
      <c r="N95" s="156"/>
      <c r="O95" s="156"/>
      <c r="P95" s="156"/>
      <c r="Q95" s="156"/>
      <c r="R95" s="157"/>
      <c r="S95" s="157"/>
      <c r="T95" s="157"/>
      <c r="U95" s="157"/>
      <c r="V95" s="157"/>
      <c r="W95" s="157"/>
      <c r="X95" s="157"/>
      <c r="Y95" s="157"/>
      <c r="Z95" s="146"/>
      <c r="AA95" s="146"/>
      <c r="AB95" s="146"/>
      <c r="AC95" s="146"/>
      <c r="AD95" s="146"/>
      <c r="AE95" s="146"/>
      <c r="AF95" s="146"/>
      <c r="AG95" s="146" t="s">
        <v>317</v>
      </c>
      <c r="AH95" s="146">
        <v>0</v>
      </c>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row>
    <row r="96" spans="1:60" outlineLevel="3">
      <c r="A96" s="153"/>
      <c r="B96" s="154"/>
      <c r="C96" s="196" t="s">
        <v>726</v>
      </c>
      <c r="D96" s="194"/>
      <c r="E96" s="195">
        <v>1</v>
      </c>
      <c r="F96" s="157"/>
      <c r="G96" s="157"/>
      <c r="H96" s="157"/>
      <c r="I96" s="157"/>
      <c r="J96" s="157"/>
      <c r="K96" s="157"/>
      <c r="L96" s="157"/>
      <c r="M96" s="157"/>
      <c r="N96" s="156"/>
      <c r="O96" s="156"/>
      <c r="P96" s="156"/>
      <c r="Q96" s="156"/>
      <c r="R96" s="157"/>
      <c r="S96" s="157"/>
      <c r="T96" s="157"/>
      <c r="U96" s="157"/>
      <c r="V96" s="157"/>
      <c r="W96" s="157"/>
      <c r="X96" s="157"/>
      <c r="Y96" s="157"/>
      <c r="Z96" s="146"/>
      <c r="AA96" s="146"/>
      <c r="AB96" s="146"/>
      <c r="AC96" s="146"/>
      <c r="AD96" s="146"/>
      <c r="AE96" s="146"/>
      <c r="AF96" s="146"/>
      <c r="AG96" s="146" t="s">
        <v>317</v>
      </c>
      <c r="AH96" s="146">
        <v>0</v>
      </c>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row>
    <row r="97" spans="1:60" outlineLevel="3">
      <c r="A97" s="153"/>
      <c r="B97" s="154"/>
      <c r="C97" s="196" t="s">
        <v>727</v>
      </c>
      <c r="D97" s="194"/>
      <c r="E97" s="195">
        <v>1</v>
      </c>
      <c r="F97" s="157"/>
      <c r="G97" s="157"/>
      <c r="H97" s="157"/>
      <c r="I97" s="157"/>
      <c r="J97" s="157"/>
      <c r="K97" s="157"/>
      <c r="L97" s="157"/>
      <c r="M97" s="157"/>
      <c r="N97" s="156"/>
      <c r="O97" s="156"/>
      <c r="P97" s="156"/>
      <c r="Q97" s="156"/>
      <c r="R97" s="157"/>
      <c r="S97" s="157"/>
      <c r="T97" s="157"/>
      <c r="U97" s="157"/>
      <c r="V97" s="157"/>
      <c r="W97" s="157"/>
      <c r="X97" s="157"/>
      <c r="Y97" s="157"/>
      <c r="Z97" s="146"/>
      <c r="AA97" s="146"/>
      <c r="AB97" s="146"/>
      <c r="AC97" s="146"/>
      <c r="AD97" s="146"/>
      <c r="AE97" s="146"/>
      <c r="AF97" s="146"/>
      <c r="AG97" s="146" t="s">
        <v>317</v>
      </c>
      <c r="AH97" s="146">
        <v>0</v>
      </c>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row>
    <row r="98" spans="1:60" outlineLevel="3">
      <c r="A98" s="153"/>
      <c r="B98" s="154"/>
      <c r="C98" s="196" t="s">
        <v>728</v>
      </c>
      <c r="D98" s="194"/>
      <c r="E98" s="195">
        <v>1</v>
      </c>
      <c r="F98" s="157"/>
      <c r="G98" s="157"/>
      <c r="H98" s="157"/>
      <c r="I98" s="157"/>
      <c r="J98" s="157"/>
      <c r="K98" s="157"/>
      <c r="L98" s="157"/>
      <c r="M98" s="157"/>
      <c r="N98" s="156"/>
      <c r="O98" s="156"/>
      <c r="P98" s="156"/>
      <c r="Q98" s="156"/>
      <c r="R98" s="157"/>
      <c r="S98" s="157"/>
      <c r="T98" s="157"/>
      <c r="U98" s="157"/>
      <c r="V98" s="157"/>
      <c r="W98" s="157"/>
      <c r="X98" s="157"/>
      <c r="Y98" s="157"/>
      <c r="Z98" s="146"/>
      <c r="AA98" s="146"/>
      <c r="AB98" s="146"/>
      <c r="AC98" s="146"/>
      <c r="AD98" s="146"/>
      <c r="AE98" s="146"/>
      <c r="AF98" s="146"/>
      <c r="AG98" s="146" t="s">
        <v>317</v>
      </c>
      <c r="AH98" s="146">
        <v>0</v>
      </c>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row>
    <row r="99" spans="1:60">
      <c r="A99" s="163" t="s">
        <v>261</v>
      </c>
      <c r="B99" s="164" t="s">
        <v>150</v>
      </c>
      <c r="C99" s="188" t="s">
        <v>151</v>
      </c>
      <c r="D99" s="165"/>
      <c r="E99" s="166"/>
      <c r="F99" s="167"/>
      <c r="G99" s="167">
        <f>SUMIF(AG100:AG111,"&lt;&gt;NOR",G100:G111)</f>
        <v>0</v>
      </c>
      <c r="H99" s="167"/>
      <c r="I99" s="167">
        <f>SUM(I100:I111)</f>
        <v>0</v>
      </c>
      <c r="J99" s="167"/>
      <c r="K99" s="167">
        <f>SUM(K100:K111)</f>
        <v>0</v>
      </c>
      <c r="L99" s="167"/>
      <c r="M99" s="167">
        <f>SUM(M100:M111)</f>
        <v>0</v>
      </c>
      <c r="N99" s="166"/>
      <c r="O99" s="166">
        <f>SUM(O100:O111)</f>
        <v>6.68</v>
      </c>
      <c r="P99" s="166"/>
      <c r="Q99" s="166">
        <f>SUM(Q100:Q111)</f>
        <v>0</v>
      </c>
      <c r="R99" s="167"/>
      <c r="S99" s="167"/>
      <c r="T99" s="168"/>
      <c r="U99" s="162"/>
      <c r="V99" s="162">
        <f>SUM(V100:V111)</f>
        <v>49.480000000000004</v>
      </c>
      <c r="W99" s="162"/>
      <c r="X99" s="162"/>
      <c r="Y99" s="162"/>
      <c r="AG99" t="s">
        <v>262</v>
      </c>
    </row>
    <row r="100" spans="1:60" ht="22.5" outlineLevel="1">
      <c r="A100" s="173">
        <v>24</v>
      </c>
      <c r="B100" s="174" t="s">
        <v>729</v>
      </c>
      <c r="C100" s="190" t="s">
        <v>730</v>
      </c>
      <c r="D100" s="175" t="s">
        <v>310</v>
      </c>
      <c r="E100" s="176">
        <v>2.3988</v>
      </c>
      <c r="F100" s="177"/>
      <c r="G100" s="178">
        <f>ROUND(E100*F100,2)</f>
        <v>0</v>
      </c>
      <c r="H100" s="177"/>
      <c r="I100" s="178">
        <f>ROUND(E100*H100,2)</f>
        <v>0</v>
      </c>
      <c r="J100" s="177"/>
      <c r="K100" s="178">
        <f>ROUND(E100*J100,2)</f>
        <v>0</v>
      </c>
      <c r="L100" s="178">
        <v>21</v>
      </c>
      <c r="M100" s="178">
        <f>G100*(1+L100/100)</f>
        <v>0</v>
      </c>
      <c r="N100" s="176">
        <v>2.52508</v>
      </c>
      <c r="O100" s="176">
        <f>ROUND(E100*N100,2)</f>
        <v>6.06</v>
      </c>
      <c r="P100" s="176">
        <v>0</v>
      </c>
      <c r="Q100" s="176">
        <f>ROUND(E100*P100,2)</f>
        <v>0</v>
      </c>
      <c r="R100" s="178" t="s">
        <v>412</v>
      </c>
      <c r="S100" s="178" t="s">
        <v>266</v>
      </c>
      <c r="T100" s="179" t="s">
        <v>266</v>
      </c>
      <c r="U100" s="157">
        <v>3.6749999999999998</v>
      </c>
      <c r="V100" s="157">
        <f>ROUND(E100*U100,2)</f>
        <v>8.82</v>
      </c>
      <c r="W100" s="157"/>
      <c r="X100" s="157" t="s">
        <v>312</v>
      </c>
      <c r="Y100" s="157" t="s">
        <v>269</v>
      </c>
      <c r="Z100" s="146"/>
      <c r="AA100" s="146"/>
      <c r="AB100" s="146"/>
      <c r="AC100" s="146"/>
      <c r="AD100" s="146"/>
      <c r="AE100" s="146"/>
      <c r="AF100" s="146"/>
      <c r="AG100" s="146" t="s">
        <v>313</v>
      </c>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row>
    <row r="101" spans="1:60" outlineLevel="2">
      <c r="A101" s="153"/>
      <c r="B101" s="154"/>
      <c r="C101" s="196" t="s">
        <v>731</v>
      </c>
      <c r="D101" s="194"/>
      <c r="E101" s="195">
        <v>2.1</v>
      </c>
      <c r="F101" s="157"/>
      <c r="G101" s="157"/>
      <c r="H101" s="157"/>
      <c r="I101" s="157"/>
      <c r="J101" s="157"/>
      <c r="K101" s="157"/>
      <c r="L101" s="157"/>
      <c r="M101" s="157"/>
      <c r="N101" s="156"/>
      <c r="O101" s="156"/>
      <c r="P101" s="156"/>
      <c r="Q101" s="156"/>
      <c r="R101" s="157"/>
      <c r="S101" s="157"/>
      <c r="T101" s="157"/>
      <c r="U101" s="157"/>
      <c r="V101" s="157"/>
      <c r="W101" s="157"/>
      <c r="X101" s="157"/>
      <c r="Y101" s="157"/>
      <c r="Z101" s="146"/>
      <c r="AA101" s="146"/>
      <c r="AB101" s="146"/>
      <c r="AC101" s="146"/>
      <c r="AD101" s="146"/>
      <c r="AE101" s="146"/>
      <c r="AF101" s="146"/>
      <c r="AG101" s="146" t="s">
        <v>317</v>
      </c>
      <c r="AH101" s="146">
        <v>0</v>
      </c>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row>
    <row r="102" spans="1:60" outlineLevel="3">
      <c r="A102" s="153"/>
      <c r="B102" s="154"/>
      <c r="C102" s="196" t="s">
        <v>732</v>
      </c>
      <c r="D102" s="194"/>
      <c r="E102" s="195">
        <v>0.29880000000000001</v>
      </c>
      <c r="F102" s="157"/>
      <c r="G102" s="157"/>
      <c r="H102" s="157"/>
      <c r="I102" s="157"/>
      <c r="J102" s="157"/>
      <c r="K102" s="157"/>
      <c r="L102" s="157"/>
      <c r="M102" s="157"/>
      <c r="N102" s="156"/>
      <c r="O102" s="156"/>
      <c r="P102" s="156"/>
      <c r="Q102" s="156"/>
      <c r="R102" s="157"/>
      <c r="S102" s="157"/>
      <c r="T102" s="157"/>
      <c r="U102" s="157"/>
      <c r="V102" s="157"/>
      <c r="W102" s="157"/>
      <c r="X102" s="157"/>
      <c r="Y102" s="157"/>
      <c r="Z102" s="146"/>
      <c r="AA102" s="146"/>
      <c r="AB102" s="146"/>
      <c r="AC102" s="146"/>
      <c r="AD102" s="146"/>
      <c r="AE102" s="146"/>
      <c r="AF102" s="146"/>
      <c r="AG102" s="146" t="s">
        <v>317</v>
      </c>
      <c r="AH102" s="146">
        <v>0</v>
      </c>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row>
    <row r="103" spans="1:60" outlineLevel="1">
      <c r="A103" s="173">
        <v>25</v>
      </c>
      <c r="B103" s="174" t="s">
        <v>733</v>
      </c>
      <c r="C103" s="190" t="s">
        <v>734</v>
      </c>
      <c r="D103" s="175" t="s">
        <v>397</v>
      </c>
      <c r="E103" s="176">
        <v>11.6</v>
      </c>
      <c r="F103" s="177"/>
      <c r="G103" s="178">
        <f>ROUND(E103*F103,2)</f>
        <v>0</v>
      </c>
      <c r="H103" s="177"/>
      <c r="I103" s="178">
        <f>ROUND(E103*H103,2)</f>
        <v>0</v>
      </c>
      <c r="J103" s="177"/>
      <c r="K103" s="178">
        <f>ROUND(E103*J103,2)</f>
        <v>0</v>
      </c>
      <c r="L103" s="178">
        <v>21</v>
      </c>
      <c r="M103" s="178">
        <f>G103*(1+L103/100)</f>
        <v>0</v>
      </c>
      <c r="N103" s="176">
        <v>4.5969999999999997E-2</v>
      </c>
      <c r="O103" s="176">
        <f>ROUND(E103*N103,2)</f>
        <v>0.53</v>
      </c>
      <c r="P103" s="176">
        <v>0</v>
      </c>
      <c r="Q103" s="176">
        <f>ROUND(E103*P103,2)</f>
        <v>0</v>
      </c>
      <c r="R103" s="178" t="s">
        <v>412</v>
      </c>
      <c r="S103" s="178" t="s">
        <v>266</v>
      </c>
      <c r="T103" s="179" t="s">
        <v>266</v>
      </c>
      <c r="U103" s="157">
        <v>2.2999999999999998</v>
      </c>
      <c r="V103" s="157">
        <f>ROUND(E103*U103,2)</f>
        <v>26.68</v>
      </c>
      <c r="W103" s="157"/>
      <c r="X103" s="157" t="s">
        <v>312</v>
      </c>
      <c r="Y103" s="157" t="s">
        <v>269</v>
      </c>
      <c r="Z103" s="146"/>
      <c r="AA103" s="146"/>
      <c r="AB103" s="146"/>
      <c r="AC103" s="146"/>
      <c r="AD103" s="146"/>
      <c r="AE103" s="146"/>
      <c r="AF103" s="146"/>
      <c r="AG103" s="146" t="s">
        <v>313</v>
      </c>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row>
    <row r="104" spans="1:60" outlineLevel="2">
      <c r="A104" s="153"/>
      <c r="B104" s="154"/>
      <c r="C104" s="293" t="s">
        <v>735</v>
      </c>
      <c r="D104" s="294"/>
      <c r="E104" s="294"/>
      <c r="F104" s="294"/>
      <c r="G104" s="294"/>
      <c r="H104" s="157"/>
      <c r="I104" s="157"/>
      <c r="J104" s="157"/>
      <c r="K104" s="157"/>
      <c r="L104" s="157"/>
      <c r="M104" s="157"/>
      <c r="N104" s="156"/>
      <c r="O104" s="156"/>
      <c r="P104" s="156"/>
      <c r="Q104" s="156"/>
      <c r="R104" s="157"/>
      <c r="S104" s="157"/>
      <c r="T104" s="157"/>
      <c r="U104" s="157"/>
      <c r="V104" s="157"/>
      <c r="W104" s="157"/>
      <c r="X104" s="157"/>
      <c r="Y104" s="157"/>
      <c r="Z104" s="146"/>
      <c r="AA104" s="146"/>
      <c r="AB104" s="146"/>
      <c r="AC104" s="146"/>
      <c r="AD104" s="146"/>
      <c r="AE104" s="146"/>
      <c r="AF104" s="146"/>
      <c r="AG104" s="146" t="s">
        <v>315</v>
      </c>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row>
    <row r="105" spans="1:60" outlineLevel="2">
      <c r="A105" s="153"/>
      <c r="B105" s="154"/>
      <c r="C105" s="291" t="s">
        <v>736</v>
      </c>
      <c r="D105" s="292"/>
      <c r="E105" s="292"/>
      <c r="F105" s="292"/>
      <c r="G105" s="292"/>
      <c r="H105" s="157"/>
      <c r="I105" s="157"/>
      <c r="J105" s="157"/>
      <c r="K105" s="157"/>
      <c r="L105" s="157"/>
      <c r="M105" s="157"/>
      <c r="N105" s="156"/>
      <c r="O105" s="156"/>
      <c r="P105" s="156"/>
      <c r="Q105" s="156"/>
      <c r="R105" s="157"/>
      <c r="S105" s="157"/>
      <c r="T105" s="157"/>
      <c r="U105" s="157"/>
      <c r="V105" s="157"/>
      <c r="W105" s="157"/>
      <c r="X105" s="157"/>
      <c r="Y105" s="157"/>
      <c r="Z105" s="146"/>
      <c r="AA105" s="146"/>
      <c r="AB105" s="146"/>
      <c r="AC105" s="146"/>
      <c r="AD105" s="146"/>
      <c r="AE105" s="146"/>
      <c r="AF105" s="146"/>
      <c r="AG105" s="146" t="s">
        <v>278</v>
      </c>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row>
    <row r="106" spans="1:60" outlineLevel="2">
      <c r="A106" s="153"/>
      <c r="B106" s="154"/>
      <c r="C106" s="196" t="s">
        <v>737</v>
      </c>
      <c r="D106" s="194"/>
      <c r="E106" s="195">
        <v>11.6</v>
      </c>
      <c r="F106" s="157"/>
      <c r="G106" s="157"/>
      <c r="H106" s="157"/>
      <c r="I106" s="157"/>
      <c r="J106" s="157"/>
      <c r="K106" s="157"/>
      <c r="L106" s="157"/>
      <c r="M106" s="157"/>
      <c r="N106" s="156"/>
      <c r="O106" s="156"/>
      <c r="P106" s="156"/>
      <c r="Q106" s="156"/>
      <c r="R106" s="157"/>
      <c r="S106" s="157"/>
      <c r="T106" s="157"/>
      <c r="U106" s="157"/>
      <c r="V106" s="157"/>
      <c r="W106" s="157"/>
      <c r="X106" s="157"/>
      <c r="Y106" s="157"/>
      <c r="Z106" s="146"/>
      <c r="AA106" s="146"/>
      <c r="AB106" s="146"/>
      <c r="AC106" s="146"/>
      <c r="AD106" s="146"/>
      <c r="AE106" s="146"/>
      <c r="AF106" s="146"/>
      <c r="AG106" s="146" t="s">
        <v>317</v>
      </c>
      <c r="AH106" s="146">
        <v>0</v>
      </c>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row>
    <row r="107" spans="1:60" outlineLevel="1">
      <c r="A107" s="173">
        <v>26</v>
      </c>
      <c r="B107" s="174" t="s">
        <v>738</v>
      </c>
      <c r="C107" s="190" t="s">
        <v>739</v>
      </c>
      <c r="D107" s="175" t="s">
        <v>397</v>
      </c>
      <c r="E107" s="176">
        <v>11.6</v>
      </c>
      <c r="F107" s="177"/>
      <c r="G107" s="178">
        <f>ROUND(E107*F107,2)</f>
        <v>0</v>
      </c>
      <c r="H107" s="177"/>
      <c r="I107" s="178">
        <f>ROUND(E107*H107,2)</f>
        <v>0</v>
      </c>
      <c r="J107" s="177"/>
      <c r="K107" s="178">
        <f>ROUND(E107*J107,2)</f>
        <v>0</v>
      </c>
      <c r="L107" s="178">
        <v>21</v>
      </c>
      <c r="M107" s="178">
        <f>G107*(1+L107/100)</f>
        <v>0</v>
      </c>
      <c r="N107" s="176">
        <v>0</v>
      </c>
      <c r="O107" s="176">
        <f>ROUND(E107*N107,2)</f>
        <v>0</v>
      </c>
      <c r="P107" s="176">
        <v>0</v>
      </c>
      <c r="Q107" s="176">
        <f>ROUND(E107*P107,2)</f>
        <v>0</v>
      </c>
      <c r="R107" s="178" t="s">
        <v>412</v>
      </c>
      <c r="S107" s="178" t="s">
        <v>266</v>
      </c>
      <c r="T107" s="179" t="s">
        <v>266</v>
      </c>
      <c r="U107" s="157">
        <v>0.33800000000000002</v>
      </c>
      <c r="V107" s="157">
        <f>ROUND(E107*U107,2)</f>
        <v>3.92</v>
      </c>
      <c r="W107" s="157"/>
      <c r="X107" s="157" t="s">
        <v>312</v>
      </c>
      <c r="Y107" s="157" t="s">
        <v>269</v>
      </c>
      <c r="Z107" s="146"/>
      <c r="AA107" s="146"/>
      <c r="AB107" s="146"/>
      <c r="AC107" s="146"/>
      <c r="AD107" s="146"/>
      <c r="AE107" s="146"/>
      <c r="AF107" s="146"/>
      <c r="AG107" s="146" t="s">
        <v>313</v>
      </c>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row>
    <row r="108" spans="1:60" outlineLevel="2">
      <c r="A108" s="153"/>
      <c r="B108" s="154"/>
      <c r="C108" s="293" t="s">
        <v>735</v>
      </c>
      <c r="D108" s="294"/>
      <c r="E108" s="294"/>
      <c r="F108" s="294"/>
      <c r="G108" s="294"/>
      <c r="H108" s="157"/>
      <c r="I108" s="157"/>
      <c r="J108" s="157"/>
      <c r="K108" s="157"/>
      <c r="L108" s="157"/>
      <c r="M108" s="157"/>
      <c r="N108" s="156"/>
      <c r="O108" s="156"/>
      <c r="P108" s="156"/>
      <c r="Q108" s="156"/>
      <c r="R108" s="157"/>
      <c r="S108" s="157"/>
      <c r="T108" s="157"/>
      <c r="U108" s="157"/>
      <c r="V108" s="157"/>
      <c r="W108" s="157"/>
      <c r="X108" s="157"/>
      <c r="Y108" s="157"/>
      <c r="Z108" s="146"/>
      <c r="AA108" s="146"/>
      <c r="AB108" s="146"/>
      <c r="AC108" s="146"/>
      <c r="AD108" s="146"/>
      <c r="AE108" s="146"/>
      <c r="AF108" s="146"/>
      <c r="AG108" s="146" t="s">
        <v>315</v>
      </c>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row>
    <row r="109" spans="1:60" ht="22.5" outlineLevel="1">
      <c r="A109" s="173">
        <v>27</v>
      </c>
      <c r="B109" s="174" t="s">
        <v>740</v>
      </c>
      <c r="C109" s="190" t="s">
        <v>741</v>
      </c>
      <c r="D109" s="175" t="s">
        <v>397</v>
      </c>
      <c r="E109" s="176">
        <v>5.5919999999999996</v>
      </c>
      <c r="F109" s="177"/>
      <c r="G109" s="178">
        <f>ROUND(E109*F109,2)</f>
        <v>0</v>
      </c>
      <c r="H109" s="177"/>
      <c r="I109" s="178">
        <f>ROUND(E109*H109,2)</f>
        <v>0</v>
      </c>
      <c r="J109" s="177"/>
      <c r="K109" s="178">
        <f>ROUND(E109*J109,2)</f>
        <v>0</v>
      </c>
      <c r="L109" s="178">
        <v>21</v>
      </c>
      <c r="M109" s="178">
        <f>G109*(1+L109/100)</f>
        <v>0</v>
      </c>
      <c r="N109" s="176">
        <v>1.6930000000000001E-2</v>
      </c>
      <c r="O109" s="176">
        <f>ROUND(E109*N109,2)</f>
        <v>0.09</v>
      </c>
      <c r="P109" s="176">
        <v>0</v>
      </c>
      <c r="Q109" s="176">
        <f>ROUND(E109*P109,2)</f>
        <v>0</v>
      </c>
      <c r="R109" s="178" t="s">
        <v>412</v>
      </c>
      <c r="S109" s="178" t="s">
        <v>266</v>
      </c>
      <c r="T109" s="179" t="s">
        <v>266</v>
      </c>
      <c r="U109" s="157">
        <v>1.5396000000000001</v>
      </c>
      <c r="V109" s="157">
        <f>ROUND(E109*U109,2)</f>
        <v>8.61</v>
      </c>
      <c r="W109" s="157"/>
      <c r="X109" s="157" t="s">
        <v>312</v>
      </c>
      <c r="Y109" s="157" t="s">
        <v>269</v>
      </c>
      <c r="Z109" s="146"/>
      <c r="AA109" s="146"/>
      <c r="AB109" s="146"/>
      <c r="AC109" s="146"/>
      <c r="AD109" s="146"/>
      <c r="AE109" s="146"/>
      <c r="AF109" s="146"/>
      <c r="AG109" s="146" t="s">
        <v>313</v>
      </c>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row>
    <row r="110" spans="1:60" outlineLevel="2">
      <c r="A110" s="153"/>
      <c r="B110" s="154"/>
      <c r="C110" s="196" t="s">
        <v>742</v>
      </c>
      <c r="D110" s="194"/>
      <c r="E110" s="195">
        <v>5.5919999999999996</v>
      </c>
      <c r="F110" s="157"/>
      <c r="G110" s="157"/>
      <c r="H110" s="157"/>
      <c r="I110" s="157"/>
      <c r="J110" s="157"/>
      <c r="K110" s="157"/>
      <c r="L110" s="157"/>
      <c r="M110" s="157"/>
      <c r="N110" s="156"/>
      <c r="O110" s="156"/>
      <c r="P110" s="156"/>
      <c r="Q110" s="156"/>
      <c r="R110" s="157"/>
      <c r="S110" s="157"/>
      <c r="T110" s="157"/>
      <c r="U110" s="157"/>
      <c r="V110" s="157"/>
      <c r="W110" s="157"/>
      <c r="X110" s="157"/>
      <c r="Y110" s="157"/>
      <c r="Z110" s="146"/>
      <c r="AA110" s="146"/>
      <c r="AB110" s="146"/>
      <c r="AC110" s="146"/>
      <c r="AD110" s="146"/>
      <c r="AE110" s="146"/>
      <c r="AF110" s="146"/>
      <c r="AG110" s="146" t="s">
        <v>317</v>
      </c>
      <c r="AH110" s="146">
        <v>0</v>
      </c>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row>
    <row r="111" spans="1:60" ht="22.5" outlineLevel="1">
      <c r="A111" s="180">
        <v>28</v>
      </c>
      <c r="B111" s="181" t="s">
        <v>743</v>
      </c>
      <c r="C111" s="189" t="s">
        <v>744</v>
      </c>
      <c r="D111" s="182" t="s">
        <v>397</v>
      </c>
      <c r="E111" s="183">
        <v>5.5919999999999996</v>
      </c>
      <c r="F111" s="184"/>
      <c r="G111" s="185">
        <f>ROUND(E111*F111,2)</f>
        <v>0</v>
      </c>
      <c r="H111" s="184"/>
      <c r="I111" s="185">
        <f>ROUND(E111*H111,2)</f>
        <v>0</v>
      </c>
      <c r="J111" s="184"/>
      <c r="K111" s="185">
        <f>ROUND(E111*J111,2)</f>
        <v>0</v>
      </c>
      <c r="L111" s="185">
        <v>21</v>
      </c>
      <c r="M111" s="185">
        <f>G111*(1+L111/100)</f>
        <v>0</v>
      </c>
      <c r="N111" s="183">
        <v>0</v>
      </c>
      <c r="O111" s="183">
        <f>ROUND(E111*N111,2)</f>
        <v>0</v>
      </c>
      <c r="P111" s="183">
        <v>0</v>
      </c>
      <c r="Q111" s="183">
        <f>ROUND(E111*P111,2)</f>
        <v>0</v>
      </c>
      <c r="R111" s="185" t="s">
        <v>412</v>
      </c>
      <c r="S111" s="185" t="s">
        <v>266</v>
      </c>
      <c r="T111" s="186" t="s">
        <v>266</v>
      </c>
      <c r="U111" s="157">
        <v>0.26</v>
      </c>
      <c r="V111" s="157">
        <f>ROUND(E111*U111,2)</f>
        <v>1.45</v>
      </c>
      <c r="W111" s="157"/>
      <c r="X111" s="157" t="s">
        <v>312</v>
      </c>
      <c r="Y111" s="157" t="s">
        <v>269</v>
      </c>
      <c r="Z111" s="146"/>
      <c r="AA111" s="146"/>
      <c r="AB111" s="146"/>
      <c r="AC111" s="146"/>
      <c r="AD111" s="146"/>
      <c r="AE111" s="146"/>
      <c r="AF111" s="146"/>
      <c r="AG111" s="146" t="s">
        <v>313</v>
      </c>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row>
    <row r="112" spans="1:60">
      <c r="A112" s="163" t="s">
        <v>261</v>
      </c>
      <c r="B112" s="164" t="s">
        <v>153</v>
      </c>
      <c r="C112" s="188" t="s">
        <v>154</v>
      </c>
      <c r="D112" s="165"/>
      <c r="E112" s="166"/>
      <c r="F112" s="167"/>
      <c r="G112" s="167">
        <f>SUMIF(AG113:AG114,"&lt;&gt;NOR",G113:G114)</f>
        <v>0</v>
      </c>
      <c r="H112" s="167"/>
      <c r="I112" s="167">
        <f>SUM(I113:I114)</f>
        <v>0</v>
      </c>
      <c r="J112" s="167"/>
      <c r="K112" s="167">
        <f>SUM(K113:K114)</f>
        <v>0</v>
      </c>
      <c r="L112" s="167"/>
      <c r="M112" s="167">
        <f>SUM(M113:M114)</f>
        <v>0</v>
      </c>
      <c r="N112" s="166"/>
      <c r="O112" s="166">
        <f>SUM(O113:O114)</f>
        <v>0</v>
      </c>
      <c r="P112" s="166"/>
      <c r="Q112" s="166">
        <f>SUM(Q113:Q114)</f>
        <v>0</v>
      </c>
      <c r="R112" s="167"/>
      <c r="S112" s="167"/>
      <c r="T112" s="168"/>
      <c r="U112" s="162"/>
      <c r="V112" s="162">
        <f>SUM(V113:V114)</f>
        <v>0</v>
      </c>
      <c r="W112" s="162"/>
      <c r="X112" s="162"/>
      <c r="Y112" s="162"/>
      <c r="AG112" t="s">
        <v>262</v>
      </c>
    </row>
    <row r="113" spans="1:60" outlineLevel="1">
      <c r="A113" s="173">
        <v>29</v>
      </c>
      <c r="B113" s="174" t="s">
        <v>745</v>
      </c>
      <c r="C113" s="190" t="s">
        <v>746</v>
      </c>
      <c r="D113" s="175" t="s">
        <v>310</v>
      </c>
      <c r="E113" s="176">
        <v>2.3988</v>
      </c>
      <c r="F113" s="177"/>
      <c r="G113" s="178">
        <f>ROUND(E113*F113,2)</f>
        <v>0</v>
      </c>
      <c r="H113" s="177"/>
      <c r="I113" s="178">
        <f>ROUND(E113*H113,2)</f>
        <v>0</v>
      </c>
      <c r="J113" s="177"/>
      <c r="K113" s="178">
        <f>ROUND(E113*J113,2)</f>
        <v>0</v>
      </c>
      <c r="L113" s="178">
        <v>21</v>
      </c>
      <c r="M113" s="178">
        <f>G113*(1+L113/100)</f>
        <v>0</v>
      </c>
      <c r="N113" s="176">
        <v>0</v>
      </c>
      <c r="O113" s="176">
        <f>ROUND(E113*N113,2)</f>
        <v>0</v>
      </c>
      <c r="P113" s="176">
        <v>0</v>
      </c>
      <c r="Q113" s="176">
        <f>ROUND(E113*P113,2)</f>
        <v>0</v>
      </c>
      <c r="R113" s="178"/>
      <c r="S113" s="178" t="s">
        <v>481</v>
      </c>
      <c r="T113" s="179" t="s">
        <v>267</v>
      </c>
      <c r="U113" s="157">
        <v>0</v>
      </c>
      <c r="V113" s="157">
        <f>ROUND(E113*U113,2)</f>
        <v>0</v>
      </c>
      <c r="W113" s="157"/>
      <c r="X113" s="157" t="s">
        <v>312</v>
      </c>
      <c r="Y113" s="157" t="s">
        <v>269</v>
      </c>
      <c r="Z113" s="146"/>
      <c r="AA113" s="146"/>
      <c r="AB113" s="146"/>
      <c r="AC113" s="146"/>
      <c r="AD113" s="146"/>
      <c r="AE113" s="146"/>
      <c r="AF113" s="146"/>
      <c r="AG113" s="146" t="s">
        <v>313</v>
      </c>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row>
    <row r="114" spans="1:60" outlineLevel="2">
      <c r="A114" s="153"/>
      <c r="B114" s="154"/>
      <c r="C114" s="196" t="s">
        <v>747</v>
      </c>
      <c r="D114" s="194"/>
      <c r="E114" s="195">
        <v>2.3988</v>
      </c>
      <c r="F114" s="157"/>
      <c r="G114" s="157"/>
      <c r="H114" s="157"/>
      <c r="I114" s="157"/>
      <c r="J114" s="157"/>
      <c r="K114" s="157"/>
      <c r="L114" s="157"/>
      <c r="M114" s="157"/>
      <c r="N114" s="156"/>
      <c r="O114" s="156"/>
      <c r="P114" s="156"/>
      <c r="Q114" s="156"/>
      <c r="R114" s="157"/>
      <c r="S114" s="157"/>
      <c r="T114" s="157"/>
      <c r="U114" s="157"/>
      <c r="V114" s="157"/>
      <c r="W114" s="157"/>
      <c r="X114" s="157"/>
      <c r="Y114" s="157"/>
      <c r="Z114" s="146"/>
      <c r="AA114" s="146"/>
      <c r="AB114" s="146"/>
      <c r="AC114" s="146"/>
      <c r="AD114" s="146"/>
      <c r="AE114" s="146"/>
      <c r="AF114" s="146"/>
      <c r="AG114" s="146" t="s">
        <v>317</v>
      </c>
      <c r="AH114" s="146">
        <v>0</v>
      </c>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row>
    <row r="115" spans="1:60">
      <c r="A115" s="163" t="s">
        <v>261</v>
      </c>
      <c r="B115" s="164" t="s">
        <v>155</v>
      </c>
      <c r="C115" s="188" t="s">
        <v>157</v>
      </c>
      <c r="D115" s="165"/>
      <c r="E115" s="166"/>
      <c r="F115" s="167"/>
      <c r="G115" s="167">
        <f>SUMIF(AG116:AG122,"&lt;&gt;NOR",G116:G122)</f>
        <v>0</v>
      </c>
      <c r="H115" s="167"/>
      <c r="I115" s="167">
        <f>SUM(I116:I122)</f>
        <v>0</v>
      </c>
      <c r="J115" s="167"/>
      <c r="K115" s="167">
        <f>SUM(K116:K122)</f>
        <v>0</v>
      </c>
      <c r="L115" s="167"/>
      <c r="M115" s="167">
        <f>SUM(M116:M122)</f>
        <v>0</v>
      </c>
      <c r="N115" s="166"/>
      <c r="O115" s="166">
        <f>SUM(O116:O122)</f>
        <v>12.11</v>
      </c>
      <c r="P115" s="166"/>
      <c r="Q115" s="166">
        <f>SUM(Q116:Q122)</f>
        <v>0</v>
      </c>
      <c r="R115" s="167"/>
      <c r="S115" s="167"/>
      <c r="T115" s="168"/>
      <c r="U115" s="162"/>
      <c r="V115" s="162">
        <f>SUM(V116:V122)</f>
        <v>34.35</v>
      </c>
      <c r="W115" s="162"/>
      <c r="X115" s="162"/>
      <c r="Y115" s="162"/>
      <c r="AG115" t="s">
        <v>262</v>
      </c>
    </row>
    <row r="116" spans="1:60" outlineLevel="1">
      <c r="A116" s="173">
        <v>30</v>
      </c>
      <c r="B116" s="174" t="s">
        <v>748</v>
      </c>
      <c r="C116" s="190" t="s">
        <v>749</v>
      </c>
      <c r="D116" s="175" t="s">
        <v>397</v>
      </c>
      <c r="E116" s="176">
        <v>58.9</v>
      </c>
      <c r="F116" s="177"/>
      <c r="G116" s="178">
        <f>ROUND(E116*F116,2)</f>
        <v>0</v>
      </c>
      <c r="H116" s="177"/>
      <c r="I116" s="178">
        <f>ROUND(E116*H116,2)</f>
        <v>0</v>
      </c>
      <c r="J116" s="177"/>
      <c r="K116" s="178">
        <f>ROUND(E116*J116,2)</f>
        <v>0</v>
      </c>
      <c r="L116" s="178">
        <v>21</v>
      </c>
      <c r="M116" s="178">
        <f>G116*(1+L116/100)</f>
        <v>0</v>
      </c>
      <c r="N116" s="176">
        <v>7.3899999999999993E-2</v>
      </c>
      <c r="O116" s="176">
        <f>ROUND(E116*N116,2)</f>
        <v>4.3499999999999996</v>
      </c>
      <c r="P116" s="176">
        <v>0</v>
      </c>
      <c r="Q116" s="176">
        <f>ROUND(E116*P116,2)</f>
        <v>0</v>
      </c>
      <c r="R116" s="178" t="s">
        <v>750</v>
      </c>
      <c r="S116" s="178" t="s">
        <v>266</v>
      </c>
      <c r="T116" s="179" t="s">
        <v>266</v>
      </c>
      <c r="U116" s="157">
        <v>0.45200000000000001</v>
      </c>
      <c r="V116" s="157">
        <f>ROUND(E116*U116,2)</f>
        <v>26.62</v>
      </c>
      <c r="W116" s="157"/>
      <c r="X116" s="157" t="s">
        <v>312</v>
      </c>
      <c r="Y116" s="157" t="s">
        <v>269</v>
      </c>
      <c r="Z116" s="146"/>
      <c r="AA116" s="146"/>
      <c r="AB116" s="146"/>
      <c r="AC116" s="146"/>
      <c r="AD116" s="146"/>
      <c r="AE116" s="146"/>
      <c r="AF116" s="146"/>
      <c r="AG116" s="146" t="s">
        <v>313</v>
      </c>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row>
    <row r="117" spans="1:60" ht="22.5" outlineLevel="2">
      <c r="A117" s="153"/>
      <c r="B117" s="154"/>
      <c r="C117" s="293" t="s">
        <v>751</v>
      </c>
      <c r="D117" s="294"/>
      <c r="E117" s="294"/>
      <c r="F117" s="294"/>
      <c r="G117" s="294"/>
      <c r="H117" s="157"/>
      <c r="I117" s="157"/>
      <c r="J117" s="157"/>
      <c r="K117" s="157"/>
      <c r="L117" s="157"/>
      <c r="M117" s="157"/>
      <c r="N117" s="156"/>
      <c r="O117" s="156"/>
      <c r="P117" s="156"/>
      <c r="Q117" s="156"/>
      <c r="R117" s="157"/>
      <c r="S117" s="157"/>
      <c r="T117" s="157"/>
      <c r="U117" s="157"/>
      <c r="V117" s="157"/>
      <c r="W117" s="157"/>
      <c r="X117" s="157"/>
      <c r="Y117" s="157"/>
      <c r="Z117" s="146"/>
      <c r="AA117" s="146"/>
      <c r="AB117" s="146"/>
      <c r="AC117" s="146"/>
      <c r="AD117" s="146"/>
      <c r="AE117" s="146"/>
      <c r="AF117" s="146"/>
      <c r="AG117" s="146" t="s">
        <v>315</v>
      </c>
      <c r="AH117" s="146"/>
      <c r="AI117" s="146"/>
      <c r="AJ117" s="146"/>
      <c r="AK117" s="146"/>
      <c r="AL117" s="146"/>
      <c r="AM117" s="146"/>
      <c r="AN117" s="146"/>
      <c r="AO117" s="146"/>
      <c r="AP117" s="146"/>
      <c r="AQ117" s="146"/>
      <c r="AR117" s="146"/>
      <c r="AS117" s="146"/>
      <c r="AT117" s="146"/>
      <c r="AU117" s="146"/>
      <c r="AV117" s="146"/>
      <c r="AW117" s="146"/>
      <c r="AX117" s="146"/>
      <c r="AY117" s="146"/>
      <c r="AZ117" s="146"/>
      <c r="BA117" s="187" t="str">
        <f>C117</f>
        <v>s provedením lože z kameniva drceného, s vyplněním spár, s dvojitým hutněním a se smetením přebytečného materiálu na krajnici. S dodáním hmot pro lože a výplň spár.</v>
      </c>
      <c r="BB117" s="146"/>
      <c r="BC117" s="146"/>
      <c r="BD117" s="146"/>
      <c r="BE117" s="146"/>
      <c r="BF117" s="146"/>
      <c r="BG117" s="146"/>
      <c r="BH117" s="146"/>
    </row>
    <row r="118" spans="1:60" outlineLevel="2">
      <c r="A118" s="153"/>
      <c r="B118" s="154"/>
      <c r="C118" s="196" t="s">
        <v>752</v>
      </c>
      <c r="D118" s="194"/>
      <c r="E118" s="195">
        <v>58.9</v>
      </c>
      <c r="F118" s="157"/>
      <c r="G118" s="157"/>
      <c r="H118" s="157"/>
      <c r="I118" s="157"/>
      <c r="J118" s="157"/>
      <c r="K118" s="157"/>
      <c r="L118" s="157"/>
      <c r="M118" s="157"/>
      <c r="N118" s="156"/>
      <c r="O118" s="156"/>
      <c r="P118" s="156"/>
      <c r="Q118" s="156"/>
      <c r="R118" s="157"/>
      <c r="S118" s="157"/>
      <c r="T118" s="157"/>
      <c r="U118" s="157"/>
      <c r="V118" s="157"/>
      <c r="W118" s="157"/>
      <c r="X118" s="157"/>
      <c r="Y118" s="157"/>
      <c r="Z118" s="146"/>
      <c r="AA118" s="146"/>
      <c r="AB118" s="146"/>
      <c r="AC118" s="146"/>
      <c r="AD118" s="146"/>
      <c r="AE118" s="146"/>
      <c r="AF118" s="146"/>
      <c r="AG118" s="146" t="s">
        <v>317</v>
      </c>
      <c r="AH118" s="146">
        <v>0</v>
      </c>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row>
    <row r="119" spans="1:60" outlineLevel="1">
      <c r="A119" s="173">
        <v>31</v>
      </c>
      <c r="B119" s="174" t="s">
        <v>753</v>
      </c>
      <c r="C119" s="190" t="s">
        <v>754</v>
      </c>
      <c r="D119" s="175" t="s">
        <v>392</v>
      </c>
      <c r="E119" s="176">
        <v>18.850000000000001</v>
      </c>
      <c r="F119" s="177"/>
      <c r="G119" s="178">
        <f>ROUND(E119*F119,2)</f>
        <v>0</v>
      </c>
      <c r="H119" s="177"/>
      <c r="I119" s="178">
        <f>ROUND(E119*H119,2)</f>
        <v>0</v>
      </c>
      <c r="J119" s="177"/>
      <c r="K119" s="178">
        <f>ROUND(E119*J119,2)</f>
        <v>0</v>
      </c>
      <c r="L119" s="178">
        <v>21</v>
      </c>
      <c r="M119" s="178">
        <f>G119*(1+L119/100)</f>
        <v>0</v>
      </c>
      <c r="N119" s="176">
        <v>3.3E-4</v>
      </c>
      <c r="O119" s="176">
        <f>ROUND(E119*N119,2)</f>
        <v>0.01</v>
      </c>
      <c r="P119" s="176">
        <v>0</v>
      </c>
      <c r="Q119" s="176">
        <f>ROUND(E119*P119,2)</f>
        <v>0</v>
      </c>
      <c r="R119" s="178" t="s">
        <v>750</v>
      </c>
      <c r="S119" s="178" t="s">
        <v>266</v>
      </c>
      <c r="T119" s="179" t="s">
        <v>266</v>
      </c>
      <c r="U119" s="157">
        <v>0.41</v>
      </c>
      <c r="V119" s="157">
        <f>ROUND(E119*U119,2)</f>
        <v>7.73</v>
      </c>
      <c r="W119" s="157"/>
      <c r="X119" s="157" t="s">
        <v>312</v>
      </c>
      <c r="Y119" s="157" t="s">
        <v>269</v>
      </c>
      <c r="Z119" s="146"/>
      <c r="AA119" s="146"/>
      <c r="AB119" s="146"/>
      <c r="AC119" s="146"/>
      <c r="AD119" s="146"/>
      <c r="AE119" s="146"/>
      <c r="AF119" s="146"/>
      <c r="AG119" s="146" t="s">
        <v>313</v>
      </c>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row>
    <row r="120" spans="1:60" outlineLevel="2">
      <c r="A120" s="153"/>
      <c r="B120" s="154"/>
      <c r="C120" s="196" t="s">
        <v>755</v>
      </c>
      <c r="D120" s="194"/>
      <c r="E120" s="195">
        <v>18.850000000000001</v>
      </c>
      <c r="F120" s="157"/>
      <c r="G120" s="157"/>
      <c r="H120" s="157"/>
      <c r="I120" s="157"/>
      <c r="J120" s="157"/>
      <c r="K120" s="157"/>
      <c r="L120" s="157"/>
      <c r="M120" s="157"/>
      <c r="N120" s="156"/>
      <c r="O120" s="156"/>
      <c r="P120" s="156"/>
      <c r="Q120" s="156"/>
      <c r="R120" s="157"/>
      <c r="S120" s="157"/>
      <c r="T120" s="157"/>
      <c r="U120" s="157"/>
      <c r="V120" s="157"/>
      <c r="W120" s="157"/>
      <c r="X120" s="157"/>
      <c r="Y120" s="157"/>
      <c r="Z120" s="146"/>
      <c r="AA120" s="146"/>
      <c r="AB120" s="146"/>
      <c r="AC120" s="146"/>
      <c r="AD120" s="146"/>
      <c r="AE120" s="146"/>
      <c r="AF120" s="146"/>
      <c r="AG120" s="146" t="s">
        <v>317</v>
      </c>
      <c r="AH120" s="146">
        <v>0</v>
      </c>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row>
    <row r="121" spans="1:60" ht="22.5" outlineLevel="1">
      <c r="A121" s="173">
        <v>32</v>
      </c>
      <c r="B121" s="174" t="s">
        <v>756</v>
      </c>
      <c r="C121" s="190" t="s">
        <v>757</v>
      </c>
      <c r="D121" s="175" t="s">
        <v>397</v>
      </c>
      <c r="E121" s="176">
        <v>60.078000000000003</v>
      </c>
      <c r="F121" s="177"/>
      <c r="G121" s="178">
        <f>ROUND(E121*F121,2)</f>
        <v>0</v>
      </c>
      <c r="H121" s="177"/>
      <c r="I121" s="178">
        <f>ROUND(E121*H121,2)</f>
        <v>0</v>
      </c>
      <c r="J121" s="177"/>
      <c r="K121" s="178">
        <f>ROUND(E121*J121,2)</f>
        <v>0</v>
      </c>
      <c r="L121" s="178">
        <v>21</v>
      </c>
      <c r="M121" s="178">
        <f>G121*(1+L121/100)</f>
        <v>0</v>
      </c>
      <c r="N121" s="176">
        <v>0.129</v>
      </c>
      <c r="O121" s="176">
        <f>ROUND(E121*N121,2)</f>
        <v>7.75</v>
      </c>
      <c r="P121" s="176">
        <v>0</v>
      </c>
      <c r="Q121" s="176">
        <f>ROUND(E121*P121,2)</f>
        <v>0</v>
      </c>
      <c r="R121" s="178" t="s">
        <v>379</v>
      </c>
      <c r="S121" s="178" t="s">
        <v>266</v>
      </c>
      <c r="T121" s="179" t="s">
        <v>266</v>
      </c>
      <c r="U121" s="157">
        <v>0</v>
      </c>
      <c r="V121" s="157">
        <f>ROUND(E121*U121,2)</f>
        <v>0</v>
      </c>
      <c r="W121" s="157"/>
      <c r="X121" s="157" t="s">
        <v>380</v>
      </c>
      <c r="Y121" s="157" t="s">
        <v>269</v>
      </c>
      <c r="Z121" s="146"/>
      <c r="AA121" s="146"/>
      <c r="AB121" s="146"/>
      <c r="AC121" s="146"/>
      <c r="AD121" s="146"/>
      <c r="AE121" s="146"/>
      <c r="AF121" s="146"/>
      <c r="AG121" s="146" t="s">
        <v>381</v>
      </c>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row>
    <row r="122" spans="1:60" outlineLevel="2">
      <c r="A122" s="153"/>
      <c r="B122" s="154"/>
      <c r="C122" s="196" t="s">
        <v>758</v>
      </c>
      <c r="D122" s="194"/>
      <c r="E122" s="195">
        <v>60.078000000000003</v>
      </c>
      <c r="F122" s="157"/>
      <c r="G122" s="157"/>
      <c r="H122" s="157"/>
      <c r="I122" s="157"/>
      <c r="J122" s="157"/>
      <c r="K122" s="157"/>
      <c r="L122" s="157"/>
      <c r="M122" s="157"/>
      <c r="N122" s="156"/>
      <c r="O122" s="156"/>
      <c r="P122" s="156"/>
      <c r="Q122" s="156"/>
      <c r="R122" s="157"/>
      <c r="S122" s="157"/>
      <c r="T122" s="157"/>
      <c r="U122" s="157"/>
      <c r="V122" s="157"/>
      <c r="W122" s="157"/>
      <c r="X122" s="157"/>
      <c r="Y122" s="157"/>
      <c r="Z122" s="146"/>
      <c r="AA122" s="146"/>
      <c r="AB122" s="146"/>
      <c r="AC122" s="146"/>
      <c r="AD122" s="146"/>
      <c r="AE122" s="146"/>
      <c r="AF122" s="146"/>
      <c r="AG122" s="146" t="s">
        <v>317</v>
      </c>
      <c r="AH122" s="146">
        <v>0</v>
      </c>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row>
    <row r="123" spans="1:60">
      <c r="A123" s="163" t="s">
        <v>261</v>
      </c>
      <c r="B123" s="164" t="s">
        <v>158</v>
      </c>
      <c r="C123" s="188" t="s">
        <v>159</v>
      </c>
      <c r="D123" s="165"/>
      <c r="E123" s="166"/>
      <c r="F123" s="167"/>
      <c r="G123" s="167">
        <f>SUMIF(AG124:AG129,"&lt;&gt;NOR",G124:G129)</f>
        <v>0</v>
      </c>
      <c r="H123" s="167"/>
      <c r="I123" s="167">
        <f>SUM(I124:I129)</f>
        <v>0</v>
      </c>
      <c r="J123" s="167"/>
      <c r="K123" s="167">
        <f>SUM(K124:K129)</f>
        <v>0</v>
      </c>
      <c r="L123" s="167"/>
      <c r="M123" s="167">
        <f>SUM(M124:M129)</f>
        <v>0</v>
      </c>
      <c r="N123" s="166"/>
      <c r="O123" s="166">
        <f>SUM(O124:O129)</f>
        <v>0.26</v>
      </c>
      <c r="P123" s="166"/>
      <c r="Q123" s="166">
        <f>SUM(Q124:Q129)</f>
        <v>0</v>
      </c>
      <c r="R123" s="167"/>
      <c r="S123" s="167"/>
      <c r="T123" s="168"/>
      <c r="U123" s="162"/>
      <c r="V123" s="162">
        <f>SUM(V124:V129)</f>
        <v>20.75</v>
      </c>
      <c r="W123" s="162"/>
      <c r="X123" s="162"/>
      <c r="Y123" s="162"/>
      <c r="AG123" t="s">
        <v>262</v>
      </c>
    </row>
    <row r="124" spans="1:60" outlineLevel="1">
      <c r="A124" s="173">
        <v>33</v>
      </c>
      <c r="B124" s="174" t="s">
        <v>759</v>
      </c>
      <c r="C124" s="190" t="s">
        <v>760</v>
      </c>
      <c r="D124" s="175" t="s">
        <v>397</v>
      </c>
      <c r="E124" s="176">
        <v>22.75</v>
      </c>
      <c r="F124" s="177"/>
      <c r="G124" s="178">
        <f>ROUND(E124*F124,2)</f>
        <v>0</v>
      </c>
      <c r="H124" s="177"/>
      <c r="I124" s="178">
        <f>ROUND(E124*H124,2)</f>
        <v>0</v>
      </c>
      <c r="J124" s="177"/>
      <c r="K124" s="178">
        <f>ROUND(E124*J124,2)</f>
        <v>0</v>
      </c>
      <c r="L124" s="178">
        <v>21</v>
      </c>
      <c r="M124" s="178">
        <f>G124*(1+L124/100)</f>
        <v>0</v>
      </c>
      <c r="N124" s="176">
        <v>6.0299999999999998E-3</v>
      </c>
      <c r="O124" s="176">
        <f>ROUND(E124*N124,2)</f>
        <v>0.14000000000000001</v>
      </c>
      <c r="P124" s="176">
        <v>0</v>
      </c>
      <c r="Q124" s="176">
        <f>ROUND(E124*P124,2)</f>
        <v>0</v>
      </c>
      <c r="R124" s="178" t="s">
        <v>412</v>
      </c>
      <c r="S124" s="178" t="s">
        <v>266</v>
      </c>
      <c r="T124" s="179" t="s">
        <v>266</v>
      </c>
      <c r="U124" s="157">
        <v>0.49299999999999999</v>
      </c>
      <c r="V124" s="157">
        <f>ROUND(E124*U124,2)</f>
        <v>11.22</v>
      </c>
      <c r="W124" s="157"/>
      <c r="X124" s="157" t="s">
        <v>312</v>
      </c>
      <c r="Y124" s="157" t="s">
        <v>269</v>
      </c>
      <c r="Z124" s="146"/>
      <c r="AA124" s="146"/>
      <c r="AB124" s="146"/>
      <c r="AC124" s="146"/>
      <c r="AD124" s="146"/>
      <c r="AE124" s="146"/>
      <c r="AF124" s="146"/>
      <c r="AG124" s="146" t="s">
        <v>313</v>
      </c>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row>
    <row r="125" spans="1:60" outlineLevel="2">
      <c r="A125" s="153"/>
      <c r="B125" s="154"/>
      <c r="C125" s="293" t="s">
        <v>761</v>
      </c>
      <c r="D125" s="294"/>
      <c r="E125" s="294"/>
      <c r="F125" s="294"/>
      <c r="G125" s="294"/>
      <c r="H125" s="157"/>
      <c r="I125" s="157"/>
      <c r="J125" s="157"/>
      <c r="K125" s="157"/>
      <c r="L125" s="157"/>
      <c r="M125" s="157"/>
      <c r="N125" s="156"/>
      <c r="O125" s="156"/>
      <c r="P125" s="156"/>
      <c r="Q125" s="156"/>
      <c r="R125" s="157"/>
      <c r="S125" s="157"/>
      <c r="T125" s="157"/>
      <c r="U125" s="157"/>
      <c r="V125" s="157"/>
      <c r="W125" s="157"/>
      <c r="X125" s="157"/>
      <c r="Y125" s="157"/>
      <c r="Z125" s="146"/>
      <c r="AA125" s="146"/>
      <c r="AB125" s="146"/>
      <c r="AC125" s="146"/>
      <c r="AD125" s="146"/>
      <c r="AE125" s="146"/>
      <c r="AF125" s="146"/>
      <c r="AG125" s="146" t="s">
        <v>315</v>
      </c>
      <c r="AH125" s="146"/>
      <c r="AI125" s="146"/>
      <c r="AJ125" s="146"/>
      <c r="AK125" s="146"/>
      <c r="AL125" s="146"/>
      <c r="AM125" s="146"/>
      <c r="AN125" s="146"/>
      <c r="AO125" s="146"/>
      <c r="AP125" s="146"/>
      <c r="AQ125" s="146"/>
      <c r="AR125" s="146"/>
      <c r="AS125" s="146"/>
      <c r="AT125" s="146"/>
      <c r="AU125" s="146"/>
      <c r="AV125" s="146"/>
      <c r="AW125" s="146"/>
      <c r="AX125" s="146"/>
      <c r="AY125" s="146"/>
      <c r="AZ125" s="146"/>
      <c r="BA125" s="187" t="str">
        <f>C125</f>
        <v>nanesení lepicího tmelu na izolační desky, nalepení desek a zajištění talířovými hmoždinkami (6 ks/m2). Bez povrchové úpravy desek.</v>
      </c>
      <c r="BB125" s="146"/>
      <c r="BC125" s="146"/>
      <c r="BD125" s="146"/>
      <c r="BE125" s="146"/>
      <c r="BF125" s="146"/>
      <c r="BG125" s="146"/>
      <c r="BH125" s="146"/>
    </row>
    <row r="126" spans="1:60" outlineLevel="2">
      <c r="A126" s="153"/>
      <c r="B126" s="154"/>
      <c r="C126" s="196" t="s">
        <v>762</v>
      </c>
      <c r="D126" s="194"/>
      <c r="E126" s="195">
        <v>22.75</v>
      </c>
      <c r="F126" s="157"/>
      <c r="G126" s="157"/>
      <c r="H126" s="157"/>
      <c r="I126" s="157"/>
      <c r="J126" s="157"/>
      <c r="K126" s="157"/>
      <c r="L126" s="157"/>
      <c r="M126" s="157"/>
      <c r="N126" s="156"/>
      <c r="O126" s="156"/>
      <c r="P126" s="156"/>
      <c r="Q126" s="156"/>
      <c r="R126" s="157"/>
      <c r="S126" s="157"/>
      <c r="T126" s="157"/>
      <c r="U126" s="157"/>
      <c r="V126" s="157"/>
      <c r="W126" s="157"/>
      <c r="X126" s="157"/>
      <c r="Y126" s="157"/>
      <c r="Z126" s="146"/>
      <c r="AA126" s="146"/>
      <c r="AB126" s="146"/>
      <c r="AC126" s="146"/>
      <c r="AD126" s="146"/>
      <c r="AE126" s="146"/>
      <c r="AF126" s="146"/>
      <c r="AG126" s="146" t="s">
        <v>317</v>
      </c>
      <c r="AH126" s="146">
        <v>0</v>
      </c>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row>
    <row r="127" spans="1:60" ht="22.5" outlineLevel="1">
      <c r="A127" s="173">
        <v>34</v>
      </c>
      <c r="B127" s="174" t="s">
        <v>763</v>
      </c>
      <c r="C127" s="190" t="s">
        <v>764</v>
      </c>
      <c r="D127" s="175" t="s">
        <v>397</v>
      </c>
      <c r="E127" s="176">
        <v>7.5895000000000001</v>
      </c>
      <c r="F127" s="177"/>
      <c r="G127" s="178">
        <f>ROUND(E127*F127,2)</f>
        <v>0</v>
      </c>
      <c r="H127" s="177"/>
      <c r="I127" s="178">
        <f>ROUND(E127*H127,2)</f>
        <v>0</v>
      </c>
      <c r="J127" s="177"/>
      <c r="K127" s="178">
        <f>ROUND(E127*J127,2)</f>
        <v>0</v>
      </c>
      <c r="L127" s="178">
        <v>21</v>
      </c>
      <c r="M127" s="178">
        <f>G127*(1+L127/100)</f>
        <v>0</v>
      </c>
      <c r="N127" s="176">
        <v>1.602E-2</v>
      </c>
      <c r="O127" s="176">
        <f>ROUND(E127*N127,2)</f>
        <v>0.12</v>
      </c>
      <c r="P127" s="176">
        <v>0</v>
      </c>
      <c r="Q127" s="176">
        <f>ROUND(E127*P127,2)</f>
        <v>0</v>
      </c>
      <c r="R127" s="178" t="s">
        <v>412</v>
      </c>
      <c r="S127" s="178" t="s">
        <v>266</v>
      </c>
      <c r="T127" s="179" t="s">
        <v>266</v>
      </c>
      <c r="U127" s="157">
        <v>1.2558</v>
      </c>
      <c r="V127" s="157">
        <f>ROUND(E127*U127,2)</f>
        <v>9.5299999999999994</v>
      </c>
      <c r="W127" s="157"/>
      <c r="X127" s="157" t="s">
        <v>312</v>
      </c>
      <c r="Y127" s="157" t="s">
        <v>269</v>
      </c>
      <c r="Z127" s="146"/>
      <c r="AA127" s="146"/>
      <c r="AB127" s="146"/>
      <c r="AC127" s="146"/>
      <c r="AD127" s="146"/>
      <c r="AE127" s="146"/>
      <c r="AF127" s="146"/>
      <c r="AG127" s="146" t="s">
        <v>313</v>
      </c>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row>
    <row r="128" spans="1:60" ht="22.5" outlineLevel="2">
      <c r="A128" s="153"/>
      <c r="B128" s="154"/>
      <c r="C128" s="293" t="s">
        <v>765</v>
      </c>
      <c r="D128" s="294"/>
      <c r="E128" s="294"/>
      <c r="F128" s="294"/>
      <c r="G128" s="294"/>
      <c r="H128" s="157"/>
      <c r="I128" s="157"/>
      <c r="J128" s="157"/>
      <c r="K128" s="157"/>
      <c r="L128" s="157"/>
      <c r="M128" s="157"/>
      <c r="N128" s="156"/>
      <c r="O128" s="156"/>
      <c r="P128" s="156"/>
      <c r="Q128" s="156"/>
      <c r="R128" s="157"/>
      <c r="S128" s="157"/>
      <c r="T128" s="157"/>
      <c r="U128" s="157"/>
      <c r="V128" s="157"/>
      <c r="W128" s="157"/>
      <c r="X128" s="157"/>
      <c r="Y128" s="157"/>
      <c r="Z128" s="146"/>
      <c r="AA128" s="146"/>
      <c r="AB128" s="146"/>
      <c r="AC128" s="146"/>
      <c r="AD128" s="146"/>
      <c r="AE128" s="146"/>
      <c r="AF128" s="146"/>
      <c r="AG128" s="146" t="s">
        <v>315</v>
      </c>
      <c r="AH128" s="146"/>
      <c r="AI128" s="146"/>
      <c r="AJ128" s="146"/>
      <c r="AK128" s="146"/>
      <c r="AL128" s="146"/>
      <c r="AM128" s="146"/>
      <c r="AN128" s="146"/>
      <c r="AO128" s="146"/>
      <c r="AP128" s="146"/>
      <c r="AQ128" s="146"/>
      <c r="AR128" s="146"/>
      <c r="AS128" s="146"/>
      <c r="AT128" s="146"/>
      <c r="AU128" s="146"/>
      <c r="AV128" s="146"/>
      <c r="AW128" s="146"/>
      <c r="AX128" s="146"/>
      <c r="AY128" s="146"/>
      <c r="AZ128" s="146"/>
      <c r="BA128" s="187" t="str">
        <f>C128</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28" s="146"/>
      <c r="BC128" s="146"/>
      <c r="BD128" s="146"/>
      <c r="BE128" s="146"/>
      <c r="BF128" s="146"/>
      <c r="BG128" s="146"/>
      <c r="BH128" s="146"/>
    </row>
    <row r="129" spans="1:60" outlineLevel="2">
      <c r="A129" s="153"/>
      <c r="B129" s="154"/>
      <c r="C129" s="196" t="s">
        <v>766</v>
      </c>
      <c r="D129" s="194"/>
      <c r="E129" s="195">
        <v>7.5895000000000001</v>
      </c>
      <c r="F129" s="157"/>
      <c r="G129" s="157"/>
      <c r="H129" s="157"/>
      <c r="I129" s="157"/>
      <c r="J129" s="157"/>
      <c r="K129" s="157"/>
      <c r="L129" s="157"/>
      <c r="M129" s="157"/>
      <c r="N129" s="156"/>
      <c r="O129" s="156"/>
      <c r="P129" s="156"/>
      <c r="Q129" s="156"/>
      <c r="R129" s="157"/>
      <c r="S129" s="157"/>
      <c r="T129" s="157"/>
      <c r="U129" s="157"/>
      <c r="V129" s="157"/>
      <c r="W129" s="157"/>
      <c r="X129" s="157"/>
      <c r="Y129" s="157"/>
      <c r="Z129" s="146"/>
      <c r="AA129" s="146"/>
      <c r="AB129" s="146"/>
      <c r="AC129" s="146"/>
      <c r="AD129" s="146"/>
      <c r="AE129" s="146"/>
      <c r="AF129" s="146"/>
      <c r="AG129" s="146" t="s">
        <v>317</v>
      </c>
      <c r="AH129" s="146">
        <v>0</v>
      </c>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0">
      <c r="A130" s="163" t="s">
        <v>261</v>
      </c>
      <c r="B130" s="164" t="s">
        <v>160</v>
      </c>
      <c r="C130" s="188" t="s">
        <v>161</v>
      </c>
      <c r="D130" s="165"/>
      <c r="E130" s="166"/>
      <c r="F130" s="167"/>
      <c r="G130" s="167">
        <f>SUMIF(AG131:AG178,"&lt;&gt;NOR",G131:G178)</f>
        <v>0</v>
      </c>
      <c r="H130" s="167"/>
      <c r="I130" s="167">
        <f>SUM(I131:I178)</f>
        <v>0</v>
      </c>
      <c r="J130" s="167"/>
      <c r="K130" s="167">
        <f>SUM(K131:K178)</f>
        <v>0</v>
      </c>
      <c r="L130" s="167"/>
      <c r="M130" s="167">
        <f>SUM(M131:M178)</f>
        <v>0</v>
      </c>
      <c r="N130" s="166"/>
      <c r="O130" s="166">
        <f>SUM(O131:O178)</f>
        <v>36.76</v>
      </c>
      <c r="P130" s="166"/>
      <c r="Q130" s="166">
        <f>SUM(Q131:Q178)</f>
        <v>0</v>
      </c>
      <c r="R130" s="167"/>
      <c r="S130" s="167"/>
      <c r="T130" s="168"/>
      <c r="U130" s="162"/>
      <c r="V130" s="162">
        <f>SUM(V131:V178)</f>
        <v>76.61</v>
      </c>
      <c r="W130" s="162"/>
      <c r="X130" s="162"/>
      <c r="Y130" s="162"/>
      <c r="AG130" t="s">
        <v>262</v>
      </c>
    </row>
    <row r="131" spans="1:60" outlineLevel="1">
      <c r="A131" s="173">
        <v>35</v>
      </c>
      <c r="B131" s="174" t="s">
        <v>523</v>
      </c>
      <c r="C131" s="190" t="s">
        <v>524</v>
      </c>
      <c r="D131" s="175" t="s">
        <v>310</v>
      </c>
      <c r="E131" s="176">
        <v>1.9995000000000001</v>
      </c>
      <c r="F131" s="177"/>
      <c r="G131" s="178">
        <f>ROUND(E131*F131,2)</f>
        <v>0</v>
      </c>
      <c r="H131" s="177"/>
      <c r="I131" s="178">
        <f>ROUND(E131*H131,2)</f>
        <v>0</v>
      </c>
      <c r="J131" s="177"/>
      <c r="K131" s="178">
        <f>ROUND(E131*J131,2)</f>
        <v>0</v>
      </c>
      <c r="L131" s="178">
        <v>21</v>
      </c>
      <c r="M131" s="178">
        <f>G131*(1+L131/100)</f>
        <v>0</v>
      </c>
      <c r="N131" s="176">
        <v>2.5249999999999999</v>
      </c>
      <c r="O131" s="176">
        <f>ROUND(E131*N131,2)</f>
        <v>5.05</v>
      </c>
      <c r="P131" s="176">
        <v>0</v>
      </c>
      <c r="Q131" s="176">
        <f>ROUND(E131*P131,2)</f>
        <v>0</v>
      </c>
      <c r="R131" s="178" t="s">
        <v>412</v>
      </c>
      <c r="S131" s="178" t="s">
        <v>266</v>
      </c>
      <c r="T131" s="179" t="s">
        <v>266</v>
      </c>
      <c r="U131" s="157">
        <v>3.2130000000000001</v>
      </c>
      <c r="V131" s="157">
        <f>ROUND(E131*U131,2)</f>
        <v>6.42</v>
      </c>
      <c r="W131" s="157"/>
      <c r="X131" s="157" t="s">
        <v>312</v>
      </c>
      <c r="Y131" s="157" t="s">
        <v>269</v>
      </c>
      <c r="Z131" s="146"/>
      <c r="AA131" s="146"/>
      <c r="AB131" s="146"/>
      <c r="AC131" s="146"/>
      <c r="AD131" s="146"/>
      <c r="AE131" s="146"/>
      <c r="AF131" s="146"/>
      <c r="AG131" s="146" t="s">
        <v>313</v>
      </c>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0" outlineLevel="2">
      <c r="A132" s="153"/>
      <c r="B132" s="154"/>
      <c r="C132" s="293" t="s">
        <v>525</v>
      </c>
      <c r="D132" s="294"/>
      <c r="E132" s="294"/>
      <c r="F132" s="294"/>
      <c r="G132" s="294"/>
      <c r="H132" s="157"/>
      <c r="I132" s="157"/>
      <c r="J132" s="157"/>
      <c r="K132" s="157"/>
      <c r="L132" s="157"/>
      <c r="M132" s="157"/>
      <c r="N132" s="156"/>
      <c r="O132" s="156"/>
      <c r="P132" s="156"/>
      <c r="Q132" s="156"/>
      <c r="R132" s="157"/>
      <c r="S132" s="157"/>
      <c r="T132" s="157"/>
      <c r="U132" s="157"/>
      <c r="V132" s="157"/>
      <c r="W132" s="157"/>
      <c r="X132" s="157"/>
      <c r="Y132" s="157"/>
      <c r="Z132" s="146"/>
      <c r="AA132" s="146"/>
      <c r="AB132" s="146"/>
      <c r="AC132" s="146"/>
      <c r="AD132" s="146"/>
      <c r="AE132" s="146"/>
      <c r="AF132" s="146"/>
      <c r="AG132" s="146" t="s">
        <v>315</v>
      </c>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0" outlineLevel="2">
      <c r="A133" s="153"/>
      <c r="B133" s="154"/>
      <c r="C133" s="291" t="s">
        <v>526</v>
      </c>
      <c r="D133" s="292"/>
      <c r="E133" s="292"/>
      <c r="F133" s="292"/>
      <c r="G133" s="292"/>
      <c r="H133" s="157"/>
      <c r="I133" s="157"/>
      <c r="J133" s="157"/>
      <c r="K133" s="157"/>
      <c r="L133" s="157"/>
      <c r="M133" s="157"/>
      <c r="N133" s="156"/>
      <c r="O133" s="156"/>
      <c r="P133" s="156"/>
      <c r="Q133" s="156"/>
      <c r="R133" s="157"/>
      <c r="S133" s="157"/>
      <c r="T133" s="157"/>
      <c r="U133" s="157"/>
      <c r="V133" s="157"/>
      <c r="W133" s="157"/>
      <c r="X133" s="157"/>
      <c r="Y133" s="157"/>
      <c r="Z133" s="146"/>
      <c r="AA133" s="146"/>
      <c r="AB133" s="146"/>
      <c r="AC133" s="146"/>
      <c r="AD133" s="146"/>
      <c r="AE133" s="146"/>
      <c r="AF133" s="146"/>
      <c r="AG133" s="146" t="s">
        <v>278</v>
      </c>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row>
    <row r="134" spans="1:60" outlineLevel="2">
      <c r="A134" s="153"/>
      <c r="B134" s="154"/>
      <c r="C134" s="196" t="s">
        <v>767</v>
      </c>
      <c r="D134" s="194"/>
      <c r="E134" s="195">
        <v>1.9995000000000001</v>
      </c>
      <c r="F134" s="157"/>
      <c r="G134" s="157"/>
      <c r="H134" s="157"/>
      <c r="I134" s="157"/>
      <c r="J134" s="157"/>
      <c r="K134" s="157"/>
      <c r="L134" s="157"/>
      <c r="M134" s="157"/>
      <c r="N134" s="156"/>
      <c r="O134" s="156"/>
      <c r="P134" s="156"/>
      <c r="Q134" s="156"/>
      <c r="R134" s="157"/>
      <c r="S134" s="157"/>
      <c r="T134" s="157"/>
      <c r="U134" s="157"/>
      <c r="V134" s="157"/>
      <c r="W134" s="157"/>
      <c r="X134" s="157"/>
      <c r="Y134" s="157"/>
      <c r="Z134" s="146"/>
      <c r="AA134" s="146"/>
      <c r="AB134" s="146"/>
      <c r="AC134" s="146"/>
      <c r="AD134" s="146"/>
      <c r="AE134" s="146"/>
      <c r="AF134" s="146"/>
      <c r="AG134" s="146" t="s">
        <v>317</v>
      </c>
      <c r="AH134" s="146">
        <v>0</v>
      </c>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row>
    <row r="135" spans="1:60" outlineLevel="1">
      <c r="A135" s="173">
        <v>36</v>
      </c>
      <c r="B135" s="174" t="s">
        <v>768</v>
      </c>
      <c r="C135" s="190" t="s">
        <v>769</v>
      </c>
      <c r="D135" s="175" t="s">
        <v>310</v>
      </c>
      <c r="E135" s="176">
        <v>3.1342500000000002</v>
      </c>
      <c r="F135" s="177"/>
      <c r="G135" s="178">
        <f>ROUND(E135*F135,2)</f>
        <v>0</v>
      </c>
      <c r="H135" s="177"/>
      <c r="I135" s="178">
        <f>ROUND(E135*H135,2)</f>
        <v>0</v>
      </c>
      <c r="J135" s="177"/>
      <c r="K135" s="178">
        <f>ROUND(E135*J135,2)</f>
        <v>0</v>
      </c>
      <c r="L135" s="178">
        <v>21</v>
      </c>
      <c r="M135" s="178">
        <f>G135*(1+L135/100)</f>
        <v>0</v>
      </c>
      <c r="N135" s="176">
        <v>2.5249999999999999</v>
      </c>
      <c r="O135" s="176">
        <f>ROUND(E135*N135,2)</f>
        <v>7.91</v>
      </c>
      <c r="P135" s="176">
        <v>0</v>
      </c>
      <c r="Q135" s="176">
        <f>ROUND(E135*P135,2)</f>
        <v>0</v>
      </c>
      <c r="R135" s="178" t="s">
        <v>412</v>
      </c>
      <c r="S135" s="178" t="s">
        <v>266</v>
      </c>
      <c r="T135" s="179" t="s">
        <v>266</v>
      </c>
      <c r="U135" s="157">
        <v>3.2130000000000001</v>
      </c>
      <c r="V135" s="157">
        <f>ROUND(E135*U135,2)</f>
        <v>10.07</v>
      </c>
      <c r="W135" s="157"/>
      <c r="X135" s="157" t="s">
        <v>312</v>
      </c>
      <c r="Y135" s="157" t="s">
        <v>269</v>
      </c>
      <c r="Z135" s="146"/>
      <c r="AA135" s="146"/>
      <c r="AB135" s="146"/>
      <c r="AC135" s="146"/>
      <c r="AD135" s="146"/>
      <c r="AE135" s="146"/>
      <c r="AF135" s="146"/>
      <c r="AG135" s="146" t="s">
        <v>313</v>
      </c>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row>
    <row r="136" spans="1:60" outlineLevel="2">
      <c r="A136" s="153"/>
      <c r="B136" s="154"/>
      <c r="C136" s="293" t="s">
        <v>525</v>
      </c>
      <c r="D136" s="294"/>
      <c r="E136" s="294"/>
      <c r="F136" s="294"/>
      <c r="G136" s="294"/>
      <c r="H136" s="157"/>
      <c r="I136" s="157"/>
      <c r="J136" s="157"/>
      <c r="K136" s="157"/>
      <c r="L136" s="157"/>
      <c r="M136" s="157"/>
      <c r="N136" s="156"/>
      <c r="O136" s="156"/>
      <c r="P136" s="156"/>
      <c r="Q136" s="156"/>
      <c r="R136" s="157"/>
      <c r="S136" s="157"/>
      <c r="T136" s="157"/>
      <c r="U136" s="157"/>
      <c r="V136" s="157"/>
      <c r="W136" s="157"/>
      <c r="X136" s="157"/>
      <c r="Y136" s="157"/>
      <c r="Z136" s="146"/>
      <c r="AA136" s="146"/>
      <c r="AB136" s="146"/>
      <c r="AC136" s="146"/>
      <c r="AD136" s="146"/>
      <c r="AE136" s="146"/>
      <c r="AF136" s="146"/>
      <c r="AG136" s="146" t="s">
        <v>315</v>
      </c>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row>
    <row r="137" spans="1:60" outlineLevel="2">
      <c r="A137" s="153"/>
      <c r="B137" s="154"/>
      <c r="C137" s="291" t="s">
        <v>526</v>
      </c>
      <c r="D137" s="292"/>
      <c r="E137" s="292"/>
      <c r="F137" s="292"/>
      <c r="G137" s="292"/>
      <c r="H137" s="157"/>
      <c r="I137" s="157"/>
      <c r="J137" s="157"/>
      <c r="K137" s="157"/>
      <c r="L137" s="157"/>
      <c r="M137" s="157"/>
      <c r="N137" s="156"/>
      <c r="O137" s="156"/>
      <c r="P137" s="156"/>
      <c r="Q137" s="156"/>
      <c r="R137" s="157"/>
      <c r="S137" s="157"/>
      <c r="T137" s="157"/>
      <c r="U137" s="157"/>
      <c r="V137" s="157"/>
      <c r="W137" s="157"/>
      <c r="X137" s="157"/>
      <c r="Y137" s="157"/>
      <c r="Z137" s="146"/>
      <c r="AA137" s="146"/>
      <c r="AB137" s="146"/>
      <c r="AC137" s="146"/>
      <c r="AD137" s="146"/>
      <c r="AE137" s="146"/>
      <c r="AF137" s="146"/>
      <c r="AG137" s="146" t="s">
        <v>278</v>
      </c>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row>
    <row r="138" spans="1:60" outlineLevel="2">
      <c r="A138" s="153"/>
      <c r="B138" s="154"/>
      <c r="C138" s="196" t="s">
        <v>770</v>
      </c>
      <c r="D138" s="194"/>
      <c r="E138" s="195"/>
      <c r="F138" s="157"/>
      <c r="G138" s="157"/>
      <c r="H138" s="157"/>
      <c r="I138" s="157"/>
      <c r="J138" s="157"/>
      <c r="K138" s="157"/>
      <c r="L138" s="157"/>
      <c r="M138" s="157"/>
      <c r="N138" s="156"/>
      <c r="O138" s="156"/>
      <c r="P138" s="156"/>
      <c r="Q138" s="156"/>
      <c r="R138" s="157"/>
      <c r="S138" s="157"/>
      <c r="T138" s="157"/>
      <c r="U138" s="157"/>
      <c r="V138" s="157"/>
      <c r="W138" s="157"/>
      <c r="X138" s="157"/>
      <c r="Y138" s="157"/>
      <c r="Z138" s="146"/>
      <c r="AA138" s="146"/>
      <c r="AB138" s="146"/>
      <c r="AC138" s="146"/>
      <c r="AD138" s="146"/>
      <c r="AE138" s="146"/>
      <c r="AF138" s="146"/>
      <c r="AG138" s="146" t="s">
        <v>317</v>
      </c>
      <c r="AH138" s="146">
        <v>0</v>
      </c>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row>
    <row r="139" spans="1:60" outlineLevel="3">
      <c r="A139" s="153"/>
      <c r="B139" s="154"/>
      <c r="C139" s="196" t="s">
        <v>771</v>
      </c>
      <c r="D139" s="194"/>
      <c r="E139" s="195">
        <v>3.53925</v>
      </c>
      <c r="F139" s="157"/>
      <c r="G139" s="157"/>
      <c r="H139" s="157"/>
      <c r="I139" s="157"/>
      <c r="J139" s="157"/>
      <c r="K139" s="157"/>
      <c r="L139" s="157"/>
      <c r="M139" s="157"/>
      <c r="N139" s="156"/>
      <c r="O139" s="156"/>
      <c r="P139" s="156"/>
      <c r="Q139" s="156"/>
      <c r="R139" s="157"/>
      <c r="S139" s="157"/>
      <c r="T139" s="157"/>
      <c r="U139" s="157"/>
      <c r="V139" s="157"/>
      <c r="W139" s="157"/>
      <c r="X139" s="157"/>
      <c r="Y139" s="157"/>
      <c r="Z139" s="146"/>
      <c r="AA139" s="146"/>
      <c r="AB139" s="146"/>
      <c r="AC139" s="146"/>
      <c r="AD139" s="146"/>
      <c r="AE139" s="146"/>
      <c r="AF139" s="146"/>
      <c r="AG139" s="146" t="s">
        <v>317</v>
      </c>
      <c r="AH139" s="146">
        <v>0</v>
      </c>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row>
    <row r="140" spans="1:60" outlineLevel="3">
      <c r="A140" s="153"/>
      <c r="B140" s="154"/>
      <c r="C140" s="196" t="s">
        <v>772</v>
      </c>
      <c r="D140" s="194"/>
      <c r="E140" s="195">
        <v>-6.0749999999999998E-2</v>
      </c>
      <c r="F140" s="157"/>
      <c r="G140" s="157"/>
      <c r="H140" s="157"/>
      <c r="I140" s="157"/>
      <c r="J140" s="157"/>
      <c r="K140" s="157"/>
      <c r="L140" s="157"/>
      <c r="M140" s="157"/>
      <c r="N140" s="156"/>
      <c r="O140" s="156"/>
      <c r="P140" s="156"/>
      <c r="Q140" s="156"/>
      <c r="R140" s="157"/>
      <c r="S140" s="157"/>
      <c r="T140" s="157"/>
      <c r="U140" s="157"/>
      <c r="V140" s="157"/>
      <c r="W140" s="157"/>
      <c r="X140" s="157"/>
      <c r="Y140" s="157"/>
      <c r="Z140" s="146"/>
      <c r="AA140" s="146"/>
      <c r="AB140" s="146"/>
      <c r="AC140" s="146"/>
      <c r="AD140" s="146"/>
      <c r="AE140" s="146"/>
      <c r="AF140" s="146"/>
      <c r="AG140" s="146" t="s">
        <v>317</v>
      </c>
      <c r="AH140" s="146">
        <v>0</v>
      </c>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row>
    <row r="141" spans="1:60" outlineLevel="3">
      <c r="A141" s="153"/>
      <c r="B141" s="154"/>
      <c r="C141" s="196" t="s">
        <v>773</v>
      </c>
      <c r="D141" s="194"/>
      <c r="E141" s="195">
        <v>-0.34425</v>
      </c>
      <c r="F141" s="157"/>
      <c r="G141" s="157"/>
      <c r="H141" s="157"/>
      <c r="I141" s="157"/>
      <c r="J141" s="157"/>
      <c r="K141" s="157"/>
      <c r="L141" s="157"/>
      <c r="M141" s="157"/>
      <c r="N141" s="156"/>
      <c r="O141" s="156"/>
      <c r="P141" s="156"/>
      <c r="Q141" s="156"/>
      <c r="R141" s="157"/>
      <c r="S141" s="157"/>
      <c r="T141" s="157"/>
      <c r="U141" s="157"/>
      <c r="V141" s="157"/>
      <c r="W141" s="157"/>
      <c r="X141" s="157"/>
      <c r="Y141" s="157"/>
      <c r="Z141" s="146"/>
      <c r="AA141" s="146"/>
      <c r="AB141" s="146"/>
      <c r="AC141" s="146"/>
      <c r="AD141" s="146"/>
      <c r="AE141" s="146"/>
      <c r="AF141" s="146"/>
      <c r="AG141" s="146" t="s">
        <v>317</v>
      </c>
      <c r="AH141" s="146">
        <v>0</v>
      </c>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row>
    <row r="142" spans="1:60" outlineLevel="1">
      <c r="A142" s="173">
        <v>37</v>
      </c>
      <c r="B142" s="174" t="s">
        <v>774</v>
      </c>
      <c r="C142" s="190" t="s">
        <v>775</v>
      </c>
      <c r="D142" s="175" t="s">
        <v>310</v>
      </c>
      <c r="E142" s="176">
        <v>1.204</v>
      </c>
      <c r="F142" s="177"/>
      <c r="G142" s="178">
        <f>ROUND(E142*F142,2)</f>
        <v>0</v>
      </c>
      <c r="H142" s="177"/>
      <c r="I142" s="178">
        <f>ROUND(E142*H142,2)</f>
        <v>0</v>
      </c>
      <c r="J142" s="177"/>
      <c r="K142" s="178">
        <f>ROUND(E142*J142,2)</f>
        <v>0</v>
      </c>
      <c r="L142" s="178">
        <v>21</v>
      </c>
      <c r="M142" s="178">
        <f>G142*(1+L142/100)</f>
        <v>0</v>
      </c>
      <c r="N142" s="176">
        <v>2.5249999999999999</v>
      </c>
      <c r="O142" s="176">
        <f>ROUND(E142*N142,2)</f>
        <v>3.04</v>
      </c>
      <c r="P142" s="176">
        <v>0</v>
      </c>
      <c r="Q142" s="176">
        <f>ROUND(E142*P142,2)</f>
        <v>0</v>
      </c>
      <c r="R142" s="178" t="s">
        <v>412</v>
      </c>
      <c r="S142" s="178" t="s">
        <v>266</v>
      </c>
      <c r="T142" s="179" t="s">
        <v>266</v>
      </c>
      <c r="U142" s="157">
        <v>2.3170000000000002</v>
      </c>
      <c r="V142" s="157">
        <f>ROUND(E142*U142,2)</f>
        <v>2.79</v>
      </c>
      <c r="W142" s="157"/>
      <c r="X142" s="157" t="s">
        <v>312</v>
      </c>
      <c r="Y142" s="157" t="s">
        <v>269</v>
      </c>
      <c r="Z142" s="146"/>
      <c r="AA142" s="146"/>
      <c r="AB142" s="146"/>
      <c r="AC142" s="146"/>
      <c r="AD142" s="146"/>
      <c r="AE142" s="146"/>
      <c r="AF142" s="146"/>
      <c r="AG142" s="146" t="s">
        <v>313</v>
      </c>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row>
    <row r="143" spans="1:60" outlineLevel="2">
      <c r="A143" s="153"/>
      <c r="B143" s="154"/>
      <c r="C143" s="293" t="s">
        <v>525</v>
      </c>
      <c r="D143" s="294"/>
      <c r="E143" s="294"/>
      <c r="F143" s="294"/>
      <c r="G143" s="294"/>
      <c r="H143" s="157"/>
      <c r="I143" s="157"/>
      <c r="J143" s="157"/>
      <c r="K143" s="157"/>
      <c r="L143" s="157"/>
      <c r="M143" s="157"/>
      <c r="N143" s="156"/>
      <c r="O143" s="156"/>
      <c r="P143" s="156"/>
      <c r="Q143" s="156"/>
      <c r="R143" s="157"/>
      <c r="S143" s="157"/>
      <c r="T143" s="157"/>
      <c r="U143" s="157"/>
      <c r="V143" s="157"/>
      <c r="W143" s="157"/>
      <c r="X143" s="157"/>
      <c r="Y143" s="157"/>
      <c r="Z143" s="146"/>
      <c r="AA143" s="146"/>
      <c r="AB143" s="146"/>
      <c r="AC143" s="146"/>
      <c r="AD143" s="146"/>
      <c r="AE143" s="146"/>
      <c r="AF143" s="146"/>
      <c r="AG143" s="146" t="s">
        <v>315</v>
      </c>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row>
    <row r="144" spans="1:60" outlineLevel="2">
      <c r="A144" s="153"/>
      <c r="B144" s="154"/>
      <c r="C144" s="291" t="s">
        <v>526</v>
      </c>
      <c r="D144" s="292"/>
      <c r="E144" s="292"/>
      <c r="F144" s="292"/>
      <c r="G144" s="292"/>
      <c r="H144" s="157"/>
      <c r="I144" s="157"/>
      <c r="J144" s="157"/>
      <c r="K144" s="157"/>
      <c r="L144" s="157"/>
      <c r="M144" s="157"/>
      <c r="N144" s="156"/>
      <c r="O144" s="156"/>
      <c r="P144" s="156"/>
      <c r="Q144" s="156"/>
      <c r="R144" s="157"/>
      <c r="S144" s="157"/>
      <c r="T144" s="157"/>
      <c r="U144" s="157"/>
      <c r="V144" s="157"/>
      <c r="W144" s="157"/>
      <c r="X144" s="157"/>
      <c r="Y144" s="157"/>
      <c r="Z144" s="146"/>
      <c r="AA144" s="146"/>
      <c r="AB144" s="146"/>
      <c r="AC144" s="146"/>
      <c r="AD144" s="146"/>
      <c r="AE144" s="146"/>
      <c r="AF144" s="146"/>
      <c r="AG144" s="146" t="s">
        <v>278</v>
      </c>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row>
    <row r="145" spans="1:60" outlineLevel="2">
      <c r="A145" s="153"/>
      <c r="B145" s="154"/>
      <c r="C145" s="196" t="s">
        <v>776</v>
      </c>
      <c r="D145" s="194"/>
      <c r="E145" s="195">
        <v>1.204</v>
      </c>
      <c r="F145" s="157"/>
      <c r="G145" s="157"/>
      <c r="H145" s="157"/>
      <c r="I145" s="157"/>
      <c r="J145" s="157"/>
      <c r="K145" s="157"/>
      <c r="L145" s="157"/>
      <c r="M145" s="157"/>
      <c r="N145" s="156"/>
      <c r="O145" s="156"/>
      <c r="P145" s="156"/>
      <c r="Q145" s="156"/>
      <c r="R145" s="157"/>
      <c r="S145" s="157"/>
      <c r="T145" s="157"/>
      <c r="U145" s="157"/>
      <c r="V145" s="157"/>
      <c r="W145" s="157"/>
      <c r="X145" s="157"/>
      <c r="Y145" s="157"/>
      <c r="Z145" s="146"/>
      <c r="AA145" s="146"/>
      <c r="AB145" s="146"/>
      <c r="AC145" s="146"/>
      <c r="AD145" s="146"/>
      <c r="AE145" s="146"/>
      <c r="AF145" s="146"/>
      <c r="AG145" s="146" t="s">
        <v>317</v>
      </c>
      <c r="AH145" s="146">
        <v>0</v>
      </c>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row>
    <row r="146" spans="1:60" outlineLevel="1">
      <c r="A146" s="173">
        <v>38</v>
      </c>
      <c r="B146" s="174" t="s">
        <v>777</v>
      </c>
      <c r="C146" s="190" t="s">
        <v>778</v>
      </c>
      <c r="D146" s="175" t="s">
        <v>310</v>
      </c>
      <c r="E146" s="176">
        <v>1.1487499999999999</v>
      </c>
      <c r="F146" s="177"/>
      <c r="G146" s="178">
        <f>ROUND(E146*F146,2)</f>
        <v>0</v>
      </c>
      <c r="H146" s="177"/>
      <c r="I146" s="178">
        <f>ROUND(E146*H146,2)</f>
        <v>0</v>
      </c>
      <c r="J146" s="177"/>
      <c r="K146" s="178">
        <f>ROUND(E146*J146,2)</f>
        <v>0</v>
      </c>
      <c r="L146" s="178">
        <v>21</v>
      </c>
      <c r="M146" s="178">
        <f>G146*(1+L146/100)</f>
        <v>0</v>
      </c>
      <c r="N146" s="176">
        <v>2.5249999999999999</v>
      </c>
      <c r="O146" s="176">
        <f>ROUND(E146*N146,2)</f>
        <v>2.9</v>
      </c>
      <c r="P146" s="176">
        <v>0</v>
      </c>
      <c r="Q146" s="176">
        <f>ROUND(E146*P146,2)</f>
        <v>0</v>
      </c>
      <c r="R146" s="178" t="s">
        <v>412</v>
      </c>
      <c r="S146" s="178" t="s">
        <v>266</v>
      </c>
      <c r="T146" s="179" t="s">
        <v>266</v>
      </c>
      <c r="U146" s="157">
        <v>2.3170000000000002</v>
      </c>
      <c r="V146" s="157">
        <f>ROUND(E146*U146,2)</f>
        <v>2.66</v>
      </c>
      <c r="W146" s="157"/>
      <c r="X146" s="157" t="s">
        <v>312</v>
      </c>
      <c r="Y146" s="157" t="s">
        <v>269</v>
      </c>
      <c r="Z146" s="146"/>
      <c r="AA146" s="146"/>
      <c r="AB146" s="146"/>
      <c r="AC146" s="146"/>
      <c r="AD146" s="146"/>
      <c r="AE146" s="146"/>
      <c r="AF146" s="146"/>
      <c r="AG146" s="146" t="s">
        <v>313</v>
      </c>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row>
    <row r="147" spans="1:60" outlineLevel="2">
      <c r="A147" s="153"/>
      <c r="B147" s="154"/>
      <c r="C147" s="293" t="s">
        <v>525</v>
      </c>
      <c r="D147" s="294"/>
      <c r="E147" s="294"/>
      <c r="F147" s="294"/>
      <c r="G147" s="294"/>
      <c r="H147" s="157"/>
      <c r="I147" s="157"/>
      <c r="J147" s="157"/>
      <c r="K147" s="157"/>
      <c r="L147" s="157"/>
      <c r="M147" s="157"/>
      <c r="N147" s="156"/>
      <c r="O147" s="156"/>
      <c r="P147" s="156"/>
      <c r="Q147" s="156"/>
      <c r="R147" s="157"/>
      <c r="S147" s="157"/>
      <c r="T147" s="157"/>
      <c r="U147" s="157"/>
      <c r="V147" s="157"/>
      <c r="W147" s="157"/>
      <c r="X147" s="157"/>
      <c r="Y147" s="157"/>
      <c r="Z147" s="146"/>
      <c r="AA147" s="146"/>
      <c r="AB147" s="146"/>
      <c r="AC147" s="146"/>
      <c r="AD147" s="146"/>
      <c r="AE147" s="146"/>
      <c r="AF147" s="146"/>
      <c r="AG147" s="146" t="s">
        <v>315</v>
      </c>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row>
    <row r="148" spans="1:60" outlineLevel="2">
      <c r="A148" s="153"/>
      <c r="B148" s="154"/>
      <c r="C148" s="291" t="s">
        <v>526</v>
      </c>
      <c r="D148" s="292"/>
      <c r="E148" s="292"/>
      <c r="F148" s="292"/>
      <c r="G148" s="292"/>
      <c r="H148" s="157"/>
      <c r="I148" s="157"/>
      <c r="J148" s="157"/>
      <c r="K148" s="157"/>
      <c r="L148" s="157"/>
      <c r="M148" s="157"/>
      <c r="N148" s="156"/>
      <c r="O148" s="156"/>
      <c r="P148" s="156"/>
      <c r="Q148" s="156"/>
      <c r="R148" s="157"/>
      <c r="S148" s="157"/>
      <c r="T148" s="157"/>
      <c r="U148" s="157"/>
      <c r="V148" s="157"/>
      <c r="W148" s="157"/>
      <c r="X148" s="157"/>
      <c r="Y148" s="157"/>
      <c r="Z148" s="146"/>
      <c r="AA148" s="146"/>
      <c r="AB148" s="146"/>
      <c r="AC148" s="146"/>
      <c r="AD148" s="146"/>
      <c r="AE148" s="146"/>
      <c r="AF148" s="146"/>
      <c r="AG148" s="146" t="s">
        <v>278</v>
      </c>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row>
    <row r="149" spans="1:60" outlineLevel="2">
      <c r="A149" s="153"/>
      <c r="B149" s="154"/>
      <c r="C149" s="196" t="s">
        <v>779</v>
      </c>
      <c r="D149" s="194"/>
      <c r="E149" s="195">
        <v>1.1487499999999999</v>
      </c>
      <c r="F149" s="157"/>
      <c r="G149" s="157"/>
      <c r="H149" s="157"/>
      <c r="I149" s="157"/>
      <c r="J149" s="157"/>
      <c r="K149" s="157"/>
      <c r="L149" s="157"/>
      <c r="M149" s="157"/>
      <c r="N149" s="156"/>
      <c r="O149" s="156"/>
      <c r="P149" s="156"/>
      <c r="Q149" s="156"/>
      <c r="R149" s="157"/>
      <c r="S149" s="157"/>
      <c r="T149" s="157"/>
      <c r="U149" s="157"/>
      <c r="V149" s="157"/>
      <c r="W149" s="157"/>
      <c r="X149" s="157"/>
      <c r="Y149" s="157"/>
      <c r="Z149" s="146"/>
      <c r="AA149" s="146"/>
      <c r="AB149" s="146"/>
      <c r="AC149" s="146"/>
      <c r="AD149" s="146"/>
      <c r="AE149" s="146"/>
      <c r="AF149" s="146"/>
      <c r="AG149" s="146" t="s">
        <v>317</v>
      </c>
      <c r="AH149" s="146">
        <v>0</v>
      </c>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row>
    <row r="150" spans="1:60" ht="22.5" outlineLevel="1">
      <c r="A150" s="173">
        <v>39</v>
      </c>
      <c r="B150" s="174" t="s">
        <v>780</v>
      </c>
      <c r="C150" s="190" t="s">
        <v>781</v>
      </c>
      <c r="D150" s="175" t="s">
        <v>397</v>
      </c>
      <c r="E150" s="176">
        <v>39.99</v>
      </c>
      <c r="F150" s="177"/>
      <c r="G150" s="178">
        <f>ROUND(E150*F150,2)</f>
        <v>0</v>
      </c>
      <c r="H150" s="177"/>
      <c r="I150" s="178">
        <f>ROUND(E150*H150,2)</f>
        <v>0</v>
      </c>
      <c r="J150" s="177"/>
      <c r="K150" s="178">
        <f>ROUND(E150*J150,2)</f>
        <v>0</v>
      </c>
      <c r="L150" s="178">
        <v>21</v>
      </c>
      <c r="M150" s="178">
        <f>G150*(1+L150/100)</f>
        <v>0</v>
      </c>
      <c r="N150" s="176">
        <v>2.2000000000000001E-4</v>
      </c>
      <c r="O150" s="176">
        <f>ROUND(E150*N150,2)</f>
        <v>0.01</v>
      </c>
      <c r="P150" s="176">
        <v>0</v>
      </c>
      <c r="Q150" s="176">
        <f>ROUND(E150*P150,2)</f>
        <v>0</v>
      </c>
      <c r="R150" s="178" t="s">
        <v>412</v>
      </c>
      <c r="S150" s="178" t="s">
        <v>266</v>
      </c>
      <c r="T150" s="179" t="s">
        <v>266</v>
      </c>
      <c r="U150" s="157">
        <v>0.02</v>
      </c>
      <c r="V150" s="157">
        <f>ROUND(E150*U150,2)</f>
        <v>0.8</v>
      </c>
      <c r="W150" s="157"/>
      <c r="X150" s="157" t="s">
        <v>312</v>
      </c>
      <c r="Y150" s="157" t="s">
        <v>269</v>
      </c>
      <c r="Z150" s="146"/>
      <c r="AA150" s="146"/>
      <c r="AB150" s="146"/>
      <c r="AC150" s="146"/>
      <c r="AD150" s="146"/>
      <c r="AE150" s="146"/>
      <c r="AF150" s="146"/>
      <c r="AG150" s="146" t="s">
        <v>313</v>
      </c>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row>
    <row r="151" spans="1:60" outlineLevel="2">
      <c r="A151" s="153"/>
      <c r="B151" s="154"/>
      <c r="C151" s="293" t="s">
        <v>525</v>
      </c>
      <c r="D151" s="294"/>
      <c r="E151" s="294"/>
      <c r="F151" s="294"/>
      <c r="G151" s="294"/>
      <c r="H151" s="157"/>
      <c r="I151" s="157"/>
      <c r="J151" s="157"/>
      <c r="K151" s="157"/>
      <c r="L151" s="157"/>
      <c r="M151" s="157"/>
      <c r="N151" s="156"/>
      <c r="O151" s="156"/>
      <c r="P151" s="156"/>
      <c r="Q151" s="156"/>
      <c r="R151" s="157"/>
      <c r="S151" s="157"/>
      <c r="T151" s="157"/>
      <c r="U151" s="157"/>
      <c r="V151" s="157"/>
      <c r="W151" s="157"/>
      <c r="X151" s="157"/>
      <c r="Y151" s="157"/>
      <c r="Z151" s="146"/>
      <c r="AA151" s="146"/>
      <c r="AB151" s="146"/>
      <c r="AC151" s="146"/>
      <c r="AD151" s="146"/>
      <c r="AE151" s="146"/>
      <c r="AF151" s="146"/>
      <c r="AG151" s="146" t="s">
        <v>315</v>
      </c>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row>
    <row r="152" spans="1:60" outlineLevel="2">
      <c r="A152" s="153"/>
      <c r="B152" s="154"/>
      <c r="C152" s="196" t="s">
        <v>656</v>
      </c>
      <c r="D152" s="194"/>
      <c r="E152" s="195">
        <v>39.99</v>
      </c>
      <c r="F152" s="157"/>
      <c r="G152" s="157"/>
      <c r="H152" s="157"/>
      <c r="I152" s="157"/>
      <c r="J152" s="157"/>
      <c r="K152" s="157"/>
      <c r="L152" s="157"/>
      <c r="M152" s="157"/>
      <c r="N152" s="156"/>
      <c r="O152" s="156"/>
      <c r="P152" s="156"/>
      <c r="Q152" s="156"/>
      <c r="R152" s="157"/>
      <c r="S152" s="157"/>
      <c r="T152" s="157"/>
      <c r="U152" s="157"/>
      <c r="V152" s="157"/>
      <c r="W152" s="157"/>
      <c r="X152" s="157"/>
      <c r="Y152" s="157"/>
      <c r="Z152" s="146"/>
      <c r="AA152" s="146"/>
      <c r="AB152" s="146"/>
      <c r="AC152" s="146"/>
      <c r="AD152" s="146"/>
      <c r="AE152" s="146"/>
      <c r="AF152" s="146"/>
      <c r="AG152" s="146" t="s">
        <v>317</v>
      </c>
      <c r="AH152" s="146">
        <v>0</v>
      </c>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row>
    <row r="153" spans="1:60" outlineLevel="1">
      <c r="A153" s="173">
        <v>40</v>
      </c>
      <c r="B153" s="174" t="s">
        <v>782</v>
      </c>
      <c r="C153" s="190" t="s">
        <v>783</v>
      </c>
      <c r="D153" s="175" t="s">
        <v>397</v>
      </c>
      <c r="E153" s="176">
        <v>39.99</v>
      </c>
      <c r="F153" s="177"/>
      <c r="G153" s="178">
        <f>ROUND(E153*F153,2)</f>
        <v>0</v>
      </c>
      <c r="H153" s="177"/>
      <c r="I153" s="178">
        <f>ROUND(E153*H153,2)</f>
        <v>0</v>
      </c>
      <c r="J153" s="177"/>
      <c r="K153" s="178">
        <f>ROUND(E153*J153,2)</f>
        <v>0</v>
      </c>
      <c r="L153" s="178">
        <v>21</v>
      </c>
      <c r="M153" s="178">
        <f>G153*(1+L153/100)</f>
        <v>0</v>
      </c>
      <c r="N153" s="176">
        <v>0</v>
      </c>
      <c r="O153" s="176">
        <f>ROUND(E153*N153,2)</f>
        <v>0</v>
      </c>
      <c r="P153" s="176">
        <v>0</v>
      </c>
      <c r="Q153" s="176">
        <f>ROUND(E153*P153,2)</f>
        <v>0</v>
      </c>
      <c r="R153" s="178" t="s">
        <v>412</v>
      </c>
      <c r="S153" s="178" t="s">
        <v>266</v>
      </c>
      <c r="T153" s="179" t="s">
        <v>266</v>
      </c>
      <c r="U153" s="157">
        <v>0.17799999999999999</v>
      </c>
      <c r="V153" s="157">
        <f>ROUND(E153*U153,2)</f>
        <v>7.12</v>
      </c>
      <c r="W153" s="157"/>
      <c r="X153" s="157" t="s">
        <v>312</v>
      </c>
      <c r="Y153" s="157" t="s">
        <v>269</v>
      </c>
      <c r="Z153" s="146"/>
      <c r="AA153" s="146"/>
      <c r="AB153" s="146"/>
      <c r="AC153" s="146"/>
      <c r="AD153" s="146"/>
      <c r="AE153" s="146"/>
      <c r="AF153" s="146"/>
      <c r="AG153" s="146" t="s">
        <v>313</v>
      </c>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row>
    <row r="154" spans="1:60" outlineLevel="2">
      <c r="A154" s="153"/>
      <c r="B154" s="154"/>
      <c r="C154" s="293" t="s">
        <v>525</v>
      </c>
      <c r="D154" s="294"/>
      <c r="E154" s="294"/>
      <c r="F154" s="294"/>
      <c r="G154" s="294"/>
      <c r="H154" s="157"/>
      <c r="I154" s="157"/>
      <c r="J154" s="157"/>
      <c r="K154" s="157"/>
      <c r="L154" s="157"/>
      <c r="M154" s="157"/>
      <c r="N154" s="156"/>
      <c r="O154" s="156"/>
      <c r="P154" s="156"/>
      <c r="Q154" s="156"/>
      <c r="R154" s="157"/>
      <c r="S154" s="157"/>
      <c r="T154" s="157"/>
      <c r="U154" s="157"/>
      <c r="V154" s="157"/>
      <c r="W154" s="157"/>
      <c r="X154" s="157"/>
      <c r="Y154" s="157"/>
      <c r="Z154" s="146"/>
      <c r="AA154" s="146"/>
      <c r="AB154" s="146"/>
      <c r="AC154" s="146"/>
      <c r="AD154" s="146"/>
      <c r="AE154" s="146"/>
      <c r="AF154" s="146"/>
      <c r="AG154" s="146" t="s">
        <v>315</v>
      </c>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row>
    <row r="155" spans="1:60" outlineLevel="2">
      <c r="A155" s="153"/>
      <c r="B155" s="154"/>
      <c r="C155" s="196" t="s">
        <v>656</v>
      </c>
      <c r="D155" s="194"/>
      <c r="E155" s="195">
        <v>39.99</v>
      </c>
      <c r="F155" s="157"/>
      <c r="G155" s="157"/>
      <c r="H155" s="157"/>
      <c r="I155" s="157"/>
      <c r="J155" s="157"/>
      <c r="K155" s="157"/>
      <c r="L155" s="157"/>
      <c r="M155" s="157"/>
      <c r="N155" s="156"/>
      <c r="O155" s="156"/>
      <c r="P155" s="156"/>
      <c r="Q155" s="156"/>
      <c r="R155" s="157"/>
      <c r="S155" s="157"/>
      <c r="T155" s="157"/>
      <c r="U155" s="157"/>
      <c r="V155" s="157"/>
      <c r="W155" s="157"/>
      <c r="X155" s="157"/>
      <c r="Y155" s="157"/>
      <c r="Z155" s="146"/>
      <c r="AA155" s="146"/>
      <c r="AB155" s="146"/>
      <c r="AC155" s="146"/>
      <c r="AD155" s="146"/>
      <c r="AE155" s="146"/>
      <c r="AF155" s="146"/>
      <c r="AG155" s="146" t="s">
        <v>317</v>
      </c>
      <c r="AH155" s="146">
        <v>0</v>
      </c>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row>
    <row r="156" spans="1:60" outlineLevel="1">
      <c r="A156" s="173">
        <v>41</v>
      </c>
      <c r="B156" s="174" t="s">
        <v>784</v>
      </c>
      <c r="C156" s="190" t="s">
        <v>785</v>
      </c>
      <c r="D156" s="175" t="s">
        <v>310</v>
      </c>
      <c r="E156" s="176">
        <v>3.1342500000000002</v>
      </c>
      <c r="F156" s="177"/>
      <c r="G156" s="178">
        <f>ROUND(E156*F156,2)</f>
        <v>0</v>
      </c>
      <c r="H156" s="177"/>
      <c r="I156" s="178">
        <f>ROUND(E156*H156,2)</f>
        <v>0</v>
      </c>
      <c r="J156" s="177"/>
      <c r="K156" s="178">
        <f>ROUND(E156*J156,2)</f>
        <v>0</v>
      </c>
      <c r="L156" s="178">
        <v>21</v>
      </c>
      <c r="M156" s="178">
        <f>G156*(1+L156/100)</f>
        <v>0</v>
      </c>
      <c r="N156" s="176">
        <v>0.04</v>
      </c>
      <c r="O156" s="176">
        <f>ROUND(E156*N156,2)</f>
        <v>0.13</v>
      </c>
      <c r="P156" s="176">
        <v>0</v>
      </c>
      <c r="Q156" s="176">
        <f>ROUND(E156*P156,2)</f>
        <v>0</v>
      </c>
      <c r="R156" s="178" t="s">
        <v>412</v>
      </c>
      <c r="S156" s="178" t="s">
        <v>266</v>
      </c>
      <c r="T156" s="179" t="s">
        <v>266</v>
      </c>
      <c r="U156" s="157">
        <v>2.7</v>
      </c>
      <c r="V156" s="157">
        <f>ROUND(E156*U156,2)</f>
        <v>8.4600000000000009</v>
      </c>
      <c r="W156" s="157"/>
      <c r="X156" s="157" t="s">
        <v>312</v>
      </c>
      <c r="Y156" s="157" t="s">
        <v>269</v>
      </c>
      <c r="Z156" s="146"/>
      <c r="AA156" s="146"/>
      <c r="AB156" s="146"/>
      <c r="AC156" s="146"/>
      <c r="AD156" s="146"/>
      <c r="AE156" s="146"/>
      <c r="AF156" s="146"/>
      <c r="AG156" s="146" t="s">
        <v>313</v>
      </c>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row>
    <row r="157" spans="1:60" outlineLevel="2">
      <c r="A157" s="153"/>
      <c r="B157" s="154"/>
      <c r="C157" s="293" t="s">
        <v>786</v>
      </c>
      <c r="D157" s="294"/>
      <c r="E157" s="294"/>
      <c r="F157" s="294"/>
      <c r="G157" s="294"/>
      <c r="H157" s="157"/>
      <c r="I157" s="157"/>
      <c r="J157" s="157"/>
      <c r="K157" s="157"/>
      <c r="L157" s="157"/>
      <c r="M157" s="157"/>
      <c r="N157" s="156"/>
      <c r="O157" s="156"/>
      <c r="P157" s="156"/>
      <c r="Q157" s="156"/>
      <c r="R157" s="157"/>
      <c r="S157" s="157"/>
      <c r="T157" s="157"/>
      <c r="U157" s="157"/>
      <c r="V157" s="157"/>
      <c r="W157" s="157"/>
      <c r="X157" s="157"/>
      <c r="Y157" s="157"/>
      <c r="Z157" s="146"/>
      <c r="AA157" s="146"/>
      <c r="AB157" s="146"/>
      <c r="AC157" s="146"/>
      <c r="AD157" s="146"/>
      <c r="AE157" s="146"/>
      <c r="AF157" s="146"/>
      <c r="AG157" s="146" t="s">
        <v>315</v>
      </c>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row>
    <row r="158" spans="1:60" outlineLevel="1">
      <c r="A158" s="173">
        <v>42</v>
      </c>
      <c r="B158" s="174" t="s">
        <v>787</v>
      </c>
      <c r="C158" s="190" t="s">
        <v>788</v>
      </c>
      <c r="D158" s="175" t="s">
        <v>310</v>
      </c>
      <c r="E158" s="176">
        <v>1.1487499999999999</v>
      </c>
      <c r="F158" s="177"/>
      <c r="G158" s="178">
        <f>ROUND(E158*F158,2)</f>
        <v>0</v>
      </c>
      <c r="H158" s="177"/>
      <c r="I158" s="178">
        <f>ROUND(E158*H158,2)</f>
        <v>0</v>
      </c>
      <c r="J158" s="177"/>
      <c r="K158" s="178">
        <f>ROUND(E158*J158,2)</f>
        <v>0</v>
      </c>
      <c r="L158" s="178">
        <v>21</v>
      </c>
      <c r="M158" s="178">
        <f>G158*(1+L158/100)</f>
        <v>0</v>
      </c>
      <c r="N158" s="176">
        <v>0.01</v>
      </c>
      <c r="O158" s="176">
        <f>ROUND(E158*N158,2)</f>
        <v>0.01</v>
      </c>
      <c r="P158" s="176">
        <v>0</v>
      </c>
      <c r="Q158" s="176">
        <f>ROUND(E158*P158,2)</f>
        <v>0</v>
      </c>
      <c r="R158" s="178" t="s">
        <v>412</v>
      </c>
      <c r="S158" s="178" t="s">
        <v>266</v>
      </c>
      <c r="T158" s="179" t="s">
        <v>266</v>
      </c>
      <c r="U158" s="157">
        <v>0.67500000000000004</v>
      </c>
      <c r="V158" s="157">
        <f>ROUND(E158*U158,2)</f>
        <v>0.78</v>
      </c>
      <c r="W158" s="157"/>
      <c r="X158" s="157" t="s">
        <v>312</v>
      </c>
      <c r="Y158" s="157" t="s">
        <v>269</v>
      </c>
      <c r="Z158" s="146"/>
      <c r="AA158" s="146"/>
      <c r="AB158" s="146"/>
      <c r="AC158" s="146"/>
      <c r="AD158" s="146"/>
      <c r="AE158" s="146"/>
      <c r="AF158" s="146"/>
      <c r="AG158" s="146" t="s">
        <v>313</v>
      </c>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row>
    <row r="159" spans="1:60" outlineLevel="2">
      <c r="A159" s="153"/>
      <c r="B159" s="154"/>
      <c r="C159" s="293" t="s">
        <v>786</v>
      </c>
      <c r="D159" s="294"/>
      <c r="E159" s="294"/>
      <c r="F159" s="294"/>
      <c r="G159" s="294"/>
      <c r="H159" s="157"/>
      <c r="I159" s="157"/>
      <c r="J159" s="157"/>
      <c r="K159" s="157"/>
      <c r="L159" s="157"/>
      <c r="M159" s="157"/>
      <c r="N159" s="156"/>
      <c r="O159" s="156"/>
      <c r="P159" s="156"/>
      <c r="Q159" s="156"/>
      <c r="R159" s="157"/>
      <c r="S159" s="157"/>
      <c r="T159" s="157"/>
      <c r="U159" s="157"/>
      <c r="V159" s="157"/>
      <c r="W159" s="157"/>
      <c r="X159" s="157"/>
      <c r="Y159" s="157"/>
      <c r="Z159" s="146"/>
      <c r="AA159" s="146"/>
      <c r="AB159" s="146"/>
      <c r="AC159" s="146"/>
      <c r="AD159" s="146"/>
      <c r="AE159" s="146"/>
      <c r="AF159" s="146"/>
      <c r="AG159" s="146" t="s">
        <v>315</v>
      </c>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row>
    <row r="160" spans="1:60" outlineLevel="1">
      <c r="A160" s="173">
        <v>43</v>
      </c>
      <c r="B160" s="174" t="s">
        <v>629</v>
      </c>
      <c r="C160" s="190" t="s">
        <v>630</v>
      </c>
      <c r="D160" s="175" t="s">
        <v>397</v>
      </c>
      <c r="E160" s="176">
        <v>5.67</v>
      </c>
      <c r="F160" s="177"/>
      <c r="G160" s="178">
        <f>ROUND(E160*F160,2)</f>
        <v>0</v>
      </c>
      <c r="H160" s="177"/>
      <c r="I160" s="178">
        <f>ROUND(E160*H160,2)</f>
        <v>0</v>
      </c>
      <c r="J160" s="177"/>
      <c r="K160" s="178">
        <f>ROUND(E160*J160,2)</f>
        <v>0</v>
      </c>
      <c r="L160" s="178">
        <v>21</v>
      </c>
      <c r="M160" s="178">
        <f>G160*(1+L160/100)</f>
        <v>0</v>
      </c>
      <c r="N160" s="176">
        <v>1.41E-2</v>
      </c>
      <c r="O160" s="176">
        <f>ROUND(E160*N160,2)</f>
        <v>0.08</v>
      </c>
      <c r="P160" s="176">
        <v>0</v>
      </c>
      <c r="Q160" s="176">
        <f>ROUND(E160*P160,2)</f>
        <v>0</v>
      </c>
      <c r="R160" s="178" t="s">
        <v>412</v>
      </c>
      <c r="S160" s="178" t="s">
        <v>266</v>
      </c>
      <c r="T160" s="179" t="s">
        <v>266</v>
      </c>
      <c r="U160" s="157">
        <v>0.39600000000000002</v>
      </c>
      <c r="V160" s="157">
        <f>ROUND(E160*U160,2)</f>
        <v>2.25</v>
      </c>
      <c r="W160" s="157"/>
      <c r="X160" s="157" t="s">
        <v>312</v>
      </c>
      <c r="Y160" s="157" t="s">
        <v>269</v>
      </c>
      <c r="Z160" s="146"/>
      <c r="AA160" s="146"/>
      <c r="AB160" s="146"/>
      <c r="AC160" s="146"/>
      <c r="AD160" s="146"/>
      <c r="AE160" s="146"/>
      <c r="AF160" s="146"/>
      <c r="AG160" s="146" t="s">
        <v>313</v>
      </c>
      <c r="AH160" s="146"/>
      <c r="AI160" s="146"/>
      <c r="AJ160" s="146"/>
      <c r="AK160" s="146"/>
      <c r="AL160" s="146"/>
      <c r="AM160" s="146"/>
      <c r="AN160" s="146"/>
      <c r="AO160" s="146"/>
      <c r="AP160" s="146"/>
      <c r="AQ160" s="146"/>
      <c r="AR160" s="146"/>
      <c r="AS160" s="146"/>
      <c r="AT160" s="146"/>
      <c r="AU160" s="146"/>
      <c r="AV160" s="146"/>
      <c r="AW160" s="146"/>
      <c r="AX160" s="146"/>
      <c r="AY160" s="146"/>
      <c r="AZ160" s="146"/>
      <c r="BA160" s="146"/>
      <c r="BB160" s="146"/>
      <c r="BC160" s="146"/>
      <c r="BD160" s="146"/>
      <c r="BE160" s="146"/>
      <c r="BF160" s="146"/>
      <c r="BG160" s="146"/>
      <c r="BH160" s="146"/>
    </row>
    <row r="161" spans="1:60" outlineLevel="2">
      <c r="A161" s="153"/>
      <c r="B161" s="154"/>
      <c r="C161" s="196" t="s">
        <v>789</v>
      </c>
      <c r="D161" s="194"/>
      <c r="E161" s="195">
        <v>5.67</v>
      </c>
      <c r="F161" s="157"/>
      <c r="G161" s="157"/>
      <c r="H161" s="157"/>
      <c r="I161" s="157"/>
      <c r="J161" s="157"/>
      <c r="K161" s="157"/>
      <c r="L161" s="157"/>
      <c r="M161" s="157"/>
      <c r="N161" s="156"/>
      <c r="O161" s="156"/>
      <c r="P161" s="156"/>
      <c r="Q161" s="156"/>
      <c r="R161" s="157"/>
      <c r="S161" s="157"/>
      <c r="T161" s="157"/>
      <c r="U161" s="157"/>
      <c r="V161" s="157"/>
      <c r="W161" s="157"/>
      <c r="X161" s="157"/>
      <c r="Y161" s="157"/>
      <c r="Z161" s="146"/>
      <c r="AA161" s="146"/>
      <c r="AB161" s="146"/>
      <c r="AC161" s="146"/>
      <c r="AD161" s="146"/>
      <c r="AE161" s="146"/>
      <c r="AF161" s="146"/>
      <c r="AG161" s="146" t="s">
        <v>317</v>
      </c>
      <c r="AH161" s="146">
        <v>0</v>
      </c>
      <c r="AI161" s="146"/>
      <c r="AJ161" s="146"/>
      <c r="AK161" s="146"/>
      <c r="AL161" s="146"/>
      <c r="AM161" s="146"/>
      <c r="AN161" s="146"/>
      <c r="AO161" s="146"/>
      <c r="AP161" s="146"/>
      <c r="AQ161" s="146"/>
      <c r="AR161" s="146"/>
      <c r="AS161" s="146"/>
      <c r="AT161" s="146"/>
      <c r="AU161" s="146"/>
      <c r="AV161" s="146"/>
      <c r="AW161" s="146"/>
      <c r="AX161" s="146"/>
      <c r="AY161" s="146"/>
      <c r="AZ161" s="146"/>
      <c r="BA161" s="146"/>
      <c r="BB161" s="146"/>
      <c r="BC161" s="146"/>
      <c r="BD161" s="146"/>
      <c r="BE161" s="146"/>
      <c r="BF161" s="146"/>
      <c r="BG161" s="146"/>
      <c r="BH161" s="146"/>
    </row>
    <row r="162" spans="1:60" outlineLevel="1">
      <c r="A162" s="180">
        <v>44</v>
      </c>
      <c r="B162" s="181" t="s">
        <v>634</v>
      </c>
      <c r="C162" s="189" t="s">
        <v>635</v>
      </c>
      <c r="D162" s="182" t="s">
        <v>397</v>
      </c>
      <c r="E162" s="183">
        <v>5.67</v>
      </c>
      <c r="F162" s="184"/>
      <c r="G162" s="185">
        <f>ROUND(E162*F162,2)</f>
        <v>0</v>
      </c>
      <c r="H162" s="184"/>
      <c r="I162" s="185">
        <f>ROUND(E162*H162,2)</f>
        <v>0</v>
      </c>
      <c r="J162" s="184"/>
      <c r="K162" s="185">
        <f>ROUND(E162*J162,2)</f>
        <v>0</v>
      </c>
      <c r="L162" s="185">
        <v>21</v>
      </c>
      <c r="M162" s="185">
        <f>G162*(1+L162/100)</f>
        <v>0</v>
      </c>
      <c r="N162" s="183">
        <v>0</v>
      </c>
      <c r="O162" s="183">
        <f>ROUND(E162*N162,2)</f>
        <v>0</v>
      </c>
      <c r="P162" s="183">
        <v>0</v>
      </c>
      <c r="Q162" s="183">
        <f>ROUND(E162*P162,2)</f>
        <v>0</v>
      </c>
      <c r="R162" s="185" t="s">
        <v>412</v>
      </c>
      <c r="S162" s="185" t="s">
        <v>266</v>
      </c>
      <c r="T162" s="186" t="s">
        <v>266</v>
      </c>
      <c r="U162" s="157">
        <v>0.24</v>
      </c>
      <c r="V162" s="157">
        <f>ROUND(E162*U162,2)</f>
        <v>1.36</v>
      </c>
      <c r="W162" s="157"/>
      <c r="X162" s="157" t="s">
        <v>312</v>
      </c>
      <c r="Y162" s="157" t="s">
        <v>269</v>
      </c>
      <c r="Z162" s="146"/>
      <c r="AA162" s="146"/>
      <c r="AB162" s="146"/>
      <c r="AC162" s="146"/>
      <c r="AD162" s="146"/>
      <c r="AE162" s="146"/>
      <c r="AF162" s="146"/>
      <c r="AG162" s="146" t="s">
        <v>313</v>
      </c>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row>
    <row r="163" spans="1:60" ht="22.5" outlineLevel="1">
      <c r="A163" s="173">
        <v>45</v>
      </c>
      <c r="B163" s="174" t="s">
        <v>790</v>
      </c>
      <c r="C163" s="190" t="s">
        <v>791</v>
      </c>
      <c r="D163" s="175" t="s">
        <v>397</v>
      </c>
      <c r="E163" s="176">
        <v>58.9</v>
      </c>
      <c r="F163" s="177"/>
      <c r="G163" s="178">
        <f>ROUND(E163*F163,2)</f>
        <v>0</v>
      </c>
      <c r="H163" s="177"/>
      <c r="I163" s="178">
        <f>ROUND(E163*H163,2)</f>
        <v>0</v>
      </c>
      <c r="J163" s="177"/>
      <c r="K163" s="178">
        <f>ROUND(E163*J163,2)</f>
        <v>0</v>
      </c>
      <c r="L163" s="178">
        <v>21</v>
      </c>
      <c r="M163" s="178">
        <f>G163*(1+L163/100)</f>
        <v>0</v>
      </c>
      <c r="N163" s="176">
        <v>0.11799999999999999</v>
      </c>
      <c r="O163" s="176">
        <f>ROUND(E163*N163,2)</f>
        <v>6.95</v>
      </c>
      <c r="P163" s="176">
        <v>0</v>
      </c>
      <c r="Q163" s="176">
        <f>ROUND(E163*P163,2)</f>
        <v>0</v>
      </c>
      <c r="R163" s="178" t="s">
        <v>412</v>
      </c>
      <c r="S163" s="178" t="s">
        <v>266</v>
      </c>
      <c r="T163" s="179" t="s">
        <v>266</v>
      </c>
      <c r="U163" s="157">
        <v>0.33400000000000002</v>
      </c>
      <c r="V163" s="157">
        <f>ROUND(E163*U163,2)</f>
        <v>19.670000000000002</v>
      </c>
      <c r="W163" s="157"/>
      <c r="X163" s="157" t="s">
        <v>312</v>
      </c>
      <c r="Y163" s="157" t="s">
        <v>269</v>
      </c>
      <c r="Z163" s="146"/>
      <c r="AA163" s="146"/>
      <c r="AB163" s="146"/>
      <c r="AC163" s="146"/>
      <c r="AD163" s="146"/>
      <c r="AE163" s="146"/>
      <c r="AF163" s="146"/>
      <c r="AG163" s="146" t="s">
        <v>313</v>
      </c>
      <c r="AH163" s="146"/>
      <c r="AI163" s="146"/>
      <c r="AJ163" s="146"/>
      <c r="AK163" s="146"/>
      <c r="AL163" s="146"/>
      <c r="AM163" s="146"/>
      <c r="AN163" s="146"/>
      <c r="AO163" s="146"/>
      <c r="AP163" s="146"/>
      <c r="AQ163" s="146"/>
      <c r="AR163" s="146"/>
      <c r="AS163" s="146"/>
      <c r="AT163" s="146"/>
      <c r="AU163" s="146"/>
      <c r="AV163" s="146"/>
      <c r="AW163" s="146"/>
      <c r="AX163" s="146"/>
      <c r="AY163" s="146"/>
      <c r="AZ163" s="146"/>
      <c r="BA163" s="146"/>
      <c r="BB163" s="146"/>
      <c r="BC163" s="146"/>
      <c r="BD163" s="146"/>
      <c r="BE163" s="146"/>
      <c r="BF163" s="146"/>
      <c r="BG163" s="146"/>
      <c r="BH163" s="146"/>
    </row>
    <row r="164" spans="1:60" outlineLevel="2">
      <c r="A164" s="153"/>
      <c r="B164" s="154"/>
      <c r="C164" s="293" t="s">
        <v>792</v>
      </c>
      <c r="D164" s="294"/>
      <c r="E164" s="294"/>
      <c r="F164" s="294"/>
      <c r="G164" s="294"/>
      <c r="H164" s="157"/>
      <c r="I164" s="157"/>
      <c r="J164" s="157"/>
      <c r="K164" s="157"/>
      <c r="L164" s="157"/>
      <c r="M164" s="157"/>
      <c r="N164" s="156"/>
      <c r="O164" s="156"/>
      <c r="P164" s="156"/>
      <c r="Q164" s="156"/>
      <c r="R164" s="157"/>
      <c r="S164" s="157"/>
      <c r="T164" s="157"/>
      <c r="U164" s="157"/>
      <c r="V164" s="157"/>
      <c r="W164" s="157"/>
      <c r="X164" s="157"/>
      <c r="Y164" s="157"/>
      <c r="Z164" s="146"/>
      <c r="AA164" s="146"/>
      <c r="AB164" s="146"/>
      <c r="AC164" s="146"/>
      <c r="AD164" s="146"/>
      <c r="AE164" s="146"/>
      <c r="AF164" s="146"/>
      <c r="AG164" s="146" t="s">
        <v>315</v>
      </c>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146"/>
      <c r="BC164" s="146"/>
      <c r="BD164" s="146"/>
      <c r="BE164" s="146"/>
      <c r="BF164" s="146"/>
      <c r="BG164" s="146"/>
      <c r="BH164" s="146"/>
    </row>
    <row r="165" spans="1:60" outlineLevel="2">
      <c r="A165" s="153"/>
      <c r="B165" s="154"/>
      <c r="C165" s="196" t="s">
        <v>752</v>
      </c>
      <c r="D165" s="194"/>
      <c r="E165" s="195">
        <v>58.9</v>
      </c>
      <c r="F165" s="157"/>
      <c r="G165" s="157"/>
      <c r="H165" s="157"/>
      <c r="I165" s="157"/>
      <c r="J165" s="157"/>
      <c r="K165" s="157"/>
      <c r="L165" s="157"/>
      <c r="M165" s="157"/>
      <c r="N165" s="156"/>
      <c r="O165" s="156"/>
      <c r="P165" s="156"/>
      <c r="Q165" s="156"/>
      <c r="R165" s="157"/>
      <c r="S165" s="157"/>
      <c r="T165" s="157"/>
      <c r="U165" s="157"/>
      <c r="V165" s="157"/>
      <c r="W165" s="157"/>
      <c r="X165" s="157"/>
      <c r="Y165" s="157"/>
      <c r="Z165" s="146"/>
      <c r="AA165" s="146"/>
      <c r="AB165" s="146"/>
      <c r="AC165" s="146"/>
      <c r="AD165" s="146"/>
      <c r="AE165" s="146"/>
      <c r="AF165" s="146"/>
      <c r="AG165" s="146" t="s">
        <v>317</v>
      </c>
      <c r="AH165" s="146">
        <v>0</v>
      </c>
      <c r="AI165" s="146"/>
      <c r="AJ165" s="146"/>
      <c r="AK165" s="146"/>
      <c r="AL165" s="146"/>
      <c r="AM165" s="146"/>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row>
    <row r="166" spans="1:60" outlineLevel="1">
      <c r="A166" s="173">
        <v>46</v>
      </c>
      <c r="B166" s="174" t="s">
        <v>793</v>
      </c>
      <c r="C166" s="190" t="s">
        <v>794</v>
      </c>
      <c r="D166" s="175" t="s">
        <v>397</v>
      </c>
      <c r="E166" s="176">
        <v>9.4</v>
      </c>
      <c r="F166" s="177"/>
      <c r="G166" s="178">
        <f>ROUND(E166*F166,2)</f>
        <v>0</v>
      </c>
      <c r="H166" s="177"/>
      <c r="I166" s="178">
        <f>ROUND(E166*H166,2)</f>
        <v>0</v>
      </c>
      <c r="J166" s="177"/>
      <c r="K166" s="178">
        <f>ROUND(E166*J166,2)</f>
        <v>0</v>
      </c>
      <c r="L166" s="178">
        <v>21</v>
      </c>
      <c r="M166" s="178">
        <f>G166*(1+L166/100)</f>
        <v>0</v>
      </c>
      <c r="N166" s="176">
        <v>0.18</v>
      </c>
      <c r="O166" s="176">
        <f>ROUND(E166*N166,2)</f>
        <v>1.69</v>
      </c>
      <c r="P166" s="176">
        <v>0</v>
      </c>
      <c r="Q166" s="176">
        <f>ROUND(E166*P166,2)</f>
        <v>0</v>
      </c>
      <c r="R166" s="178" t="s">
        <v>412</v>
      </c>
      <c r="S166" s="178" t="s">
        <v>266</v>
      </c>
      <c r="T166" s="179" t="s">
        <v>266</v>
      </c>
      <c r="U166" s="157">
        <v>0.17</v>
      </c>
      <c r="V166" s="157">
        <f>ROUND(E166*U166,2)</f>
        <v>1.6</v>
      </c>
      <c r="W166" s="157"/>
      <c r="X166" s="157" t="s">
        <v>312</v>
      </c>
      <c r="Y166" s="157" t="s">
        <v>269</v>
      </c>
      <c r="Z166" s="146"/>
      <c r="AA166" s="146"/>
      <c r="AB166" s="146"/>
      <c r="AC166" s="146"/>
      <c r="AD166" s="146"/>
      <c r="AE166" s="146"/>
      <c r="AF166" s="146"/>
      <c r="AG166" s="146" t="s">
        <v>313</v>
      </c>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146"/>
      <c r="BC166" s="146"/>
      <c r="BD166" s="146"/>
      <c r="BE166" s="146"/>
      <c r="BF166" s="146"/>
      <c r="BG166" s="146"/>
      <c r="BH166" s="146"/>
    </row>
    <row r="167" spans="1:60" outlineLevel="2">
      <c r="A167" s="153"/>
      <c r="B167" s="154"/>
      <c r="C167" s="293" t="s">
        <v>795</v>
      </c>
      <c r="D167" s="294"/>
      <c r="E167" s="294"/>
      <c r="F167" s="294"/>
      <c r="G167" s="294"/>
      <c r="H167" s="157"/>
      <c r="I167" s="157"/>
      <c r="J167" s="157"/>
      <c r="K167" s="157"/>
      <c r="L167" s="157"/>
      <c r="M167" s="157"/>
      <c r="N167" s="156"/>
      <c r="O167" s="156"/>
      <c r="P167" s="156"/>
      <c r="Q167" s="156"/>
      <c r="R167" s="157"/>
      <c r="S167" s="157"/>
      <c r="T167" s="157"/>
      <c r="U167" s="157"/>
      <c r="V167" s="157"/>
      <c r="W167" s="157"/>
      <c r="X167" s="157"/>
      <c r="Y167" s="157"/>
      <c r="Z167" s="146"/>
      <c r="AA167" s="146"/>
      <c r="AB167" s="146"/>
      <c r="AC167" s="146"/>
      <c r="AD167" s="146"/>
      <c r="AE167" s="146"/>
      <c r="AF167" s="146"/>
      <c r="AG167" s="146" t="s">
        <v>315</v>
      </c>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row>
    <row r="168" spans="1:60" outlineLevel="1">
      <c r="A168" s="180">
        <v>47</v>
      </c>
      <c r="B168" s="181" t="s">
        <v>796</v>
      </c>
      <c r="C168" s="189" t="s">
        <v>797</v>
      </c>
      <c r="D168" s="182" t="s">
        <v>397</v>
      </c>
      <c r="E168" s="183">
        <v>9.4</v>
      </c>
      <c r="F168" s="184"/>
      <c r="G168" s="185">
        <f>ROUND(E168*F168,2)</f>
        <v>0</v>
      </c>
      <c r="H168" s="184"/>
      <c r="I168" s="185">
        <f>ROUND(E168*H168,2)</f>
        <v>0</v>
      </c>
      <c r="J168" s="184"/>
      <c r="K168" s="185">
        <f>ROUND(E168*J168,2)</f>
        <v>0</v>
      </c>
      <c r="L168" s="185">
        <v>21</v>
      </c>
      <c r="M168" s="185">
        <f>G168*(1+L168/100)</f>
        <v>0</v>
      </c>
      <c r="N168" s="183">
        <v>0.24</v>
      </c>
      <c r="O168" s="183">
        <f>ROUND(E168*N168,2)</f>
        <v>2.2599999999999998</v>
      </c>
      <c r="P168" s="183">
        <v>0</v>
      </c>
      <c r="Q168" s="183">
        <f>ROUND(E168*P168,2)</f>
        <v>0</v>
      </c>
      <c r="R168" s="185" t="s">
        <v>412</v>
      </c>
      <c r="S168" s="185" t="s">
        <v>266</v>
      </c>
      <c r="T168" s="186" t="s">
        <v>266</v>
      </c>
      <c r="U168" s="157">
        <v>0.27</v>
      </c>
      <c r="V168" s="157">
        <f>ROUND(E168*U168,2)</f>
        <v>2.54</v>
      </c>
      <c r="W168" s="157"/>
      <c r="X168" s="157" t="s">
        <v>312</v>
      </c>
      <c r="Y168" s="157" t="s">
        <v>269</v>
      </c>
      <c r="Z168" s="146"/>
      <c r="AA168" s="146"/>
      <c r="AB168" s="146"/>
      <c r="AC168" s="146"/>
      <c r="AD168" s="146"/>
      <c r="AE168" s="146"/>
      <c r="AF168" s="146"/>
      <c r="AG168" s="146" t="s">
        <v>313</v>
      </c>
      <c r="AH168" s="146"/>
      <c r="AI168" s="146"/>
      <c r="AJ168" s="146"/>
      <c r="AK168" s="146"/>
      <c r="AL168" s="146"/>
      <c r="AM168" s="146"/>
      <c r="AN168" s="146"/>
      <c r="AO168" s="146"/>
      <c r="AP168" s="146"/>
      <c r="AQ168" s="146"/>
      <c r="AR168" s="146"/>
      <c r="AS168" s="146"/>
      <c r="AT168" s="146"/>
      <c r="AU168" s="146"/>
      <c r="AV168" s="146"/>
      <c r="AW168" s="146"/>
      <c r="AX168" s="146"/>
      <c r="AY168" s="146"/>
      <c r="AZ168" s="146"/>
      <c r="BA168" s="146"/>
      <c r="BB168" s="146"/>
      <c r="BC168" s="146"/>
      <c r="BD168" s="146"/>
      <c r="BE168" s="146"/>
      <c r="BF168" s="146"/>
      <c r="BG168" s="146"/>
      <c r="BH168" s="146"/>
    </row>
    <row r="169" spans="1:60" outlineLevel="1">
      <c r="A169" s="173">
        <v>48</v>
      </c>
      <c r="B169" s="174" t="s">
        <v>796</v>
      </c>
      <c r="C169" s="190" t="s">
        <v>797</v>
      </c>
      <c r="D169" s="175" t="s">
        <v>397</v>
      </c>
      <c r="E169" s="176">
        <v>8.6999999999999993</v>
      </c>
      <c r="F169" s="177"/>
      <c r="G169" s="178">
        <f>ROUND(E169*F169,2)</f>
        <v>0</v>
      </c>
      <c r="H169" s="177"/>
      <c r="I169" s="178">
        <f>ROUND(E169*H169,2)</f>
        <v>0</v>
      </c>
      <c r="J169" s="177"/>
      <c r="K169" s="178">
        <f>ROUND(E169*J169,2)</f>
        <v>0</v>
      </c>
      <c r="L169" s="178">
        <v>21</v>
      </c>
      <c r="M169" s="178">
        <f>G169*(1+L169/100)</f>
        <v>0</v>
      </c>
      <c r="N169" s="176">
        <v>0.24</v>
      </c>
      <c r="O169" s="176">
        <f>ROUND(E169*N169,2)</f>
        <v>2.09</v>
      </c>
      <c r="P169" s="176">
        <v>0</v>
      </c>
      <c r="Q169" s="176">
        <f>ROUND(E169*P169,2)</f>
        <v>0</v>
      </c>
      <c r="R169" s="178" t="s">
        <v>412</v>
      </c>
      <c r="S169" s="178" t="s">
        <v>266</v>
      </c>
      <c r="T169" s="179" t="s">
        <v>266</v>
      </c>
      <c r="U169" s="157">
        <v>0.27</v>
      </c>
      <c r="V169" s="157">
        <f>ROUND(E169*U169,2)</f>
        <v>2.35</v>
      </c>
      <c r="W169" s="157"/>
      <c r="X169" s="157" t="s">
        <v>312</v>
      </c>
      <c r="Y169" s="157" t="s">
        <v>269</v>
      </c>
      <c r="Z169" s="146"/>
      <c r="AA169" s="146"/>
      <c r="AB169" s="146"/>
      <c r="AC169" s="146"/>
      <c r="AD169" s="146"/>
      <c r="AE169" s="146"/>
      <c r="AF169" s="146"/>
      <c r="AG169" s="146" t="s">
        <v>313</v>
      </c>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row>
    <row r="170" spans="1:60" outlineLevel="2">
      <c r="A170" s="153"/>
      <c r="B170" s="154"/>
      <c r="C170" s="196" t="s">
        <v>798</v>
      </c>
      <c r="D170" s="194"/>
      <c r="E170" s="195">
        <v>8.6999999999999993</v>
      </c>
      <c r="F170" s="157"/>
      <c r="G170" s="157"/>
      <c r="H170" s="157"/>
      <c r="I170" s="157"/>
      <c r="J170" s="157"/>
      <c r="K170" s="157"/>
      <c r="L170" s="157"/>
      <c r="M170" s="157"/>
      <c r="N170" s="156"/>
      <c r="O170" s="156"/>
      <c r="P170" s="156"/>
      <c r="Q170" s="156"/>
      <c r="R170" s="157"/>
      <c r="S170" s="157"/>
      <c r="T170" s="157"/>
      <c r="U170" s="157"/>
      <c r="V170" s="157"/>
      <c r="W170" s="157"/>
      <c r="X170" s="157"/>
      <c r="Y170" s="157"/>
      <c r="Z170" s="146"/>
      <c r="AA170" s="146"/>
      <c r="AB170" s="146"/>
      <c r="AC170" s="146"/>
      <c r="AD170" s="146"/>
      <c r="AE170" s="146"/>
      <c r="AF170" s="146"/>
      <c r="AG170" s="146" t="s">
        <v>317</v>
      </c>
      <c r="AH170" s="146">
        <v>0</v>
      </c>
      <c r="AI170" s="146"/>
      <c r="AJ170" s="146"/>
      <c r="AK170" s="146"/>
      <c r="AL170" s="146"/>
      <c r="AM170" s="146"/>
      <c r="AN170" s="146"/>
      <c r="AO170" s="146"/>
      <c r="AP170" s="146"/>
      <c r="AQ170" s="146"/>
      <c r="AR170" s="146"/>
      <c r="AS170" s="146"/>
      <c r="AT170" s="146"/>
      <c r="AU170" s="146"/>
      <c r="AV170" s="146"/>
      <c r="AW170" s="146"/>
      <c r="AX170" s="146"/>
      <c r="AY170" s="146"/>
      <c r="AZ170" s="146"/>
      <c r="BA170" s="146"/>
      <c r="BB170" s="146"/>
      <c r="BC170" s="146"/>
      <c r="BD170" s="146"/>
      <c r="BE170" s="146"/>
      <c r="BF170" s="146"/>
      <c r="BG170" s="146"/>
      <c r="BH170" s="146"/>
    </row>
    <row r="171" spans="1:60" outlineLevel="1">
      <c r="A171" s="173">
        <v>49</v>
      </c>
      <c r="B171" s="174" t="s">
        <v>799</v>
      </c>
      <c r="C171" s="190" t="s">
        <v>800</v>
      </c>
      <c r="D171" s="175" t="s">
        <v>397</v>
      </c>
      <c r="E171" s="176">
        <v>8.6999999999999993</v>
      </c>
      <c r="F171" s="177"/>
      <c r="G171" s="178">
        <f>ROUND(E171*F171,2)</f>
        <v>0</v>
      </c>
      <c r="H171" s="177"/>
      <c r="I171" s="178">
        <f>ROUND(E171*H171,2)</f>
        <v>0</v>
      </c>
      <c r="J171" s="177"/>
      <c r="K171" s="178">
        <f>ROUND(E171*J171,2)</f>
        <v>0</v>
      </c>
      <c r="L171" s="178">
        <v>21</v>
      </c>
      <c r="M171" s="178">
        <f>G171*(1+L171/100)</f>
        <v>0</v>
      </c>
      <c r="N171" s="176">
        <v>0</v>
      </c>
      <c r="O171" s="176">
        <f>ROUND(E171*N171,2)</f>
        <v>0</v>
      </c>
      <c r="P171" s="176">
        <v>0</v>
      </c>
      <c r="Q171" s="176">
        <f>ROUND(E171*P171,2)</f>
        <v>0</v>
      </c>
      <c r="R171" s="178" t="s">
        <v>412</v>
      </c>
      <c r="S171" s="178" t="s">
        <v>266</v>
      </c>
      <c r="T171" s="179" t="s">
        <v>266</v>
      </c>
      <c r="U171" s="157">
        <v>0.13</v>
      </c>
      <c r="V171" s="157">
        <f>ROUND(E171*U171,2)</f>
        <v>1.1299999999999999</v>
      </c>
      <c r="W171" s="157"/>
      <c r="X171" s="157" t="s">
        <v>312</v>
      </c>
      <c r="Y171" s="157" t="s">
        <v>269</v>
      </c>
      <c r="Z171" s="146"/>
      <c r="AA171" s="146"/>
      <c r="AB171" s="146"/>
      <c r="AC171" s="146"/>
      <c r="AD171" s="146"/>
      <c r="AE171" s="146"/>
      <c r="AF171" s="146"/>
      <c r="AG171" s="146" t="s">
        <v>313</v>
      </c>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row>
    <row r="172" spans="1:60" outlineLevel="2">
      <c r="A172" s="153"/>
      <c r="B172" s="154"/>
      <c r="C172" s="196" t="s">
        <v>798</v>
      </c>
      <c r="D172" s="194"/>
      <c r="E172" s="195">
        <v>8.6999999999999993</v>
      </c>
      <c r="F172" s="157"/>
      <c r="G172" s="157"/>
      <c r="H172" s="157"/>
      <c r="I172" s="157"/>
      <c r="J172" s="157"/>
      <c r="K172" s="157"/>
      <c r="L172" s="157"/>
      <c r="M172" s="157"/>
      <c r="N172" s="156"/>
      <c r="O172" s="156"/>
      <c r="P172" s="156"/>
      <c r="Q172" s="156"/>
      <c r="R172" s="157"/>
      <c r="S172" s="157"/>
      <c r="T172" s="157"/>
      <c r="U172" s="157"/>
      <c r="V172" s="157"/>
      <c r="W172" s="157"/>
      <c r="X172" s="157"/>
      <c r="Y172" s="157"/>
      <c r="Z172" s="146"/>
      <c r="AA172" s="146"/>
      <c r="AB172" s="146"/>
      <c r="AC172" s="146"/>
      <c r="AD172" s="146"/>
      <c r="AE172" s="146"/>
      <c r="AF172" s="146"/>
      <c r="AG172" s="146" t="s">
        <v>317</v>
      </c>
      <c r="AH172" s="146">
        <v>0</v>
      </c>
      <c r="AI172" s="146"/>
      <c r="AJ172" s="146"/>
      <c r="AK172" s="146"/>
      <c r="AL172" s="146"/>
      <c r="AM172" s="146"/>
      <c r="AN172" s="146"/>
      <c r="AO172" s="146"/>
      <c r="AP172" s="146"/>
      <c r="AQ172" s="146"/>
      <c r="AR172" s="146"/>
      <c r="AS172" s="146"/>
      <c r="AT172" s="146"/>
      <c r="AU172" s="146"/>
      <c r="AV172" s="146"/>
      <c r="AW172" s="146"/>
      <c r="AX172" s="146"/>
      <c r="AY172" s="146"/>
      <c r="AZ172" s="146"/>
      <c r="BA172" s="146"/>
      <c r="BB172" s="146"/>
      <c r="BC172" s="146"/>
      <c r="BD172" s="146"/>
      <c r="BE172" s="146"/>
      <c r="BF172" s="146"/>
      <c r="BG172" s="146"/>
      <c r="BH172" s="146"/>
    </row>
    <row r="173" spans="1:60" outlineLevel="1">
      <c r="A173" s="180">
        <v>50</v>
      </c>
      <c r="B173" s="181" t="s">
        <v>799</v>
      </c>
      <c r="C173" s="189" t="s">
        <v>800</v>
      </c>
      <c r="D173" s="182" t="s">
        <v>397</v>
      </c>
      <c r="E173" s="183">
        <v>9.4</v>
      </c>
      <c r="F173" s="184"/>
      <c r="G173" s="185">
        <f>ROUND(E173*F173,2)</f>
        <v>0</v>
      </c>
      <c r="H173" s="184"/>
      <c r="I173" s="185">
        <f>ROUND(E173*H173,2)</f>
        <v>0</v>
      </c>
      <c r="J173" s="184"/>
      <c r="K173" s="185">
        <f>ROUND(E173*J173,2)</f>
        <v>0</v>
      </c>
      <c r="L173" s="185">
        <v>21</v>
      </c>
      <c r="M173" s="185">
        <f>G173*(1+L173/100)</f>
        <v>0</v>
      </c>
      <c r="N173" s="183">
        <v>0</v>
      </c>
      <c r="O173" s="183">
        <f>ROUND(E173*N173,2)</f>
        <v>0</v>
      </c>
      <c r="P173" s="183">
        <v>0</v>
      </c>
      <c r="Q173" s="183">
        <f>ROUND(E173*P173,2)</f>
        <v>0</v>
      </c>
      <c r="R173" s="185" t="s">
        <v>412</v>
      </c>
      <c r="S173" s="185" t="s">
        <v>266</v>
      </c>
      <c r="T173" s="186" t="s">
        <v>266</v>
      </c>
      <c r="U173" s="157">
        <v>0.13</v>
      </c>
      <c r="V173" s="157">
        <f>ROUND(E173*U173,2)</f>
        <v>1.22</v>
      </c>
      <c r="W173" s="157"/>
      <c r="X173" s="157" t="s">
        <v>312</v>
      </c>
      <c r="Y173" s="157" t="s">
        <v>269</v>
      </c>
      <c r="Z173" s="146"/>
      <c r="AA173" s="146"/>
      <c r="AB173" s="146"/>
      <c r="AC173" s="146"/>
      <c r="AD173" s="146"/>
      <c r="AE173" s="146"/>
      <c r="AF173" s="146"/>
      <c r="AG173" s="146" t="s">
        <v>313</v>
      </c>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row>
    <row r="174" spans="1:60" outlineLevel="1">
      <c r="A174" s="173">
        <v>51</v>
      </c>
      <c r="B174" s="174" t="s">
        <v>801</v>
      </c>
      <c r="C174" s="190" t="s">
        <v>802</v>
      </c>
      <c r="D174" s="175" t="s">
        <v>392</v>
      </c>
      <c r="E174" s="176">
        <v>20</v>
      </c>
      <c r="F174" s="177"/>
      <c r="G174" s="178">
        <f>ROUND(E174*F174,2)</f>
        <v>0</v>
      </c>
      <c r="H174" s="177"/>
      <c r="I174" s="178">
        <f>ROUND(E174*H174,2)</f>
        <v>0</v>
      </c>
      <c r="J174" s="177"/>
      <c r="K174" s="178">
        <f>ROUND(E174*J174,2)</f>
        <v>0</v>
      </c>
      <c r="L174" s="178">
        <v>21</v>
      </c>
      <c r="M174" s="178">
        <f>G174*(1+L174/100)</f>
        <v>0</v>
      </c>
      <c r="N174" s="176">
        <v>0.12068</v>
      </c>
      <c r="O174" s="176">
        <f>ROUND(E174*N174,2)</f>
        <v>2.41</v>
      </c>
      <c r="P174" s="176">
        <v>0</v>
      </c>
      <c r="Q174" s="176">
        <f>ROUND(E174*P174,2)</f>
        <v>0</v>
      </c>
      <c r="R174" s="178" t="s">
        <v>412</v>
      </c>
      <c r="S174" s="178" t="s">
        <v>266</v>
      </c>
      <c r="T174" s="179" t="s">
        <v>266</v>
      </c>
      <c r="U174" s="157">
        <v>0.14000000000000001</v>
      </c>
      <c r="V174" s="157">
        <f>ROUND(E174*U174,2)</f>
        <v>2.8</v>
      </c>
      <c r="W174" s="157"/>
      <c r="X174" s="157" t="s">
        <v>312</v>
      </c>
      <c r="Y174" s="157" t="s">
        <v>269</v>
      </c>
      <c r="Z174" s="146"/>
      <c r="AA174" s="146"/>
      <c r="AB174" s="146"/>
      <c r="AC174" s="146"/>
      <c r="AD174" s="146"/>
      <c r="AE174" s="146"/>
      <c r="AF174" s="146"/>
      <c r="AG174" s="146" t="s">
        <v>313</v>
      </c>
      <c r="AH174" s="146"/>
      <c r="AI174" s="146"/>
      <c r="AJ174" s="146"/>
      <c r="AK174" s="146"/>
      <c r="AL174" s="146"/>
      <c r="AM174" s="146"/>
      <c r="AN174" s="146"/>
      <c r="AO174" s="146"/>
      <c r="AP174" s="146"/>
      <c r="AQ174" s="146"/>
      <c r="AR174" s="146"/>
      <c r="AS174" s="146"/>
      <c r="AT174" s="146"/>
      <c r="AU174" s="146"/>
      <c r="AV174" s="146"/>
      <c r="AW174" s="146"/>
      <c r="AX174" s="146"/>
      <c r="AY174" s="146"/>
      <c r="AZ174" s="146"/>
      <c r="BA174" s="146"/>
      <c r="BB174" s="146"/>
      <c r="BC174" s="146"/>
      <c r="BD174" s="146"/>
      <c r="BE174" s="146"/>
      <c r="BF174" s="146"/>
      <c r="BG174" s="146"/>
      <c r="BH174" s="146"/>
    </row>
    <row r="175" spans="1:60" outlineLevel="2">
      <c r="A175" s="153"/>
      <c r="B175" s="154"/>
      <c r="C175" s="293" t="s">
        <v>803</v>
      </c>
      <c r="D175" s="294"/>
      <c r="E175" s="294"/>
      <c r="F175" s="294"/>
      <c r="G175" s="294"/>
      <c r="H175" s="157"/>
      <c r="I175" s="157"/>
      <c r="J175" s="157"/>
      <c r="K175" s="157"/>
      <c r="L175" s="157"/>
      <c r="M175" s="157"/>
      <c r="N175" s="156"/>
      <c r="O175" s="156"/>
      <c r="P175" s="156"/>
      <c r="Q175" s="156"/>
      <c r="R175" s="157"/>
      <c r="S175" s="157"/>
      <c r="T175" s="157"/>
      <c r="U175" s="157"/>
      <c r="V175" s="157"/>
      <c r="W175" s="157"/>
      <c r="X175" s="157"/>
      <c r="Y175" s="157"/>
      <c r="Z175" s="146"/>
      <c r="AA175" s="146"/>
      <c r="AB175" s="146"/>
      <c r="AC175" s="146"/>
      <c r="AD175" s="146"/>
      <c r="AE175" s="146"/>
      <c r="AF175" s="146"/>
      <c r="AG175" s="146" t="s">
        <v>315</v>
      </c>
      <c r="AH175" s="146"/>
      <c r="AI175" s="146"/>
      <c r="AJ175" s="146"/>
      <c r="AK175" s="146"/>
      <c r="AL175" s="146"/>
      <c r="AM175" s="146"/>
      <c r="AN175" s="146"/>
      <c r="AO175" s="146"/>
      <c r="AP175" s="146"/>
      <c r="AQ175" s="146"/>
      <c r="AR175" s="146"/>
      <c r="AS175" s="146"/>
      <c r="AT175" s="146"/>
      <c r="AU175" s="146"/>
      <c r="AV175" s="146"/>
      <c r="AW175" s="146"/>
      <c r="AX175" s="146"/>
      <c r="AY175" s="146"/>
      <c r="AZ175" s="146"/>
      <c r="BA175" s="146"/>
      <c r="BB175" s="146"/>
      <c r="BC175" s="146"/>
      <c r="BD175" s="146"/>
      <c r="BE175" s="146"/>
      <c r="BF175" s="146"/>
      <c r="BG175" s="146"/>
      <c r="BH175" s="146"/>
    </row>
    <row r="176" spans="1:60" outlineLevel="1">
      <c r="A176" s="173">
        <v>52</v>
      </c>
      <c r="B176" s="174" t="s">
        <v>801</v>
      </c>
      <c r="C176" s="190" t="s">
        <v>802</v>
      </c>
      <c r="D176" s="175" t="s">
        <v>392</v>
      </c>
      <c r="E176" s="176">
        <v>18.5</v>
      </c>
      <c r="F176" s="177"/>
      <c r="G176" s="178">
        <f>ROUND(E176*F176,2)</f>
        <v>0</v>
      </c>
      <c r="H176" s="177"/>
      <c r="I176" s="178">
        <f>ROUND(E176*H176,2)</f>
        <v>0</v>
      </c>
      <c r="J176" s="177"/>
      <c r="K176" s="178">
        <f>ROUND(E176*J176,2)</f>
        <v>0</v>
      </c>
      <c r="L176" s="178">
        <v>21</v>
      </c>
      <c r="M176" s="178">
        <f>G176*(1+L176/100)</f>
        <v>0</v>
      </c>
      <c r="N176" s="176">
        <v>0.12068</v>
      </c>
      <c r="O176" s="176">
        <f>ROUND(E176*N176,2)</f>
        <v>2.23</v>
      </c>
      <c r="P176" s="176">
        <v>0</v>
      </c>
      <c r="Q176" s="176">
        <f>ROUND(E176*P176,2)</f>
        <v>0</v>
      </c>
      <c r="R176" s="178" t="s">
        <v>412</v>
      </c>
      <c r="S176" s="178" t="s">
        <v>266</v>
      </c>
      <c r="T176" s="179" t="s">
        <v>266</v>
      </c>
      <c r="U176" s="157">
        <v>0.14000000000000001</v>
      </c>
      <c r="V176" s="157">
        <f>ROUND(E176*U176,2)</f>
        <v>2.59</v>
      </c>
      <c r="W176" s="157"/>
      <c r="X176" s="157" t="s">
        <v>312</v>
      </c>
      <c r="Y176" s="157" t="s">
        <v>269</v>
      </c>
      <c r="Z176" s="146"/>
      <c r="AA176" s="146"/>
      <c r="AB176" s="146"/>
      <c r="AC176" s="146"/>
      <c r="AD176" s="146"/>
      <c r="AE176" s="146"/>
      <c r="AF176" s="146"/>
      <c r="AG176" s="146" t="s">
        <v>313</v>
      </c>
      <c r="AH176" s="146"/>
      <c r="AI176" s="146"/>
      <c r="AJ176" s="146"/>
      <c r="AK176" s="146"/>
      <c r="AL176" s="146"/>
      <c r="AM176" s="146"/>
      <c r="AN176" s="146"/>
      <c r="AO176" s="146"/>
      <c r="AP176" s="146"/>
      <c r="AQ176" s="146"/>
      <c r="AR176" s="146"/>
      <c r="AS176" s="146"/>
      <c r="AT176" s="146"/>
      <c r="AU176" s="146"/>
      <c r="AV176" s="146"/>
      <c r="AW176" s="146"/>
      <c r="AX176" s="146"/>
      <c r="AY176" s="146"/>
      <c r="AZ176" s="146"/>
      <c r="BA176" s="146"/>
      <c r="BB176" s="146"/>
      <c r="BC176" s="146"/>
      <c r="BD176" s="146"/>
      <c r="BE176" s="146"/>
      <c r="BF176" s="146"/>
      <c r="BG176" s="146"/>
      <c r="BH176" s="146"/>
    </row>
    <row r="177" spans="1:60" outlineLevel="2">
      <c r="A177" s="153"/>
      <c r="B177" s="154"/>
      <c r="C177" s="293" t="s">
        <v>803</v>
      </c>
      <c r="D177" s="294"/>
      <c r="E177" s="294"/>
      <c r="F177" s="294"/>
      <c r="G177" s="294"/>
      <c r="H177" s="157"/>
      <c r="I177" s="157"/>
      <c r="J177" s="157"/>
      <c r="K177" s="157"/>
      <c r="L177" s="157"/>
      <c r="M177" s="157"/>
      <c r="N177" s="156"/>
      <c r="O177" s="156"/>
      <c r="P177" s="156"/>
      <c r="Q177" s="156"/>
      <c r="R177" s="157"/>
      <c r="S177" s="157"/>
      <c r="T177" s="157"/>
      <c r="U177" s="157"/>
      <c r="V177" s="157"/>
      <c r="W177" s="157"/>
      <c r="X177" s="157"/>
      <c r="Y177" s="157"/>
      <c r="Z177" s="146"/>
      <c r="AA177" s="146"/>
      <c r="AB177" s="146"/>
      <c r="AC177" s="146"/>
      <c r="AD177" s="146"/>
      <c r="AE177" s="146"/>
      <c r="AF177" s="146"/>
      <c r="AG177" s="146" t="s">
        <v>315</v>
      </c>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row>
    <row r="178" spans="1:60" outlineLevel="2">
      <c r="A178" s="153"/>
      <c r="B178" s="154"/>
      <c r="C178" s="196" t="s">
        <v>804</v>
      </c>
      <c r="D178" s="194"/>
      <c r="E178" s="195">
        <v>18.5</v>
      </c>
      <c r="F178" s="157"/>
      <c r="G178" s="157"/>
      <c r="H178" s="157"/>
      <c r="I178" s="157"/>
      <c r="J178" s="157"/>
      <c r="K178" s="157"/>
      <c r="L178" s="157"/>
      <c r="M178" s="157"/>
      <c r="N178" s="156"/>
      <c r="O178" s="156"/>
      <c r="P178" s="156"/>
      <c r="Q178" s="156"/>
      <c r="R178" s="157"/>
      <c r="S178" s="157"/>
      <c r="T178" s="157"/>
      <c r="U178" s="157"/>
      <c r="V178" s="157"/>
      <c r="W178" s="157"/>
      <c r="X178" s="157"/>
      <c r="Y178" s="157"/>
      <c r="Z178" s="146"/>
      <c r="AA178" s="146"/>
      <c r="AB178" s="146"/>
      <c r="AC178" s="146"/>
      <c r="AD178" s="146"/>
      <c r="AE178" s="146"/>
      <c r="AF178" s="146"/>
      <c r="AG178" s="146" t="s">
        <v>317</v>
      </c>
      <c r="AH178" s="146">
        <v>0</v>
      </c>
      <c r="AI178" s="146"/>
      <c r="AJ178" s="146"/>
      <c r="AK178" s="146"/>
      <c r="AL178" s="146"/>
      <c r="AM178" s="146"/>
      <c r="AN178" s="146"/>
      <c r="AO178" s="146"/>
      <c r="AP178" s="146"/>
      <c r="AQ178" s="146"/>
      <c r="AR178" s="146"/>
      <c r="AS178" s="146"/>
      <c r="AT178" s="146"/>
      <c r="AU178" s="146"/>
      <c r="AV178" s="146"/>
      <c r="AW178" s="146"/>
      <c r="AX178" s="146"/>
      <c r="AY178" s="146"/>
      <c r="AZ178" s="146"/>
      <c r="BA178" s="146"/>
      <c r="BB178" s="146"/>
      <c r="BC178" s="146"/>
      <c r="BD178" s="146"/>
      <c r="BE178" s="146"/>
      <c r="BF178" s="146"/>
      <c r="BG178" s="146"/>
      <c r="BH178" s="146"/>
    </row>
    <row r="179" spans="1:60">
      <c r="A179" s="163" t="s">
        <v>261</v>
      </c>
      <c r="B179" s="164" t="s">
        <v>168</v>
      </c>
      <c r="C179" s="188" t="s">
        <v>169</v>
      </c>
      <c r="D179" s="165"/>
      <c r="E179" s="166"/>
      <c r="F179" s="167"/>
      <c r="G179" s="167">
        <f>SUMIF(AG180:AG181,"&lt;&gt;NOR",G180:G181)</f>
        <v>0</v>
      </c>
      <c r="H179" s="167"/>
      <c r="I179" s="167">
        <f>SUM(I180:I181)</f>
        <v>0</v>
      </c>
      <c r="J179" s="167"/>
      <c r="K179" s="167">
        <f>SUM(K180:K181)</f>
        <v>0</v>
      </c>
      <c r="L179" s="167"/>
      <c r="M179" s="167">
        <f>SUM(M180:M181)</f>
        <v>0</v>
      </c>
      <c r="N179" s="166"/>
      <c r="O179" s="166">
        <f>SUM(O180:O181)</f>
        <v>0</v>
      </c>
      <c r="P179" s="166"/>
      <c r="Q179" s="166">
        <f>SUM(Q180:Q181)</f>
        <v>0</v>
      </c>
      <c r="R179" s="167"/>
      <c r="S179" s="167"/>
      <c r="T179" s="168"/>
      <c r="U179" s="162"/>
      <c r="V179" s="162">
        <f>SUM(V180:V181)</f>
        <v>7.95</v>
      </c>
      <c r="W179" s="162"/>
      <c r="X179" s="162"/>
      <c r="Y179" s="162"/>
      <c r="AG179" t="s">
        <v>262</v>
      </c>
    </row>
    <row r="180" spans="1:60" ht="33.75" outlineLevel="1">
      <c r="A180" s="173">
        <v>53</v>
      </c>
      <c r="B180" s="174" t="s">
        <v>805</v>
      </c>
      <c r="C180" s="190" t="s">
        <v>806</v>
      </c>
      <c r="D180" s="175" t="s">
        <v>397</v>
      </c>
      <c r="E180" s="176">
        <v>57.19</v>
      </c>
      <c r="F180" s="177"/>
      <c r="G180" s="178">
        <f>ROUND(E180*F180,2)</f>
        <v>0</v>
      </c>
      <c r="H180" s="177"/>
      <c r="I180" s="178">
        <f>ROUND(E180*H180,2)</f>
        <v>0</v>
      </c>
      <c r="J180" s="177"/>
      <c r="K180" s="178">
        <f>ROUND(E180*J180,2)</f>
        <v>0</v>
      </c>
      <c r="L180" s="178">
        <v>21</v>
      </c>
      <c r="M180" s="178">
        <f>G180*(1+L180/100)</f>
        <v>0</v>
      </c>
      <c r="N180" s="176">
        <v>0</v>
      </c>
      <c r="O180" s="176">
        <f>ROUND(E180*N180,2)</f>
        <v>0</v>
      </c>
      <c r="P180" s="176">
        <v>0</v>
      </c>
      <c r="Q180" s="176">
        <f>ROUND(E180*P180,2)</f>
        <v>0</v>
      </c>
      <c r="R180" s="178" t="s">
        <v>412</v>
      </c>
      <c r="S180" s="178" t="s">
        <v>266</v>
      </c>
      <c r="T180" s="179" t="s">
        <v>266</v>
      </c>
      <c r="U180" s="157">
        <v>0.13900000000000001</v>
      </c>
      <c r="V180" s="157">
        <f>ROUND(E180*U180,2)</f>
        <v>7.95</v>
      </c>
      <c r="W180" s="157"/>
      <c r="X180" s="157" t="s">
        <v>312</v>
      </c>
      <c r="Y180" s="157" t="s">
        <v>269</v>
      </c>
      <c r="Z180" s="146"/>
      <c r="AA180" s="146"/>
      <c r="AB180" s="146"/>
      <c r="AC180" s="146"/>
      <c r="AD180" s="146"/>
      <c r="AE180" s="146"/>
      <c r="AF180" s="146"/>
      <c r="AG180" s="146" t="s">
        <v>313</v>
      </c>
      <c r="AH180" s="146"/>
      <c r="AI180" s="146"/>
      <c r="AJ180" s="146"/>
      <c r="AK180" s="146"/>
      <c r="AL180" s="146"/>
      <c r="AM180" s="146"/>
      <c r="AN180" s="146"/>
      <c r="AO180" s="146"/>
      <c r="AP180" s="146"/>
      <c r="AQ180" s="146"/>
      <c r="AR180" s="146"/>
      <c r="AS180" s="146"/>
      <c r="AT180" s="146"/>
      <c r="AU180" s="146"/>
      <c r="AV180" s="146"/>
      <c r="AW180" s="146"/>
      <c r="AX180" s="146"/>
      <c r="AY180" s="146"/>
      <c r="AZ180" s="146"/>
      <c r="BA180" s="146"/>
      <c r="BB180" s="146"/>
      <c r="BC180" s="146"/>
      <c r="BD180" s="146"/>
      <c r="BE180" s="146"/>
      <c r="BF180" s="146"/>
      <c r="BG180" s="146"/>
      <c r="BH180" s="146"/>
    </row>
    <row r="181" spans="1:60" outlineLevel="2">
      <c r="A181" s="153"/>
      <c r="B181" s="154"/>
      <c r="C181" s="196" t="s">
        <v>807</v>
      </c>
      <c r="D181" s="194"/>
      <c r="E181" s="195">
        <v>57.19</v>
      </c>
      <c r="F181" s="157"/>
      <c r="G181" s="157"/>
      <c r="H181" s="157"/>
      <c r="I181" s="157"/>
      <c r="J181" s="157"/>
      <c r="K181" s="157"/>
      <c r="L181" s="157"/>
      <c r="M181" s="157"/>
      <c r="N181" s="156"/>
      <c r="O181" s="156"/>
      <c r="P181" s="156"/>
      <c r="Q181" s="156"/>
      <c r="R181" s="157"/>
      <c r="S181" s="157"/>
      <c r="T181" s="157"/>
      <c r="U181" s="157"/>
      <c r="V181" s="157"/>
      <c r="W181" s="157"/>
      <c r="X181" s="157"/>
      <c r="Y181" s="157"/>
      <c r="Z181" s="146"/>
      <c r="AA181" s="146"/>
      <c r="AB181" s="146"/>
      <c r="AC181" s="146"/>
      <c r="AD181" s="146"/>
      <c r="AE181" s="146"/>
      <c r="AF181" s="146"/>
      <c r="AG181" s="146" t="s">
        <v>317</v>
      </c>
      <c r="AH181" s="146">
        <v>0</v>
      </c>
      <c r="AI181" s="146"/>
      <c r="AJ181" s="146"/>
      <c r="AK181" s="146"/>
      <c r="AL181" s="146"/>
      <c r="AM181" s="146"/>
      <c r="AN181" s="146"/>
      <c r="AO181" s="146"/>
      <c r="AP181" s="146"/>
      <c r="AQ181" s="146"/>
      <c r="AR181" s="146"/>
      <c r="AS181" s="146"/>
      <c r="AT181" s="146"/>
      <c r="AU181" s="146"/>
      <c r="AV181" s="146"/>
      <c r="AW181" s="146"/>
      <c r="AX181" s="146"/>
      <c r="AY181" s="146"/>
      <c r="AZ181" s="146"/>
      <c r="BA181" s="146"/>
      <c r="BB181" s="146"/>
      <c r="BC181" s="146"/>
      <c r="BD181" s="146"/>
      <c r="BE181" s="146"/>
      <c r="BF181" s="146"/>
      <c r="BG181" s="146"/>
      <c r="BH181" s="146"/>
    </row>
    <row r="182" spans="1:60">
      <c r="A182" s="163" t="s">
        <v>261</v>
      </c>
      <c r="B182" s="164" t="s">
        <v>170</v>
      </c>
      <c r="C182" s="188" t="s">
        <v>171</v>
      </c>
      <c r="D182" s="165"/>
      <c r="E182" s="166"/>
      <c r="F182" s="167"/>
      <c r="G182" s="167">
        <f>SUMIF(AG183:AG202,"&lt;&gt;NOR",G183:G202)</f>
        <v>0</v>
      </c>
      <c r="H182" s="167"/>
      <c r="I182" s="167">
        <f>SUM(I183:I202)</f>
        <v>0</v>
      </c>
      <c r="J182" s="167"/>
      <c r="K182" s="167">
        <f>SUM(K183:K202)</f>
        <v>0</v>
      </c>
      <c r="L182" s="167"/>
      <c r="M182" s="167">
        <f>SUM(M183:M202)</f>
        <v>0</v>
      </c>
      <c r="N182" s="166"/>
      <c r="O182" s="166">
        <f>SUM(O183:O202)</f>
        <v>0</v>
      </c>
      <c r="P182" s="166"/>
      <c r="Q182" s="166">
        <f>SUM(Q183:Q202)</f>
        <v>8.89</v>
      </c>
      <c r="R182" s="167"/>
      <c r="S182" s="167"/>
      <c r="T182" s="168"/>
      <c r="U182" s="162"/>
      <c r="V182" s="162">
        <f>SUM(V183:V202)</f>
        <v>133.44999999999999</v>
      </c>
      <c r="W182" s="162"/>
      <c r="X182" s="162"/>
      <c r="Y182" s="162"/>
      <c r="AG182" t="s">
        <v>262</v>
      </c>
    </row>
    <row r="183" spans="1:60" outlineLevel="1">
      <c r="A183" s="173">
        <v>54</v>
      </c>
      <c r="B183" s="174" t="s">
        <v>808</v>
      </c>
      <c r="C183" s="190" t="s">
        <v>809</v>
      </c>
      <c r="D183" s="175" t="s">
        <v>310</v>
      </c>
      <c r="E183" s="176">
        <v>1.0507500000000001</v>
      </c>
      <c r="F183" s="177"/>
      <c r="G183" s="178">
        <f>ROUND(E183*F183,2)</f>
        <v>0</v>
      </c>
      <c r="H183" s="177"/>
      <c r="I183" s="178">
        <f>ROUND(E183*H183,2)</f>
        <v>0</v>
      </c>
      <c r="J183" s="177"/>
      <c r="K183" s="178">
        <f>ROUND(E183*J183,2)</f>
        <v>0</v>
      </c>
      <c r="L183" s="178">
        <v>21</v>
      </c>
      <c r="M183" s="178">
        <f>G183*(1+L183/100)</f>
        <v>0</v>
      </c>
      <c r="N183" s="176">
        <v>0</v>
      </c>
      <c r="O183" s="176">
        <f>ROUND(E183*N183,2)</f>
        <v>0</v>
      </c>
      <c r="P183" s="176">
        <v>2.4</v>
      </c>
      <c r="Q183" s="176">
        <f>ROUND(E183*P183,2)</f>
        <v>2.52</v>
      </c>
      <c r="R183" s="178" t="s">
        <v>534</v>
      </c>
      <c r="S183" s="178" t="s">
        <v>266</v>
      </c>
      <c r="T183" s="179" t="s">
        <v>266</v>
      </c>
      <c r="U183" s="157">
        <v>13.301</v>
      </c>
      <c r="V183" s="157">
        <f>ROUND(E183*U183,2)</f>
        <v>13.98</v>
      </c>
      <c r="W183" s="157"/>
      <c r="X183" s="157" t="s">
        <v>312</v>
      </c>
      <c r="Y183" s="157" t="s">
        <v>269</v>
      </c>
      <c r="Z183" s="146"/>
      <c r="AA183" s="146"/>
      <c r="AB183" s="146"/>
      <c r="AC183" s="146"/>
      <c r="AD183" s="146"/>
      <c r="AE183" s="146"/>
      <c r="AF183" s="146"/>
      <c r="AG183" s="146" t="s">
        <v>313</v>
      </c>
      <c r="AH183" s="146"/>
      <c r="AI183" s="146"/>
      <c r="AJ183" s="146"/>
      <c r="AK183" s="146"/>
      <c r="AL183" s="146"/>
      <c r="AM183" s="146"/>
      <c r="AN183" s="146"/>
      <c r="AO183" s="146"/>
      <c r="AP183" s="146"/>
      <c r="AQ183" s="146"/>
      <c r="AR183" s="146"/>
      <c r="AS183" s="146"/>
      <c r="AT183" s="146"/>
      <c r="AU183" s="146"/>
      <c r="AV183" s="146"/>
      <c r="AW183" s="146"/>
      <c r="AX183" s="146"/>
      <c r="AY183" s="146"/>
      <c r="AZ183" s="146"/>
      <c r="BA183" s="146"/>
      <c r="BB183" s="146"/>
      <c r="BC183" s="146"/>
      <c r="BD183" s="146"/>
      <c r="BE183" s="146"/>
      <c r="BF183" s="146"/>
      <c r="BG183" s="146"/>
      <c r="BH183" s="146"/>
    </row>
    <row r="184" spans="1:60" outlineLevel="2">
      <c r="A184" s="153"/>
      <c r="B184" s="154"/>
      <c r="C184" s="293" t="s">
        <v>810</v>
      </c>
      <c r="D184" s="294"/>
      <c r="E184" s="294"/>
      <c r="F184" s="294"/>
      <c r="G184" s="294"/>
      <c r="H184" s="157"/>
      <c r="I184" s="157"/>
      <c r="J184" s="157"/>
      <c r="K184" s="157"/>
      <c r="L184" s="157"/>
      <c r="M184" s="157"/>
      <c r="N184" s="156"/>
      <c r="O184" s="156"/>
      <c r="P184" s="156"/>
      <c r="Q184" s="156"/>
      <c r="R184" s="157"/>
      <c r="S184" s="157"/>
      <c r="T184" s="157"/>
      <c r="U184" s="157"/>
      <c r="V184" s="157"/>
      <c r="W184" s="157"/>
      <c r="X184" s="157"/>
      <c r="Y184" s="157"/>
      <c r="Z184" s="146"/>
      <c r="AA184" s="146"/>
      <c r="AB184" s="146"/>
      <c r="AC184" s="146"/>
      <c r="AD184" s="146"/>
      <c r="AE184" s="146"/>
      <c r="AF184" s="146"/>
      <c r="AG184" s="146" t="s">
        <v>315</v>
      </c>
      <c r="AH184" s="146"/>
      <c r="AI184" s="146"/>
      <c r="AJ184" s="146"/>
      <c r="AK184" s="146"/>
      <c r="AL184" s="146"/>
      <c r="AM184" s="146"/>
      <c r="AN184" s="146"/>
      <c r="AO184" s="146"/>
      <c r="AP184" s="146"/>
      <c r="AQ184" s="146"/>
      <c r="AR184" s="146"/>
      <c r="AS184" s="146"/>
      <c r="AT184" s="146"/>
      <c r="AU184" s="146"/>
      <c r="AV184" s="146"/>
      <c r="AW184" s="146"/>
      <c r="AX184" s="146"/>
      <c r="AY184" s="146"/>
      <c r="AZ184" s="146"/>
      <c r="BA184" s="146"/>
      <c r="BB184" s="146"/>
      <c r="BC184" s="146"/>
      <c r="BD184" s="146"/>
      <c r="BE184" s="146"/>
      <c r="BF184" s="146"/>
      <c r="BG184" s="146"/>
      <c r="BH184" s="146"/>
    </row>
    <row r="185" spans="1:60" outlineLevel="2">
      <c r="A185" s="153"/>
      <c r="B185" s="154"/>
      <c r="C185" s="196" t="s">
        <v>811</v>
      </c>
      <c r="D185" s="194"/>
      <c r="E185" s="195">
        <v>1.0507500000000001</v>
      </c>
      <c r="F185" s="157"/>
      <c r="G185" s="157"/>
      <c r="H185" s="157"/>
      <c r="I185" s="157"/>
      <c r="J185" s="157"/>
      <c r="K185" s="157"/>
      <c r="L185" s="157"/>
      <c r="M185" s="157"/>
      <c r="N185" s="156"/>
      <c r="O185" s="156"/>
      <c r="P185" s="156"/>
      <c r="Q185" s="156"/>
      <c r="R185" s="157"/>
      <c r="S185" s="157"/>
      <c r="T185" s="157"/>
      <c r="U185" s="157"/>
      <c r="V185" s="157"/>
      <c r="W185" s="157"/>
      <c r="X185" s="157"/>
      <c r="Y185" s="157"/>
      <c r="Z185" s="146"/>
      <c r="AA185" s="146"/>
      <c r="AB185" s="146"/>
      <c r="AC185" s="146"/>
      <c r="AD185" s="146"/>
      <c r="AE185" s="146"/>
      <c r="AF185" s="146"/>
      <c r="AG185" s="146" t="s">
        <v>317</v>
      </c>
      <c r="AH185" s="146">
        <v>0</v>
      </c>
      <c r="AI185" s="146"/>
      <c r="AJ185" s="146"/>
      <c r="AK185" s="146"/>
      <c r="AL185" s="146"/>
      <c r="AM185" s="146"/>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row>
    <row r="186" spans="1:60" outlineLevel="1">
      <c r="A186" s="173">
        <v>55</v>
      </c>
      <c r="B186" s="174" t="s">
        <v>532</v>
      </c>
      <c r="C186" s="190" t="s">
        <v>533</v>
      </c>
      <c r="D186" s="175" t="s">
        <v>310</v>
      </c>
      <c r="E186" s="176">
        <v>2.21</v>
      </c>
      <c r="F186" s="177"/>
      <c r="G186" s="178">
        <f>ROUND(E186*F186,2)</f>
        <v>0</v>
      </c>
      <c r="H186" s="177"/>
      <c r="I186" s="178">
        <f>ROUND(E186*H186,2)</f>
        <v>0</v>
      </c>
      <c r="J186" s="177"/>
      <c r="K186" s="178">
        <f>ROUND(E186*J186,2)</f>
        <v>0</v>
      </c>
      <c r="L186" s="178">
        <v>21</v>
      </c>
      <c r="M186" s="178">
        <f>G186*(1+L186/100)</f>
        <v>0</v>
      </c>
      <c r="N186" s="176">
        <v>1.47E-3</v>
      </c>
      <c r="O186" s="176">
        <f>ROUND(E186*N186,2)</f>
        <v>0</v>
      </c>
      <c r="P186" s="176">
        <v>2.4</v>
      </c>
      <c r="Q186" s="176">
        <f>ROUND(E186*P186,2)</f>
        <v>5.3</v>
      </c>
      <c r="R186" s="178" t="s">
        <v>534</v>
      </c>
      <c r="S186" s="178" t="s">
        <v>266</v>
      </c>
      <c r="T186" s="179" t="s">
        <v>266</v>
      </c>
      <c r="U186" s="157">
        <v>8.5</v>
      </c>
      <c r="V186" s="157">
        <f>ROUND(E186*U186,2)</f>
        <v>18.79</v>
      </c>
      <c r="W186" s="157"/>
      <c r="X186" s="157" t="s">
        <v>312</v>
      </c>
      <c r="Y186" s="157" t="s">
        <v>269</v>
      </c>
      <c r="Z186" s="146"/>
      <c r="AA186" s="146"/>
      <c r="AB186" s="146"/>
      <c r="AC186" s="146"/>
      <c r="AD186" s="146"/>
      <c r="AE186" s="146"/>
      <c r="AF186" s="146"/>
      <c r="AG186" s="146" t="s">
        <v>313</v>
      </c>
      <c r="AH186" s="146"/>
      <c r="AI186" s="146"/>
      <c r="AJ186" s="146"/>
      <c r="AK186" s="146"/>
      <c r="AL186" s="146"/>
      <c r="AM186" s="146"/>
      <c r="AN186" s="146"/>
      <c r="AO186" s="146"/>
      <c r="AP186" s="146"/>
      <c r="AQ186" s="146"/>
      <c r="AR186" s="146"/>
      <c r="AS186" s="146"/>
      <c r="AT186" s="146"/>
      <c r="AU186" s="146"/>
      <c r="AV186" s="146"/>
      <c r="AW186" s="146"/>
      <c r="AX186" s="146"/>
      <c r="AY186" s="146"/>
      <c r="AZ186" s="146"/>
      <c r="BA186" s="146"/>
      <c r="BB186" s="146"/>
      <c r="BC186" s="146"/>
      <c r="BD186" s="146"/>
      <c r="BE186" s="146"/>
      <c r="BF186" s="146"/>
      <c r="BG186" s="146"/>
      <c r="BH186" s="146"/>
    </row>
    <row r="187" spans="1:60" ht="22.5" outlineLevel="2">
      <c r="A187" s="153"/>
      <c r="B187" s="154"/>
      <c r="C187" s="293" t="s">
        <v>535</v>
      </c>
      <c r="D187" s="294"/>
      <c r="E187" s="294"/>
      <c r="F187" s="294"/>
      <c r="G187" s="294"/>
      <c r="H187" s="157"/>
      <c r="I187" s="157"/>
      <c r="J187" s="157"/>
      <c r="K187" s="157"/>
      <c r="L187" s="157"/>
      <c r="M187" s="157"/>
      <c r="N187" s="156"/>
      <c r="O187" s="156"/>
      <c r="P187" s="156"/>
      <c r="Q187" s="156"/>
      <c r="R187" s="157"/>
      <c r="S187" s="157"/>
      <c r="T187" s="157"/>
      <c r="U187" s="157"/>
      <c r="V187" s="157"/>
      <c r="W187" s="157"/>
      <c r="X187" s="157"/>
      <c r="Y187" s="157"/>
      <c r="Z187" s="146"/>
      <c r="AA187" s="146"/>
      <c r="AB187" s="146"/>
      <c r="AC187" s="146"/>
      <c r="AD187" s="146"/>
      <c r="AE187" s="146"/>
      <c r="AF187" s="146"/>
      <c r="AG187" s="146" t="s">
        <v>315</v>
      </c>
      <c r="AH187" s="146"/>
      <c r="AI187" s="146"/>
      <c r="AJ187" s="146"/>
      <c r="AK187" s="146"/>
      <c r="AL187" s="146"/>
      <c r="AM187" s="146"/>
      <c r="AN187" s="146"/>
      <c r="AO187" s="146"/>
      <c r="AP187" s="146"/>
      <c r="AQ187" s="146"/>
      <c r="AR187" s="146"/>
      <c r="AS187" s="146"/>
      <c r="AT187" s="146"/>
      <c r="AU187" s="146"/>
      <c r="AV187" s="146"/>
      <c r="AW187" s="146"/>
      <c r="AX187" s="146"/>
      <c r="AY187" s="146"/>
      <c r="AZ187" s="146"/>
      <c r="BA187" s="187" t="str">
        <f>C187</f>
        <v>nebo vybourání otvorů průřezové plochy přes 4 m2 ve zdivu železobetonovém, včetně pomocného lešení o výšce podlahy do 1900 mm a pro zatížení do 1,5 kPa  (150 kg/m2),</v>
      </c>
      <c r="BB187" s="146"/>
      <c r="BC187" s="146"/>
      <c r="BD187" s="146"/>
      <c r="BE187" s="146"/>
      <c r="BF187" s="146"/>
      <c r="BG187" s="146"/>
      <c r="BH187" s="146"/>
    </row>
    <row r="188" spans="1:60" outlineLevel="2">
      <c r="A188" s="153"/>
      <c r="B188" s="154"/>
      <c r="C188" s="196" t="s">
        <v>812</v>
      </c>
      <c r="D188" s="194"/>
      <c r="E188" s="195">
        <v>2.21</v>
      </c>
      <c r="F188" s="157"/>
      <c r="G188" s="157"/>
      <c r="H188" s="157"/>
      <c r="I188" s="157"/>
      <c r="J188" s="157"/>
      <c r="K188" s="157"/>
      <c r="L188" s="157"/>
      <c r="M188" s="157"/>
      <c r="N188" s="156"/>
      <c r="O188" s="156"/>
      <c r="P188" s="156"/>
      <c r="Q188" s="156"/>
      <c r="R188" s="157"/>
      <c r="S188" s="157"/>
      <c r="T188" s="157"/>
      <c r="U188" s="157"/>
      <c r="V188" s="157"/>
      <c r="W188" s="157"/>
      <c r="X188" s="157"/>
      <c r="Y188" s="157"/>
      <c r="Z188" s="146"/>
      <c r="AA188" s="146"/>
      <c r="AB188" s="146"/>
      <c r="AC188" s="146"/>
      <c r="AD188" s="146"/>
      <c r="AE188" s="146"/>
      <c r="AF188" s="146"/>
      <c r="AG188" s="146" t="s">
        <v>317</v>
      </c>
      <c r="AH188" s="146">
        <v>0</v>
      </c>
      <c r="AI188" s="146"/>
      <c r="AJ188" s="146"/>
      <c r="AK188" s="146"/>
      <c r="AL188" s="146"/>
      <c r="AM188" s="146"/>
      <c r="AN188" s="146"/>
      <c r="AO188" s="146"/>
      <c r="AP188" s="146"/>
      <c r="AQ188" s="146"/>
      <c r="AR188" s="146"/>
      <c r="AS188" s="146"/>
      <c r="AT188" s="146"/>
      <c r="AU188" s="146"/>
      <c r="AV188" s="146"/>
      <c r="AW188" s="146"/>
      <c r="AX188" s="146"/>
      <c r="AY188" s="146"/>
      <c r="AZ188" s="146"/>
      <c r="BA188" s="146"/>
      <c r="BB188" s="146"/>
      <c r="BC188" s="146"/>
      <c r="BD188" s="146"/>
      <c r="BE188" s="146"/>
      <c r="BF188" s="146"/>
      <c r="BG188" s="146"/>
      <c r="BH188" s="146"/>
    </row>
    <row r="189" spans="1:60" outlineLevel="1">
      <c r="A189" s="173">
        <v>56</v>
      </c>
      <c r="B189" s="174" t="s">
        <v>537</v>
      </c>
      <c r="C189" s="190" t="s">
        <v>538</v>
      </c>
      <c r="D189" s="175" t="s">
        <v>392</v>
      </c>
      <c r="E189" s="176">
        <v>0.25</v>
      </c>
      <c r="F189" s="177"/>
      <c r="G189" s="178">
        <f>ROUND(E189*F189,2)</f>
        <v>0</v>
      </c>
      <c r="H189" s="177"/>
      <c r="I189" s="178">
        <f>ROUND(E189*H189,2)</f>
        <v>0</v>
      </c>
      <c r="J189" s="177"/>
      <c r="K189" s="178">
        <f>ROUND(E189*J189,2)</f>
        <v>0</v>
      </c>
      <c r="L189" s="178">
        <v>21</v>
      </c>
      <c r="M189" s="178">
        <f>G189*(1+L189/100)</f>
        <v>0</v>
      </c>
      <c r="N189" s="176">
        <v>0</v>
      </c>
      <c r="O189" s="176">
        <f>ROUND(E189*N189,2)</f>
        <v>0</v>
      </c>
      <c r="P189" s="176">
        <v>7.0699999999999999E-3</v>
      </c>
      <c r="Q189" s="176">
        <f>ROUND(E189*P189,2)</f>
        <v>0</v>
      </c>
      <c r="R189" s="178" t="s">
        <v>534</v>
      </c>
      <c r="S189" s="178" t="s">
        <v>266</v>
      </c>
      <c r="T189" s="179" t="s">
        <v>266</v>
      </c>
      <c r="U189" s="157">
        <v>2.5499999999999998</v>
      </c>
      <c r="V189" s="157">
        <f>ROUND(E189*U189,2)</f>
        <v>0.64</v>
      </c>
      <c r="W189" s="157"/>
      <c r="X189" s="157" t="s">
        <v>312</v>
      </c>
      <c r="Y189" s="157" t="s">
        <v>269</v>
      </c>
      <c r="Z189" s="146"/>
      <c r="AA189" s="146"/>
      <c r="AB189" s="146"/>
      <c r="AC189" s="146"/>
      <c r="AD189" s="146"/>
      <c r="AE189" s="146"/>
      <c r="AF189" s="146"/>
      <c r="AG189" s="146" t="s">
        <v>313</v>
      </c>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146"/>
      <c r="BC189" s="146"/>
      <c r="BD189" s="146"/>
      <c r="BE189" s="146"/>
      <c r="BF189" s="146"/>
      <c r="BG189" s="146"/>
      <c r="BH189" s="146"/>
    </row>
    <row r="190" spans="1:60" outlineLevel="2">
      <c r="A190" s="153"/>
      <c r="B190" s="154"/>
      <c r="C190" s="196" t="s">
        <v>813</v>
      </c>
      <c r="D190" s="194"/>
      <c r="E190" s="195">
        <v>0.25</v>
      </c>
      <c r="F190" s="157"/>
      <c r="G190" s="157"/>
      <c r="H190" s="157"/>
      <c r="I190" s="157"/>
      <c r="J190" s="157"/>
      <c r="K190" s="157"/>
      <c r="L190" s="157"/>
      <c r="M190" s="157"/>
      <c r="N190" s="156"/>
      <c r="O190" s="156"/>
      <c r="P190" s="156"/>
      <c r="Q190" s="156"/>
      <c r="R190" s="157"/>
      <c r="S190" s="157"/>
      <c r="T190" s="157"/>
      <c r="U190" s="157"/>
      <c r="V190" s="157"/>
      <c r="W190" s="157"/>
      <c r="X190" s="157"/>
      <c r="Y190" s="157"/>
      <c r="Z190" s="146"/>
      <c r="AA190" s="146"/>
      <c r="AB190" s="146"/>
      <c r="AC190" s="146"/>
      <c r="AD190" s="146"/>
      <c r="AE190" s="146"/>
      <c r="AF190" s="146"/>
      <c r="AG190" s="146" t="s">
        <v>317</v>
      </c>
      <c r="AH190" s="146">
        <v>0</v>
      </c>
      <c r="AI190" s="146"/>
      <c r="AJ190" s="146"/>
      <c r="AK190" s="146"/>
      <c r="AL190" s="146"/>
      <c r="AM190" s="146"/>
      <c r="AN190" s="146"/>
      <c r="AO190" s="146"/>
      <c r="AP190" s="146"/>
      <c r="AQ190" s="146"/>
      <c r="AR190" s="146"/>
      <c r="AS190" s="146"/>
      <c r="AT190" s="146"/>
      <c r="AU190" s="146"/>
      <c r="AV190" s="146"/>
      <c r="AW190" s="146"/>
      <c r="AX190" s="146"/>
      <c r="AY190" s="146"/>
      <c r="AZ190" s="146"/>
      <c r="BA190" s="146"/>
      <c r="BB190" s="146"/>
      <c r="BC190" s="146"/>
      <c r="BD190" s="146"/>
      <c r="BE190" s="146"/>
      <c r="BF190" s="146"/>
      <c r="BG190" s="146"/>
      <c r="BH190" s="146"/>
    </row>
    <row r="191" spans="1:60" outlineLevel="1">
      <c r="A191" s="173">
        <v>57</v>
      </c>
      <c r="B191" s="174" t="s">
        <v>542</v>
      </c>
      <c r="C191" s="190" t="s">
        <v>543</v>
      </c>
      <c r="D191" s="175" t="s">
        <v>392</v>
      </c>
      <c r="E191" s="176">
        <v>1.75</v>
      </c>
      <c r="F191" s="177"/>
      <c r="G191" s="178">
        <f>ROUND(E191*F191,2)</f>
        <v>0</v>
      </c>
      <c r="H191" s="177"/>
      <c r="I191" s="178">
        <f>ROUND(E191*H191,2)</f>
        <v>0</v>
      </c>
      <c r="J191" s="177"/>
      <c r="K191" s="178">
        <f>ROUND(E191*J191,2)</f>
        <v>0</v>
      </c>
      <c r="L191" s="178">
        <v>21</v>
      </c>
      <c r="M191" s="178">
        <f>G191*(1+L191/100)</f>
        <v>0</v>
      </c>
      <c r="N191" s="176">
        <v>0</v>
      </c>
      <c r="O191" s="176">
        <f>ROUND(E191*N191,2)</f>
        <v>0</v>
      </c>
      <c r="P191" s="176">
        <v>1.9630000000000002E-2</v>
      </c>
      <c r="Q191" s="176">
        <f>ROUND(E191*P191,2)</f>
        <v>0.03</v>
      </c>
      <c r="R191" s="178" t="s">
        <v>534</v>
      </c>
      <c r="S191" s="178" t="s">
        <v>266</v>
      </c>
      <c r="T191" s="179" t="s">
        <v>266</v>
      </c>
      <c r="U191" s="157">
        <v>3.25</v>
      </c>
      <c r="V191" s="157">
        <f>ROUND(E191*U191,2)</f>
        <v>5.69</v>
      </c>
      <c r="W191" s="157"/>
      <c r="X191" s="157" t="s">
        <v>312</v>
      </c>
      <c r="Y191" s="157" t="s">
        <v>269</v>
      </c>
      <c r="Z191" s="146"/>
      <c r="AA191" s="146"/>
      <c r="AB191" s="146"/>
      <c r="AC191" s="146"/>
      <c r="AD191" s="146"/>
      <c r="AE191" s="146"/>
      <c r="AF191" s="146"/>
      <c r="AG191" s="146" t="s">
        <v>313</v>
      </c>
      <c r="AH191" s="146"/>
      <c r="AI191" s="146"/>
      <c r="AJ191" s="146"/>
      <c r="AK191" s="146"/>
      <c r="AL191" s="146"/>
      <c r="AM191" s="146"/>
      <c r="AN191" s="146"/>
      <c r="AO191" s="146"/>
      <c r="AP191" s="146"/>
      <c r="AQ191" s="146"/>
      <c r="AR191" s="146"/>
      <c r="AS191" s="146"/>
      <c r="AT191" s="146"/>
      <c r="AU191" s="146"/>
      <c r="AV191" s="146"/>
      <c r="AW191" s="146"/>
      <c r="AX191" s="146"/>
      <c r="AY191" s="146"/>
      <c r="AZ191" s="146"/>
      <c r="BA191" s="146"/>
      <c r="BB191" s="146"/>
      <c r="BC191" s="146"/>
      <c r="BD191" s="146"/>
      <c r="BE191" s="146"/>
      <c r="BF191" s="146"/>
      <c r="BG191" s="146"/>
      <c r="BH191" s="146"/>
    </row>
    <row r="192" spans="1:60" outlineLevel="2">
      <c r="A192" s="153"/>
      <c r="B192" s="154"/>
      <c r="C192" s="196" t="s">
        <v>814</v>
      </c>
      <c r="D192" s="194"/>
      <c r="E192" s="195">
        <v>0.25</v>
      </c>
      <c r="F192" s="157"/>
      <c r="G192" s="157"/>
      <c r="H192" s="157"/>
      <c r="I192" s="157"/>
      <c r="J192" s="157"/>
      <c r="K192" s="157"/>
      <c r="L192" s="157"/>
      <c r="M192" s="157"/>
      <c r="N192" s="156"/>
      <c r="O192" s="156"/>
      <c r="P192" s="156"/>
      <c r="Q192" s="156"/>
      <c r="R192" s="157"/>
      <c r="S192" s="157"/>
      <c r="T192" s="157"/>
      <c r="U192" s="157"/>
      <c r="V192" s="157"/>
      <c r="W192" s="157"/>
      <c r="X192" s="157"/>
      <c r="Y192" s="157"/>
      <c r="Z192" s="146"/>
      <c r="AA192" s="146"/>
      <c r="AB192" s="146"/>
      <c r="AC192" s="146"/>
      <c r="AD192" s="146"/>
      <c r="AE192" s="146"/>
      <c r="AF192" s="146"/>
      <c r="AG192" s="146" t="s">
        <v>317</v>
      </c>
      <c r="AH192" s="146">
        <v>0</v>
      </c>
      <c r="AI192" s="146"/>
      <c r="AJ192" s="146"/>
      <c r="AK192" s="146"/>
      <c r="AL192" s="146"/>
      <c r="AM192" s="146"/>
      <c r="AN192" s="146"/>
      <c r="AO192" s="146"/>
      <c r="AP192" s="146"/>
      <c r="AQ192" s="146"/>
      <c r="AR192" s="146"/>
      <c r="AS192" s="146"/>
      <c r="AT192" s="146"/>
      <c r="AU192" s="146"/>
      <c r="AV192" s="146"/>
      <c r="AW192" s="146"/>
      <c r="AX192" s="146"/>
      <c r="AY192" s="146"/>
      <c r="AZ192" s="146"/>
      <c r="BA192" s="146"/>
      <c r="BB192" s="146"/>
      <c r="BC192" s="146"/>
      <c r="BD192" s="146"/>
      <c r="BE192" s="146"/>
      <c r="BF192" s="146"/>
      <c r="BG192" s="146"/>
      <c r="BH192" s="146"/>
    </row>
    <row r="193" spans="1:60" outlineLevel="3">
      <c r="A193" s="153"/>
      <c r="B193" s="154"/>
      <c r="C193" s="196" t="s">
        <v>815</v>
      </c>
      <c r="D193" s="194"/>
      <c r="E193" s="195">
        <v>0.25</v>
      </c>
      <c r="F193" s="157"/>
      <c r="G193" s="157"/>
      <c r="H193" s="157"/>
      <c r="I193" s="157"/>
      <c r="J193" s="157"/>
      <c r="K193" s="157"/>
      <c r="L193" s="157"/>
      <c r="M193" s="157"/>
      <c r="N193" s="156"/>
      <c r="O193" s="156"/>
      <c r="P193" s="156"/>
      <c r="Q193" s="156"/>
      <c r="R193" s="157"/>
      <c r="S193" s="157"/>
      <c r="T193" s="157"/>
      <c r="U193" s="157"/>
      <c r="V193" s="157"/>
      <c r="W193" s="157"/>
      <c r="X193" s="157"/>
      <c r="Y193" s="157"/>
      <c r="Z193" s="146"/>
      <c r="AA193" s="146"/>
      <c r="AB193" s="146"/>
      <c r="AC193" s="146"/>
      <c r="AD193" s="146"/>
      <c r="AE193" s="146"/>
      <c r="AF193" s="146"/>
      <c r="AG193" s="146" t="s">
        <v>317</v>
      </c>
      <c r="AH193" s="146">
        <v>0</v>
      </c>
      <c r="AI193" s="146"/>
      <c r="AJ193" s="146"/>
      <c r="AK193" s="146"/>
      <c r="AL193" s="146"/>
      <c r="AM193" s="146"/>
      <c r="AN193" s="146"/>
      <c r="AO193" s="146"/>
      <c r="AP193" s="146"/>
      <c r="AQ193" s="146"/>
      <c r="AR193" s="146"/>
      <c r="AS193" s="146"/>
      <c r="AT193" s="146"/>
      <c r="AU193" s="146"/>
      <c r="AV193" s="146"/>
      <c r="AW193" s="146"/>
      <c r="AX193" s="146"/>
      <c r="AY193" s="146"/>
      <c r="AZ193" s="146"/>
      <c r="BA193" s="146"/>
      <c r="BB193" s="146"/>
      <c r="BC193" s="146"/>
      <c r="BD193" s="146"/>
      <c r="BE193" s="146"/>
      <c r="BF193" s="146"/>
      <c r="BG193" s="146"/>
      <c r="BH193" s="146"/>
    </row>
    <row r="194" spans="1:60" outlineLevel="3">
      <c r="A194" s="153"/>
      <c r="B194" s="154"/>
      <c r="C194" s="196" t="s">
        <v>816</v>
      </c>
      <c r="D194" s="194"/>
      <c r="E194" s="195">
        <v>0.75</v>
      </c>
      <c r="F194" s="157"/>
      <c r="G194" s="157"/>
      <c r="H194" s="157"/>
      <c r="I194" s="157"/>
      <c r="J194" s="157"/>
      <c r="K194" s="157"/>
      <c r="L194" s="157"/>
      <c r="M194" s="157"/>
      <c r="N194" s="156"/>
      <c r="O194" s="156"/>
      <c r="P194" s="156"/>
      <c r="Q194" s="156"/>
      <c r="R194" s="157"/>
      <c r="S194" s="157"/>
      <c r="T194" s="157"/>
      <c r="U194" s="157"/>
      <c r="V194" s="157"/>
      <c r="W194" s="157"/>
      <c r="X194" s="157"/>
      <c r="Y194" s="157"/>
      <c r="Z194" s="146"/>
      <c r="AA194" s="146"/>
      <c r="AB194" s="146"/>
      <c r="AC194" s="146"/>
      <c r="AD194" s="146"/>
      <c r="AE194" s="146"/>
      <c r="AF194" s="146"/>
      <c r="AG194" s="146" t="s">
        <v>317</v>
      </c>
      <c r="AH194" s="146">
        <v>0</v>
      </c>
      <c r="AI194" s="146"/>
      <c r="AJ194" s="146"/>
      <c r="AK194" s="146"/>
      <c r="AL194" s="146"/>
      <c r="AM194" s="146"/>
      <c r="AN194" s="146"/>
      <c r="AO194" s="146"/>
      <c r="AP194" s="146"/>
      <c r="AQ194" s="146"/>
      <c r="AR194" s="146"/>
      <c r="AS194" s="146"/>
      <c r="AT194" s="146"/>
      <c r="AU194" s="146"/>
      <c r="AV194" s="146"/>
      <c r="AW194" s="146"/>
      <c r="AX194" s="146"/>
      <c r="AY194" s="146"/>
      <c r="AZ194" s="146"/>
      <c r="BA194" s="146"/>
      <c r="BB194" s="146"/>
      <c r="BC194" s="146"/>
      <c r="BD194" s="146"/>
      <c r="BE194" s="146"/>
      <c r="BF194" s="146"/>
      <c r="BG194" s="146"/>
      <c r="BH194" s="146"/>
    </row>
    <row r="195" spans="1:60" outlineLevel="3">
      <c r="A195" s="153"/>
      <c r="B195" s="154"/>
      <c r="C195" s="196" t="s">
        <v>817</v>
      </c>
      <c r="D195" s="194"/>
      <c r="E195" s="195">
        <v>0.5</v>
      </c>
      <c r="F195" s="157"/>
      <c r="G195" s="157"/>
      <c r="H195" s="157"/>
      <c r="I195" s="157"/>
      <c r="J195" s="157"/>
      <c r="K195" s="157"/>
      <c r="L195" s="157"/>
      <c r="M195" s="157"/>
      <c r="N195" s="156"/>
      <c r="O195" s="156"/>
      <c r="P195" s="156"/>
      <c r="Q195" s="156"/>
      <c r="R195" s="157"/>
      <c r="S195" s="157"/>
      <c r="T195" s="157"/>
      <c r="U195" s="157"/>
      <c r="V195" s="157"/>
      <c r="W195" s="157"/>
      <c r="X195" s="157"/>
      <c r="Y195" s="157"/>
      <c r="Z195" s="146"/>
      <c r="AA195" s="146"/>
      <c r="AB195" s="146"/>
      <c r="AC195" s="146"/>
      <c r="AD195" s="146"/>
      <c r="AE195" s="146"/>
      <c r="AF195" s="146"/>
      <c r="AG195" s="146" t="s">
        <v>317</v>
      </c>
      <c r="AH195" s="146">
        <v>0</v>
      </c>
      <c r="AI195" s="146"/>
      <c r="AJ195" s="146"/>
      <c r="AK195" s="146"/>
      <c r="AL195" s="146"/>
      <c r="AM195" s="146"/>
      <c r="AN195" s="146"/>
      <c r="AO195" s="146"/>
      <c r="AP195" s="146"/>
      <c r="AQ195" s="146"/>
      <c r="AR195" s="146"/>
      <c r="AS195" s="146"/>
      <c r="AT195" s="146"/>
      <c r="AU195" s="146"/>
      <c r="AV195" s="146"/>
      <c r="AW195" s="146"/>
      <c r="AX195" s="146"/>
      <c r="AY195" s="146"/>
      <c r="AZ195" s="146"/>
      <c r="BA195" s="146"/>
      <c r="BB195" s="146"/>
      <c r="BC195" s="146"/>
      <c r="BD195" s="146"/>
      <c r="BE195" s="146"/>
      <c r="BF195" s="146"/>
      <c r="BG195" s="146"/>
      <c r="BH195" s="146"/>
    </row>
    <row r="196" spans="1:60" outlineLevel="1">
      <c r="A196" s="173">
        <v>58</v>
      </c>
      <c r="B196" s="174" t="s">
        <v>818</v>
      </c>
      <c r="C196" s="190" t="s">
        <v>819</v>
      </c>
      <c r="D196" s="175" t="s">
        <v>392</v>
      </c>
      <c r="E196" s="176">
        <v>1.5</v>
      </c>
      <c r="F196" s="177"/>
      <c r="G196" s="178">
        <f>ROUND(E196*F196,2)</f>
        <v>0</v>
      </c>
      <c r="H196" s="177"/>
      <c r="I196" s="178">
        <f>ROUND(E196*H196,2)</f>
        <v>0</v>
      </c>
      <c r="J196" s="177"/>
      <c r="K196" s="178">
        <f>ROUND(E196*J196,2)</f>
        <v>0</v>
      </c>
      <c r="L196" s="178">
        <v>21</v>
      </c>
      <c r="M196" s="178">
        <f>G196*(1+L196/100)</f>
        <v>0</v>
      </c>
      <c r="N196" s="176">
        <v>0</v>
      </c>
      <c r="O196" s="176">
        <f>ROUND(E196*N196,2)</f>
        <v>0</v>
      </c>
      <c r="P196" s="176">
        <v>5.024E-2</v>
      </c>
      <c r="Q196" s="176">
        <f>ROUND(E196*P196,2)</f>
        <v>0.08</v>
      </c>
      <c r="R196" s="178" t="s">
        <v>534</v>
      </c>
      <c r="S196" s="178" t="s">
        <v>266</v>
      </c>
      <c r="T196" s="179" t="s">
        <v>266</v>
      </c>
      <c r="U196" s="157">
        <v>4.5999999999999996</v>
      </c>
      <c r="V196" s="157">
        <f>ROUND(E196*U196,2)</f>
        <v>6.9</v>
      </c>
      <c r="W196" s="157"/>
      <c r="X196" s="157" t="s">
        <v>312</v>
      </c>
      <c r="Y196" s="157" t="s">
        <v>269</v>
      </c>
      <c r="Z196" s="146"/>
      <c r="AA196" s="146"/>
      <c r="AB196" s="146"/>
      <c r="AC196" s="146"/>
      <c r="AD196" s="146"/>
      <c r="AE196" s="146"/>
      <c r="AF196" s="146"/>
      <c r="AG196" s="146" t="s">
        <v>313</v>
      </c>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146"/>
      <c r="BC196" s="146"/>
      <c r="BD196" s="146"/>
      <c r="BE196" s="146"/>
      <c r="BF196" s="146"/>
      <c r="BG196" s="146"/>
      <c r="BH196" s="146"/>
    </row>
    <row r="197" spans="1:60" outlineLevel="2">
      <c r="A197" s="153"/>
      <c r="B197" s="154"/>
      <c r="C197" s="196" t="s">
        <v>820</v>
      </c>
      <c r="D197" s="194"/>
      <c r="E197" s="195">
        <v>1.5</v>
      </c>
      <c r="F197" s="157"/>
      <c r="G197" s="157"/>
      <c r="H197" s="157"/>
      <c r="I197" s="157"/>
      <c r="J197" s="157"/>
      <c r="K197" s="157"/>
      <c r="L197" s="157"/>
      <c r="M197" s="157"/>
      <c r="N197" s="156"/>
      <c r="O197" s="156"/>
      <c r="P197" s="156"/>
      <c r="Q197" s="156"/>
      <c r="R197" s="157"/>
      <c r="S197" s="157"/>
      <c r="T197" s="157"/>
      <c r="U197" s="157"/>
      <c r="V197" s="157"/>
      <c r="W197" s="157"/>
      <c r="X197" s="157"/>
      <c r="Y197" s="157"/>
      <c r="Z197" s="146"/>
      <c r="AA197" s="146"/>
      <c r="AB197" s="146"/>
      <c r="AC197" s="146"/>
      <c r="AD197" s="146"/>
      <c r="AE197" s="146"/>
      <c r="AF197" s="146"/>
      <c r="AG197" s="146" t="s">
        <v>317</v>
      </c>
      <c r="AH197" s="146">
        <v>0</v>
      </c>
      <c r="AI197" s="146"/>
      <c r="AJ197" s="146"/>
      <c r="AK197" s="146"/>
      <c r="AL197" s="146"/>
      <c r="AM197" s="146"/>
      <c r="AN197" s="146"/>
      <c r="AO197" s="146"/>
      <c r="AP197" s="146"/>
      <c r="AQ197" s="146"/>
      <c r="AR197" s="146"/>
      <c r="AS197" s="146"/>
      <c r="AT197" s="146"/>
      <c r="AU197" s="146"/>
      <c r="AV197" s="146"/>
      <c r="AW197" s="146"/>
      <c r="AX197" s="146"/>
      <c r="AY197" s="146"/>
      <c r="AZ197" s="146"/>
      <c r="BA197" s="146"/>
      <c r="BB197" s="146"/>
      <c r="BC197" s="146"/>
      <c r="BD197" s="146"/>
      <c r="BE197" s="146"/>
      <c r="BF197" s="146"/>
      <c r="BG197" s="146"/>
      <c r="BH197" s="146"/>
    </row>
    <row r="198" spans="1:60" outlineLevel="1">
      <c r="A198" s="173">
        <v>59</v>
      </c>
      <c r="B198" s="174" t="s">
        <v>818</v>
      </c>
      <c r="C198" s="190" t="s">
        <v>819</v>
      </c>
      <c r="D198" s="175" t="s">
        <v>392</v>
      </c>
      <c r="E198" s="176">
        <v>18</v>
      </c>
      <c r="F198" s="177"/>
      <c r="G198" s="178">
        <f>ROUND(E198*F198,2)</f>
        <v>0</v>
      </c>
      <c r="H198" s="177"/>
      <c r="I198" s="178">
        <f>ROUND(E198*H198,2)</f>
        <v>0</v>
      </c>
      <c r="J198" s="177"/>
      <c r="K198" s="178">
        <f>ROUND(E198*J198,2)</f>
        <v>0</v>
      </c>
      <c r="L198" s="178">
        <v>21</v>
      </c>
      <c r="M198" s="178">
        <f>G198*(1+L198/100)</f>
        <v>0</v>
      </c>
      <c r="N198" s="176">
        <v>0</v>
      </c>
      <c r="O198" s="176">
        <f>ROUND(E198*N198,2)</f>
        <v>0</v>
      </c>
      <c r="P198" s="176">
        <v>5.024E-2</v>
      </c>
      <c r="Q198" s="176">
        <f>ROUND(E198*P198,2)</f>
        <v>0.9</v>
      </c>
      <c r="R198" s="178" t="s">
        <v>534</v>
      </c>
      <c r="S198" s="178" t="s">
        <v>266</v>
      </c>
      <c r="T198" s="179" t="s">
        <v>266</v>
      </c>
      <c r="U198" s="157">
        <v>4.5999999999999996</v>
      </c>
      <c r="V198" s="157">
        <f>ROUND(E198*U198,2)</f>
        <v>82.8</v>
      </c>
      <c r="W198" s="157"/>
      <c r="X198" s="157" t="s">
        <v>312</v>
      </c>
      <c r="Y198" s="157" t="s">
        <v>269</v>
      </c>
      <c r="Z198" s="146"/>
      <c r="AA198" s="146"/>
      <c r="AB198" s="146"/>
      <c r="AC198" s="146"/>
      <c r="AD198" s="146"/>
      <c r="AE198" s="146"/>
      <c r="AF198" s="146"/>
      <c r="AG198" s="146" t="s">
        <v>313</v>
      </c>
      <c r="AH198" s="146"/>
      <c r="AI198" s="146"/>
      <c r="AJ198" s="146"/>
      <c r="AK198" s="146"/>
      <c r="AL198" s="146"/>
      <c r="AM198" s="146"/>
      <c r="AN198" s="146"/>
      <c r="AO198" s="146"/>
      <c r="AP198" s="146"/>
      <c r="AQ198" s="146"/>
      <c r="AR198" s="146"/>
      <c r="AS198" s="146"/>
      <c r="AT198" s="146"/>
      <c r="AU198" s="146"/>
      <c r="AV198" s="146"/>
      <c r="AW198" s="146"/>
      <c r="AX198" s="146"/>
      <c r="AY198" s="146"/>
      <c r="AZ198" s="146"/>
      <c r="BA198" s="146"/>
      <c r="BB198" s="146"/>
      <c r="BC198" s="146"/>
      <c r="BD198" s="146"/>
      <c r="BE198" s="146"/>
      <c r="BF198" s="146"/>
      <c r="BG198" s="146"/>
      <c r="BH198" s="146"/>
    </row>
    <row r="199" spans="1:60" outlineLevel="2">
      <c r="A199" s="153"/>
      <c r="B199" s="154"/>
      <c r="C199" s="196" t="s">
        <v>821</v>
      </c>
      <c r="D199" s="194"/>
      <c r="E199" s="195">
        <v>18</v>
      </c>
      <c r="F199" s="157"/>
      <c r="G199" s="157"/>
      <c r="H199" s="157"/>
      <c r="I199" s="157"/>
      <c r="J199" s="157"/>
      <c r="K199" s="157"/>
      <c r="L199" s="157"/>
      <c r="M199" s="157"/>
      <c r="N199" s="156"/>
      <c r="O199" s="156"/>
      <c r="P199" s="156"/>
      <c r="Q199" s="156"/>
      <c r="R199" s="157"/>
      <c r="S199" s="157"/>
      <c r="T199" s="157"/>
      <c r="U199" s="157"/>
      <c r="V199" s="157"/>
      <c r="W199" s="157"/>
      <c r="X199" s="157"/>
      <c r="Y199" s="157"/>
      <c r="Z199" s="146"/>
      <c r="AA199" s="146"/>
      <c r="AB199" s="146"/>
      <c r="AC199" s="146"/>
      <c r="AD199" s="146"/>
      <c r="AE199" s="146"/>
      <c r="AF199" s="146"/>
      <c r="AG199" s="146" t="s">
        <v>317</v>
      </c>
      <c r="AH199" s="146">
        <v>0</v>
      </c>
      <c r="AI199" s="146"/>
      <c r="AJ199" s="146"/>
      <c r="AK199" s="146"/>
      <c r="AL199" s="146"/>
      <c r="AM199" s="146"/>
      <c r="AN199" s="146"/>
      <c r="AO199" s="146"/>
      <c r="AP199" s="146"/>
      <c r="AQ199" s="146"/>
      <c r="AR199" s="146"/>
      <c r="AS199" s="146"/>
      <c r="AT199" s="146"/>
      <c r="AU199" s="146"/>
      <c r="AV199" s="146"/>
      <c r="AW199" s="146"/>
      <c r="AX199" s="146"/>
      <c r="AY199" s="146"/>
      <c r="AZ199" s="146"/>
      <c r="BA199" s="146"/>
      <c r="BB199" s="146"/>
      <c r="BC199" s="146"/>
      <c r="BD199" s="146"/>
      <c r="BE199" s="146"/>
      <c r="BF199" s="146"/>
      <c r="BG199" s="146"/>
      <c r="BH199" s="146"/>
    </row>
    <row r="200" spans="1:60" outlineLevel="1">
      <c r="A200" s="173">
        <v>60</v>
      </c>
      <c r="B200" s="174" t="s">
        <v>546</v>
      </c>
      <c r="C200" s="190" t="s">
        <v>547</v>
      </c>
      <c r="D200" s="175" t="s">
        <v>392</v>
      </c>
      <c r="E200" s="176">
        <v>0.75</v>
      </c>
      <c r="F200" s="177"/>
      <c r="G200" s="178">
        <f>ROUND(E200*F200,2)</f>
        <v>0</v>
      </c>
      <c r="H200" s="177"/>
      <c r="I200" s="178">
        <f>ROUND(E200*H200,2)</f>
        <v>0</v>
      </c>
      <c r="J200" s="177"/>
      <c r="K200" s="178">
        <f>ROUND(E200*J200,2)</f>
        <v>0</v>
      </c>
      <c r="L200" s="178">
        <v>21</v>
      </c>
      <c r="M200" s="178">
        <f>G200*(1+L200/100)</f>
        <v>0</v>
      </c>
      <c r="N200" s="176">
        <v>0</v>
      </c>
      <c r="O200" s="176">
        <f>ROUND(E200*N200,2)</f>
        <v>0</v>
      </c>
      <c r="P200" s="176">
        <v>7.85E-2</v>
      </c>
      <c r="Q200" s="176">
        <f>ROUND(E200*P200,2)</f>
        <v>0.06</v>
      </c>
      <c r="R200" s="178" t="s">
        <v>534</v>
      </c>
      <c r="S200" s="178" t="s">
        <v>266</v>
      </c>
      <c r="T200" s="179" t="s">
        <v>266</v>
      </c>
      <c r="U200" s="157">
        <v>6.2</v>
      </c>
      <c r="V200" s="157">
        <f>ROUND(E200*U200,2)</f>
        <v>4.6500000000000004</v>
      </c>
      <c r="W200" s="157"/>
      <c r="X200" s="157" t="s">
        <v>312</v>
      </c>
      <c r="Y200" s="157" t="s">
        <v>269</v>
      </c>
      <c r="Z200" s="146"/>
      <c r="AA200" s="146"/>
      <c r="AB200" s="146"/>
      <c r="AC200" s="146"/>
      <c r="AD200" s="146"/>
      <c r="AE200" s="146"/>
      <c r="AF200" s="146"/>
      <c r="AG200" s="146" t="s">
        <v>313</v>
      </c>
      <c r="AH200" s="146"/>
      <c r="AI200" s="146"/>
      <c r="AJ200" s="146"/>
      <c r="AK200" s="146"/>
      <c r="AL200" s="146"/>
      <c r="AM200" s="146"/>
      <c r="AN200" s="146"/>
      <c r="AO200" s="146"/>
      <c r="AP200" s="146"/>
      <c r="AQ200" s="146"/>
      <c r="AR200" s="146"/>
      <c r="AS200" s="146"/>
      <c r="AT200" s="146"/>
      <c r="AU200" s="146"/>
      <c r="AV200" s="146"/>
      <c r="AW200" s="146"/>
      <c r="AX200" s="146"/>
      <c r="AY200" s="146"/>
      <c r="AZ200" s="146"/>
      <c r="BA200" s="146"/>
      <c r="BB200" s="146"/>
      <c r="BC200" s="146"/>
      <c r="BD200" s="146"/>
      <c r="BE200" s="146"/>
      <c r="BF200" s="146"/>
      <c r="BG200" s="146"/>
      <c r="BH200" s="146"/>
    </row>
    <row r="201" spans="1:60" outlineLevel="2">
      <c r="A201" s="153"/>
      <c r="B201" s="154"/>
      <c r="C201" s="196" t="s">
        <v>813</v>
      </c>
      <c r="D201" s="194"/>
      <c r="E201" s="195">
        <v>0.25</v>
      </c>
      <c r="F201" s="157"/>
      <c r="G201" s="157"/>
      <c r="H201" s="157"/>
      <c r="I201" s="157"/>
      <c r="J201" s="157"/>
      <c r="K201" s="157"/>
      <c r="L201" s="157"/>
      <c r="M201" s="157"/>
      <c r="N201" s="156"/>
      <c r="O201" s="156"/>
      <c r="P201" s="156"/>
      <c r="Q201" s="156"/>
      <c r="R201" s="157"/>
      <c r="S201" s="157"/>
      <c r="T201" s="157"/>
      <c r="U201" s="157"/>
      <c r="V201" s="157"/>
      <c r="W201" s="157"/>
      <c r="X201" s="157"/>
      <c r="Y201" s="157"/>
      <c r="Z201" s="146"/>
      <c r="AA201" s="146"/>
      <c r="AB201" s="146"/>
      <c r="AC201" s="146"/>
      <c r="AD201" s="146"/>
      <c r="AE201" s="146"/>
      <c r="AF201" s="146"/>
      <c r="AG201" s="146" t="s">
        <v>317</v>
      </c>
      <c r="AH201" s="146">
        <v>0</v>
      </c>
      <c r="AI201" s="146"/>
      <c r="AJ201" s="146"/>
      <c r="AK201" s="146"/>
      <c r="AL201" s="146"/>
      <c r="AM201" s="146"/>
      <c r="AN201" s="146"/>
      <c r="AO201" s="146"/>
      <c r="AP201" s="146"/>
      <c r="AQ201" s="146"/>
      <c r="AR201" s="146"/>
      <c r="AS201" s="146"/>
      <c r="AT201" s="146"/>
      <c r="AU201" s="146"/>
      <c r="AV201" s="146"/>
      <c r="AW201" s="146"/>
      <c r="AX201" s="146"/>
      <c r="AY201" s="146"/>
      <c r="AZ201" s="146"/>
      <c r="BA201" s="146"/>
      <c r="BB201" s="146"/>
      <c r="BC201" s="146"/>
      <c r="BD201" s="146"/>
      <c r="BE201" s="146"/>
      <c r="BF201" s="146"/>
      <c r="BG201" s="146"/>
      <c r="BH201" s="146"/>
    </row>
    <row r="202" spans="1:60" outlineLevel="3">
      <c r="A202" s="153"/>
      <c r="B202" s="154"/>
      <c r="C202" s="196" t="s">
        <v>817</v>
      </c>
      <c r="D202" s="194"/>
      <c r="E202" s="195">
        <v>0.5</v>
      </c>
      <c r="F202" s="157"/>
      <c r="G202" s="157"/>
      <c r="H202" s="157"/>
      <c r="I202" s="157"/>
      <c r="J202" s="157"/>
      <c r="K202" s="157"/>
      <c r="L202" s="157"/>
      <c r="M202" s="157"/>
      <c r="N202" s="156"/>
      <c r="O202" s="156"/>
      <c r="P202" s="156"/>
      <c r="Q202" s="156"/>
      <c r="R202" s="157"/>
      <c r="S202" s="157"/>
      <c r="T202" s="157"/>
      <c r="U202" s="157"/>
      <c r="V202" s="157"/>
      <c r="W202" s="157"/>
      <c r="X202" s="157"/>
      <c r="Y202" s="157"/>
      <c r="Z202" s="146"/>
      <c r="AA202" s="146"/>
      <c r="AB202" s="146"/>
      <c r="AC202" s="146"/>
      <c r="AD202" s="146"/>
      <c r="AE202" s="146"/>
      <c r="AF202" s="146"/>
      <c r="AG202" s="146" t="s">
        <v>317</v>
      </c>
      <c r="AH202" s="146">
        <v>0</v>
      </c>
      <c r="AI202" s="146"/>
      <c r="AJ202" s="146"/>
      <c r="AK202" s="146"/>
      <c r="AL202" s="146"/>
      <c r="AM202" s="146"/>
      <c r="AN202" s="146"/>
      <c r="AO202" s="146"/>
      <c r="AP202" s="146"/>
      <c r="AQ202" s="146"/>
      <c r="AR202" s="146"/>
      <c r="AS202" s="146"/>
      <c r="AT202" s="146"/>
      <c r="AU202" s="146"/>
      <c r="AV202" s="146"/>
      <c r="AW202" s="146"/>
      <c r="AX202" s="146"/>
      <c r="AY202" s="146"/>
      <c r="AZ202" s="146"/>
      <c r="BA202" s="146"/>
      <c r="BB202" s="146"/>
      <c r="BC202" s="146"/>
      <c r="BD202" s="146"/>
      <c r="BE202" s="146"/>
      <c r="BF202" s="146"/>
      <c r="BG202" s="146"/>
      <c r="BH202" s="146"/>
    </row>
    <row r="203" spans="1:60">
      <c r="A203" s="163" t="s">
        <v>261</v>
      </c>
      <c r="B203" s="164" t="s">
        <v>172</v>
      </c>
      <c r="C203" s="188" t="s">
        <v>173</v>
      </c>
      <c r="D203" s="165"/>
      <c r="E203" s="166"/>
      <c r="F203" s="167"/>
      <c r="G203" s="167">
        <f>SUMIF(AG204:AG205,"&lt;&gt;NOR",G204:G205)</f>
        <v>0</v>
      </c>
      <c r="H203" s="167"/>
      <c r="I203" s="167">
        <f>SUM(I204:I205)</f>
        <v>0</v>
      </c>
      <c r="J203" s="167"/>
      <c r="K203" s="167">
        <f>SUM(K204:K205)</f>
        <v>0</v>
      </c>
      <c r="L203" s="167"/>
      <c r="M203" s="167">
        <f>SUM(M204:M205)</f>
        <v>0</v>
      </c>
      <c r="N203" s="166"/>
      <c r="O203" s="166">
        <f>SUM(O204:O205)</f>
        <v>0</v>
      </c>
      <c r="P203" s="166"/>
      <c r="Q203" s="166">
        <f>SUM(Q204:Q205)</f>
        <v>0</v>
      </c>
      <c r="R203" s="167"/>
      <c r="S203" s="167"/>
      <c r="T203" s="168"/>
      <c r="U203" s="162"/>
      <c r="V203" s="162">
        <f>SUM(V204:V205)</f>
        <v>449.52</v>
      </c>
      <c r="W203" s="162"/>
      <c r="X203" s="162"/>
      <c r="Y203" s="162"/>
      <c r="AG203" t="s">
        <v>262</v>
      </c>
    </row>
    <row r="204" spans="1:60" outlineLevel="1">
      <c r="A204" s="173">
        <v>61</v>
      </c>
      <c r="B204" s="174" t="s">
        <v>553</v>
      </c>
      <c r="C204" s="190" t="s">
        <v>554</v>
      </c>
      <c r="D204" s="175" t="s">
        <v>375</v>
      </c>
      <c r="E204" s="176">
        <v>355.63675000000001</v>
      </c>
      <c r="F204" s="177"/>
      <c r="G204" s="178">
        <f>ROUND(E204*F204,2)</f>
        <v>0</v>
      </c>
      <c r="H204" s="177"/>
      <c r="I204" s="178">
        <f>ROUND(E204*H204,2)</f>
        <v>0</v>
      </c>
      <c r="J204" s="177"/>
      <c r="K204" s="178">
        <f>ROUND(E204*J204,2)</f>
        <v>0</v>
      </c>
      <c r="L204" s="178">
        <v>21</v>
      </c>
      <c r="M204" s="178">
        <f>G204*(1+L204/100)</f>
        <v>0</v>
      </c>
      <c r="N204" s="176">
        <v>0</v>
      </c>
      <c r="O204" s="176">
        <f>ROUND(E204*N204,2)</f>
        <v>0</v>
      </c>
      <c r="P204" s="176">
        <v>0</v>
      </c>
      <c r="Q204" s="176">
        <f>ROUND(E204*P204,2)</f>
        <v>0</v>
      </c>
      <c r="R204" s="178" t="s">
        <v>412</v>
      </c>
      <c r="S204" s="178" t="s">
        <v>266</v>
      </c>
      <c r="T204" s="179" t="s">
        <v>266</v>
      </c>
      <c r="U204" s="157">
        <v>1.264</v>
      </c>
      <c r="V204" s="157">
        <f>ROUND(E204*U204,2)</f>
        <v>449.52</v>
      </c>
      <c r="W204" s="157"/>
      <c r="X204" s="157" t="s">
        <v>555</v>
      </c>
      <c r="Y204" s="157" t="s">
        <v>269</v>
      </c>
      <c r="Z204" s="146"/>
      <c r="AA204" s="146"/>
      <c r="AB204" s="146"/>
      <c r="AC204" s="146"/>
      <c r="AD204" s="146"/>
      <c r="AE204" s="146"/>
      <c r="AF204" s="146"/>
      <c r="AG204" s="146" t="s">
        <v>556</v>
      </c>
      <c r="AH204" s="146"/>
      <c r="AI204" s="146"/>
      <c r="AJ204" s="146"/>
      <c r="AK204" s="146"/>
      <c r="AL204" s="146"/>
      <c r="AM204" s="146"/>
      <c r="AN204" s="146"/>
      <c r="AO204" s="146"/>
      <c r="AP204" s="146"/>
      <c r="AQ204" s="146"/>
      <c r="AR204" s="146"/>
      <c r="AS204" s="146"/>
      <c r="AT204" s="146"/>
      <c r="AU204" s="146"/>
      <c r="AV204" s="146"/>
      <c r="AW204" s="146"/>
      <c r="AX204" s="146"/>
      <c r="AY204" s="146"/>
      <c r="AZ204" s="146"/>
      <c r="BA204" s="146"/>
      <c r="BB204" s="146"/>
      <c r="BC204" s="146"/>
      <c r="BD204" s="146"/>
      <c r="BE204" s="146"/>
      <c r="BF204" s="146"/>
      <c r="BG204" s="146"/>
      <c r="BH204" s="146"/>
    </row>
    <row r="205" spans="1:60" ht="22.5" outlineLevel="2">
      <c r="A205" s="153"/>
      <c r="B205" s="154"/>
      <c r="C205" s="293" t="s">
        <v>557</v>
      </c>
      <c r="D205" s="294"/>
      <c r="E205" s="294"/>
      <c r="F205" s="294"/>
      <c r="G205" s="294"/>
      <c r="H205" s="157"/>
      <c r="I205" s="157"/>
      <c r="J205" s="157"/>
      <c r="K205" s="157"/>
      <c r="L205" s="157"/>
      <c r="M205" s="157"/>
      <c r="N205" s="156"/>
      <c r="O205" s="156"/>
      <c r="P205" s="156"/>
      <c r="Q205" s="156"/>
      <c r="R205" s="157"/>
      <c r="S205" s="157"/>
      <c r="T205" s="157"/>
      <c r="U205" s="157"/>
      <c r="V205" s="157"/>
      <c r="W205" s="157"/>
      <c r="X205" s="157"/>
      <c r="Y205" s="157"/>
      <c r="Z205" s="146"/>
      <c r="AA205" s="146"/>
      <c r="AB205" s="146"/>
      <c r="AC205" s="146"/>
      <c r="AD205" s="146"/>
      <c r="AE205" s="146"/>
      <c r="AF205" s="146"/>
      <c r="AG205" s="146" t="s">
        <v>315</v>
      </c>
      <c r="AH205" s="146"/>
      <c r="AI205" s="146"/>
      <c r="AJ205" s="146"/>
      <c r="AK205" s="146"/>
      <c r="AL205" s="146"/>
      <c r="AM205" s="146"/>
      <c r="AN205" s="146"/>
      <c r="AO205" s="146"/>
      <c r="AP205" s="146"/>
      <c r="AQ205" s="146"/>
      <c r="AR205" s="146"/>
      <c r="AS205" s="146"/>
      <c r="AT205" s="146"/>
      <c r="AU205" s="146"/>
      <c r="AV205" s="146"/>
      <c r="AW205" s="146"/>
      <c r="AX205" s="146"/>
      <c r="AY205" s="146"/>
      <c r="AZ205" s="146"/>
      <c r="BA205" s="187" t="str">
        <f>C205</f>
        <v>přesun hmot pro budovy občanské výstavby (JKSO 801), budovy pro bydlení (JKSO 803) budovy pro výrobu a služby (JKSO 812) s nosnou svislou konstrukcí monolitickou betonovou tyčovou nebo plošnou</v>
      </c>
      <c r="BB205" s="146"/>
      <c r="BC205" s="146"/>
      <c r="BD205" s="146"/>
      <c r="BE205" s="146"/>
      <c r="BF205" s="146"/>
      <c r="BG205" s="146"/>
      <c r="BH205" s="146"/>
    </row>
    <row r="206" spans="1:60">
      <c r="A206" s="163" t="s">
        <v>261</v>
      </c>
      <c r="B206" s="164" t="s">
        <v>176</v>
      </c>
      <c r="C206" s="188" t="s">
        <v>177</v>
      </c>
      <c r="D206" s="165"/>
      <c r="E206" s="166"/>
      <c r="F206" s="167"/>
      <c r="G206" s="167">
        <f>SUMIF(AG207:AG210,"&lt;&gt;NOR",G207:G210)</f>
        <v>0</v>
      </c>
      <c r="H206" s="167"/>
      <c r="I206" s="167">
        <f>SUM(I207:I210)</f>
        <v>0</v>
      </c>
      <c r="J206" s="167"/>
      <c r="K206" s="167">
        <f>SUM(K207:K210)</f>
        <v>0</v>
      </c>
      <c r="L206" s="167"/>
      <c r="M206" s="167">
        <f>SUM(M207:M210)</f>
        <v>0</v>
      </c>
      <c r="N206" s="166"/>
      <c r="O206" s="166">
        <f>SUM(O207:O210)</f>
        <v>0.01</v>
      </c>
      <c r="P206" s="166"/>
      <c r="Q206" s="166">
        <f>SUM(Q207:Q210)</f>
        <v>0</v>
      </c>
      <c r="R206" s="167"/>
      <c r="S206" s="167"/>
      <c r="T206" s="168"/>
      <c r="U206" s="162"/>
      <c r="V206" s="162">
        <f>SUM(V207:V210)</f>
        <v>3.66</v>
      </c>
      <c r="W206" s="162"/>
      <c r="X206" s="162"/>
      <c r="Y206" s="162"/>
      <c r="AG206" t="s">
        <v>262</v>
      </c>
    </row>
    <row r="207" spans="1:60" outlineLevel="1">
      <c r="A207" s="173">
        <v>62</v>
      </c>
      <c r="B207" s="174" t="s">
        <v>822</v>
      </c>
      <c r="C207" s="190" t="s">
        <v>823</v>
      </c>
      <c r="D207" s="175" t="s">
        <v>397</v>
      </c>
      <c r="E207" s="176">
        <v>22.85</v>
      </c>
      <c r="F207" s="177"/>
      <c r="G207" s="178">
        <f>ROUND(E207*F207,2)</f>
        <v>0</v>
      </c>
      <c r="H207" s="177"/>
      <c r="I207" s="178">
        <f>ROUND(E207*H207,2)</f>
        <v>0</v>
      </c>
      <c r="J207" s="177"/>
      <c r="K207" s="178">
        <f>ROUND(E207*J207,2)</f>
        <v>0</v>
      </c>
      <c r="L207" s="178">
        <v>21</v>
      </c>
      <c r="M207" s="178">
        <f>G207*(1+L207/100)</f>
        <v>0</v>
      </c>
      <c r="N207" s="176">
        <v>5.1999999999999995E-4</v>
      </c>
      <c r="O207" s="176">
        <f>ROUND(E207*N207,2)</f>
        <v>0.01</v>
      </c>
      <c r="P207" s="176">
        <v>0</v>
      </c>
      <c r="Q207" s="176">
        <f>ROUND(E207*P207,2)</f>
        <v>0</v>
      </c>
      <c r="R207" s="178" t="s">
        <v>824</v>
      </c>
      <c r="S207" s="178" t="s">
        <v>266</v>
      </c>
      <c r="T207" s="179" t="s">
        <v>266</v>
      </c>
      <c r="U207" s="157">
        <v>0.16</v>
      </c>
      <c r="V207" s="157">
        <f>ROUND(E207*U207,2)</f>
        <v>3.66</v>
      </c>
      <c r="W207" s="157"/>
      <c r="X207" s="157" t="s">
        <v>312</v>
      </c>
      <c r="Y207" s="157" t="s">
        <v>269</v>
      </c>
      <c r="Z207" s="146"/>
      <c r="AA207" s="146"/>
      <c r="AB207" s="146"/>
      <c r="AC207" s="146"/>
      <c r="AD207" s="146"/>
      <c r="AE207" s="146"/>
      <c r="AF207" s="146"/>
      <c r="AG207" s="146" t="s">
        <v>313</v>
      </c>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146"/>
      <c r="BC207" s="146"/>
      <c r="BD207" s="146"/>
      <c r="BE207" s="146"/>
      <c r="BF207" s="146"/>
      <c r="BG207" s="146"/>
      <c r="BH207" s="146"/>
    </row>
    <row r="208" spans="1:60" outlineLevel="2">
      <c r="A208" s="153"/>
      <c r="B208" s="154"/>
      <c r="C208" s="196" t="s">
        <v>825</v>
      </c>
      <c r="D208" s="194"/>
      <c r="E208" s="195">
        <v>22.85</v>
      </c>
      <c r="F208" s="157"/>
      <c r="G208" s="157"/>
      <c r="H208" s="157"/>
      <c r="I208" s="157"/>
      <c r="J208" s="157"/>
      <c r="K208" s="157"/>
      <c r="L208" s="157"/>
      <c r="M208" s="157"/>
      <c r="N208" s="156"/>
      <c r="O208" s="156"/>
      <c r="P208" s="156"/>
      <c r="Q208" s="156"/>
      <c r="R208" s="157"/>
      <c r="S208" s="157"/>
      <c r="T208" s="157"/>
      <c r="U208" s="157"/>
      <c r="V208" s="157"/>
      <c r="W208" s="157"/>
      <c r="X208" s="157"/>
      <c r="Y208" s="157"/>
      <c r="Z208" s="146"/>
      <c r="AA208" s="146"/>
      <c r="AB208" s="146"/>
      <c r="AC208" s="146"/>
      <c r="AD208" s="146"/>
      <c r="AE208" s="146"/>
      <c r="AF208" s="146"/>
      <c r="AG208" s="146" t="s">
        <v>317</v>
      </c>
      <c r="AH208" s="146">
        <v>0</v>
      </c>
      <c r="AI208" s="146"/>
      <c r="AJ208" s="146"/>
      <c r="AK208" s="146"/>
      <c r="AL208" s="146"/>
      <c r="AM208" s="146"/>
      <c r="AN208" s="146"/>
      <c r="AO208" s="146"/>
      <c r="AP208" s="146"/>
      <c r="AQ208" s="146"/>
      <c r="AR208" s="146"/>
      <c r="AS208" s="146"/>
      <c r="AT208" s="146"/>
      <c r="AU208" s="146"/>
      <c r="AV208" s="146"/>
      <c r="AW208" s="146"/>
      <c r="AX208" s="146"/>
      <c r="AY208" s="146"/>
      <c r="AZ208" s="146"/>
      <c r="BA208" s="146"/>
      <c r="BB208" s="146"/>
      <c r="BC208" s="146"/>
      <c r="BD208" s="146"/>
      <c r="BE208" s="146"/>
      <c r="BF208" s="146"/>
      <c r="BG208" s="146"/>
      <c r="BH208" s="146"/>
    </row>
    <row r="209" spans="1:60" outlineLevel="1">
      <c r="A209" s="153">
        <v>63</v>
      </c>
      <c r="B209" s="154" t="s">
        <v>826</v>
      </c>
      <c r="C209" s="198" t="s">
        <v>827</v>
      </c>
      <c r="D209" s="155" t="s">
        <v>0</v>
      </c>
      <c r="E209" s="197"/>
      <c r="F209" s="158"/>
      <c r="G209" s="157">
        <f>ROUND(E209*F209,2)</f>
        <v>0</v>
      </c>
      <c r="H209" s="158"/>
      <c r="I209" s="157">
        <f>ROUND(E209*H209,2)</f>
        <v>0</v>
      </c>
      <c r="J209" s="158"/>
      <c r="K209" s="157">
        <f>ROUND(E209*J209,2)</f>
        <v>0</v>
      </c>
      <c r="L209" s="157">
        <v>21</v>
      </c>
      <c r="M209" s="157">
        <f>G209*(1+L209/100)</f>
        <v>0</v>
      </c>
      <c r="N209" s="156">
        <v>0</v>
      </c>
      <c r="O209" s="156">
        <f>ROUND(E209*N209,2)</f>
        <v>0</v>
      </c>
      <c r="P209" s="156">
        <v>0</v>
      </c>
      <c r="Q209" s="156">
        <f>ROUND(E209*P209,2)</f>
        <v>0</v>
      </c>
      <c r="R209" s="157" t="s">
        <v>824</v>
      </c>
      <c r="S209" s="157" t="s">
        <v>266</v>
      </c>
      <c r="T209" s="157" t="s">
        <v>266</v>
      </c>
      <c r="U209" s="157">
        <v>0</v>
      </c>
      <c r="V209" s="157">
        <f>ROUND(E209*U209,2)</f>
        <v>0</v>
      </c>
      <c r="W209" s="157"/>
      <c r="X209" s="157" t="s">
        <v>555</v>
      </c>
      <c r="Y209" s="157" t="s">
        <v>269</v>
      </c>
      <c r="Z209" s="146"/>
      <c r="AA209" s="146"/>
      <c r="AB209" s="146"/>
      <c r="AC209" s="146"/>
      <c r="AD209" s="146"/>
      <c r="AE209" s="146"/>
      <c r="AF209" s="146"/>
      <c r="AG209" s="146" t="s">
        <v>556</v>
      </c>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146"/>
      <c r="BC209" s="146"/>
      <c r="BD209" s="146"/>
      <c r="BE209" s="146"/>
      <c r="BF209" s="146"/>
      <c r="BG209" s="146"/>
      <c r="BH209" s="146"/>
    </row>
    <row r="210" spans="1:60" outlineLevel="2">
      <c r="A210" s="153"/>
      <c r="B210" s="154"/>
      <c r="C210" s="295" t="s">
        <v>828</v>
      </c>
      <c r="D210" s="296"/>
      <c r="E210" s="296"/>
      <c r="F210" s="296"/>
      <c r="G210" s="296"/>
      <c r="H210" s="157"/>
      <c r="I210" s="157"/>
      <c r="J210" s="157"/>
      <c r="K210" s="157"/>
      <c r="L210" s="157"/>
      <c r="M210" s="157"/>
      <c r="N210" s="156"/>
      <c r="O210" s="156"/>
      <c r="P210" s="156"/>
      <c r="Q210" s="156"/>
      <c r="R210" s="157"/>
      <c r="S210" s="157"/>
      <c r="T210" s="157"/>
      <c r="U210" s="157"/>
      <c r="V210" s="157"/>
      <c r="W210" s="157"/>
      <c r="X210" s="157"/>
      <c r="Y210" s="157"/>
      <c r="Z210" s="146"/>
      <c r="AA210" s="146"/>
      <c r="AB210" s="146"/>
      <c r="AC210" s="146"/>
      <c r="AD210" s="146"/>
      <c r="AE210" s="146"/>
      <c r="AF210" s="146"/>
      <c r="AG210" s="146" t="s">
        <v>315</v>
      </c>
      <c r="AH210" s="146"/>
      <c r="AI210" s="146"/>
      <c r="AJ210" s="146"/>
      <c r="AK210" s="146"/>
      <c r="AL210" s="146"/>
      <c r="AM210" s="146"/>
      <c r="AN210" s="146"/>
      <c r="AO210" s="146"/>
      <c r="AP210" s="146"/>
      <c r="AQ210" s="146"/>
      <c r="AR210" s="146"/>
      <c r="AS210" s="146"/>
      <c r="AT210" s="146"/>
      <c r="AU210" s="146"/>
      <c r="AV210" s="146"/>
      <c r="AW210" s="146"/>
      <c r="AX210" s="146"/>
      <c r="AY210" s="146"/>
      <c r="AZ210" s="146"/>
      <c r="BA210" s="146"/>
      <c r="BB210" s="146"/>
      <c r="BC210" s="146"/>
      <c r="BD210" s="146"/>
      <c r="BE210" s="146"/>
      <c r="BF210" s="146"/>
      <c r="BG210" s="146"/>
      <c r="BH210" s="146"/>
    </row>
    <row r="211" spans="1:60">
      <c r="A211" s="163" t="s">
        <v>261</v>
      </c>
      <c r="B211" s="164" t="s">
        <v>178</v>
      </c>
      <c r="C211" s="188" t="s">
        <v>179</v>
      </c>
      <c r="D211" s="165"/>
      <c r="E211" s="166"/>
      <c r="F211" s="167"/>
      <c r="G211" s="167">
        <f>SUMIF(AG212:AG228,"&lt;&gt;NOR",G212:G228)</f>
        <v>0</v>
      </c>
      <c r="H211" s="167"/>
      <c r="I211" s="167">
        <f>SUM(I212:I228)</f>
        <v>0</v>
      </c>
      <c r="J211" s="167"/>
      <c r="K211" s="167">
        <f>SUM(K212:K228)</f>
        <v>0</v>
      </c>
      <c r="L211" s="167"/>
      <c r="M211" s="167">
        <f>SUM(M212:M228)</f>
        <v>0</v>
      </c>
      <c r="N211" s="166"/>
      <c r="O211" s="166">
        <f>SUM(O212:O228)</f>
        <v>0.09</v>
      </c>
      <c r="P211" s="166"/>
      <c r="Q211" s="166">
        <f>SUM(Q212:Q228)</f>
        <v>0</v>
      </c>
      <c r="R211" s="167"/>
      <c r="S211" s="167"/>
      <c r="T211" s="168"/>
      <c r="U211" s="162"/>
      <c r="V211" s="162">
        <f>SUM(V212:V228)</f>
        <v>21.739999999999995</v>
      </c>
      <c r="W211" s="162"/>
      <c r="X211" s="162"/>
      <c r="Y211" s="162"/>
      <c r="AG211" t="s">
        <v>262</v>
      </c>
    </row>
    <row r="212" spans="1:60" ht="22.5" outlineLevel="1">
      <c r="A212" s="173">
        <v>64</v>
      </c>
      <c r="B212" s="174" t="s">
        <v>829</v>
      </c>
      <c r="C212" s="190" t="s">
        <v>830</v>
      </c>
      <c r="D212" s="175" t="s">
        <v>397</v>
      </c>
      <c r="E212" s="176">
        <v>18.326000000000001</v>
      </c>
      <c r="F212" s="177"/>
      <c r="G212" s="178">
        <f>ROUND(E212*F212,2)</f>
        <v>0</v>
      </c>
      <c r="H212" s="177"/>
      <c r="I212" s="178">
        <f>ROUND(E212*H212,2)</f>
        <v>0</v>
      </c>
      <c r="J212" s="177"/>
      <c r="K212" s="178">
        <f>ROUND(E212*J212,2)</f>
        <v>0</v>
      </c>
      <c r="L212" s="178">
        <v>21</v>
      </c>
      <c r="M212" s="178">
        <f>G212*(1+L212/100)</f>
        <v>0</v>
      </c>
      <c r="N212" s="176">
        <v>0</v>
      </c>
      <c r="O212" s="176">
        <f>ROUND(E212*N212,2)</f>
        <v>0</v>
      </c>
      <c r="P212" s="176">
        <v>0</v>
      </c>
      <c r="Q212" s="176">
        <f>ROUND(E212*P212,2)</f>
        <v>0</v>
      </c>
      <c r="R212" s="178" t="s">
        <v>824</v>
      </c>
      <c r="S212" s="178" t="s">
        <v>266</v>
      </c>
      <c r="T212" s="179" t="s">
        <v>266</v>
      </c>
      <c r="U212" s="157">
        <v>0.84799999999999998</v>
      </c>
      <c r="V212" s="157">
        <f>ROUND(E212*U212,2)</f>
        <v>15.54</v>
      </c>
      <c r="W212" s="157"/>
      <c r="X212" s="157" t="s">
        <v>312</v>
      </c>
      <c r="Y212" s="157" t="s">
        <v>269</v>
      </c>
      <c r="Z212" s="146"/>
      <c r="AA212" s="146"/>
      <c r="AB212" s="146"/>
      <c r="AC212" s="146"/>
      <c r="AD212" s="146"/>
      <c r="AE212" s="146"/>
      <c r="AF212" s="146"/>
      <c r="AG212" s="146" t="s">
        <v>313</v>
      </c>
      <c r="AH212" s="146"/>
      <c r="AI212" s="146"/>
      <c r="AJ212" s="146"/>
      <c r="AK212" s="146"/>
      <c r="AL212" s="146"/>
      <c r="AM212" s="146"/>
      <c r="AN212" s="146"/>
      <c r="AO212" s="146"/>
      <c r="AP212" s="146"/>
      <c r="AQ212" s="146"/>
      <c r="AR212" s="146"/>
      <c r="AS212" s="146"/>
      <c r="AT212" s="146"/>
      <c r="AU212" s="146"/>
      <c r="AV212" s="146"/>
      <c r="AW212" s="146"/>
      <c r="AX212" s="146"/>
      <c r="AY212" s="146"/>
      <c r="AZ212" s="146"/>
      <c r="BA212" s="146"/>
      <c r="BB212" s="146"/>
      <c r="BC212" s="146"/>
      <c r="BD212" s="146"/>
      <c r="BE212" s="146"/>
      <c r="BF212" s="146"/>
      <c r="BG212" s="146"/>
      <c r="BH212" s="146"/>
    </row>
    <row r="213" spans="1:60" outlineLevel="2">
      <c r="A213" s="153"/>
      <c r="B213" s="154"/>
      <c r="C213" s="282" t="s">
        <v>831</v>
      </c>
      <c r="D213" s="283"/>
      <c r="E213" s="283"/>
      <c r="F213" s="283"/>
      <c r="G213" s="283"/>
      <c r="H213" s="157"/>
      <c r="I213" s="157"/>
      <c r="J213" s="157"/>
      <c r="K213" s="157"/>
      <c r="L213" s="157"/>
      <c r="M213" s="157"/>
      <c r="N213" s="156"/>
      <c r="O213" s="156"/>
      <c r="P213" s="156"/>
      <c r="Q213" s="156"/>
      <c r="R213" s="157"/>
      <c r="S213" s="157"/>
      <c r="T213" s="157"/>
      <c r="U213" s="157"/>
      <c r="V213" s="157"/>
      <c r="W213" s="157"/>
      <c r="X213" s="157"/>
      <c r="Y213" s="157"/>
      <c r="Z213" s="146"/>
      <c r="AA213" s="146"/>
      <c r="AB213" s="146"/>
      <c r="AC213" s="146"/>
      <c r="AD213" s="146"/>
      <c r="AE213" s="146"/>
      <c r="AF213" s="146"/>
      <c r="AG213" s="146" t="s">
        <v>278</v>
      </c>
      <c r="AH213" s="146"/>
      <c r="AI213" s="146"/>
      <c r="AJ213" s="146"/>
      <c r="AK213" s="146"/>
      <c r="AL213" s="146"/>
      <c r="AM213" s="146"/>
      <c r="AN213" s="146"/>
      <c r="AO213" s="146"/>
      <c r="AP213" s="146"/>
      <c r="AQ213" s="146"/>
      <c r="AR213" s="146"/>
      <c r="AS213" s="146"/>
      <c r="AT213" s="146"/>
      <c r="AU213" s="146"/>
      <c r="AV213" s="146"/>
      <c r="AW213" s="146"/>
      <c r="AX213" s="146"/>
      <c r="AY213" s="146"/>
      <c r="AZ213" s="146"/>
      <c r="BA213" s="146"/>
      <c r="BB213" s="146"/>
      <c r="BC213" s="146"/>
      <c r="BD213" s="146"/>
      <c r="BE213" s="146"/>
      <c r="BF213" s="146"/>
      <c r="BG213" s="146"/>
      <c r="BH213" s="146"/>
    </row>
    <row r="214" spans="1:60" outlineLevel="2">
      <c r="A214" s="153"/>
      <c r="B214" s="154"/>
      <c r="C214" s="196" t="s">
        <v>832</v>
      </c>
      <c r="D214" s="194"/>
      <c r="E214" s="195">
        <v>18.326000000000001</v>
      </c>
      <c r="F214" s="157"/>
      <c r="G214" s="157"/>
      <c r="H214" s="157"/>
      <c r="I214" s="157"/>
      <c r="J214" s="157"/>
      <c r="K214" s="157"/>
      <c r="L214" s="157"/>
      <c r="M214" s="157"/>
      <c r="N214" s="156"/>
      <c r="O214" s="156"/>
      <c r="P214" s="156"/>
      <c r="Q214" s="156"/>
      <c r="R214" s="157"/>
      <c r="S214" s="157"/>
      <c r="T214" s="157"/>
      <c r="U214" s="157"/>
      <c r="V214" s="157"/>
      <c r="W214" s="157"/>
      <c r="X214" s="157"/>
      <c r="Y214" s="157"/>
      <c r="Z214" s="146"/>
      <c r="AA214" s="146"/>
      <c r="AB214" s="146"/>
      <c r="AC214" s="146"/>
      <c r="AD214" s="146"/>
      <c r="AE214" s="146"/>
      <c r="AF214" s="146"/>
      <c r="AG214" s="146" t="s">
        <v>317</v>
      </c>
      <c r="AH214" s="146">
        <v>0</v>
      </c>
      <c r="AI214" s="146"/>
      <c r="AJ214" s="146"/>
      <c r="AK214" s="146"/>
      <c r="AL214" s="146"/>
      <c r="AM214" s="146"/>
      <c r="AN214" s="146"/>
      <c r="AO214" s="146"/>
      <c r="AP214" s="146"/>
      <c r="AQ214" s="146"/>
      <c r="AR214" s="146"/>
      <c r="AS214" s="146"/>
      <c r="AT214" s="146"/>
      <c r="AU214" s="146"/>
      <c r="AV214" s="146"/>
      <c r="AW214" s="146"/>
      <c r="AX214" s="146"/>
      <c r="AY214" s="146"/>
      <c r="AZ214" s="146"/>
      <c r="BA214" s="146"/>
      <c r="BB214" s="146"/>
      <c r="BC214" s="146"/>
      <c r="BD214" s="146"/>
      <c r="BE214" s="146"/>
      <c r="BF214" s="146"/>
      <c r="BG214" s="146"/>
      <c r="BH214" s="146"/>
    </row>
    <row r="215" spans="1:60" ht="22.5" outlineLevel="1">
      <c r="A215" s="173">
        <v>65</v>
      </c>
      <c r="B215" s="174" t="s">
        <v>833</v>
      </c>
      <c r="C215" s="190" t="s">
        <v>834</v>
      </c>
      <c r="D215" s="175" t="s">
        <v>392</v>
      </c>
      <c r="E215" s="176">
        <v>3.85</v>
      </c>
      <c r="F215" s="177"/>
      <c r="G215" s="178">
        <f>ROUND(E215*F215,2)</f>
        <v>0</v>
      </c>
      <c r="H215" s="177"/>
      <c r="I215" s="178">
        <f>ROUND(E215*H215,2)</f>
        <v>0</v>
      </c>
      <c r="J215" s="177"/>
      <c r="K215" s="178">
        <f>ROUND(E215*J215,2)</f>
        <v>0</v>
      </c>
      <c r="L215" s="178">
        <v>21</v>
      </c>
      <c r="M215" s="178">
        <f>G215*(1+L215/100)</f>
        <v>0</v>
      </c>
      <c r="N215" s="176">
        <v>1.8400000000000001E-3</v>
      </c>
      <c r="O215" s="176">
        <f>ROUND(E215*N215,2)</f>
        <v>0.01</v>
      </c>
      <c r="P215" s="176">
        <v>0</v>
      </c>
      <c r="Q215" s="176">
        <f>ROUND(E215*P215,2)</f>
        <v>0</v>
      </c>
      <c r="R215" s="178" t="s">
        <v>824</v>
      </c>
      <c r="S215" s="178" t="s">
        <v>266</v>
      </c>
      <c r="T215" s="179" t="s">
        <v>266</v>
      </c>
      <c r="U215" s="157">
        <v>0.252</v>
      </c>
      <c r="V215" s="157">
        <f>ROUND(E215*U215,2)</f>
        <v>0.97</v>
      </c>
      <c r="W215" s="157"/>
      <c r="X215" s="157" t="s">
        <v>312</v>
      </c>
      <c r="Y215" s="157" t="s">
        <v>269</v>
      </c>
      <c r="Z215" s="146"/>
      <c r="AA215" s="146"/>
      <c r="AB215" s="146"/>
      <c r="AC215" s="146"/>
      <c r="AD215" s="146"/>
      <c r="AE215" s="146"/>
      <c r="AF215" s="146"/>
      <c r="AG215" s="146" t="s">
        <v>313</v>
      </c>
      <c r="AH215" s="146"/>
      <c r="AI215" s="146"/>
      <c r="AJ215" s="146"/>
      <c r="AK215" s="146"/>
      <c r="AL215" s="146"/>
      <c r="AM215" s="146"/>
      <c r="AN215" s="146"/>
      <c r="AO215" s="146"/>
      <c r="AP215" s="146"/>
      <c r="AQ215" s="146"/>
      <c r="AR215" s="146"/>
      <c r="AS215" s="146"/>
      <c r="AT215" s="146"/>
      <c r="AU215" s="146"/>
      <c r="AV215" s="146"/>
      <c r="AW215" s="146"/>
      <c r="AX215" s="146"/>
      <c r="AY215" s="146"/>
      <c r="AZ215" s="146"/>
      <c r="BA215" s="146"/>
      <c r="BB215" s="146"/>
      <c r="BC215" s="146"/>
      <c r="BD215" s="146"/>
      <c r="BE215" s="146"/>
      <c r="BF215" s="146"/>
      <c r="BG215" s="146"/>
      <c r="BH215" s="146"/>
    </row>
    <row r="216" spans="1:60" outlineLevel="2">
      <c r="A216" s="153"/>
      <c r="B216" s="154"/>
      <c r="C216" s="293" t="s">
        <v>835</v>
      </c>
      <c r="D216" s="294"/>
      <c r="E216" s="294"/>
      <c r="F216" s="294"/>
      <c r="G216" s="294"/>
      <c r="H216" s="157"/>
      <c r="I216" s="157"/>
      <c r="J216" s="157"/>
      <c r="K216" s="157"/>
      <c r="L216" s="157"/>
      <c r="M216" s="157"/>
      <c r="N216" s="156"/>
      <c r="O216" s="156"/>
      <c r="P216" s="156"/>
      <c r="Q216" s="156"/>
      <c r="R216" s="157"/>
      <c r="S216" s="157"/>
      <c r="T216" s="157"/>
      <c r="U216" s="157"/>
      <c r="V216" s="157"/>
      <c r="W216" s="157"/>
      <c r="X216" s="157"/>
      <c r="Y216" s="157"/>
      <c r="Z216" s="146"/>
      <c r="AA216" s="146"/>
      <c r="AB216" s="146"/>
      <c r="AC216" s="146"/>
      <c r="AD216" s="146"/>
      <c r="AE216" s="146"/>
      <c r="AF216" s="146"/>
      <c r="AG216" s="146" t="s">
        <v>315</v>
      </c>
      <c r="AH216" s="146"/>
      <c r="AI216" s="146"/>
      <c r="AJ216" s="146"/>
      <c r="AK216" s="146"/>
      <c r="AL216" s="146"/>
      <c r="AM216" s="146"/>
      <c r="AN216" s="146"/>
      <c r="AO216" s="146"/>
      <c r="AP216" s="146"/>
      <c r="AQ216" s="146"/>
      <c r="AR216" s="146"/>
      <c r="AS216" s="146"/>
      <c r="AT216" s="146"/>
      <c r="AU216" s="146"/>
      <c r="AV216" s="146"/>
      <c r="AW216" s="146"/>
      <c r="AX216" s="146"/>
      <c r="AY216" s="146"/>
      <c r="AZ216" s="146"/>
      <c r="BA216" s="146"/>
      <c r="BB216" s="146"/>
      <c r="BC216" s="146"/>
      <c r="BD216" s="146"/>
      <c r="BE216" s="146"/>
      <c r="BF216" s="146"/>
      <c r="BG216" s="146"/>
      <c r="BH216" s="146"/>
    </row>
    <row r="217" spans="1:60" outlineLevel="2">
      <c r="A217" s="153"/>
      <c r="B217" s="154"/>
      <c r="C217" s="291" t="s">
        <v>836</v>
      </c>
      <c r="D217" s="292"/>
      <c r="E217" s="292"/>
      <c r="F217" s="292"/>
      <c r="G217" s="292"/>
      <c r="H217" s="157"/>
      <c r="I217" s="157"/>
      <c r="J217" s="157"/>
      <c r="K217" s="157"/>
      <c r="L217" s="157"/>
      <c r="M217" s="157"/>
      <c r="N217" s="156"/>
      <c r="O217" s="156"/>
      <c r="P217" s="156"/>
      <c r="Q217" s="156"/>
      <c r="R217" s="157"/>
      <c r="S217" s="157"/>
      <c r="T217" s="157"/>
      <c r="U217" s="157"/>
      <c r="V217" s="157"/>
      <c r="W217" s="157"/>
      <c r="X217" s="157"/>
      <c r="Y217" s="157"/>
      <c r="Z217" s="146"/>
      <c r="AA217" s="146"/>
      <c r="AB217" s="146"/>
      <c r="AC217" s="146"/>
      <c r="AD217" s="146"/>
      <c r="AE217" s="146"/>
      <c r="AF217" s="146"/>
      <c r="AG217" s="146" t="s">
        <v>278</v>
      </c>
      <c r="AH217" s="146"/>
      <c r="AI217" s="146"/>
      <c r="AJ217" s="146"/>
      <c r="AK217" s="146"/>
      <c r="AL217" s="146"/>
      <c r="AM217" s="146"/>
      <c r="AN217" s="146"/>
      <c r="AO217" s="146"/>
      <c r="AP217" s="146"/>
      <c r="AQ217" s="146"/>
      <c r="AR217" s="146"/>
      <c r="AS217" s="146"/>
      <c r="AT217" s="146"/>
      <c r="AU217" s="146"/>
      <c r="AV217" s="146"/>
      <c r="AW217" s="146"/>
      <c r="AX217" s="146"/>
      <c r="AY217" s="146"/>
      <c r="AZ217" s="146"/>
      <c r="BA217" s="146"/>
      <c r="BB217" s="146"/>
      <c r="BC217" s="146"/>
      <c r="BD217" s="146"/>
      <c r="BE217" s="146"/>
      <c r="BF217" s="146"/>
      <c r="BG217" s="146"/>
      <c r="BH217" s="146"/>
    </row>
    <row r="218" spans="1:60" outlineLevel="2">
      <c r="A218" s="153"/>
      <c r="B218" s="154"/>
      <c r="C218" s="196" t="s">
        <v>837</v>
      </c>
      <c r="D218" s="194"/>
      <c r="E218" s="195">
        <v>3.85</v>
      </c>
      <c r="F218" s="157"/>
      <c r="G218" s="157"/>
      <c r="H218" s="157"/>
      <c r="I218" s="157"/>
      <c r="J218" s="157"/>
      <c r="K218" s="157"/>
      <c r="L218" s="157"/>
      <c r="M218" s="157"/>
      <c r="N218" s="156"/>
      <c r="O218" s="156"/>
      <c r="P218" s="156"/>
      <c r="Q218" s="156"/>
      <c r="R218" s="157"/>
      <c r="S218" s="157"/>
      <c r="T218" s="157"/>
      <c r="U218" s="157"/>
      <c r="V218" s="157"/>
      <c r="W218" s="157"/>
      <c r="X218" s="157"/>
      <c r="Y218" s="157"/>
      <c r="Z218" s="146"/>
      <c r="AA218" s="146"/>
      <c r="AB218" s="146"/>
      <c r="AC218" s="146"/>
      <c r="AD218" s="146"/>
      <c r="AE218" s="146"/>
      <c r="AF218" s="146"/>
      <c r="AG218" s="146" t="s">
        <v>317</v>
      </c>
      <c r="AH218" s="146">
        <v>0</v>
      </c>
      <c r="AI218" s="146"/>
      <c r="AJ218" s="146"/>
      <c r="AK218" s="146"/>
      <c r="AL218" s="146"/>
      <c r="AM218" s="146"/>
      <c r="AN218" s="146"/>
      <c r="AO218" s="146"/>
      <c r="AP218" s="146"/>
      <c r="AQ218" s="146"/>
      <c r="AR218" s="146"/>
      <c r="AS218" s="146"/>
      <c r="AT218" s="146"/>
      <c r="AU218" s="146"/>
      <c r="AV218" s="146"/>
      <c r="AW218" s="146"/>
      <c r="AX218" s="146"/>
      <c r="AY218" s="146"/>
      <c r="AZ218" s="146"/>
      <c r="BA218" s="146"/>
      <c r="BB218" s="146"/>
      <c r="BC218" s="146"/>
      <c r="BD218" s="146"/>
      <c r="BE218" s="146"/>
      <c r="BF218" s="146"/>
      <c r="BG218" s="146"/>
      <c r="BH218" s="146"/>
    </row>
    <row r="219" spans="1:60" ht="22.5" outlineLevel="1">
      <c r="A219" s="173">
        <v>66</v>
      </c>
      <c r="B219" s="174" t="s">
        <v>838</v>
      </c>
      <c r="C219" s="190" t="s">
        <v>839</v>
      </c>
      <c r="D219" s="175" t="s">
        <v>392</v>
      </c>
      <c r="E219" s="176">
        <v>13.5</v>
      </c>
      <c r="F219" s="177"/>
      <c r="G219" s="178">
        <f>ROUND(E219*F219,2)</f>
        <v>0</v>
      </c>
      <c r="H219" s="177"/>
      <c r="I219" s="178">
        <f>ROUND(E219*H219,2)</f>
        <v>0</v>
      </c>
      <c r="J219" s="177"/>
      <c r="K219" s="178">
        <f>ROUND(E219*J219,2)</f>
        <v>0</v>
      </c>
      <c r="L219" s="178">
        <v>21</v>
      </c>
      <c r="M219" s="178">
        <f>G219*(1+L219/100)</f>
        <v>0</v>
      </c>
      <c r="N219" s="176">
        <v>1.8400000000000001E-3</v>
      </c>
      <c r="O219" s="176">
        <f>ROUND(E219*N219,2)</f>
        <v>0.02</v>
      </c>
      <c r="P219" s="176">
        <v>0</v>
      </c>
      <c r="Q219" s="176">
        <f>ROUND(E219*P219,2)</f>
        <v>0</v>
      </c>
      <c r="R219" s="178" t="s">
        <v>824</v>
      </c>
      <c r="S219" s="178" t="s">
        <v>266</v>
      </c>
      <c r="T219" s="179" t="s">
        <v>266</v>
      </c>
      <c r="U219" s="157">
        <v>0.252</v>
      </c>
      <c r="V219" s="157">
        <f>ROUND(E219*U219,2)</f>
        <v>3.4</v>
      </c>
      <c r="W219" s="157"/>
      <c r="X219" s="157" t="s">
        <v>312</v>
      </c>
      <c r="Y219" s="157" t="s">
        <v>269</v>
      </c>
      <c r="Z219" s="146"/>
      <c r="AA219" s="146"/>
      <c r="AB219" s="146"/>
      <c r="AC219" s="146"/>
      <c r="AD219" s="146"/>
      <c r="AE219" s="146"/>
      <c r="AF219" s="146"/>
      <c r="AG219" s="146" t="s">
        <v>313</v>
      </c>
      <c r="AH219" s="146"/>
      <c r="AI219" s="146"/>
      <c r="AJ219" s="146"/>
      <c r="AK219" s="146"/>
      <c r="AL219" s="146"/>
      <c r="AM219" s="146"/>
      <c r="AN219" s="146"/>
      <c r="AO219" s="146"/>
      <c r="AP219" s="146"/>
      <c r="AQ219" s="146"/>
      <c r="AR219" s="146"/>
      <c r="AS219" s="146"/>
      <c r="AT219" s="146"/>
      <c r="AU219" s="146"/>
      <c r="AV219" s="146"/>
      <c r="AW219" s="146"/>
      <c r="AX219" s="146"/>
      <c r="AY219" s="146"/>
      <c r="AZ219" s="146"/>
      <c r="BA219" s="146"/>
      <c r="BB219" s="146"/>
      <c r="BC219" s="146"/>
      <c r="BD219" s="146"/>
      <c r="BE219" s="146"/>
      <c r="BF219" s="146"/>
      <c r="BG219" s="146"/>
      <c r="BH219" s="146"/>
    </row>
    <row r="220" spans="1:60" outlineLevel="2">
      <c r="A220" s="153"/>
      <c r="B220" s="154"/>
      <c r="C220" s="293" t="s">
        <v>835</v>
      </c>
      <c r="D220" s="294"/>
      <c r="E220" s="294"/>
      <c r="F220" s="294"/>
      <c r="G220" s="294"/>
      <c r="H220" s="157"/>
      <c r="I220" s="157"/>
      <c r="J220" s="157"/>
      <c r="K220" s="157"/>
      <c r="L220" s="157"/>
      <c r="M220" s="157"/>
      <c r="N220" s="156"/>
      <c r="O220" s="156"/>
      <c r="P220" s="156"/>
      <c r="Q220" s="156"/>
      <c r="R220" s="157"/>
      <c r="S220" s="157"/>
      <c r="T220" s="157"/>
      <c r="U220" s="157"/>
      <c r="V220" s="157"/>
      <c r="W220" s="157"/>
      <c r="X220" s="157"/>
      <c r="Y220" s="157"/>
      <c r="Z220" s="146"/>
      <c r="AA220" s="146"/>
      <c r="AB220" s="146"/>
      <c r="AC220" s="146"/>
      <c r="AD220" s="146"/>
      <c r="AE220" s="146"/>
      <c r="AF220" s="146"/>
      <c r="AG220" s="146" t="s">
        <v>315</v>
      </c>
      <c r="AH220" s="146"/>
      <c r="AI220" s="146"/>
      <c r="AJ220" s="146"/>
      <c r="AK220" s="146"/>
      <c r="AL220" s="146"/>
      <c r="AM220" s="146"/>
      <c r="AN220" s="146"/>
      <c r="AO220" s="146"/>
      <c r="AP220" s="146"/>
      <c r="AQ220" s="146"/>
      <c r="AR220" s="146"/>
      <c r="AS220" s="146"/>
      <c r="AT220" s="146"/>
      <c r="AU220" s="146"/>
      <c r="AV220" s="146"/>
      <c r="AW220" s="146"/>
      <c r="AX220" s="146"/>
      <c r="AY220" s="146"/>
      <c r="AZ220" s="146"/>
      <c r="BA220" s="146"/>
      <c r="BB220" s="146"/>
      <c r="BC220" s="146"/>
      <c r="BD220" s="146"/>
      <c r="BE220" s="146"/>
      <c r="BF220" s="146"/>
      <c r="BG220" s="146"/>
      <c r="BH220" s="146"/>
    </row>
    <row r="221" spans="1:60" outlineLevel="2">
      <c r="A221" s="153"/>
      <c r="B221" s="154"/>
      <c r="C221" s="291" t="s">
        <v>840</v>
      </c>
      <c r="D221" s="292"/>
      <c r="E221" s="292"/>
      <c r="F221" s="292"/>
      <c r="G221" s="292"/>
      <c r="H221" s="157"/>
      <c r="I221" s="157"/>
      <c r="J221" s="157"/>
      <c r="K221" s="157"/>
      <c r="L221" s="157"/>
      <c r="M221" s="157"/>
      <c r="N221" s="156"/>
      <c r="O221" s="156"/>
      <c r="P221" s="156"/>
      <c r="Q221" s="156"/>
      <c r="R221" s="157"/>
      <c r="S221" s="157"/>
      <c r="T221" s="157"/>
      <c r="U221" s="157"/>
      <c r="V221" s="157"/>
      <c r="W221" s="157"/>
      <c r="X221" s="157"/>
      <c r="Y221" s="157"/>
      <c r="Z221" s="146"/>
      <c r="AA221" s="146"/>
      <c r="AB221" s="146"/>
      <c r="AC221" s="146"/>
      <c r="AD221" s="146"/>
      <c r="AE221" s="146"/>
      <c r="AF221" s="146"/>
      <c r="AG221" s="146" t="s">
        <v>278</v>
      </c>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row>
    <row r="222" spans="1:60" outlineLevel="2">
      <c r="A222" s="153"/>
      <c r="B222" s="154"/>
      <c r="C222" s="196" t="s">
        <v>841</v>
      </c>
      <c r="D222" s="194"/>
      <c r="E222" s="195">
        <v>13.5</v>
      </c>
      <c r="F222" s="157"/>
      <c r="G222" s="157"/>
      <c r="H222" s="157"/>
      <c r="I222" s="157"/>
      <c r="J222" s="157"/>
      <c r="K222" s="157"/>
      <c r="L222" s="157"/>
      <c r="M222" s="157"/>
      <c r="N222" s="156"/>
      <c r="O222" s="156"/>
      <c r="P222" s="156"/>
      <c r="Q222" s="156"/>
      <c r="R222" s="157"/>
      <c r="S222" s="157"/>
      <c r="T222" s="157"/>
      <c r="U222" s="157"/>
      <c r="V222" s="157"/>
      <c r="W222" s="157"/>
      <c r="X222" s="157"/>
      <c r="Y222" s="157"/>
      <c r="Z222" s="146"/>
      <c r="AA222" s="146"/>
      <c r="AB222" s="146"/>
      <c r="AC222" s="146"/>
      <c r="AD222" s="146"/>
      <c r="AE222" s="146"/>
      <c r="AF222" s="146"/>
      <c r="AG222" s="146" t="s">
        <v>317</v>
      </c>
      <c r="AH222" s="146">
        <v>0</v>
      </c>
      <c r="AI222" s="146"/>
      <c r="AJ222" s="146"/>
      <c r="AK222" s="146"/>
      <c r="AL222" s="146"/>
      <c r="AM222" s="146"/>
      <c r="AN222" s="146"/>
      <c r="AO222" s="146"/>
      <c r="AP222" s="146"/>
      <c r="AQ222" s="146"/>
      <c r="AR222" s="146"/>
      <c r="AS222" s="146"/>
      <c r="AT222" s="146"/>
      <c r="AU222" s="146"/>
      <c r="AV222" s="146"/>
      <c r="AW222" s="146"/>
      <c r="AX222" s="146"/>
      <c r="AY222" s="146"/>
      <c r="AZ222" s="146"/>
      <c r="BA222" s="146"/>
      <c r="BB222" s="146"/>
      <c r="BC222" s="146"/>
      <c r="BD222" s="146"/>
      <c r="BE222" s="146"/>
      <c r="BF222" s="146"/>
      <c r="BG222" s="146"/>
      <c r="BH222" s="146"/>
    </row>
    <row r="223" spans="1:60" ht="22.5" outlineLevel="1">
      <c r="A223" s="173">
        <v>67</v>
      </c>
      <c r="B223" s="174" t="s">
        <v>842</v>
      </c>
      <c r="C223" s="190" t="s">
        <v>843</v>
      </c>
      <c r="D223" s="175" t="s">
        <v>397</v>
      </c>
      <c r="E223" s="176">
        <v>18.326000000000001</v>
      </c>
      <c r="F223" s="177"/>
      <c r="G223" s="178">
        <f>ROUND(E223*F223,2)</f>
        <v>0</v>
      </c>
      <c r="H223" s="177"/>
      <c r="I223" s="178">
        <f>ROUND(E223*H223,2)</f>
        <v>0</v>
      </c>
      <c r="J223" s="177"/>
      <c r="K223" s="178">
        <f>ROUND(E223*J223,2)</f>
        <v>0</v>
      </c>
      <c r="L223" s="178">
        <v>21</v>
      </c>
      <c r="M223" s="178">
        <f>G223*(1+L223/100)</f>
        <v>0</v>
      </c>
      <c r="N223" s="176">
        <v>3.2000000000000003E-4</v>
      </c>
      <c r="O223" s="176">
        <f>ROUND(E223*N223,2)</f>
        <v>0.01</v>
      </c>
      <c r="P223" s="176">
        <v>0</v>
      </c>
      <c r="Q223" s="176">
        <f>ROUND(E223*P223,2)</f>
        <v>0</v>
      </c>
      <c r="R223" s="178" t="s">
        <v>824</v>
      </c>
      <c r="S223" s="178" t="s">
        <v>266</v>
      </c>
      <c r="T223" s="179" t="s">
        <v>266</v>
      </c>
      <c r="U223" s="157">
        <v>0.1</v>
      </c>
      <c r="V223" s="157">
        <f>ROUND(E223*U223,2)</f>
        <v>1.83</v>
      </c>
      <c r="W223" s="157"/>
      <c r="X223" s="157" t="s">
        <v>312</v>
      </c>
      <c r="Y223" s="157" t="s">
        <v>269</v>
      </c>
      <c r="Z223" s="146"/>
      <c r="AA223" s="146"/>
      <c r="AB223" s="146"/>
      <c r="AC223" s="146"/>
      <c r="AD223" s="146"/>
      <c r="AE223" s="146"/>
      <c r="AF223" s="146"/>
      <c r="AG223" s="146" t="s">
        <v>313</v>
      </c>
      <c r="AH223" s="146"/>
      <c r="AI223" s="146"/>
      <c r="AJ223" s="146"/>
      <c r="AK223" s="146"/>
      <c r="AL223" s="146"/>
      <c r="AM223" s="146"/>
      <c r="AN223" s="146"/>
      <c r="AO223" s="146"/>
      <c r="AP223" s="146"/>
      <c r="AQ223" s="146"/>
      <c r="AR223" s="146"/>
      <c r="AS223" s="146"/>
      <c r="AT223" s="146"/>
      <c r="AU223" s="146"/>
      <c r="AV223" s="146"/>
      <c r="AW223" s="146"/>
      <c r="AX223" s="146"/>
      <c r="AY223" s="146"/>
      <c r="AZ223" s="146"/>
      <c r="BA223" s="146"/>
      <c r="BB223" s="146"/>
      <c r="BC223" s="146"/>
      <c r="BD223" s="146"/>
      <c r="BE223" s="146"/>
      <c r="BF223" s="146"/>
      <c r="BG223" s="146"/>
      <c r="BH223" s="146"/>
    </row>
    <row r="224" spans="1:60" outlineLevel="2">
      <c r="A224" s="153"/>
      <c r="B224" s="154"/>
      <c r="C224" s="196" t="s">
        <v>832</v>
      </c>
      <c r="D224" s="194"/>
      <c r="E224" s="195">
        <v>18.326000000000001</v>
      </c>
      <c r="F224" s="157"/>
      <c r="G224" s="157"/>
      <c r="H224" s="157"/>
      <c r="I224" s="157"/>
      <c r="J224" s="157"/>
      <c r="K224" s="157"/>
      <c r="L224" s="157"/>
      <c r="M224" s="157"/>
      <c r="N224" s="156"/>
      <c r="O224" s="156"/>
      <c r="P224" s="156"/>
      <c r="Q224" s="156"/>
      <c r="R224" s="157"/>
      <c r="S224" s="157"/>
      <c r="T224" s="157"/>
      <c r="U224" s="157"/>
      <c r="V224" s="157"/>
      <c r="W224" s="157"/>
      <c r="X224" s="157"/>
      <c r="Y224" s="157"/>
      <c r="Z224" s="146"/>
      <c r="AA224" s="146"/>
      <c r="AB224" s="146"/>
      <c r="AC224" s="146"/>
      <c r="AD224" s="146"/>
      <c r="AE224" s="146"/>
      <c r="AF224" s="146"/>
      <c r="AG224" s="146" t="s">
        <v>317</v>
      </c>
      <c r="AH224" s="146">
        <v>0</v>
      </c>
      <c r="AI224" s="146"/>
      <c r="AJ224" s="146"/>
      <c r="AK224" s="146"/>
      <c r="AL224" s="146"/>
      <c r="AM224" s="146"/>
      <c r="AN224" s="146"/>
      <c r="AO224" s="146"/>
      <c r="AP224" s="146"/>
      <c r="AQ224" s="146"/>
      <c r="AR224" s="146"/>
      <c r="AS224" s="146"/>
      <c r="AT224" s="146"/>
      <c r="AU224" s="146"/>
      <c r="AV224" s="146"/>
      <c r="AW224" s="146"/>
      <c r="AX224" s="146"/>
      <c r="AY224" s="146"/>
      <c r="AZ224" s="146"/>
      <c r="BA224" s="146"/>
      <c r="BB224" s="146"/>
      <c r="BC224" s="146"/>
      <c r="BD224" s="146"/>
      <c r="BE224" s="146"/>
      <c r="BF224" s="146"/>
      <c r="BG224" s="146"/>
      <c r="BH224" s="146"/>
    </row>
    <row r="225" spans="1:60" ht="22.5" outlineLevel="1">
      <c r="A225" s="173">
        <v>68</v>
      </c>
      <c r="B225" s="174" t="s">
        <v>844</v>
      </c>
      <c r="C225" s="190" t="s">
        <v>845</v>
      </c>
      <c r="D225" s="175" t="s">
        <v>397</v>
      </c>
      <c r="E225" s="176">
        <v>20.525120000000001</v>
      </c>
      <c r="F225" s="177"/>
      <c r="G225" s="178">
        <f>ROUND(E225*F225,2)</f>
        <v>0</v>
      </c>
      <c r="H225" s="177"/>
      <c r="I225" s="178">
        <f>ROUND(E225*H225,2)</f>
        <v>0</v>
      </c>
      <c r="J225" s="177"/>
      <c r="K225" s="178">
        <f>ROUND(E225*J225,2)</f>
        <v>0</v>
      </c>
      <c r="L225" s="178">
        <v>21</v>
      </c>
      <c r="M225" s="178">
        <f>G225*(1+L225/100)</f>
        <v>0</v>
      </c>
      <c r="N225" s="176">
        <v>2.3E-3</v>
      </c>
      <c r="O225" s="176">
        <f>ROUND(E225*N225,2)</f>
        <v>0.05</v>
      </c>
      <c r="P225" s="176">
        <v>0</v>
      </c>
      <c r="Q225" s="176">
        <f>ROUND(E225*P225,2)</f>
        <v>0</v>
      </c>
      <c r="R225" s="178" t="s">
        <v>379</v>
      </c>
      <c r="S225" s="178" t="s">
        <v>266</v>
      </c>
      <c r="T225" s="179" t="s">
        <v>266</v>
      </c>
      <c r="U225" s="157">
        <v>0</v>
      </c>
      <c r="V225" s="157">
        <f>ROUND(E225*U225,2)</f>
        <v>0</v>
      </c>
      <c r="W225" s="157"/>
      <c r="X225" s="157" t="s">
        <v>380</v>
      </c>
      <c r="Y225" s="157" t="s">
        <v>269</v>
      </c>
      <c r="Z225" s="146"/>
      <c r="AA225" s="146"/>
      <c r="AB225" s="146"/>
      <c r="AC225" s="146"/>
      <c r="AD225" s="146"/>
      <c r="AE225" s="146"/>
      <c r="AF225" s="146"/>
      <c r="AG225" s="146" t="s">
        <v>381</v>
      </c>
      <c r="AH225" s="146"/>
      <c r="AI225" s="146"/>
      <c r="AJ225" s="146"/>
      <c r="AK225" s="146"/>
      <c r="AL225" s="146"/>
      <c r="AM225" s="146"/>
      <c r="AN225" s="146"/>
      <c r="AO225" s="146"/>
      <c r="AP225" s="146"/>
      <c r="AQ225" s="146"/>
      <c r="AR225" s="146"/>
      <c r="AS225" s="146"/>
      <c r="AT225" s="146"/>
      <c r="AU225" s="146"/>
      <c r="AV225" s="146"/>
      <c r="AW225" s="146"/>
      <c r="AX225" s="146"/>
      <c r="AY225" s="146"/>
      <c r="AZ225" s="146"/>
      <c r="BA225" s="146"/>
      <c r="BB225" s="146"/>
      <c r="BC225" s="146"/>
      <c r="BD225" s="146"/>
      <c r="BE225" s="146"/>
      <c r="BF225" s="146"/>
      <c r="BG225" s="146"/>
      <c r="BH225" s="146"/>
    </row>
    <row r="226" spans="1:60" outlineLevel="2">
      <c r="A226" s="153"/>
      <c r="B226" s="154"/>
      <c r="C226" s="196" t="s">
        <v>846</v>
      </c>
      <c r="D226" s="194"/>
      <c r="E226" s="195">
        <v>20.525120000000001</v>
      </c>
      <c r="F226" s="157"/>
      <c r="G226" s="157"/>
      <c r="H226" s="157"/>
      <c r="I226" s="157"/>
      <c r="J226" s="157"/>
      <c r="K226" s="157"/>
      <c r="L226" s="157"/>
      <c r="M226" s="157"/>
      <c r="N226" s="156"/>
      <c r="O226" s="156"/>
      <c r="P226" s="156"/>
      <c r="Q226" s="156"/>
      <c r="R226" s="157"/>
      <c r="S226" s="157"/>
      <c r="T226" s="157"/>
      <c r="U226" s="157"/>
      <c r="V226" s="157"/>
      <c r="W226" s="157"/>
      <c r="X226" s="157"/>
      <c r="Y226" s="157"/>
      <c r="Z226" s="146"/>
      <c r="AA226" s="146"/>
      <c r="AB226" s="146"/>
      <c r="AC226" s="146"/>
      <c r="AD226" s="146"/>
      <c r="AE226" s="146"/>
      <c r="AF226" s="146"/>
      <c r="AG226" s="146" t="s">
        <v>317</v>
      </c>
      <c r="AH226" s="146">
        <v>0</v>
      </c>
      <c r="AI226" s="146"/>
      <c r="AJ226" s="146"/>
      <c r="AK226" s="146"/>
      <c r="AL226" s="146"/>
      <c r="AM226" s="146"/>
      <c r="AN226" s="146"/>
      <c r="AO226" s="146"/>
      <c r="AP226" s="146"/>
      <c r="AQ226" s="146"/>
      <c r="AR226" s="146"/>
      <c r="AS226" s="146"/>
      <c r="AT226" s="146"/>
      <c r="AU226" s="146"/>
      <c r="AV226" s="146"/>
      <c r="AW226" s="146"/>
      <c r="AX226" s="146"/>
      <c r="AY226" s="146"/>
      <c r="AZ226" s="146"/>
      <c r="BA226" s="146"/>
      <c r="BB226" s="146"/>
      <c r="BC226" s="146"/>
      <c r="BD226" s="146"/>
      <c r="BE226" s="146"/>
      <c r="BF226" s="146"/>
      <c r="BG226" s="146"/>
      <c r="BH226" s="146"/>
    </row>
    <row r="227" spans="1:60" outlineLevel="1">
      <c r="A227" s="153">
        <v>69</v>
      </c>
      <c r="B227" s="154" t="s">
        <v>847</v>
      </c>
      <c r="C227" s="198" t="s">
        <v>848</v>
      </c>
      <c r="D227" s="155" t="s">
        <v>0</v>
      </c>
      <c r="E227" s="197"/>
      <c r="F227" s="158"/>
      <c r="G227" s="157">
        <f>ROUND(E227*F227,2)</f>
        <v>0</v>
      </c>
      <c r="H227" s="158"/>
      <c r="I227" s="157">
        <f>ROUND(E227*H227,2)</f>
        <v>0</v>
      </c>
      <c r="J227" s="158"/>
      <c r="K227" s="157">
        <f>ROUND(E227*J227,2)</f>
        <v>0</v>
      </c>
      <c r="L227" s="157">
        <v>21</v>
      </c>
      <c r="M227" s="157">
        <f>G227*(1+L227/100)</f>
        <v>0</v>
      </c>
      <c r="N227" s="156">
        <v>0</v>
      </c>
      <c r="O227" s="156">
        <f>ROUND(E227*N227,2)</f>
        <v>0</v>
      </c>
      <c r="P227" s="156">
        <v>0</v>
      </c>
      <c r="Q227" s="156">
        <f>ROUND(E227*P227,2)</f>
        <v>0</v>
      </c>
      <c r="R227" s="157" t="s">
        <v>824</v>
      </c>
      <c r="S227" s="157" t="s">
        <v>266</v>
      </c>
      <c r="T227" s="157" t="s">
        <v>266</v>
      </c>
      <c r="U227" s="157">
        <v>0</v>
      </c>
      <c r="V227" s="157">
        <f>ROUND(E227*U227,2)</f>
        <v>0</v>
      </c>
      <c r="W227" s="157"/>
      <c r="X227" s="157" t="s">
        <v>555</v>
      </c>
      <c r="Y227" s="157" t="s">
        <v>269</v>
      </c>
      <c r="Z227" s="146"/>
      <c r="AA227" s="146"/>
      <c r="AB227" s="146"/>
      <c r="AC227" s="146"/>
      <c r="AD227" s="146"/>
      <c r="AE227" s="146"/>
      <c r="AF227" s="146"/>
      <c r="AG227" s="146" t="s">
        <v>556</v>
      </c>
      <c r="AH227" s="146"/>
      <c r="AI227" s="146"/>
      <c r="AJ227" s="146"/>
      <c r="AK227" s="146"/>
      <c r="AL227" s="146"/>
      <c r="AM227" s="146"/>
      <c r="AN227" s="146"/>
      <c r="AO227" s="146"/>
      <c r="AP227" s="146"/>
      <c r="AQ227" s="146"/>
      <c r="AR227" s="146"/>
      <c r="AS227" s="146"/>
      <c r="AT227" s="146"/>
      <c r="AU227" s="146"/>
      <c r="AV227" s="146"/>
      <c r="AW227" s="146"/>
      <c r="AX227" s="146"/>
      <c r="AY227" s="146"/>
      <c r="AZ227" s="146"/>
      <c r="BA227" s="146"/>
      <c r="BB227" s="146"/>
      <c r="BC227" s="146"/>
      <c r="BD227" s="146"/>
      <c r="BE227" s="146"/>
      <c r="BF227" s="146"/>
      <c r="BG227" s="146"/>
      <c r="BH227" s="146"/>
    </row>
    <row r="228" spans="1:60" outlineLevel="2">
      <c r="A228" s="153"/>
      <c r="B228" s="154"/>
      <c r="C228" s="295" t="s">
        <v>849</v>
      </c>
      <c r="D228" s="296"/>
      <c r="E228" s="296"/>
      <c r="F228" s="296"/>
      <c r="G228" s="296"/>
      <c r="H228" s="157"/>
      <c r="I228" s="157"/>
      <c r="J228" s="157"/>
      <c r="K228" s="157"/>
      <c r="L228" s="157"/>
      <c r="M228" s="157"/>
      <c r="N228" s="156"/>
      <c r="O228" s="156"/>
      <c r="P228" s="156"/>
      <c r="Q228" s="156"/>
      <c r="R228" s="157"/>
      <c r="S228" s="157"/>
      <c r="T228" s="157"/>
      <c r="U228" s="157"/>
      <c r="V228" s="157"/>
      <c r="W228" s="157"/>
      <c r="X228" s="157"/>
      <c r="Y228" s="157"/>
      <c r="Z228" s="146"/>
      <c r="AA228" s="146"/>
      <c r="AB228" s="146"/>
      <c r="AC228" s="146"/>
      <c r="AD228" s="146"/>
      <c r="AE228" s="146"/>
      <c r="AF228" s="146"/>
      <c r="AG228" s="146" t="s">
        <v>315</v>
      </c>
      <c r="AH228" s="146"/>
      <c r="AI228" s="146"/>
      <c r="AJ228" s="146"/>
      <c r="AK228" s="146"/>
      <c r="AL228" s="146"/>
      <c r="AM228" s="146"/>
      <c r="AN228" s="146"/>
      <c r="AO228" s="146"/>
      <c r="AP228" s="146"/>
      <c r="AQ228" s="146"/>
      <c r="AR228" s="146"/>
      <c r="AS228" s="146"/>
      <c r="AT228" s="146"/>
      <c r="AU228" s="146"/>
      <c r="AV228" s="146"/>
      <c r="AW228" s="146"/>
      <c r="AX228" s="146"/>
      <c r="AY228" s="146"/>
      <c r="AZ228" s="146"/>
      <c r="BA228" s="146"/>
      <c r="BB228" s="146"/>
      <c r="BC228" s="146"/>
      <c r="BD228" s="146"/>
      <c r="BE228" s="146"/>
      <c r="BF228" s="146"/>
      <c r="BG228" s="146"/>
      <c r="BH228" s="146"/>
    </row>
    <row r="229" spans="1:60">
      <c r="A229" s="163" t="s">
        <v>261</v>
      </c>
      <c r="B229" s="164" t="s">
        <v>180</v>
      </c>
      <c r="C229" s="188" t="s">
        <v>181</v>
      </c>
      <c r="D229" s="165"/>
      <c r="E229" s="166"/>
      <c r="F229" s="167"/>
      <c r="G229" s="167">
        <f>SUMIF(AG230:AG237,"&lt;&gt;NOR",G230:G237)</f>
        <v>0</v>
      </c>
      <c r="H229" s="167"/>
      <c r="I229" s="167">
        <f>SUM(I230:I237)</f>
        <v>0</v>
      </c>
      <c r="J229" s="167"/>
      <c r="K229" s="167">
        <f>SUM(K230:K237)</f>
        <v>0</v>
      </c>
      <c r="L229" s="167"/>
      <c r="M229" s="167">
        <f>SUM(M230:M237)</f>
        <v>0</v>
      </c>
      <c r="N229" s="166"/>
      <c r="O229" s="166">
        <f>SUM(O230:O237)</f>
        <v>0.1</v>
      </c>
      <c r="P229" s="166"/>
      <c r="Q229" s="166">
        <f>SUM(Q230:Q237)</f>
        <v>0</v>
      </c>
      <c r="R229" s="167"/>
      <c r="S229" s="167"/>
      <c r="T229" s="168"/>
      <c r="U229" s="162"/>
      <c r="V229" s="162">
        <f>SUM(V230:V237)</f>
        <v>8.83</v>
      </c>
      <c r="W229" s="162"/>
      <c r="X229" s="162"/>
      <c r="Y229" s="162"/>
      <c r="AG229" t="s">
        <v>262</v>
      </c>
    </row>
    <row r="230" spans="1:60" outlineLevel="1">
      <c r="A230" s="173">
        <v>70</v>
      </c>
      <c r="B230" s="174" t="s">
        <v>850</v>
      </c>
      <c r="C230" s="190" t="s">
        <v>851</v>
      </c>
      <c r="D230" s="175" t="s">
        <v>397</v>
      </c>
      <c r="E230" s="176">
        <v>58.9</v>
      </c>
      <c r="F230" s="177"/>
      <c r="G230" s="178">
        <f>ROUND(E230*F230,2)</f>
        <v>0</v>
      </c>
      <c r="H230" s="177"/>
      <c r="I230" s="178">
        <f>ROUND(E230*H230,2)</f>
        <v>0</v>
      </c>
      <c r="J230" s="177"/>
      <c r="K230" s="178">
        <f>ROUND(E230*J230,2)</f>
        <v>0</v>
      </c>
      <c r="L230" s="178">
        <v>21</v>
      </c>
      <c r="M230" s="178">
        <f>G230*(1+L230/100)</f>
        <v>0</v>
      </c>
      <c r="N230" s="176">
        <v>0</v>
      </c>
      <c r="O230" s="176">
        <f>ROUND(E230*N230,2)</f>
        <v>0</v>
      </c>
      <c r="P230" s="176">
        <v>0</v>
      </c>
      <c r="Q230" s="176">
        <f>ROUND(E230*P230,2)</f>
        <v>0</v>
      </c>
      <c r="R230" s="178" t="s">
        <v>852</v>
      </c>
      <c r="S230" s="178" t="s">
        <v>266</v>
      </c>
      <c r="T230" s="179" t="s">
        <v>266</v>
      </c>
      <c r="U230" s="157">
        <v>0.08</v>
      </c>
      <c r="V230" s="157">
        <f>ROUND(E230*U230,2)</f>
        <v>4.71</v>
      </c>
      <c r="W230" s="157"/>
      <c r="X230" s="157" t="s">
        <v>312</v>
      </c>
      <c r="Y230" s="157" t="s">
        <v>269</v>
      </c>
      <c r="Z230" s="146"/>
      <c r="AA230" s="146"/>
      <c r="AB230" s="146"/>
      <c r="AC230" s="146"/>
      <c r="AD230" s="146"/>
      <c r="AE230" s="146"/>
      <c r="AF230" s="146"/>
      <c r="AG230" s="146" t="s">
        <v>313</v>
      </c>
      <c r="AH230" s="146"/>
      <c r="AI230" s="146"/>
      <c r="AJ230" s="146"/>
      <c r="AK230" s="146"/>
      <c r="AL230" s="146"/>
      <c r="AM230" s="146"/>
      <c r="AN230" s="146"/>
      <c r="AO230" s="146"/>
      <c r="AP230" s="146"/>
      <c r="AQ230" s="146"/>
      <c r="AR230" s="146"/>
      <c r="AS230" s="146"/>
      <c r="AT230" s="146"/>
      <c r="AU230" s="146"/>
      <c r="AV230" s="146"/>
      <c r="AW230" s="146"/>
      <c r="AX230" s="146"/>
      <c r="AY230" s="146"/>
      <c r="AZ230" s="146"/>
      <c r="BA230" s="146"/>
      <c r="BB230" s="146"/>
      <c r="BC230" s="146"/>
      <c r="BD230" s="146"/>
      <c r="BE230" s="146"/>
      <c r="BF230" s="146"/>
      <c r="BG230" s="146"/>
      <c r="BH230" s="146"/>
    </row>
    <row r="231" spans="1:60" outlineLevel="2">
      <c r="A231" s="153"/>
      <c r="B231" s="154"/>
      <c r="C231" s="196" t="s">
        <v>853</v>
      </c>
      <c r="D231" s="194"/>
      <c r="E231" s="195">
        <v>58.9</v>
      </c>
      <c r="F231" s="157"/>
      <c r="G231" s="157"/>
      <c r="H231" s="157"/>
      <c r="I231" s="157"/>
      <c r="J231" s="157"/>
      <c r="K231" s="157"/>
      <c r="L231" s="157"/>
      <c r="M231" s="157"/>
      <c r="N231" s="156"/>
      <c r="O231" s="156"/>
      <c r="P231" s="156"/>
      <c r="Q231" s="156"/>
      <c r="R231" s="157"/>
      <c r="S231" s="157"/>
      <c r="T231" s="157"/>
      <c r="U231" s="157"/>
      <c r="V231" s="157"/>
      <c r="W231" s="157"/>
      <c r="X231" s="157"/>
      <c r="Y231" s="157"/>
      <c r="Z231" s="146"/>
      <c r="AA231" s="146"/>
      <c r="AB231" s="146"/>
      <c r="AC231" s="146"/>
      <c r="AD231" s="146"/>
      <c r="AE231" s="146"/>
      <c r="AF231" s="146"/>
      <c r="AG231" s="146" t="s">
        <v>317</v>
      </c>
      <c r="AH231" s="146">
        <v>0</v>
      </c>
      <c r="AI231" s="146"/>
      <c r="AJ231" s="146"/>
      <c r="AK231" s="146"/>
      <c r="AL231" s="146"/>
      <c r="AM231" s="146"/>
      <c r="AN231" s="146"/>
      <c r="AO231" s="146"/>
      <c r="AP231" s="146"/>
      <c r="AQ231" s="146"/>
      <c r="AR231" s="146"/>
      <c r="AS231" s="146"/>
      <c r="AT231" s="146"/>
      <c r="AU231" s="146"/>
      <c r="AV231" s="146"/>
      <c r="AW231" s="146"/>
      <c r="AX231" s="146"/>
      <c r="AY231" s="146"/>
      <c r="AZ231" s="146"/>
      <c r="BA231" s="146"/>
      <c r="BB231" s="146"/>
      <c r="BC231" s="146"/>
      <c r="BD231" s="146"/>
      <c r="BE231" s="146"/>
      <c r="BF231" s="146"/>
      <c r="BG231" s="146"/>
      <c r="BH231" s="146"/>
    </row>
    <row r="232" spans="1:60" ht="22.5" outlineLevel="1">
      <c r="A232" s="173">
        <v>71</v>
      </c>
      <c r="B232" s="174" t="s">
        <v>854</v>
      </c>
      <c r="C232" s="190" t="s">
        <v>855</v>
      </c>
      <c r="D232" s="175" t="s">
        <v>397</v>
      </c>
      <c r="E232" s="176">
        <v>58.9</v>
      </c>
      <c r="F232" s="177"/>
      <c r="G232" s="178">
        <f>ROUND(E232*F232,2)</f>
        <v>0</v>
      </c>
      <c r="H232" s="177"/>
      <c r="I232" s="178">
        <f>ROUND(E232*H232,2)</f>
        <v>0</v>
      </c>
      <c r="J232" s="177"/>
      <c r="K232" s="178">
        <f>ROUND(E232*J232,2)</f>
        <v>0</v>
      </c>
      <c r="L232" s="178">
        <v>21</v>
      </c>
      <c r="M232" s="178">
        <f>G232*(1+L232/100)</f>
        <v>0</v>
      </c>
      <c r="N232" s="176">
        <v>1.0000000000000001E-5</v>
      </c>
      <c r="O232" s="176">
        <f>ROUND(E232*N232,2)</f>
        <v>0</v>
      </c>
      <c r="P232" s="176">
        <v>0</v>
      </c>
      <c r="Q232" s="176">
        <f>ROUND(E232*P232,2)</f>
        <v>0</v>
      </c>
      <c r="R232" s="178" t="s">
        <v>852</v>
      </c>
      <c r="S232" s="178" t="s">
        <v>266</v>
      </c>
      <c r="T232" s="179" t="s">
        <v>266</v>
      </c>
      <c r="U232" s="157">
        <v>7.0000000000000007E-2</v>
      </c>
      <c r="V232" s="157">
        <f>ROUND(E232*U232,2)</f>
        <v>4.12</v>
      </c>
      <c r="W232" s="157"/>
      <c r="X232" s="157" t="s">
        <v>312</v>
      </c>
      <c r="Y232" s="157" t="s">
        <v>269</v>
      </c>
      <c r="Z232" s="146"/>
      <c r="AA232" s="146"/>
      <c r="AB232" s="146"/>
      <c r="AC232" s="146"/>
      <c r="AD232" s="146"/>
      <c r="AE232" s="146"/>
      <c r="AF232" s="146"/>
      <c r="AG232" s="146" t="s">
        <v>313</v>
      </c>
      <c r="AH232" s="146"/>
      <c r="AI232" s="146"/>
      <c r="AJ232" s="146"/>
      <c r="AK232" s="146"/>
      <c r="AL232" s="146"/>
      <c r="AM232" s="146"/>
      <c r="AN232" s="146"/>
      <c r="AO232" s="146"/>
      <c r="AP232" s="146"/>
      <c r="AQ232" s="146"/>
      <c r="AR232" s="146"/>
      <c r="AS232" s="146"/>
      <c r="AT232" s="146"/>
      <c r="AU232" s="146"/>
      <c r="AV232" s="146"/>
      <c r="AW232" s="146"/>
      <c r="AX232" s="146"/>
      <c r="AY232" s="146"/>
      <c r="AZ232" s="146"/>
      <c r="BA232" s="146"/>
      <c r="BB232" s="146"/>
      <c r="BC232" s="146"/>
      <c r="BD232" s="146"/>
      <c r="BE232" s="146"/>
      <c r="BF232" s="146"/>
      <c r="BG232" s="146"/>
      <c r="BH232" s="146"/>
    </row>
    <row r="233" spans="1:60" outlineLevel="2">
      <c r="A233" s="153"/>
      <c r="B233" s="154"/>
      <c r="C233" s="196" t="s">
        <v>752</v>
      </c>
      <c r="D233" s="194"/>
      <c r="E233" s="195">
        <v>58.9</v>
      </c>
      <c r="F233" s="157"/>
      <c r="G233" s="157"/>
      <c r="H233" s="157"/>
      <c r="I233" s="157"/>
      <c r="J233" s="157"/>
      <c r="K233" s="157"/>
      <c r="L233" s="157"/>
      <c r="M233" s="157"/>
      <c r="N233" s="156"/>
      <c r="O233" s="156"/>
      <c r="P233" s="156"/>
      <c r="Q233" s="156"/>
      <c r="R233" s="157"/>
      <c r="S233" s="157"/>
      <c r="T233" s="157"/>
      <c r="U233" s="157"/>
      <c r="V233" s="157"/>
      <c r="W233" s="157"/>
      <c r="X233" s="157"/>
      <c r="Y233" s="157"/>
      <c r="Z233" s="146"/>
      <c r="AA233" s="146"/>
      <c r="AB233" s="146"/>
      <c r="AC233" s="146"/>
      <c r="AD233" s="146"/>
      <c r="AE233" s="146"/>
      <c r="AF233" s="146"/>
      <c r="AG233" s="146" t="s">
        <v>317</v>
      </c>
      <c r="AH233" s="146">
        <v>0</v>
      </c>
      <c r="AI233" s="146"/>
      <c r="AJ233" s="146"/>
      <c r="AK233" s="146"/>
      <c r="AL233" s="146"/>
      <c r="AM233" s="146"/>
      <c r="AN233" s="146"/>
      <c r="AO233" s="146"/>
      <c r="AP233" s="146"/>
      <c r="AQ233" s="146"/>
      <c r="AR233" s="146"/>
      <c r="AS233" s="146"/>
      <c r="AT233" s="146"/>
      <c r="AU233" s="146"/>
      <c r="AV233" s="146"/>
      <c r="AW233" s="146"/>
      <c r="AX233" s="146"/>
      <c r="AY233" s="146"/>
      <c r="AZ233" s="146"/>
      <c r="BA233" s="146"/>
      <c r="BB233" s="146"/>
      <c r="BC233" s="146"/>
      <c r="BD233" s="146"/>
      <c r="BE233" s="146"/>
      <c r="BF233" s="146"/>
      <c r="BG233" s="146"/>
      <c r="BH233" s="146"/>
    </row>
    <row r="234" spans="1:60" ht="33.75" outlineLevel="1">
      <c r="A234" s="173">
        <v>72</v>
      </c>
      <c r="B234" s="174" t="s">
        <v>856</v>
      </c>
      <c r="C234" s="190" t="s">
        <v>857</v>
      </c>
      <c r="D234" s="175" t="s">
        <v>397</v>
      </c>
      <c r="E234" s="176">
        <v>60.078000000000003</v>
      </c>
      <c r="F234" s="177"/>
      <c r="G234" s="178">
        <f>ROUND(E234*F234,2)</f>
        <v>0</v>
      </c>
      <c r="H234" s="177"/>
      <c r="I234" s="178">
        <f>ROUND(E234*H234,2)</f>
        <v>0</v>
      </c>
      <c r="J234" s="177"/>
      <c r="K234" s="178">
        <f>ROUND(E234*J234,2)</f>
        <v>0</v>
      </c>
      <c r="L234" s="178">
        <v>21</v>
      </c>
      <c r="M234" s="178">
        <f>G234*(1+L234/100)</f>
        <v>0</v>
      </c>
      <c r="N234" s="176">
        <v>1.65E-3</v>
      </c>
      <c r="O234" s="176">
        <f>ROUND(E234*N234,2)</f>
        <v>0.1</v>
      </c>
      <c r="P234" s="176">
        <v>0</v>
      </c>
      <c r="Q234" s="176">
        <f>ROUND(E234*P234,2)</f>
        <v>0</v>
      </c>
      <c r="R234" s="178" t="s">
        <v>379</v>
      </c>
      <c r="S234" s="178" t="s">
        <v>266</v>
      </c>
      <c r="T234" s="179" t="s">
        <v>266</v>
      </c>
      <c r="U234" s="157">
        <v>0</v>
      </c>
      <c r="V234" s="157">
        <f>ROUND(E234*U234,2)</f>
        <v>0</v>
      </c>
      <c r="W234" s="157"/>
      <c r="X234" s="157" t="s">
        <v>380</v>
      </c>
      <c r="Y234" s="157" t="s">
        <v>269</v>
      </c>
      <c r="Z234" s="146"/>
      <c r="AA234" s="146"/>
      <c r="AB234" s="146"/>
      <c r="AC234" s="146"/>
      <c r="AD234" s="146"/>
      <c r="AE234" s="146"/>
      <c r="AF234" s="146"/>
      <c r="AG234" s="146" t="s">
        <v>381</v>
      </c>
      <c r="AH234" s="146"/>
      <c r="AI234" s="146"/>
      <c r="AJ234" s="146"/>
      <c r="AK234" s="146"/>
      <c r="AL234" s="146"/>
      <c r="AM234" s="146"/>
      <c r="AN234" s="146"/>
      <c r="AO234" s="146"/>
      <c r="AP234" s="146"/>
      <c r="AQ234" s="146"/>
      <c r="AR234" s="146"/>
      <c r="AS234" s="146"/>
      <c r="AT234" s="146"/>
      <c r="AU234" s="146"/>
      <c r="AV234" s="146"/>
      <c r="AW234" s="146"/>
      <c r="AX234" s="146"/>
      <c r="AY234" s="146"/>
      <c r="AZ234" s="146"/>
      <c r="BA234" s="146"/>
      <c r="BB234" s="146"/>
      <c r="BC234" s="146"/>
      <c r="BD234" s="146"/>
      <c r="BE234" s="146"/>
      <c r="BF234" s="146"/>
      <c r="BG234" s="146"/>
      <c r="BH234" s="146"/>
    </row>
    <row r="235" spans="1:60" outlineLevel="2">
      <c r="A235" s="153"/>
      <c r="B235" s="154"/>
      <c r="C235" s="196" t="s">
        <v>758</v>
      </c>
      <c r="D235" s="194"/>
      <c r="E235" s="195">
        <v>60.078000000000003</v>
      </c>
      <c r="F235" s="157"/>
      <c r="G235" s="157"/>
      <c r="H235" s="157"/>
      <c r="I235" s="157"/>
      <c r="J235" s="157"/>
      <c r="K235" s="157"/>
      <c r="L235" s="157"/>
      <c r="M235" s="157"/>
      <c r="N235" s="156"/>
      <c r="O235" s="156"/>
      <c r="P235" s="156"/>
      <c r="Q235" s="156"/>
      <c r="R235" s="157"/>
      <c r="S235" s="157"/>
      <c r="T235" s="157"/>
      <c r="U235" s="157"/>
      <c r="V235" s="157"/>
      <c r="W235" s="157"/>
      <c r="X235" s="157"/>
      <c r="Y235" s="157"/>
      <c r="Z235" s="146"/>
      <c r="AA235" s="146"/>
      <c r="AB235" s="146"/>
      <c r="AC235" s="146"/>
      <c r="AD235" s="146"/>
      <c r="AE235" s="146"/>
      <c r="AF235" s="146"/>
      <c r="AG235" s="146" t="s">
        <v>317</v>
      </c>
      <c r="AH235" s="146">
        <v>0</v>
      </c>
      <c r="AI235" s="146"/>
      <c r="AJ235" s="146"/>
      <c r="AK235" s="146"/>
      <c r="AL235" s="146"/>
      <c r="AM235" s="146"/>
      <c r="AN235" s="146"/>
      <c r="AO235" s="146"/>
      <c r="AP235" s="146"/>
      <c r="AQ235" s="146"/>
      <c r="AR235" s="146"/>
      <c r="AS235" s="146"/>
      <c r="AT235" s="146"/>
      <c r="AU235" s="146"/>
      <c r="AV235" s="146"/>
      <c r="AW235" s="146"/>
      <c r="AX235" s="146"/>
      <c r="AY235" s="146"/>
      <c r="AZ235" s="146"/>
      <c r="BA235" s="146"/>
      <c r="BB235" s="146"/>
      <c r="BC235" s="146"/>
      <c r="BD235" s="146"/>
      <c r="BE235" s="146"/>
      <c r="BF235" s="146"/>
      <c r="BG235" s="146"/>
      <c r="BH235" s="146"/>
    </row>
    <row r="236" spans="1:60" outlineLevel="1">
      <c r="A236" s="153">
        <v>73</v>
      </c>
      <c r="B236" s="154" t="s">
        <v>858</v>
      </c>
      <c r="C236" s="198" t="s">
        <v>859</v>
      </c>
      <c r="D236" s="155" t="s">
        <v>0</v>
      </c>
      <c r="E236" s="197"/>
      <c r="F236" s="158"/>
      <c r="G236" s="157">
        <f>ROUND(E236*F236,2)</f>
        <v>0</v>
      </c>
      <c r="H236" s="158"/>
      <c r="I236" s="157">
        <f>ROUND(E236*H236,2)</f>
        <v>0</v>
      </c>
      <c r="J236" s="158"/>
      <c r="K236" s="157">
        <f>ROUND(E236*J236,2)</f>
        <v>0</v>
      </c>
      <c r="L236" s="157">
        <v>21</v>
      </c>
      <c r="M236" s="157">
        <f>G236*(1+L236/100)</f>
        <v>0</v>
      </c>
      <c r="N236" s="156">
        <v>0</v>
      </c>
      <c r="O236" s="156">
        <f>ROUND(E236*N236,2)</f>
        <v>0</v>
      </c>
      <c r="P236" s="156">
        <v>0</v>
      </c>
      <c r="Q236" s="156">
        <f>ROUND(E236*P236,2)</f>
        <v>0</v>
      </c>
      <c r="R236" s="157" t="s">
        <v>852</v>
      </c>
      <c r="S236" s="157" t="s">
        <v>266</v>
      </c>
      <c r="T236" s="157" t="s">
        <v>266</v>
      </c>
      <c r="U236" s="157">
        <v>0</v>
      </c>
      <c r="V236" s="157">
        <f>ROUND(E236*U236,2)</f>
        <v>0</v>
      </c>
      <c r="W236" s="157"/>
      <c r="X236" s="157" t="s">
        <v>555</v>
      </c>
      <c r="Y236" s="157" t="s">
        <v>269</v>
      </c>
      <c r="Z236" s="146"/>
      <c r="AA236" s="146"/>
      <c r="AB236" s="146"/>
      <c r="AC236" s="146"/>
      <c r="AD236" s="146"/>
      <c r="AE236" s="146"/>
      <c r="AF236" s="146"/>
      <c r="AG236" s="146" t="s">
        <v>556</v>
      </c>
      <c r="AH236" s="146"/>
      <c r="AI236" s="146"/>
      <c r="AJ236" s="146"/>
      <c r="AK236" s="146"/>
      <c r="AL236" s="146"/>
      <c r="AM236" s="146"/>
      <c r="AN236" s="146"/>
      <c r="AO236" s="146"/>
      <c r="AP236" s="146"/>
      <c r="AQ236" s="146"/>
      <c r="AR236" s="146"/>
      <c r="AS236" s="146"/>
      <c r="AT236" s="146"/>
      <c r="AU236" s="146"/>
      <c r="AV236" s="146"/>
      <c r="AW236" s="146"/>
      <c r="AX236" s="146"/>
      <c r="AY236" s="146"/>
      <c r="AZ236" s="146"/>
      <c r="BA236" s="146"/>
      <c r="BB236" s="146"/>
      <c r="BC236" s="146"/>
      <c r="BD236" s="146"/>
      <c r="BE236" s="146"/>
      <c r="BF236" s="146"/>
      <c r="BG236" s="146"/>
      <c r="BH236" s="146"/>
    </row>
    <row r="237" spans="1:60" outlineLevel="2">
      <c r="A237" s="153"/>
      <c r="B237" s="154"/>
      <c r="C237" s="295" t="s">
        <v>849</v>
      </c>
      <c r="D237" s="296"/>
      <c r="E237" s="296"/>
      <c r="F237" s="296"/>
      <c r="G237" s="296"/>
      <c r="H237" s="157"/>
      <c r="I237" s="157"/>
      <c r="J237" s="157"/>
      <c r="K237" s="157"/>
      <c r="L237" s="157"/>
      <c r="M237" s="157"/>
      <c r="N237" s="156"/>
      <c r="O237" s="156"/>
      <c r="P237" s="156"/>
      <c r="Q237" s="156"/>
      <c r="R237" s="157"/>
      <c r="S237" s="157"/>
      <c r="T237" s="157"/>
      <c r="U237" s="157"/>
      <c r="V237" s="157"/>
      <c r="W237" s="157"/>
      <c r="X237" s="157"/>
      <c r="Y237" s="157"/>
      <c r="Z237" s="146"/>
      <c r="AA237" s="146"/>
      <c r="AB237" s="146"/>
      <c r="AC237" s="146"/>
      <c r="AD237" s="146"/>
      <c r="AE237" s="146"/>
      <c r="AF237" s="146"/>
      <c r="AG237" s="146" t="s">
        <v>315</v>
      </c>
      <c r="AH237" s="146"/>
      <c r="AI237" s="146"/>
      <c r="AJ237" s="146"/>
      <c r="AK237" s="146"/>
      <c r="AL237" s="146"/>
      <c r="AM237" s="146"/>
      <c r="AN237" s="146"/>
      <c r="AO237" s="146"/>
      <c r="AP237" s="146"/>
      <c r="AQ237" s="146"/>
      <c r="AR237" s="146"/>
      <c r="AS237" s="146"/>
      <c r="AT237" s="146"/>
      <c r="AU237" s="146"/>
      <c r="AV237" s="146"/>
      <c r="AW237" s="146"/>
      <c r="AX237" s="146"/>
      <c r="AY237" s="146"/>
      <c r="AZ237" s="146"/>
      <c r="BA237" s="146"/>
      <c r="BB237" s="146"/>
      <c r="BC237" s="146"/>
      <c r="BD237" s="146"/>
      <c r="BE237" s="146"/>
      <c r="BF237" s="146"/>
      <c r="BG237" s="146"/>
      <c r="BH237" s="146"/>
    </row>
    <row r="238" spans="1:60">
      <c r="A238" s="163" t="s">
        <v>261</v>
      </c>
      <c r="B238" s="164" t="s">
        <v>192</v>
      </c>
      <c r="C238" s="188" t="s">
        <v>193</v>
      </c>
      <c r="D238" s="165"/>
      <c r="E238" s="166"/>
      <c r="F238" s="167"/>
      <c r="G238" s="167">
        <f>SUMIF(AG239:AG271,"&lt;&gt;NOR",G239:G271)</f>
        <v>0</v>
      </c>
      <c r="H238" s="167"/>
      <c r="I238" s="167">
        <f>SUM(I239:I271)</f>
        <v>0</v>
      </c>
      <c r="J238" s="167"/>
      <c r="K238" s="167">
        <f>SUM(K239:K271)</f>
        <v>0</v>
      </c>
      <c r="L238" s="167"/>
      <c r="M238" s="167">
        <f>SUM(M239:M271)</f>
        <v>0</v>
      </c>
      <c r="N238" s="166"/>
      <c r="O238" s="166">
        <f>SUM(O239:O271)</f>
        <v>2.2300000000000004</v>
      </c>
      <c r="P238" s="166"/>
      <c r="Q238" s="166">
        <f>SUM(Q239:Q271)</f>
        <v>0</v>
      </c>
      <c r="R238" s="167"/>
      <c r="S238" s="167"/>
      <c r="T238" s="168"/>
      <c r="U238" s="162"/>
      <c r="V238" s="162">
        <f>SUM(V239:V271)</f>
        <v>69.19</v>
      </c>
      <c r="W238" s="162"/>
      <c r="X238" s="162"/>
      <c r="Y238" s="162"/>
      <c r="AG238" t="s">
        <v>262</v>
      </c>
    </row>
    <row r="239" spans="1:60" ht="22.5" outlineLevel="1">
      <c r="A239" s="173">
        <v>74</v>
      </c>
      <c r="B239" s="174" t="s">
        <v>860</v>
      </c>
      <c r="C239" s="190" t="s">
        <v>861</v>
      </c>
      <c r="D239" s="175" t="s">
        <v>397</v>
      </c>
      <c r="E239" s="176">
        <v>51</v>
      </c>
      <c r="F239" s="177"/>
      <c r="G239" s="178">
        <f>ROUND(E239*F239,2)</f>
        <v>0</v>
      </c>
      <c r="H239" s="177"/>
      <c r="I239" s="178">
        <f>ROUND(E239*H239,2)</f>
        <v>0</v>
      </c>
      <c r="J239" s="177"/>
      <c r="K239" s="178">
        <f>ROUND(E239*J239,2)</f>
        <v>0</v>
      </c>
      <c r="L239" s="178">
        <v>21</v>
      </c>
      <c r="M239" s="178">
        <f>G239*(1+L239/100)</f>
        <v>0</v>
      </c>
      <c r="N239" s="176">
        <v>1.468E-2</v>
      </c>
      <c r="O239" s="176">
        <f>ROUND(E239*N239,2)</f>
        <v>0.75</v>
      </c>
      <c r="P239" s="176">
        <v>0</v>
      </c>
      <c r="Q239" s="176">
        <f>ROUND(E239*P239,2)</f>
        <v>0</v>
      </c>
      <c r="R239" s="178" t="s">
        <v>862</v>
      </c>
      <c r="S239" s="178" t="s">
        <v>266</v>
      </c>
      <c r="T239" s="179" t="s">
        <v>266</v>
      </c>
      <c r="U239" s="157">
        <v>0.17599999999999999</v>
      </c>
      <c r="V239" s="157">
        <f>ROUND(E239*U239,2)</f>
        <v>8.98</v>
      </c>
      <c r="W239" s="157"/>
      <c r="X239" s="157" t="s">
        <v>312</v>
      </c>
      <c r="Y239" s="157" t="s">
        <v>269</v>
      </c>
      <c r="Z239" s="146"/>
      <c r="AA239" s="146"/>
      <c r="AB239" s="146"/>
      <c r="AC239" s="146"/>
      <c r="AD239" s="146"/>
      <c r="AE239" s="146"/>
      <c r="AF239" s="146"/>
      <c r="AG239" s="146" t="s">
        <v>313</v>
      </c>
      <c r="AH239" s="146"/>
      <c r="AI239" s="146"/>
      <c r="AJ239" s="146"/>
      <c r="AK239" s="146"/>
      <c r="AL239" s="146"/>
      <c r="AM239" s="146"/>
      <c r="AN239" s="146"/>
      <c r="AO239" s="146"/>
      <c r="AP239" s="146"/>
      <c r="AQ239" s="146"/>
      <c r="AR239" s="146"/>
      <c r="AS239" s="146"/>
      <c r="AT239" s="146"/>
      <c r="AU239" s="146"/>
      <c r="AV239" s="146"/>
      <c r="AW239" s="146"/>
      <c r="AX239" s="146"/>
      <c r="AY239" s="146"/>
      <c r="AZ239" s="146"/>
      <c r="BA239" s="146"/>
      <c r="BB239" s="146"/>
      <c r="BC239" s="146"/>
      <c r="BD239" s="146"/>
      <c r="BE239" s="146"/>
      <c r="BF239" s="146"/>
      <c r="BG239" s="146"/>
      <c r="BH239" s="146"/>
    </row>
    <row r="240" spans="1:60" outlineLevel="2">
      <c r="A240" s="153"/>
      <c r="B240" s="154"/>
      <c r="C240" s="196" t="s">
        <v>863</v>
      </c>
      <c r="D240" s="194"/>
      <c r="E240" s="195">
        <v>51</v>
      </c>
      <c r="F240" s="157"/>
      <c r="G240" s="157"/>
      <c r="H240" s="157"/>
      <c r="I240" s="157"/>
      <c r="J240" s="157"/>
      <c r="K240" s="157"/>
      <c r="L240" s="157"/>
      <c r="M240" s="157"/>
      <c r="N240" s="156"/>
      <c r="O240" s="156"/>
      <c r="P240" s="156"/>
      <c r="Q240" s="156"/>
      <c r="R240" s="157"/>
      <c r="S240" s="157"/>
      <c r="T240" s="157"/>
      <c r="U240" s="157"/>
      <c r="V240" s="157"/>
      <c r="W240" s="157"/>
      <c r="X240" s="157"/>
      <c r="Y240" s="157"/>
      <c r="Z240" s="146"/>
      <c r="AA240" s="146"/>
      <c r="AB240" s="146"/>
      <c r="AC240" s="146"/>
      <c r="AD240" s="146"/>
      <c r="AE240" s="146"/>
      <c r="AF240" s="146"/>
      <c r="AG240" s="146" t="s">
        <v>317</v>
      </c>
      <c r="AH240" s="146">
        <v>0</v>
      </c>
      <c r="AI240" s="146"/>
      <c r="AJ240" s="146"/>
      <c r="AK240" s="146"/>
      <c r="AL240" s="146"/>
      <c r="AM240" s="146"/>
      <c r="AN240" s="146"/>
      <c r="AO240" s="146"/>
      <c r="AP240" s="146"/>
      <c r="AQ240" s="146"/>
      <c r="AR240" s="146"/>
      <c r="AS240" s="146"/>
      <c r="AT240" s="146"/>
      <c r="AU240" s="146"/>
      <c r="AV240" s="146"/>
      <c r="AW240" s="146"/>
      <c r="AX240" s="146"/>
      <c r="AY240" s="146"/>
      <c r="AZ240" s="146"/>
      <c r="BA240" s="146"/>
      <c r="BB240" s="146"/>
      <c r="BC240" s="146"/>
      <c r="BD240" s="146"/>
      <c r="BE240" s="146"/>
      <c r="BF240" s="146"/>
      <c r="BG240" s="146"/>
      <c r="BH240" s="146"/>
    </row>
    <row r="241" spans="1:60" ht="33.75" outlineLevel="1">
      <c r="A241" s="173">
        <v>75</v>
      </c>
      <c r="B241" s="174" t="s">
        <v>864</v>
      </c>
      <c r="C241" s="190" t="s">
        <v>865</v>
      </c>
      <c r="D241" s="175" t="s">
        <v>397</v>
      </c>
      <c r="E241" s="176">
        <v>18.326000000000001</v>
      </c>
      <c r="F241" s="177"/>
      <c r="G241" s="178">
        <f>ROUND(E241*F241,2)</f>
        <v>0</v>
      </c>
      <c r="H241" s="177"/>
      <c r="I241" s="178">
        <f>ROUND(E241*H241,2)</f>
        <v>0</v>
      </c>
      <c r="J241" s="177"/>
      <c r="K241" s="178">
        <f>ROUND(E241*J241,2)</f>
        <v>0</v>
      </c>
      <c r="L241" s="178">
        <v>21</v>
      </c>
      <c r="M241" s="178">
        <f>G241*(1+L241/100)</f>
        <v>0</v>
      </c>
      <c r="N241" s="176">
        <v>1.452E-2</v>
      </c>
      <c r="O241" s="176">
        <f>ROUND(E241*N241,2)</f>
        <v>0.27</v>
      </c>
      <c r="P241" s="176">
        <v>0</v>
      </c>
      <c r="Q241" s="176">
        <f>ROUND(E241*P241,2)</f>
        <v>0</v>
      </c>
      <c r="R241" s="178" t="s">
        <v>862</v>
      </c>
      <c r="S241" s="178" t="s">
        <v>266</v>
      </c>
      <c r="T241" s="179" t="s">
        <v>266</v>
      </c>
      <c r="U241" s="157">
        <v>0.27</v>
      </c>
      <c r="V241" s="157">
        <f>ROUND(E241*U241,2)</f>
        <v>4.95</v>
      </c>
      <c r="W241" s="157"/>
      <c r="X241" s="157" t="s">
        <v>312</v>
      </c>
      <c r="Y241" s="157" t="s">
        <v>269</v>
      </c>
      <c r="Z241" s="146"/>
      <c r="AA241" s="146"/>
      <c r="AB241" s="146"/>
      <c r="AC241" s="146"/>
      <c r="AD241" s="146"/>
      <c r="AE241" s="146"/>
      <c r="AF241" s="146"/>
      <c r="AG241" s="146" t="s">
        <v>313</v>
      </c>
      <c r="AH241" s="146"/>
      <c r="AI241" s="146"/>
      <c r="AJ241" s="146"/>
      <c r="AK241" s="146"/>
      <c r="AL241" s="146"/>
      <c r="AM241" s="146"/>
      <c r="AN241" s="146"/>
      <c r="AO241" s="146"/>
      <c r="AP241" s="146"/>
      <c r="AQ241" s="146"/>
      <c r="AR241" s="146"/>
      <c r="AS241" s="146"/>
      <c r="AT241" s="146"/>
      <c r="AU241" s="146"/>
      <c r="AV241" s="146"/>
      <c r="AW241" s="146"/>
      <c r="AX241" s="146"/>
      <c r="AY241" s="146"/>
      <c r="AZ241" s="146"/>
      <c r="BA241" s="146"/>
      <c r="BB241" s="146"/>
      <c r="BC241" s="146"/>
      <c r="BD241" s="146"/>
      <c r="BE241" s="146"/>
      <c r="BF241" s="146"/>
      <c r="BG241" s="146"/>
      <c r="BH241" s="146"/>
    </row>
    <row r="242" spans="1:60" outlineLevel="2">
      <c r="A242" s="153"/>
      <c r="B242" s="154"/>
      <c r="C242" s="196" t="s">
        <v>832</v>
      </c>
      <c r="D242" s="194"/>
      <c r="E242" s="195">
        <v>18.326000000000001</v>
      </c>
      <c r="F242" s="157"/>
      <c r="G242" s="157"/>
      <c r="H242" s="157"/>
      <c r="I242" s="157"/>
      <c r="J242" s="157"/>
      <c r="K242" s="157"/>
      <c r="L242" s="157"/>
      <c r="M242" s="157"/>
      <c r="N242" s="156"/>
      <c r="O242" s="156"/>
      <c r="P242" s="156"/>
      <c r="Q242" s="156"/>
      <c r="R242" s="157"/>
      <c r="S242" s="157"/>
      <c r="T242" s="157"/>
      <c r="U242" s="157"/>
      <c r="V242" s="157"/>
      <c r="W242" s="157"/>
      <c r="X242" s="157"/>
      <c r="Y242" s="157"/>
      <c r="Z242" s="146"/>
      <c r="AA242" s="146"/>
      <c r="AB242" s="146"/>
      <c r="AC242" s="146"/>
      <c r="AD242" s="146"/>
      <c r="AE242" s="146"/>
      <c r="AF242" s="146"/>
      <c r="AG242" s="146" t="s">
        <v>317</v>
      </c>
      <c r="AH242" s="146">
        <v>0</v>
      </c>
      <c r="AI242" s="146"/>
      <c r="AJ242" s="146"/>
      <c r="AK242" s="146"/>
      <c r="AL242" s="146"/>
      <c r="AM242" s="146"/>
      <c r="AN242" s="146"/>
      <c r="AO242" s="146"/>
      <c r="AP242" s="146"/>
      <c r="AQ242" s="146"/>
      <c r="AR242" s="146"/>
      <c r="AS242" s="146"/>
      <c r="AT242" s="146"/>
      <c r="AU242" s="146"/>
      <c r="AV242" s="146"/>
      <c r="AW242" s="146"/>
      <c r="AX242" s="146"/>
      <c r="AY242" s="146"/>
      <c r="AZ242" s="146"/>
      <c r="BA242" s="146"/>
      <c r="BB242" s="146"/>
      <c r="BC242" s="146"/>
      <c r="BD242" s="146"/>
      <c r="BE242" s="146"/>
      <c r="BF242" s="146"/>
      <c r="BG242" s="146"/>
      <c r="BH242" s="146"/>
    </row>
    <row r="243" spans="1:60" outlineLevel="1">
      <c r="A243" s="173">
        <v>76</v>
      </c>
      <c r="B243" s="174" t="s">
        <v>866</v>
      </c>
      <c r="C243" s="190" t="s">
        <v>867</v>
      </c>
      <c r="D243" s="175" t="s">
        <v>310</v>
      </c>
      <c r="E243" s="176">
        <v>0.43981999999999999</v>
      </c>
      <c r="F243" s="177"/>
      <c r="G243" s="178">
        <f>ROUND(E243*F243,2)</f>
        <v>0</v>
      </c>
      <c r="H243" s="177"/>
      <c r="I243" s="178">
        <f>ROUND(E243*H243,2)</f>
        <v>0</v>
      </c>
      <c r="J243" s="177"/>
      <c r="K243" s="178">
        <f>ROUND(E243*J243,2)</f>
        <v>0</v>
      </c>
      <c r="L243" s="178">
        <v>21</v>
      </c>
      <c r="M243" s="178">
        <f>G243*(1+L243/100)</f>
        <v>0</v>
      </c>
      <c r="N243" s="176">
        <v>2.3570000000000001E-2</v>
      </c>
      <c r="O243" s="176">
        <f>ROUND(E243*N243,2)</f>
        <v>0.01</v>
      </c>
      <c r="P243" s="176">
        <v>0</v>
      </c>
      <c r="Q243" s="176">
        <f>ROUND(E243*P243,2)</f>
        <v>0</v>
      </c>
      <c r="R243" s="178" t="s">
        <v>862</v>
      </c>
      <c r="S243" s="178" t="s">
        <v>266</v>
      </c>
      <c r="T243" s="179" t="s">
        <v>266</v>
      </c>
      <c r="U243" s="157">
        <v>0</v>
      </c>
      <c r="V243" s="157">
        <f>ROUND(E243*U243,2)</f>
        <v>0</v>
      </c>
      <c r="W243" s="157"/>
      <c r="X243" s="157" t="s">
        <v>312</v>
      </c>
      <c r="Y243" s="157" t="s">
        <v>269</v>
      </c>
      <c r="Z243" s="146"/>
      <c r="AA243" s="146"/>
      <c r="AB243" s="146"/>
      <c r="AC243" s="146"/>
      <c r="AD243" s="146"/>
      <c r="AE243" s="146"/>
      <c r="AF243" s="146"/>
      <c r="AG243" s="146" t="s">
        <v>313</v>
      </c>
      <c r="AH243" s="146"/>
      <c r="AI243" s="146"/>
      <c r="AJ243" s="146"/>
      <c r="AK243" s="146"/>
      <c r="AL243" s="146"/>
      <c r="AM243" s="146"/>
      <c r="AN243" s="146"/>
      <c r="AO243" s="146"/>
      <c r="AP243" s="146"/>
      <c r="AQ243" s="146"/>
      <c r="AR243" s="146"/>
      <c r="AS243" s="146"/>
      <c r="AT243" s="146"/>
      <c r="AU243" s="146"/>
      <c r="AV243" s="146"/>
      <c r="AW243" s="146"/>
      <c r="AX243" s="146"/>
      <c r="AY243" s="146"/>
      <c r="AZ243" s="146"/>
      <c r="BA243" s="146"/>
      <c r="BB243" s="146"/>
      <c r="BC243" s="146"/>
      <c r="BD243" s="146"/>
      <c r="BE243" s="146"/>
      <c r="BF243" s="146"/>
      <c r="BG243" s="146"/>
      <c r="BH243" s="146"/>
    </row>
    <row r="244" spans="1:60" outlineLevel="2">
      <c r="A244" s="153"/>
      <c r="B244" s="154"/>
      <c r="C244" s="196" t="s">
        <v>868</v>
      </c>
      <c r="D244" s="194"/>
      <c r="E244" s="195">
        <v>0.43981999999999999</v>
      </c>
      <c r="F244" s="157"/>
      <c r="G244" s="157"/>
      <c r="H244" s="157"/>
      <c r="I244" s="157"/>
      <c r="J244" s="157"/>
      <c r="K244" s="157"/>
      <c r="L244" s="157"/>
      <c r="M244" s="157"/>
      <c r="N244" s="156"/>
      <c r="O244" s="156"/>
      <c r="P244" s="156"/>
      <c r="Q244" s="156"/>
      <c r="R244" s="157"/>
      <c r="S244" s="157"/>
      <c r="T244" s="157"/>
      <c r="U244" s="157"/>
      <c r="V244" s="157"/>
      <c r="W244" s="157"/>
      <c r="X244" s="157"/>
      <c r="Y244" s="157"/>
      <c r="Z244" s="146"/>
      <c r="AA244" s="146"/>
      <c r="AB244" s="146"/>
      <c r="AC244" s="146"/>
      <c r="AD244" s="146"/>
      <c r="AE244" s="146"/>
      <c r="AF244" s="146"/>
      <c r="AG244" s="146" t="s">
        <v>317</v>
      </c>
      <c r="AH244" s="146">
        <v>0</v>
      </c>
      <c r="AI244" s="146"/>
      <c r="AJ244" s="146"/>
      <c r="AK244" s="146"/>
      <c r="AL244" s="146"/>
      <c r="AM244" s="146"/>
      <c r="AN244" s="146"/>
      <c r="AO244" s="146"/>
      <c r="AP244" s="146"/>
      <c r="AQ244" s="146"/>
      <c r="AR244" s="146"/>
      <c r="AS244" s="146"/>
      <c r="AT244" s="146"/>
      <c r="AU244" s="146"/>
      <c r="AV244" s="146"/>
      <c r="AW244" s="146"/>
      <c r="AX244" s="146"/>
      <c r="AY244" s="146"/>
      <c r="AZ244" s="146"/>
      <c r="BA244" s="146"/>
      <c r="BB244" s="146"/>
      <c r="BC244" s="146"/>
      <c r="BD244" s="146"/>
      <c r="BE244" s="146"/>
      <c r="BF244" s="146"/>
      <c r="BG244" s="146"/>
      <c r="BH244" s="146"/>
    </row>
    <row r="245" spans="1:60" outlineLevel="1">
      <c r="A245" s="173">
        <v>77</v>
      </c>
      <c r="B245" s="174" t="s">
        <v>869</v>
      </c>
      <c r="C245" s="190" t="s">
        <v>870</v>
      </c>
      <c r="D245" s="175" t="s">
        <v>397</v>
      </c>
      <c r="E245" s="176">
        <v>51</v>
      </c>
      <c r="F245" s="177"/>
      <c r="G245" s="178">
        <f>ROUND(E245*F245,2)</f>
        <v>0</v>
      </c>
      <c r="H245" s="177"/>
      <c r="I245" s="178">
        <f>ROUND(E245*H245,2)</f>
        <v>0</v>
      </c>
      <c r="J245" s="177"/>
      <c r="K245" s="178">
        <f>ROUND(E245*J245,2)</f>
        <v>0</v>
      </c>
      <c r="L245" s="178">
        <v>21</v>
      </c>
      <c r="M245" s="178">
        <f>G245*(1+L245/100)</f>
        <v>0</v>
      </c>
      <c r="N245" s="176">
        <v>2.4000000000000001E-4</v>
      </c>
      <c r="O245" s="176">
        <f>ROUND(E245*N245,2)</f>
        <v>0.01</v>
      </c>
      <c r="P245" s="176">
        <v>0</v>
      </c>
      <c r="Q245" s="176">
        <f>ROUND(E245*P245,2)</f>
        <v>0</v>
      </c>
      <c r="R245" s="178" t="s">
        <v>862</v>
      </c>
      <c r="S245" s="178" t="s">
        <v>266</v>
      </c>
      <c r="T245" s="179" t="s">
        <v>266</v>
      </c>
      <c r="U245" s="157">
        <v>0</v>
      </c>
      <c r="V245" s="157">
        <f>ROUND(E245*U245,2)</f>
        <v>0</v>
      </c>
      <c r="W245" s="157"/>
      <c r="X245" s="157" t="s">
        <v>312</v>
      </c>
      <c r="Y245" s="157" t="s">
        <v>269</v>
      </c>
      <c r="Z245" s="146"/>
      <c r="AA245" s="146"/>
      <c r="AB245" s="146"/>
      <c r="AC245" s="146"/>
      <c r="AD245" s="146"/>
      <c r="AE245" s="146"/>
      <c r="AF245" s="146"/>
      <c r="AG245" s="146" t="s">
        <v>313</v>
      </c>
      <c r="AH245" s="146"/>
      <c r="AI245" s="146"/>
      <c r="AJ245" s="146"/>
      <c r="AK245" s="146"/>
      <c r="AL245" s="146"/>
      <c r="AM245" s="146"/>
      <c r="AN245" s="146"/>
      <c r="AO245" s="146"/>
      <c r="AP245" s="146"/>
      <c r="AQ245" s="146"/>
      <c r="AR245" s="146"/>
      <c r="AS245" s="146"/>
      <c r="AT245" s="146"/>
      <c r="AU245" s="146"/>
      <c r="AV245" s="146"/>
      <c r="AW245" s="146"/>
      <c r="AX245" s="146"/>
      <c r="AY245" s="146"/>
      <c r="AZ245" s="146"/>
      <c r="BA245" s="146"/>
      <c r="BB245" s="146"/>
      <c r="BC245" s="146"/>
      <c r="BD245" s="146"/>
      <c r="BE245" s="146"/>
      <c r="BF245" s="146"/>
      <c r="BG245" s="146"/>
      <c r="BH245" s="146"/>
    </row>
    <row r="246" spans="1:60" outlineLevel="2">
      <c r="A246" s="153"/>
      <c r="B246" s="154"/>
      <c r="C246" s="196" t="s">
        <v>863</v>
      </c>
      <c r="D246" s="194"/>
      <c r="E246" s="195">
        <v>51</v>
      </c>
      <c r="F246" s="157"/>
      <c r="G246" s="157"/>
      <c r="H246" s="157"/>
      <c r="I246" s="157"/>
      <c r="J246" s="157"/>
      <c r="K246" s="157"/>
      <c r="L246" s="157"/>
      <c r="M246" s="157"/>
      <c r="N246" s="156"/>
      <c r="O246" s="156"/>
      <c r="P246" s="156"/>
      <c r="Q246" s="156"/>
      <c r="R246" s="157"/>
      <c r="S246" s="157"/>
      <c r="T246" s="157"/>
      <c r="U246" s="157"/>
      <c r="V246" s="157"/>
      <c r="W246" s="157"/>
      <c r="X246" s="157"/>
      <c r="Y246" s="157"/>
      <c r="Z246" s="146"/>
      <c r="AA246" s="146"/>
      <c r="AB246" s="146"/>
      <c r="AC246" s="146"/>
      <c r="AD246" s="146"/>
      <c r="AE246" s="146"/>
      <c r="AF246" s="146"/>
      <c r="AG246" s="146" t="s">
        <v>317</v>
      </c>
      <c r="AH246" s="146">
        <v>0</v>
      </c>
      <c r="AI246" s="146"/>
      <c r="AJ246" s="146"/>
      <c r="AK246" s="146"/>
      <c r="AL246" s="146"/>
      <c r="AM246" s="146"/>
      <c r="AN246" s="146"/>
      <c r="AO246" s="146"/>
      <c r="AP246" s="146"/>
      <c r="AQ246" s="146"/>
      <c r="AR246" s="146"/>
      <c r="AS246" s="146"/>
      <c r="AT246" s="146"/>
      <c r="AU246" s="146"/>
      <c r="AV246" s="146"/>
      <c r="AW246" s="146"/>
      <c r="AX246" s="146"/>
      <c r="AY246" s="146"/>
      <c r="AZ246" s="146"/>
      <c r="BA246" s="146"/>
      <c r="BB246" s="146"/>
      <c r="BC246" s="146"/>
      <c r="BD246" s="146"/>
      <c r="BE246" s="146"/>
      <c r="BF246" s="146"/>
      <c r="BG246" s="146"/>
      <c r="BH246" s="146"/>
    </row>
    <row r="247" spans="1:60" ht="22.5" outlineLevel="1">
      <c r="A247" s="173">
        <v>78</v>
      </c>
      <c r="B247" s="174" t="s">
        <v>871</v>
      </c>
      <c r="C247" s="190" t="s">
        <v>872</v>
      </c>
      <c r="D247" s="175" t="s">
        <v>392</v>
      </c>
      <c r="E247" s="176">
        <v>18</v>
      </c>
      <c r="F247" s="177"/>
      <c r="G247" s="178">
        <f>ROUND(E247*F247,2)</f>
        <v>0</v>
      </c>
      <c r="H247" s="177"/>
      <c r="I247" s="178">
        <f>ROUND(E247*H247,2)</f>
        <v>0</v>
      </c>
      <c r="J247" s="177"/>
      <c r="K247" s="178">
        <f>ROUND(E247*J247,2)</f>
        <v>0</v>
      </c>
      <c r="L247" s="178">
        <v>21</v>
      </c>
      <c r="M247" s="178">
        <f>G247*(1+L247/100)</f>
        <v>0</v>
      </c>
      <c r="N247" s="176">
        <v>2.5500000000000002E-3</v>
      </c>
      <c r="O247" s="176">
        <f>ROUND(E247*N247,2)</f>
        <v>0.05</v>
      </c>
      <c r="P247" s="176">
        <v>0</v>
      </c>
      <c r="Q247" s="176">
        <f>ROUND(E247*P247,2)</f>
        <v>0</v>
      </c>
      <c r="R247" s="178" t="s">
        <v>862</v>
      </c>
      <c r="S247" s="178" t="s">
        <v>266</v>
      </c>
      <c r="T247" s="179" t="s">
        <v>266</v>
      </c>
      <c r="U247" s="157">
        <v>0.5</v>
      </c>
      <c r="V247" s="157">
        <f>ROUND(E247*U247,2)</f>
        <v>9</v>
      </c>
      <c r="W247" s="157"/>
      <c r="X247" s="157" t="s">
        <v>312</v>
      </c>
      <c r="Y247" s="157" t="s">
        <v>269</v>
      </c>
      <c r="Z247" s="146"/>
      <c r="AA247" s="146"/>
      <c r="AB247" s="146"/>
      <c r="AC247" s="146"/>
      <c r="AD247" s="146"/>
      <c r="AE247" s="146"/>
      <c r="AF247" s="146"/>
      <c r="AG247" s="146" t="s">
        <v>313</v>
      </c>
      <c r="AH247" s="146"/>
      <c r="AI247" s="146"/>
      <c r="AJ247" s="146"/>
      <c r="AK247" s="146"/>
      <c r="AL247" s="146"/>
      <c r="AM247" s="146"/>
      <c r="AN247" s="146"/>
      <c r="AO247" s="146"/>
      <c r="AP247" s="146"/>
      <c r="AQ247" s="146"/>
      <c r="AR247" s="146"/>
      <c r="AS247" s="146"/>
      <c r="AT247" s="146"/>
      <c r="AU247" s="146"/>
      <c r="AV247" s="146"/>
      <c r="AW247" s="146"/>
      <c r="AX247" s="146"/>
      <c r="AY247" s="146"/>
      <c r="AZ247" s="146"/>
      <c r="BA247" s="146"/>
      <c r="BB247" s="146"/>
      <c r="BC247" s="146"/>
      <c r="BD247" s="146"/>
      <c r="BE247" s="146"/>
      <c r="BF247" s="146"/>
      <c r="BG247" s="146"/>
      <c r="BH247" s="146"/>
    </row>
    <row r="248" spans="1:60" outlineLevel="2">
      <c r="A248" s="153"/>
      <c r="B248" s="154"/>
      <c r="C248" s="293" t="s">
        <v>873</v>
      </c>
      <c r="D248" s="294"/>
      <c r="E248" s="294"/>
      <c r="F248" s="294"/>
      <c r="G248" s="294"/>
      <c r="H248" s="157"/>
      <c r="I248" s="157"/>
      <c r="J248" s="157"/>
      <c r="K248" s="157"/>
      <c r="L248" s="157"/>
      <c r="M248" s="157"/>
      <c r="N248" s="156"/>
      <c r="O248" s="156"/>
      <c r="P248" s="156"/>
      <c r="Q248" s="156"/>
      <c r="R248" s="157"/>
      <c r="S248" s="157"/>
      <c r="T248" s="157"/>
      <c r="U248" s="157"/>
      <c r="V248" s="157"/>
      <c r="W248" s="157"/>
      <c r="X248" s="157"/>
      <c r="Y248" s="157"/>
      <c r="Z248" s="146"/>
      <c r="AA248" s="146"/>
      <c r="AB248" s="146"/>
      <c r="AC248" s="146"/>
      <c r="AD248" s="146"/>
      <c r="AE248" s="146"/>
      <c r="AF248" s="146"/>
      <c r="AG248" s="146" t="s">
        <v>315</v>
      </c>
      <c r="AH248" s="146"/>
      <c r="AI248" s="146"/>
      <c r="AJ248" s="146"/>
      <c r="AK248" s="146"/>
      <c r="AL248" s="146"/>
      <c r="AM248" s="146"/>
      <c r="AN248" s="146"/>
      <c r="AO248" s="146"/>
      <c r="AP248" s="146"/>
      <c r="AQ248" s="146"/>
      <c r="AR248" s="146"/>
      <c r="AS248" s="146"/>
      <c r="AT248" s="146"/>
      <c r="AU248" s="146"/>
      <c r="AV248" s="146"/>
      <c r="AW248" s="146"/>
      <c r="AX248" s="146"/>
      <c r="AY248" s="146"/>
      <c r="AZ248" s="146"/>
      <c r="BA248" s="146"/>
      <c r="BB248" s="146"/>
      <c r="BC248" s="146"/>
      <c r="BD248" s="146"/>
      <c r="BE248" s="146"/>
      <c r="BF248" s="146"/>
      <c r="BG248" s="146"/>
      <c r="BH248" s="146"/>
    </row>
    <row r="249" spans="1:60" outlineLevel="2">
      <c r="A249" s="153"/>
      <c r="B249" s="154"/>
      <c r="C249" s="196" t="s">
        <v>874</v>
      </c>
      <c r="D249" s="194"/>
      <c r="E249" s="195">
        <v>8</v>
      </c>
      <c r="F249" s="157"/>
      <c r="G249" s="157"/>
      <c r="H249" s="157"/>
      <c r="I249" s="157"/>
      <c r="J249" s="157"/>
      <c r="K249" s="157"/>
      <c r="L249" s="157"/>
      <c r="M249" s="157"/>
      <c r="N249" s="156"/>
      <c r="O249" s="156"/>
      <c r="P249" s="156"/>
      <c r="Q249" s="156"/>
      <c r="R249" s="157"/>
      <c r="S249" s="157"/>
      <c r="T249" s="157"/>
      <c r="U249" s="157"/>
      <c r="V249" s="157"/>
      <c r="W249" s="157"/>
      <c r="X249" s="157"/>
      <c r="Y249" s="157"/>
      <c r="Z249" s="146"/>
      <c r="AA249" s="146"/>
      <c r="AB249" s="146"/>
      <c r="AC249" s="146"/>
      <c r="AD249" s="146"/>
      <c r="AE249" s="146"/>
      <c r="AF249" s="146"/>
      <c r="AG249" s="146" t="s">
        <v>317</v>
      </c>
      <c r="AH249" s="146">
        <v>0</v>
      </c>
      <c r="AI249" s="146"/>
      <c r="AJ249" s="146"/>
      <c r="AK249" s="146"/>
      <c r="AL249" s="146"/>
      <c r="AM249" s="146"/>
      <c r="AN249" s="146"/>
      <c r="AO249" s="146"/>
      <c r="AP249" s="146"/>
      <c r="AQ249" s="146"/>
      <c r="AR249" s="146"/>
      <c r="AS249" s="146"/>
      <c r="AT249" s="146"/>
      <c r="AU249" s="146"/>
      <c r="AV249" s="146"/>
      <c r="AW249" s="146"/>
      <c r="AX249" s="146"/>
      <c r="AY249" s="146"/>
      <c r="AZ249" s="146"/>
      <c r="BA249" s="146"/>
      <c r="BB249" s="146"/>
      <c r="BC249" s="146"/>
      <c r="BD249" s="146"/>
      <c r="BE249" s="146"/>
      <c r="BF249" s="146"/>
      <c r="BG249" s="146"/>
      <c r="BH249" s="146"/>
    </row>
    <row r="250" spans="1:60" outlineLevel="3">
      <c r="A250" s="153"/>
      <c r="B250" s="154"/>
      <c r="C250" s="196" t="s">
        <v>875</v>
      </c>
      <c r="D250" s="194"/>
      <c r="E250" s="195">
        <v>10</v>
      </c>
      <c r="F250" s="157"/>
      <c r="G250" s="157"/>
      <c r="H250" s="157"/>
      <c r="I250" s="157"/>
      <c r="J250" s="157"/>
      <c r="K250" s="157"/>
      <c r="L250" s="157"/>
      <c r="M250" s="157"/>
      <c r="N250" s="156"/>
      <c r="O250" s="156"/>
      <c r="P250" s="156"/>
      <c r="Q250" s="156"/>
      <c r="R250" s="157"/>
      <c r="S250" s="157"/>
      <c r="T250" s="157"/>
      <c r="U250" s="157"/>
      <c r="V250" s="157"/>
      <c r="W250" s="157"/>
      <c r="X250" s="157"/>
      <c r="Y250" s="157"/>
      <c r="Z250" s="146"/>
      <c r="AA250" s="146"/>
      <c r="AB250" s="146"/>
      <c r="AC250" s="146"/>
      <c r="AD250" s="146"/>
      <c r="AE250" s="146"/>
      <c r="AF250" s="146"/>
      <c r="AG250" s="146" t="s">
        <v>317</v>
      </c>
      <c r="AH250" s="146">
        <v>0</v>
      </c>
      <c r="AI250" s="146"/>
      <c r="AJ250" s="146"/>
      <c r="AK250" s="146"/>
      <c r="AL250" s="146"/>
      <c r="AM250" s="146"/>
      <c r="AN250" s="146"/>
      <c r="AO250" s="146"/>
      <c r="AP250" s="146"/>
      <c r="AQ250" s="146"/>
      <c r="AR250" s="146"/>
      <c r="AS250" s="146"/>
      <c r="AT250" s="146"/>
      <c r="AU250" s="146"/>
      <c r="AV250" s="146"/>
      <c r="AW250" s="146"/>
      <c r="AX250" s="146"/>
      <c r="AY250" s="146"/>
      <c r="AZ250" s="146"/>
      <c r="BA250" s="146"/>
      <c r="BB250" s="146"/>
      <c r="BC250" s="146"/>
      <c r="BD250" s="146"/>
      <c r="BE250" s="146"/>
      <c r="BF250" s="146"/>
      <c r="BG250" s="146"/>
      <c r="BH250" s="146"/>
    </row>
    <row r="251" spans="1:60" ht="22.5" outlineLevel="1">
      <c r="A251" s="173">
        <v>79</v>
      </c>
      <c r="B251" s="174" t="s">
        <v>876</v>
      </c>
      <c r="C251" s="190" t="s">
        <v>877</v>
      </c>
      <c r="D251" s="175" t="s">
        <v>392</v>
      </c>
      <c r="E251" s="176">
        <v>35.4</v>
      </c>
      <c r="F251" s="177"/>
      <c r="G251" s="178">
        <f>ROUND(E251*F251,2)</f>
        <v>0</v>
      </c>
      <c r="H251" s="177"/>
      <c r="I251" s="178">
        <f>ROUND(E251*H251,2)</f>
        <v>0</v>
      </c>
      <c r="J251" s="177"/>
      <c r="K251" s="178">
        <f>ROUND(E251*J251,2)</f>
        <v>0</v>
      </c>
      <c r="L251" s="178">
        <v>21</v>
      </c>
      <c r="M251" s="178">
        <f>G251*(1+L251/100)</f>
        <v>0</v>
      </c>
      <c r="N251" s="176">
        <v>2.5500000000000002E-3</v>
      </c>
      <c r="O251" s="176">
        <f>ROUND(E251*N251,2)</f>
        <v>0.09</v>
      </c>
      <c r="P251" s="176">
        <v>0</v>
      </c>
      <c r="Q251" s="176">
        <f>ROUND(E251*P251,2)</f>
        <v>0</v>
      </c>
      <c r="R251" s="178" t="s">
        <v>862</v>
      </c>
      <c r="S251" s="178" t="s">
        <v>266</v>
      </c>
      <c r="T251" s="179" t="s">
        <v>266</v>
      </c>
      <c r="U251" s="157">
        <v>0.6</v>
      </c>
      <c r="V251" s="157">
        <f>ROUND(E251*U251,2)</f>
        <v>21.24</v>
      </c>
      <c r="W251" s="157"/>
      <c r="X251" s="157" t="s">
        <v>312</v>
      </c>
      <c r="Y251" s="157" t="s">
        <v>269</v>
      </c>
      <c r="Z251" s="146"/>
      <c r="AA251" s="146"/>
      <c r="AB251" s="146"/>
      <c r="AC251" s="146"/>
      <c r="AD251" s="146"/>
      <c r="AE251" s="146"/>
      <c r="AF251" s="146"/>
      <c r="AG251" s="146" t="s">
        <v>313</v>
      </c>
      <c r="AH251" s="146"/>
      <c r="AI251" s="146"/>
      <c r="AJ251" s="146"/>
      <c r="AK251" s="146"/>
      <c r="AL251" s="146"/>
      <c r="AM251" s="146"/>
      <c r="AN251" s="146"/>
      <c r="AO251" s="146"/>
      <c r="AP251" s="146"/>
      <c r="AQ251" s="146"/>
      <c r="AR251" s="146"/>
      <c r="AS251" s="146"/>
      <c r="AT251" s="146"/>
      <c r="AU251" s="146"/>
      <c r="AV251" s="146"/>
      <c r="AW251" s="146"/>
      <c r="AX251" s="146"/>
      <c r="AY251" s="146"/>
      <c r="AZ251" s="146"/>
      <c r="BA251" s="146"/>
      <c r="BB251" s="146"/>
      <c r="BC251" s="146"/>
      <c r="BD251" s="146"/>
      <c r="BE251" s="146"/>
      <c r="BF251" s="146"/>
      <c r="BG251" s="146"/>
      <c r="BH251" s="146"/>
    </row>
    <row r="252" spans="1:60" outlineLevel="2">
      <c r="A252" s="153"/>
      <c r="B252" s="154"/>
      <c r="C252" s="293" t="s">
        <v>873</v>
      </c>
      <c r="D252" s="294"/>
      <c r="E252" s="294"/>
      <c r="F252" s="294"/>
      <c r="G252" s="294"/>
      <c r="H252" s="157"/>
      <c r="I252" s="157"/>
      <c r="J252" s="157"/>
      <c r="K252" s="157"/>
      <c r="L252" s="157"/>
      <c r="M252" s="157"/>
      <c r="N252" s="156"/>
      <c r="O252" s="156"/>
      <c r="P252" s="156"/>
      <c r="Q252" s="156"/>
      <c r="R252" s="157"/>
      <c r="S252" s="157"/>
      <c r="T252" s="157"/>
      <c r="U252" s="157"/>
      <c r="V252" s="157"/>
      <c r="W252" s="157"/>
      <c r="X252" s="157"/>
      <c r="Y252" s="157"/>
      <c r="Z252" s="146"/>
      <c r="AA252" s="146"/>
      <c r="AB252" s="146"/>
      <c r="AC252" s="146"/>
      <c r="AD252" s="146"/>
      <c r="AE252" s="146"/>
      <c r="AF252" s="146"/>
      <c r="AG252" s="146" t="s">
        <v>315</v>
      </c>
      <c r="AH252" s="146"/>
      <c r="AI252" s="146"/>
      <c r="AJ252" s="146"/>
      <c r="AK252" s="146"/>
      <c r="AL252" s="146"/>
      <c r="AM252" s="146"/>
      <c r="AN252" s="146"/>
      <c r="AO252" s="146"/>
      <c r="AP252" s="146"/>
      <c r="AQ252" s="146"/>
      <c r="AR252" s="146"/>
      <c r="AS252" s="146"/>
      <c r="AT252" s="146"/>
      <c r="AU252" s="146"/>
      <c r="AV252" s="146"/>
      <c r="AW252" s="146"/>
      <c r="AX252" s="146"/>
      <c r="AY252" s="146"/>
      <c r="AZ252" s="146"/>
      <c r="BA252" s="146"/>
      <c r="BB252" s="146"/>
      <c r="BC252" s="146"/>
      <c r="BD252" s="146"/>
      <c r="BE252" s="146"/>
      <c r="BF252" s="146"/>
      <c r="BG252" s="146"/>
      <c r="BH252" s="146"/>
    </row>
    <row r="253" spans="1:60" outlineLevel="2">
      <c r="A253" s="153"/>
      <c r="B253" s="154"/>
      <c r="C253" s="196" t="s">
        <v>878</v>
      </c>
      <c r="D253" s="194"/>
      <c r="E253" s="195">
        <v>25</v>
      </c>
      <c r="F253" s="157"/>
      <c r="G253" s="157"/>
      <c r="H253" s="157"/>
      <c r="I253" s="157"/>
      <c r="J253" s="157"/>
      <c r="K253" s="157"/>
      <c r="L253" s="157"/>
      <c r="M253" s="157"/>
      <c r="N253" s="156"/>
      <c r="O253" s="156"/>
      <c r="P253" s="156"/>
      <c r="Q253" s="156"/>
      <c r="R253" s="157"/>
      <c r="S253" s="157"/>
      <c r="T253" s="157"/>
      <c r="U253" s="157"/>
      <c r="V253" s="157"/>
      <c r="W253" s="157"/>
      <c r="X253" s="157"/>
      <c r="Y253" s="157"/>
      <c r="Z253" s="146"/>
      <c r="AA253" s="146"/>
      <c r="AB253" s="146"/>
      <c r="AC253" s="146"/>
      <c r="AD253" s="146"/>
      <c r="AE253" s="146"/>
      <c r="AF253" s="146"/>
      <c r="AG253" s="146" t="s">
        <v>317</v>
      </c>
      <c r="AH253" s="146">
        <v>0</v>
      </c>
      <c r="AI253" s="146"/>
      <c r="AJ253" s="146"/>
      <c r="AK253" s="146"/>
      <c r="AL253" s="146"/>
      <c r="AM253" s="146"/>
      <c r="AN253" s="146"/>
      <c r="AO253" s="146"/>
      <c r="AP253" s="146"/>
      <c r="AQ253" s="146"/>
      <c r="AR253" s="146"/>
      <c r="AS253" s="146"/>
      <c r="AT253" s="146"/>
      <c r="AU253" s="146"/>
      <c r="AV253" s="146"/>
      <c r="AW253" s="146"/>
      <c r="AX253" s="146"/>
      <c r="AY253" s="146"/>
      <c r="AZ253" s="146"/>
      <c r="BA253" s="146"/>
      <c r="BB253" s="146"/>
      <c r="BC253" s="146"/>
      <c r="BD253" s="146"/>
      <c r="BE253" s="146"/>
      <c r="BF253" s="146"/>
      <c r="BG253" s="146"/>
      <c r="BH253" s="146"/>
    </row>
    <row r="254" spans="1:60" outlineLevel="3">
      <c r="A254" s="153"/>
      <c r="B254" s="154"/>
      <c r="C254" s="196" t="s">
        <v>879</v>
      </c>
      <c r="D254" s="194"/>
      <c r="E254" s="195">
        <v>8.4</v>
      </c>
      <c r="F254" s="157"/>
      <c r="G254" s="157"/>
      <c r="H254" s="157"/>
      <c r="I254" s="157"/>
      <c r="J254" s="157"/>
      <c r="K254" s="157"/>
      <c r="L254" s="157"/>
      <c r="M254" s="157"/>
      <c r="N254" s="156"/>
      <c r="O254" s="156"/>
      <c r="P254" s="156"/>
      <c r="Q254" s="156"/>
      <c r="R254" s="157"/>
      <c r="S254" s="157"/>
      <c r="T254" s="157"/>
      <c r="U254" s="157"/>
      <c r="V254" s="157"/>
      <c r="W254" s="157"/>
      <c r="X254" s="157"/>
      <c r="Y254" s="157"/>
      <c r="Z254" s="146"/>
      <c r="AA254" s="146"/>
      <c r="AB254" s="146"/>
      <c r="AC254" s="146"/>
      <c r="AD254" s="146"/>
      <c r="AE254" s="146"/>
      <c r="AF254" s="146"/>
      <c r="AG254" s="146" t="s">
        <v>317</v>
      </c>
      <c r="AH254" s="146">
        <v>0</v>
      </c>
      <c r="AI254" s="146"/>
      <c r="AJ254" s="146"/>
      <c r="AK254" s="146"/>
      <c r="AL254" s="146"/>
      <c r="AM254" s="146"/>
      <c r="AN254" s="146"/>
      <c r="AO254" s="146"/>
      <c r="AP254" s="146"/>
      <c r="AQ254" s="146"/>
      <c r="AR254" s="146"/>
      <c r="AS254" s="146"/>
      <c r="AT254" s="146"/>
      <c r="AU254" s="146"/>
      <c r="AV254" s="146"/>
      <c r="AW254" s="146"/>
      <c r="AX254" s="146"/>
      <c r="AY254" s="146"/>
      <c r="AZ254" s="146"/>
      <c r="BA254" s="146"/>
      <c r="BB254" s="146"/>
      <c r="BC254" s="146"/>
      <c r="BD254" s="146"/>
      <c r="BE254" s="146"/>
      <c r="BF254" s="146"/>
      <c r="BG254" s="146"/>
      <c r="BH254" s="146"/>
    </row>
    <row r="255" spans="1:60" outlineLevel="3">
      <c r="A255" s="153"/>
      <c r="B255" s="154"/>
      <c r="C255" s="196" t="s">
        <v>880</v>
      </c>
      <c r="D255" s="194"/>
      <c r="E255" s="195">
        <v>2</v>
      </c>
      <c r="F255" s="157"/>
      <c r="G255" s="157"/>
      <c r="H255" s="157"/>
      <c r="I255" s="157"/>
      <c r="J255" s="157"/>
      <c r="K255" s="157"/>
      <c r="L255" s="157"/>
      <c r="M255" s="157"/>
      <c r="N255" s="156"/>
      <c r="O255" s="156"/>
      <c r="P255" s="156"/>
      <c r="Q255" s="156"/>
      <c r="R255" s="157"/>
      <c r="S255" s="157"/>
      <c r="T255" s="157"/>
      <c r="U255" s="157"/>
      <c r="V255" s="157"/>
      <c r="W255" s="157"/>
      <c r="X255" s="157"/>
      <c r="Y255" s="157"/>
      <c r="Z255" s="146"/>
      <c r="AA255" s="146"/>
      <c r="AB255" s="146"/>
      <c r="AC255" s="146"/>
      <c r="AD255" s="146"/>
      <c r="AE255" s="146"/>
      <c r="AF255" s="146"/>
      <c r="AG255" s="146" t="s">
        <v>317</v>
      </c>
      <c r="AH255" s="146">
        <v>0</v>
      </c>
      <c r="AI255" s="146"/>
      <c r="AJ255" s="146"/>
      <c r="AK255" s="146"/>
      <c r="AL255" s="146"/>
      <c r="AM255" s="146"/>
      <c r="AN255" s="146"/>
      <c r="AO255" s="146"/>
      <c r="AP255" s="146"/>
      <c r="AQ255" s="146"/>
      <c r="AR255" s="146"/>
      <c r="AS255" s="146"/>
      <c r="AT255" s="146"/>
      <c r="AU255" s="146"/>
      <c r="AV255" s="146"/>
      <c r="AW255" s="146"/>
      <c r="AX255" s="146"/>
      <c r="AY255" s="146"/>
      <c r="AZ255" s="146"/>
      <c r="BA255" s="146"/>
      <c r="BB255" s="146"/>
      <c r="BC255" s="146"/>
      <c r="BD255" s="146"/>
      <c r="BE255" s="146"/>
      <c r="BF255" s="146"/>
      <c r="BG255" s="146"/>
      <c r="BH255" s="146"/>
    </row>
    <row r="256" spans="1:60" ht="22.5" outlineLevel="1">
      <c r="A256" s="173">
        <v>80</v>
      </c>
      <c r="B256" s="174" t="s">
        <v>881</v>
      </c>
      <c r="C256" s="190" t="s">
        <v>882</v>
      </c>
      <c r="D256" s="175" t="s">
        <v>392</v>
      </c>
      <c r="E256" s="176">
        <v>36.799999999999997</v>
      </c>
      <c r="F256" s="177"/>
      <c r="G256" s="178">
        <f>ROUND(E256*F256,2)</f>
        <v>0</v>
      </c>
      <c r="H256" s="177"/>
      <c r="I256" s="178">
        <f>ROUND(E256*H256,2)</f>
        <v>0</v>
      </c>
      <c r="J256" s="177"/>
      <c r="K256" s="178">
        <f>ROUND(E256*J256,2)</f>
        <v>0</v>
      </c>
      <c r="L256" s="178">
        <v>21</v>
      </c>
      <c r="M256" s="178">
        <f>G256*(1+L256/100)</f>
        <v>0</v>
      </c>
      <c r="N256" s="176">
        <v>2.5500000000000002E-3</v>
      </c>
      <c r="O256" s="176">
        <f>ROUND(E256*N256,2)</f>
        <v>0.09</v>
      </c>
      <c r="P256" s="176">
        <v>0</v>
      </c>
      <c r="Q256" s="176">
        <f>ROUND(E256*P256,2)</f>
        <v>0</v>
      </c>
      <c r="R256" s="178" t="s">
        <v>862</v>
      </c>
      <c r="S256" s="178" t="s">
        <v>266</v>
      </c>
      <c r="T256" s="179" t="s">
        <v>266</v>
      </c>
      <c r="U256" s="157">
        <v>0.68</v>
      </c>
      <c r="V256" s="157">
        <f>ROUND(E256*U256,2)</f>
        <v>25.02</v>
      </c>
      <c r="W256" s="157"/>
      <c r="X256" s="157" t="s">
        <v>312</v>
      </c>
      <c r="Y256" s="157" t="s">
        <v>269</v>
      </c>
      <c r="Z256" s="146"/>
      <c r="AA256" s="146"/>
      <c r="AB256" s="146"/>
      <c r="AC256" s="146"/>
      <c r="AD256" s="146"/>
      <c r="AE256" s="146"/>
      <c r="AF256" s="146"/>
      <c r="AG256" s="146" t="s">
        <v>313</v>
      </c>
      <c r="AH256" s="146"/>
      <c r="AI256" s="146"/>
      <c r="AJ256" s="146"/>
      <c r="AK256" s="146"/>
      <c r="AL256" s="146"/>
      <c r="AM256" s="146"/>
      <c r="AN256" s="146"/>
      <c r="AO256" s="146"/>
      <c r="AP256" s="146"/>
      <c r="AQ256" s="146"/>
      <c r="AR256" s="146"/>
      <c r="AS256" s="146"/>
      <c r="AT256" s="146"/>
      <c r="AU256" s="146"/>
      <c r="AV256" s="146"/>
      <c r="AW256" s="146"/>
      <c r="AX256" s="146"/>
      <c r="AY256" s="146"/>
      <c r="AZ256" s="146"/>
      <c r="BA256" s="146"/>
      <c r="BB256" s="146"/>
      <c r="BC256" s="146"/>
      <c r="BD256" s="146"/>
      <c r="BE256" s="146"/>
      <c r="BF256" s="146"/>
      <c r="BG256" s="146"/>
      <c r="BH256" s="146"/>
    </row>
    <row r="257" spans="1:60" outlineLevel="2">
      <c r="A257" s="153"/>
      <c r="B257" s="154"/>
      <c r="C257" s="293" t="s">
        <v>873</v>
      </c>
      <c r="D257" s="294"/>
      <c r="E257" s="294"/>
      <c r="F257" s="294"/>
      <c r="G257" s="294"/>
      <c r="H257" s="157"/>
      <c r="I257" s="157"/>
      <c r="J257" s="157"/>
      <c r="K257" s="157"/>
      <c r="L257" s="157"/>
      <c r="M257" s="157"/>
      <c r="N257" s="156"/>
      <c r="O257" s="156"/>
      <c r="P257" s="156"/>
      <c r="Q257" s="156"/>
      <c r="R257" s="157"/>
      <c r="S257" s="157"/>
      <c r="T257" s="157"/>
      <c r="U257" s="157"/>
      <c r="V257" s="157"/>
      <c r="W257" s="157"/>
      <c r="X257" s="157"/>
      <c r="Y257" s="157"/>
      <c r="Z257" s="146"/>
      <c r="AA257" s="146"/>
      <c r="AB257" s="146"/>
      <c r="AC257" s="146"/>
      <c r="AD257" s="146"/>
      <c r="AE257" s="146"/>
      <c r="AF257" s="146"/>
      <c r="AG257" s="146" t="s">
        <v>315</v>
      </c>
      <c r="AH257" s="146"/>
      <c r="AI257" s="146"/>
      <c r="AJ257" s="146"/>
      <c r="AK257" s="146"/>
      <c r="AL257" s="146"/>
      <c r="AM257" s="146"/>
      <c r="AN257" s="146"/>
      <c r="AO257" s="146"/>
      <c r="AP257" s="146"/>
      <c r="AQ257" s="146"/>
      <c r="AR257" s="146"/>
      <c r="AS257" s="146"/>
      <c r="AT257" s="146"/>
      <c r="AU257" s="146"/>
      <c r="AV257" s="146"/>
      <c r="AW257" s="146"/>
      <c r="AX257" s="146"/>
      <c r="AY257" s="146"/>
      <c r="AZ257" s="146"/>
      <c r="BA257" s="146"/>
      <c r="BB257" s="146"/>
      <c r="BC257" s="146"/>
      <c r="BD257" s="146"/>
      <c r="BE257" s="146"/>
      <c r="BF257" s="146"/>
      <c r="BG257" s="146"/>
      <c r="BH257" s="146"/>
    </row>
    <row r="258" spans="1:60" outlineLevel="2">
      <c r="A258" s="153"/>
      <c r="B258" s="154"/>
      <c r="C258" s="196" t="s">
        <v>883</v>
      </c>
      <c r="D258" s="194"/>
      <c r="E258" s="195">
        <v>27.2</v>
      </c>
      <c r="F258" s="157"/>
      <c r="G258" s="157"/>
      <c r="H258" s="157"/>
      <c r="I258" s="157"/>
      <c r="J258" s="157"/>
      <c r="K258" s="157"/>
      <c r="L258" s="157"/>
      <c r="M258" s="157"/>
      <c r="N258" s="156"/>
      <c r="O258" s="156"/>
      <c r="P258" s="156"/>
      <c r="Q258" s="156"/>
      <c r="R258" s="157"/>
      <c r="S258" s="157"/>
      <c r="T258" s="157"/>
      <c r="U258" s="157"/>
      <c r="V258" s="157"/>
      <c r="W258" s="157"/>
      <c r="X258" s="157"/>
      <c r="Y258" s="157"/>
      <c r="Z258" s="146"/>
      <c r="AA258" s="146"/>
      <c r="AB258" s="146"/>
      <c r="AC258" s="146"/>
      <c r="AD258" s="146"/>
      <c r="AE258" s="146"/>
      <c r="AF258" s="146"/>
      <c r="AG258" s="146" t="s">
        <v>317</v>
      </c>
      <c r="AH258" s="146">
        <v>0</v>
      </c>
      <c r="AI258" s="146"/>
      <c r="AJ258" s="146"/>
      <c r="AK258" s="146"/>
      <c r="AL258" s="146"/>
      <c r="AM258" s="146"/>
      <c r="AN258" s="146"/>
      <c r="AO258" s="146"/>
      <c r="AP258" s="146"/>
      <c r="AQ258" s="146"/>
      <c r="AR258" s="146"/>
      <c r="AS258" s="146"/>
      <c r="AT258" s="146"/>
      <c r="AU258" s="146"/>
      <c r="AV258" s="146"/>
      <c r="AW258" s="146"/>
      <c r="AX258" s="146"/>
      <c r="AY258" s="146"/>
      <c r="AZ258" s="146"/>
      <c r="BA258" s="146"/>
      <c r="BB258" s="146"/>
      <c r="BC258" s="146"/>
      <c r="BD258" s="146"/>
      <c r="BE258" s="146"/>
      <c r="BF258" s="146"/>
      <c r="BG258" s="146"/>
      <c r="BH258" s="146"/>
    </row>
    <row r="259" spans="1:60" outlineLevel="3">
      <c r="A259" s="153"/>
      <c r="B259" s="154"/>
      <c r="C259" s="196" t="s">
        <v>884</v>
      </c>
      <c r="D259" s="194"/>
      <c r="E259" s="195">
        <v>2</v>
      </c>
      <c r="F259" s="157"/>
      <c r="G259" s="157"/>
      <c r="H259" s="157"/>
      <c r="I259" s="157"/>
      <c r="J259" s="157"/>
      <c r="K259" s="157"/>
      <c r="L259" s="157"/>
      <c r="M259" s="157"/>
      <c r="N259" s="156"/>
      <c r="O259" s="156"/>
      <c r="P259" s="156"/>
      <c r="Q259" s="156"/>
      <c r="R259" s="157"/>
      <c r="S259" s="157"/>
      <c r="T259" s="157"/>
      <c r="U259" s="157"/>
      <c r="V259" s="157"/>
      <c r="W259" s="157"/>
      <c r="X259" s="157"/>
      <c r="Y259" s="157"/>
      <c r="Z259" s="146"/>
      <c r="AA259" s="146"/>
      <c r="AB259" s="146"/>
      <c r="AC259" s="146"/>
      <c r="AD259" s="146"/>
      <c r="AE259" s="146"/>
      <c r="AF259" s="146"/>
      <c r="AG259" s="146" t="s">
        <v>317</v>
      </c>
      <c r="AH259" s="146">
        <v>0</v>
      </c>
      <c r="AI259" s="146"/>
      <c r="AJ259" s="146"/>
      <c r="AK259" s="146"/>
      <c r="AL259" s="146"/>
      <c r="AM259" s="146"/>
      <c r="AN259" s="146"/>
      <c r="AO259" s="146"/>
      <c r="AP259" s="146"/>
      <c r="AQ259" s="146"/>
      <c r="AR259" s="146"/>
      <c r="AS259" s="146"/>
      <c r="AT259" s="146"/>
      <c r="AU259" s="146"/>
      <c r="AV259" s="146"/>
      <c r="AW259" s="146"/>
      <c r="AX259" s="146"/>
      <c r="AY259" s="146"/>
      <c r="AZ259" s="146"/>
      <c r="BA259" s="146"/>
      <c r="BB259" s="146"/>
      <c r="BC259" s="146"/>
      <c r="BD259" s="146"/>
      <c r="BE259" s="146"/>
      <c r="BF259" s="146"/>
      <c r="BG259" s="146"/>
      <c r="BH259" s="146"/>
    </row>
    <row r="260" spans="1:60" outlineLevel="3">
      <c r="A260" s="153"/>
      <c r="B260" s="154"/>
      <c r="C260" s="196" t="s">
        <v>885</v>
      </c>
      <c r="D260" s="194"/>
      <c r="E260" s="195">
        <v>7.6</v>
      </c>
      <c r="F260" s="157"/>
      <c r="G260" s="157"/>
      <c r="H260" s="157"/>
      <c r="I260" s="157"/>
      <c r="J260" s="157"/>
      <c r="K260" s="157"/>
      <c r="L260" s="157"/>
      <c r="M260" s="157"/>
      <c r="N260" s="156"/>
      <c r="O260" s="156"/>
      <c r="P260" s="156"/>
      <c r="Q260" s="156"/>
      <c r="R260" s="157"/>
      <c r="S260" s="157"/>
      <c r="T260" s="157"/>
      <c r="U260" s="157"/>
      <c r="V260" s="157"/>
      <c r="W260" s="157"/>
      <c r="X260" s="157"/>
      <c r="Y260" s="157"/>
      <c r="Z260" s="146"/>
      <c r="AA260" s="146"/>
      <c r="AB260" s="146"/>
      <c r="AC260" s="146"/>
      <c r="AD260" s="146"/>
      <c r="AE260" s="146"/>
      <c r="AF260" s="146"/>
      <c r="AG260" s="146" t="s">
        <v>317</v>
      </c>
      <c r="AH260" s="146">
        <v>0</v>
      </c>
      <c r="AI260" s="146"/>
      <c r="AJ260" s="146"/>
      <c r="AK260" s="146"/>
      <c r="AL260" s="146"/>
      <c r="AM260" s="146"/>
      <c r="AN260" s="146"/>
      <c r="AO260" s="146"/>
      <c r="AP260" s="146"/>
      <c r="AQ260" s="146"/>
      <c r="AR260" s="146"/>
      <c r="AS260" s="146"/>
      <c r="AT260" s="146"/>
      <c r="AU260" s="146"/>
      <c r="AV260" s="146"/>
      <c r="AW260" s="146"/>
      <c r="AX260" s="146"/>
      <c r="AY260" s="146"/>
      <c r="AZ260" s="146"/>
      <c r="BA260" s="146"/>
      <c r="BB260" s="146"/>
      <c r="BC260" s="146"/>
      <c r="BD260" s="146"/>
      <c r="BE260" s="146"/>
      <c r="BF260" s="146"/>
      <c r="BG260" s="146"/>
      <c r="BH260" s="146"/>
    </row>
    <row r="261" spans="1:60" outlineLevel="1">
      <c r="A261" s="173">
        <v>81</v>
      </c>
      <c r="B261" s="174" t="s">
        <v>886</v>
      </c>
      <c r="C261" s="190" t="s">
        <v>887</v>
      </c>
      <c r="D261" s="175" t="s">
        <v>310</v>
      </c>
      <c r="E261" s="176">
        <v>1.54</v>
      </c>
      <c r="F261" s="177"/>
      <c r="G261" s="178">
        <f>ROUND(E261*F261,2)</f>
        <v>0</v>
      </c>
      <c r="H261" s="177"/>
      <c r="I261" s="178">
        <f>ROUND(E261*H261,2)</f>
        <v>0</v>
      </c>
      <c r="J261" s="177"/>
      <c r="K261" s="178">
        <f>ROUND(E261*J261,2)</f>
        <v>0</v>
      </c>
      <c r="L261" s="178">
        <v>21</v>
      </c>
      <c r="M261" s="178">
        <f>G261*(1+L261/100)</f>
        <v>0</v>
      </c>
      <c r="N261" s="176">
        <v>2.9100000000000001E-2</v>
      </c>
      <c r="O261" s="176">
        <f>ROUND(E261*N261,2)</f>
        <v>0.04</v>
      </c>
      <c r="P261" s="176">
        <v>0</v>
      </c>
      <c r="Q261" s="176">
        <f>ROUND(E261*P261,2)</f>
        <v>0</v>
      </c>
      <c r="R261" s="178" t="s">
        <v>862</v>
      </c>
      <c r="S261" s="178" t="s">
        <v>266</v>
      </c>
      <c r="T261" s="179" t="s">
        <v>266</v>
      </c>
      <c r="U261" s="157">
        <v>0</v>
      </c>
      <c r="V261" s="157">
        <f>ROUND(E261*U261,2)</f>
        <v>0</v>
      </c>
      <c r="W261" s="157"/>
      <c r="X261" s="157" t="s">
        <v>312</v>
      </c>
      <c r="Y261" s="157" t="s">
        <v>269</v>
      </c>
      <c r="Z261" s="146"/>
      <c r="AA261" s="146"/>
      <c r="AB261" s="146"/>
      <c r="AC261" s="146"/>
      <c r="AD261" s="146"/>
      <c r="AE261" s="146"/>
      <c r="AF261" s="146"/>
      <c r="AG261" s="146" t="s">
        <v>313</v>
      </c>
      <c r="AH261" s="146"/>
      <c r="AI261" s="146"/>
      <c r="AJ261" s="146"/>
      <c r="AK261" s="146"/>
      <c r="AL261" s="146"/>
      <c r="AM261" s="146"/>
      <c r="AN261" s="146"/>
      <c r="AO261" s="146"/>
      <c r="AP261" s="146"/>
      <c r="AQ261" s="146"/>
      <c r="AR261" s="146"/>
      <c r="AS261" s="146"/>
      <c r="AT261" s="146"/>
      <c r="AU261" s="146"/>
      <c r="AV261" s="146"/>
      <c r="AW261" s="146"/>
      <c r="AX261" s="146"/>
      <c r="AY261" s="146"/>
      <c r="AZ261" s="146"/>
      <c r="BA261" s="146"/>
      <c r="BB261" s="146"/>
      <c r="BC261" s="146"/>
      <c r="BD261" s="146"/>
      <c r="BE261" s="146"/>
      <c r="BF261" s="146"/>
      <c r="BG261" s="146"/>
      <c r="BH261" s="146"/>
    </row>
    <row r="262" spans="1:60" outlineLevel="2">
      <c r="A262" s="153"/>
      <c r="B262" s="154"/>
      <c r="C262" s="196" t="s">
        <v>888</v>
      </c>
      <c r="D262" s="194"/>
      <c r="E262" s="195">
        <v>1.54</v>
      </c>
      <c r="F262" s="157"/>
      <c r="G262" s="157"/>
      <c r="H262" s="157"/>
      <c r="I262" s="157"/>
      <c r="J262" s="157"/>
      <c r="K262" s="157"/>
      <c r="L262" s="157"/>
      <c r="M262" s="157"/>
      <c r="N262" s="156"/>
      <c r="O262" s="156"/>
      <c r="P262" s="156"/>
      <c r="Q262" s="156"/>
      <c r="R262" s="157"/>
      <c r="S262" s="157"/>
      <c r="T262" s="157"/>
      <c r="U262" s="157"/>
      <c r="V262" s="157"/>
      <c r="W262" s="157"/>
      <c r="X262" s="157"/>
      <c r="Y262" s="157"/>
      <c r="Z262" s="146"/>
      <c r="AA262" s="146"/>
      <c r="AB262" s="146"/>
      <c r="AC262" s="146"/>
      <c r="AD262" s="146"/>
      <c r="AE262" s="146"/>
      <c r="AF262" s="146"/>
      <c r="AG262" s="146" t="s">
        <v>317</v>
      </c>
      <c r="AH262" s="146">
        <v>0</v>
      </c>
      <c r="AI262" s="146"/>
      <c r="AJ262" s="146"/>
      <c r="AK262" s="146"/>
      <c r="AL262" s="146"/>
      <c r="AM262" s="146"/>
      <c r="AN262" s="146"/>
      <c r="AO262" s="146"/>
      <c r="AP262" s="146"/>
      <c r="AQ262" s="146"/>
      <c r="AR262" s="146"/>
      <c r="AS262" s="146"/>
      <c r="AT262" s="146"/>
      <c r="AU262" s="146"/>
      <c r="AV262" s="146"/>
      <c r="AW262" s="146"/>
      <c r="AX262" s="146"/>
      <c r="AY262" s="146"/>
      <c r="AZ262" s="146"/>
      <c r="BA262" s="146"/>
      <c r="BB262" s="146"/>
      <c r="BC262" s="146"/>
      <c r="BD262" s="146"/>
      <c r="BE262" s="146"/>
      <c r="BF262" s="146"/>
      <c r="BG262" s="146"/>
      <c r="BH262" s="146"/>
    </row>
    <row r="263" spans="1:60" ht="22.5" outlineLevel="1">
      <c r="A263" s="173">
        <v>82</v>
      </c>
      <c r="B263" s="174" t="s">
        <v>889</v>
      </c>
      <c r="C263" s="190" t="s">
        <v>890</v>
      </c>
      <c r="D263" s="175" t="s">
        <v>397</v>
      </c>
      <c r="E263" s="176">
        <v>87.367199999999997</v>
      </c>
      <c r="F263" s="177"/>
      <c r="G263" s="178">
        <f>ROUND(E263*F263,2)</f>
        <v>0</v>
      </c>
      <c r="H263" s="177"/>
      <c r="I263" s="178">
        <f>ROUND(E263*H263,2)</f>
        <v>0</v>
      </c>
      <c r="J263" s="177"/>
      <c r="K263" s="178">
        <f>ROUND(E263*J263,2)</f>
        <v>0</v>
      </c>
      <c r="L263" s="178">
        <v>21</v>
      </c>
      <c r="M263" s="178">
        <f>G263*(1+L263/100)</f>
        <v>0</v>
      </c>
      <c r="N263" s="176">
        <v>6.0000000000000002E-5</v>
      </c>
      <c r="O263" s="176">
        <f>ROUND(E263*N263,2)</f>
        <v>0.01</v>
      </c>
      <c r="P263" s="176">
        <v>0</v>
      </c>
      <c r="Q263" s="176">
        <f>ROUND(E263*P263,2)</f>
        <v>0</v>
      </c>
      <c r="R263" s="178" t="s">
        <v>862</v>
      </c>
      <c r="S263" s="178" t="s">
        <v>266</v>
      </c>
      <c r="T263" s="179" t="s">
        <v>266</v>
      </c>
      <c r="U263" s="157">
        <v>0</v>
      </c>
      <c r="V263" s="157">
        <f>ROUND(E263*U263,2)</f>
        <v>0</v>
      </c>
      <c r="W263" s="157"/>
      <c r="X263" s="157" t="s">
        <v>312</v>
      </c>
      <c r="Y263" s="157" t="s">
        <v>269</v>
      </c>
      <c r="Z263" s="146"/>
      <c r="AA263" s="146"/>
      <c r="AB263" s="146"/>
      <c r="AC263" s="146"/>
      <c r="AD263" s="146"/>
      <c r="AE263" s="146"/>
      <c r="AF263" s="146"/>
      <c r="AG263" s="146" t="s">
        <v>313</v>
      </c>
      <c r="AH263" s="146"/>
      <c r="AI263" s="146"/>
      <c r="AJ263" s="146"/>
      <c r="AK263" s="146"/>
      <c r="AL263" s="146"/>
      <c r="AM263" s="146"/>
      <c r="AN263" s="146"/>
      <c r="AO263" s="146"/>
      <c r="AP263" s="146"/>
      <c r="AQ263" s="146"/>
      <c r="AR263" s="146"/>
      <c r="AS263" s="146"/>
      <c r="AT263" s="146"/>
      <c r="AU263" s="146"/>
      <c r="AV263" s="146"/>
      <c r="AW263" s="146"/>
      <c r="AX263" s="146"/>
      <c r="AY263" s="146"/>
      <c r="AZ263" s="146"/>
      <c r="BA263" s="146"/>
      <c r="BB263" s="146"/>
      <c r="BC263" s="146"/>
      <c r="BD263" s="146"/>
      <c r="BE263" s="146"/>
      <c r="BF263" s="146"/>
      <c r="BG263" s="146"/>
      <c r="BH263" s="146"/>
    </row>
    <row r="264" spans="1:60" outlineLevel="2">
      <c r="A264" s="153"/>
      <c r="B264" s="154"/>
      <c r="C264" s="196" t="s">
        <v>891</v>
      </c>
      <c r="D264" s="194"/>
      <c r="E264" s="195">
        <v>40.3172</v>
      </c>
      <c r="F264" s="157"/>
      <c r="G264" s="157"/>
      <c r="H264" s="157"/>
      <c r="I264" s="157"/>
      <c r="J264" s="157"/>
      <c r="K264" s="157"/>
      <c r="L264" s="157"/>
      <c r="M264" s="157"/>
      <c r="N264" s="156"/>
      <c r="O264" s="156"/>
      <c r="P264" s="156"/>
      <c r="Q264" s="156"/>
      <c r="R264" s="157"/>
      <c r="S264" s="157"/>
      <c r="T264" s="157"/>
      <c r="U264" s="157"/>
      <c r="V264" s="157"/>
      <c r="W264" s="157"/>
      <c r="X264" s="157"/>
      <c r="Y264" s="157"/>
      <c r="Z264" s="146"/>
      <c r="AA264" s="146"/>
      <c r="AB264" s="146"/>
      <c r="AC264" s="146"/>
      <c r="AD264" s="146"/>
      <c r="AE264" s="146"/>
      <c r="AF264" s="146"/>
      <c r="AG264" s="146" t="s">
        <v>317</v>
      </c>
      <c r="AH264" s="146">
        <v>0</v>
      </c>
      <c r="AI264" s="146"/>
      <c r="AJ264" s="146"/>
      <c r="AK264" s="146"/>
      <c r="AL264" s="146"/>
      <c r="AM264" s="146"/>
      <c r="AN264" s="146"/>
      <c r="AO264" s="146"/>
      <c r="AP264" s="146"/>
      <c r="AQ264" s="146"/>
      <c r="AR264" s="146"/>
      <c r="AS264" s="146"/>
      <c r="AT264" s="146"/>
      <c r="AU264" s="146"/>
      <c r="AV264" s="146"/>
      <c r="AW264" s="146"/>
      <c r="AX264" s="146"/>
      <c r="AY264" s="146"/>
      <c r="AZ264" s="146"/>
      <c r="BA264" s="146"/>
      <c r="BB264" s="146"/>
      <c r="BC264" s="146"/>
      <c r="BD264" s="146"/>
      <c r="BE264" s="146"/>
      <c r="BF264" s="146"/>
      <c r="BG264" s="146"/>
      <c r="BH264" s="146"/>
    </row>
    <row r="265" spans="1:60" outlineLevel="3">
      <c r="A265" s="153"/>
      <c r="B265" s="154"/>
      <c r="C265" s="196" t="s">
        <v>892</v>
      </c>
      <c r="D265" s="194"/>
      <c r="E265" s="195">
        <v>47.05</v>
      </c>
      <c r="F265" s="157"/>
      <c r="G265" s="157"/>
      <c r="H265" s="157"/>
      <c r="I265" s="157"/>
      <c r="J265" s="157"/>
      <c r="K265" s="157"/>
      <c r="L265" s="157"/>
      <c r="M265" s="157"/>
      <c r="N265" s="156"/>
      <c r="O265" s="156"/>
      <c r="P265" s="156"/>
      <c r="Q265" s="156"/>
      <c r="R265" s="157"/>
      <c r="S265" s="157"/>
      <c r="T265" s="157"/>
      <c r="U265" s="157"/>
      <c r="V265" s="157"/>
      <c r="W265" s="157"/>
      <c r="X265" s="157"/>
      <c r="Y265" s="157"/>
      <c r="Z265" s="146"/>
      <c r="AA265" s="146"/>
      <c r="AB265" s="146"/>
      <c r="AC265" s="146"/>
      <c r="AD265" s="146"/>
      <c r="AE265" s="146"/>
      <c r="AF265" s="146"/>
      <c r="AG265" s="146" t="s">
        <v>317</v>
      </c>
      <c r="AH265" s="146">
        <v>0</v>
      </c>
      <c r="AI265" s="146"/>
      <c r="AJ265" s="146"/>
      <c r="AK265" s="146"/>
      <c r="AL265" s="146"/>
      <c r="AM265" s="146"/>
      <c r="AN265" s="146"/>
      <c r="AO265" s="146"/>
      <c r="AP265" s="146"/>
      <c r="AQ265" s="146"/>
      <c r="AR265" s="146"/>
      <c r="AS265" s="146"/>
      <c r="AT265" s="146"/>
      <c r="AU265" s="146"/>
      <c r="AV265" s="146"/>
      <c r="AW265" s="146"/>
      <c r="AX265" s="146"/>
      <c r="AY265" s="146"/>
      <c r="AZ265" s="146"/>
      <c r="BA265" s="146"/>
      <c r="BB265" s="146"/>
      <c r="BC265" s="146"/>
      <c r="BD265" s="146"/>
      <c r="BE265" s="146"/>
      <c r="BF265" s="146"/>
      <c r="BG265" s="146"/>
      <c r="BH265" s="146"/>
    </row>
    <row r="266" spans="1:60" outlineLevel="1">
      <c r="A266" s="173">
        <v>83</v>
      </c>
      <c r="B266" s="174" t="s">
        <v>893</v>
      </c>
      <c r="C266" s="190" t="s">
        <v>894</v>
      </c>
      <c r="D266" s="175" t="s">
        <v>646</v>
      </c>
      <c r="E266" s="176">
        <v>9</v>
      </c>
      <c r="F266" s="177"/>
      <c r="G266" s="178">
        <f>ROUND(E266*F266,2)</f>
        <v>0</v>
      </c>
      <c r="H266" s="177"/>
      <c r="I266" s="178">
        <f>ROUND(E266*H266,2)</f>
        <v>0</v>
      </c>
      <c r="J266" s="177"/>
      <c r="K266" s="178">
        <f>ROUND(E266*J266,2)</f>
        <v>0</v>
      </c>
      <c r="L266" s="178">
        <v>21</v>
      </c>
      <c r="M266" s="178">
        <f>G266*(1+L266/100)</f>
        <v>0</v>
      </c>
      <c r="N266" s="176">
        <v>0</v>
      </c>
      <c r="O266" s="176">
        <f>ROUND(E266*N266,2)</f>
        <v>0</v>
      </c>
      <c r="P266" s="176">
        <v>0</v>
      </c>
      <c r="Q266" s="176">
        <f>ROUND(E266*P266,2)</f>
        <v>0</v>
      </c>
      <c r="R266" s="178"/>
      <c r="S266" s="178" t="s">
        <v>481</v>
      </c>
      <c r="T266" s="179" t="s">
        <v>267</v>
      </c>
      <c r="U266" s="157">
        <v>0</v>
      </c>
      <c r="V266" s="157">
        <f>ROUND(E266*U266,2)</f>
        <v>0</v>
      </c>
      <c r="W266" s="157"/>
      <c r="X266" s="157" t="s">
        <v>312</v>
      </c>
      <c r="Y266" s="157" t="s">
        <v>269</v>
      </c>
      <c r="Z266" s="146"/>
      <c r="AA266" s="146"/>
      <c r="AB266" s="146"/>
      <c r="AC266" s="146"/>
      <c r="AD266" s="146"/>
      <c r="AE266" s="146"/>
      <c r="AF266" s="146"/>
      <c r="AG266" s="146" t="s">
        <v>313</v>
      </c>
      <c r="AH266" s="146"/>
      <c r="AI266" s="146"/>
      <c r="AJ266" s="146"/>
      <c r="AK266" s="146"/>
      <c r="AL266" s="146"/>
      <c r="AM266" s="146"/>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row>
    <row r="267" spans="1:60" outlineLevel="2">
      <c r="A267" s="153"/>
      <c r="B267" s="154"/>
      <c r="C267" s="196" t="s">
        <v>895</v>
      </c>
      <c r="D267" s="194"/>
      <c r="E267" s="195">
        <v>9</v>
      </c>
      <c r="F267" s="157"/>
      <c r="G267" s="157"/>
      <c r="H267" s="157"/>
      <c r="I267" s="157"/>
      <c r="J267" s="157"/>
      <c r="K267" s="157"/>
      <c r="L267" s="157"/>
      <c r="M267" s="157"/>
      <c r="N267" s="156"/>
      <c r="O267" s="156"/>
      <c r="P267" s="156"/>
      <c r="Q267" s="156"/>
      <c r="R267" s="157"/>
      <c r="S267" s="157"/>
      <c r="T267" s="157"/>
      <c r="U267" s="157"/>
      <c r="V267" s="157"/>
      <c r="W267" s="157"/>
      <c r="X267" s="157"/>
      <c r="Y267" s="157"/>
      <c r="Z267" s="146"/>
      <c r="AA267" s="146"/>
      <c r="AB267" s="146"/>
      <c r="AC267" s="146"/>
      <c r="AD267" s="146"/>
      <c r="AE267" s="146"/>
      <c r="AF267" s="146"/>
      <c r="AG267" s="146" t="s">
        <v>317</v>
      </c>
      <c r="AH267" s="146">
        <v>0</v>
      </c>
      <c r="AI267" s="146"/>
      <c r="AJ267" s="146"/>
      <c r="AK267" s="146"/>
      <c r="AL267" s="146"/>
      <c r="AM267" s="146"/>
      <c r="AN267" s="146"/>
      <c r="AO267" s="146"/>
      <c r="AP267" s="146"/>
      <c r="AQ267" s="146"/>
      <c r="AR267" s="146"/>
      <c r="AS267" s="146"/>
      <c r="AT267" s="146"/>
      <c r="AU267" s="146"/>
      <c r="AV267" s="146"/>
      <c r="AW267" s="146"/>
      <c r="AX267" s="146"/>
      <c r="AY267" s="146"/>
      <c r="AZ267" s="146"/>
      <c r="BA267" s="146"/>
      <c r="BB267" s="146"/>
      <c r="BC267" s="146"/>
      <c r="BD267" s="146"/>
      <c r="BE267" s="146"/>
      <c r="BF267" s="146"/>
      <c r="BG267" s="146"/>
      <c r="BH267" s="146"/>
    </row>
    <row r="268" spans="1:60" outlineLevel="1">
      <c r="A268" s="173">
        <v>84</v>
      </c>
      <c r="B268" s="174" t="s">
        <v>896</v>
      </c>
      <c r="C268" s="190" t="s">
        <v>897</v>
      </c>
      <c r="D268" s="175" t="s">
        <v>310</v>
      </c>
      <c r="E268" s="176">
        <v>1.6632</v>
      </c>
      <c r="F268" s="177"/>
      <c r="G268" s="178">
        <f>ROUND(E268*F268,2)</f>
        <v>0</v>
      </c>
      <c r="H268" s="177"/>
      <c r="I268" s="178">
        <f>ROUND(E268*H268,2)</f>
        <v>0</v>
      </c>
      <c r="J268" s="177"/>
      <c r="K268" s="178">
        <f>ROUND(E268*J268,2)</f>
        <v>0</v>
      </c>
      <c r="L268" s="178">
        <v>21</v>
      </c>
      <c r="M268" s="178">
        <f>G268*(1+L268/100)</f>
        <v>0</v>
      </c>
      <c r="N268" s="176">
        <v>0.55000000000000004</v>
      </c>
      <c r="O268" s="176">
        <f>ROUND(E268*N268,2)</f>
        <v>0.91</v>
      </c>
      <c r="P268" s="176">
        <v>0</v>
      </c>
      <c r="Q268" s="176">
        <f>ROUND(E268*P268,2)</f>
        <v>0</v>
      </c>
      <c r="R268" s="178" t="s">
        <v>379</v>
      </c>
      <c r="S268" s="178" t="s">
        <v>266</v>
      </c>
      <c r="T268" s="179" t="s">
        <v>266</v>
      </c>
      <c r="U268" s="157">
        <v>0</v>
      </c>
      <c r="V268" s="157">
        <f>ROUND(E268*U268,2)</f>
        <v>0</v>
      </c>
      <c r="W268" s="157"/>
      <c r="X268" s="157" t="s">
        <v>380</v>
      </c>
      <c r="Y268" s="157" t="s">
        <v>269</v>
      </c>
      <c r="Z268" s="146"/>
      <c r="AA268" s="146"/>
      <c r="AB268" s="146"/>
      <c r="AC268" s="146"/>
      <c r="AD268" s="146"/>
      <c r="AE268" s="146"/>
      <c r="AF268" s="146"/>
      <c r="AG268" s="146" t="s">
        <v>381</v>
      </c>
      <c r="AH268" s="146"/>
      <c r="AI268" s="146"/>
      <c r="AJ268" s="146"/>
      <c r="AK268" s="146"/>
      <c r="AL268" s="146"/>
      <c r="AM268" s="146"/>
      <c r="AN268" s="146"/>
      <c r="AO268" s="146"/>
      <c r="AP268" s="146"/>
      <c r="AQ268" s="146"/>
      <c r="AR268" s="146"/>
      <c r="AS268" s="146"/>
      <c r="AT268" s="146"/>
      <c r="AU268" s="146"/>
      <c r="AV268" s="146"/>
      <c r="AW268" s="146"/>
      <c r="AX268" s="146"/>
      <c r="AY268" s="146"/>
      <c r="AZ268" s="146"/>
      <c r="BA268" s="146"/>
      <c r="BB268" s="146"/>
      <c r="BC268" s="146"/>
      <c r="BD268" s="146"/>
      <c r="BE268" s="146"/>
      <c r="BF268" s="146"/>
      <c r="BG268" s="146"/>
      <c r="BH268" s="146"/>
    </row>
    <row r="269" spans="1:60" outlineLevel="2">
      <c r="A269" s="153"/>
      <c r="B269" s="154"/>
      <c r="C269" s="196" t="s">
        <v>898</v>
      </c>
      <c r="D269" s="194"/>
      <c r="E269" s="195">
        <v>1.6632</v>
      </c>
      <c r="F269" s="157"/>
      <c r="G269" s="157"/>
      <c r="H269" s="157"/>
      <c r="I269" s="157"/>
      <c r="J269" s="157"/>
      <c r="K269" s="157"/>
      <c r="L269" s="157"/>
      <c r="M269" s="157"/>
      <c r="N269" s="156"/>
      <c r="O269" s="156"/>
      <c r="P269" s="156"/>
      <c r="Q269" s="156"/>
      <c r="R269" s="157"/>
      <c r="S269" s="157"/>
      <c r="T269" s="157"/>
      <c r="U269" s="157"/>
      <c r="V269" s="157"/>
      <c r="W269" s="157"/>
      <c r="X269" s="157"/>
      <c r="Y269" s="157"/>
      <c r="Z269" s="146"/>
      <c r="AA269" s="146"/>
      <c r="AB269" s="146"/>
      <c r="AC269" s="146"/>
      <c r="AD269" s="146"/>
      <c r="AE269" s="146"/>
      <c r="AF269" s="146"/>
      <c r="AG269" s="146" t="s">
        <v>317</v>
      </c>
      <c r="AH269" s="146">
        <v>0</v>
      </c>
      <c r="AI269" s="146"/>
      <c r="AJ269" s="146"/>
      <c r="AK269" s="146"/>
      <c r="AL269" s="146"/>
      <c r="AM269" s="146"/>
      <c r="AN269" s="146"/>
      <c r="AO269" s="146"/>
      <c r="AP269" s="146"/>
      <c r="AQ269" s="146"/>
      <c r="AR269" s="146"/>
      <c r="AS269" s="146"/>
      <c r="AT269" s="146"/>
      <c r="AU269" s="146"/>
      <c r="AV269" s="146"/>
      <c r="AW269" s="146"/>
      <c r="AX269" s="146"/>
      <c r="AY269" s="146"/>
      <c r="AZ269" s="146"/>
      <c r="BA269" s="146"/>
      <c r="BB269" s="146"/>
      <c r="BC269" s="146"/>
      <c r="BD269" s="146"/>
      <c r="BE269" s="146"/>
      <c r="BF269" s="146"/>
      <c r="BG269" s="146"/>
      <c r="BH269" s="146"/>
    </row>
    <row r="270" spans="1:60" outlineLevel="1">
      <c r="A270" s="153">
        <v>85</v>
      </c>
      <c r="B270" s="154" t="s">
        <v>899</v>
      </c>
      <c r="C270" s="198" t="s">
        <v>900</v>
      </c>
      <c r="D270" s="155" t="s">
        <v>0</v>
      </c>
      <c r="E270" s="197"/>
      <c r="F270" s="158"/>
      <c r="G270" s="157">
        <f>ROUND(E270*F270,2)</f>
        <v>0</v>
      </c>
      <c r="H270" s="158"/>
      <c r="I270" s="157">
        <f>ROUND(E270*H270,2)</f>
        <v>0</v>
      </c>
      <c r="J270" s="158"/>
      <c r="K270" s="157">
        <f>ROUND(E270*J270,2)</f>
        <v>0</v>
      </c>
      <c r="L270" s="157">
        <v>21</v>
      </c>
      <c r="M270" s="157">
        <f>G270*(1+L270/100)</f>
        <v>0</v>
      </c>
      <c r="N270" s="156">
        <v>0</v>
      </c>
      <c r="O270" s="156">
        <f>ROUND(E270*N270,2)</f>
        <v>0</v>
      </c>
      <c r="P270" s="156">
        <v>0</v>
      </c>
      <c r="Q270" s="156">
        <f>ROUND(E270*P270,2)</f>
        <v>0</v>
      </c>
      <c r="R270" s="157" t="s">
        <v>862</v>
      </c>
      <c r="S270" s="157" t="s">
        <v>266</v>
      </c>
      <c r="T270" s="157" t="s">
        <v>266</v>
      </c>
      <c r="U270" s="157">
        <v>0</v>
      </c>
      <c r="V270" s="157">
        <f>ROUND(E270*U270,2)</f>
        <v>0</v>
      </c>
      <c r="W270" s="157"/>
      <c r="X270" s="157" t="s">
        <v>555</v>
      </c>
      <c r="Y270" s="157" t="s">
        <v>269</v>
      </c>
      <c r="Z270" s="146"/>
      <c r="AA270" s="146"/>
      <c r="AB270" s="146"/>
      <c r="AC270" s="146"/>
      <c r="AD270" s="146"/>
      <c r="AE270" s="146"/>
      <c r="AF270" s="146"/>
      <c r="AG270" s="146" t="s">
        <v>556</v>
      </c>
      <c r="AH270" s="146"/>
      <c r="AI270" s="146"/>
      <c r="AJ270" s="146"/>
      <c r="AK270" s="146"/>
      <c r="AL270" s="146"/>
      <c r="AM270" s="146"/>
      <c r="AN270" s="146"/>
      <c r="AO270" s="146"/>
      <c r="AP270" s="146"/>
      <c r="AQ270" s="146"/>
      <c r="AR270" s="146"/>
      <c r="AS270" s="146"/>
      <c r="AT270" s="146"/>
      <c r="AU270" s="146"/>
      <c r="AV270" s="146"/>
      <c r="AW270" s="146"/>
      <c r="AX270" s="146"/>
      <c r="AY270" s="146"/>
      <c r="AZ270" s="146"/>
      <c r="BA270" s="146"/>
      <c r="BB270" s="146"/>
      <c r="BC270" s="146"/>
      <c r="BD270" s="146"/>
      <c r="BE270" s="146"/>
      <c r="BF270" s="146"/>
      <c r="BG270" s="146"/>
      <c r="BH270" s="146"/>
    </row>
    <row r="271" spans="1:60" outlineLevel="2">
      <c r="A271" s="153"/>
      <c r="B271" s="154"/>
      <c r="C271" s="295" t="s">
        <v>849</v>
      </c>
      <c r="D271" s="296"/>
      <c r="E271" s="296"/>
      <c r="F271" s="296"/>
      <c r="G271" s="296"/>
      <c r="H271" s="157"/>
      <c r="I271" s="157"/>
      <c r="J271" s="157"/>
      <c r="K271" s="157"/>
      <c r="L271" s="157"/>
      <c r="M271" s="157"/>
      <c r="N271" s="156"/>
      <c r="O271" s="156"/>
      <c r="P271" s="156"/>
      <c r="Q271" s="156"/>
      <c r="R271" s="157"/>
      <c r="S271" s="157"/>
      <c r="T271" s="157"/>
      <c r="U271" s="157"/>
      <c r="V271" s="157"/>
      <c r="W271" s="157"/>
      <c r="X271" s="157"/>
      <c r="Y271" s="157"/>
      <c r="Z271" s="146"/>
      <c r="AA271" s="146"/>
      <c r="AB271" s="146"/>
      <c r="AC271" s="146"/>
      <c r="AD271" s="146"/>
      <c r="AE271" s="146"/>
      <c r="AF271" s="146"/>
      <c r="AG271" s="146" t="s">
        <v>315</v>
      </c>
      <c r="AH271" s="146"/>
      <c r="AI271" s="146"/>
      <c r="AJ271" s="146"/>
      <c r="AK271" s="146"/>
      <c r="AL271" s="146"/>
      <c r="AM271" s="146"/>
      <c r="AN271" s="146"/>
      <c r="AO271" s="146"/>
      <c r="AP271" s="146"/>
      <c r="AQ271" s="146"/>
      <c r="AR271" s="146"/>
      <c r="AS271" s="146"/>
      <c r="AT271" s="146"/>
      <c r="AU271" s="146"/>
      <c r="AV271" s="146"/>
      <c r="AW271" s="146"/>
      <c r="AX271" s="146"/>
      <c r="AY271" s="146"/>
      <c r="AZ271" s="146"/>
      <c r="BA271" s="146"/>
      <c r="BB271" s="146"/>
      <c r="BC271" s="146"/>
      <c r="BD271" s="146"/>
      <c r="BE271" s="146"/>
      <c r="BF271" s="146"/>
      <c r="BG271" s="146"/>
      <c r="BH271" s="146"/>
    </row>
    <row r="272" spans="1:60">
      <c r="A272" s="163" t="s">
        <v>261</v>
      </c>
      <c r="B272" s="164" t="s">
        <v>194</v>
      </c>
      <c r="C272" s="188" t="s">
        <v>195</v>
      </c>
      <c r="D272" s="165"/>
      <c r="E272" s="166"/>
      <c r="F272" s="167"/>
      <c r="G272" s="167">
        <f>SUMIF(AG273:AG281,"&lt;&gt;NOR",G273:G281)</f>
        <v>0</v>
      </c>
      <c r="H272" s="167"/>
      <c r="I272" s="167">
        <f>SUM(I273:I281)</f>
        <v>0</v>
      </c>
      <c r="J272" s="167"/>
      <c r="K272" s="167">
        <f>SUM(K273:K281)</f>
        <v>0</v>
      </c>
      <c r="L272" s="167"/>
      <c r="M272" s="167">
        <f>SUM(M273:M281)</f>
        <v>0</v>
      </c>
      <c r="N272" s="166"/>
      <c r="O272" s="166">
        <f>SUM(O273:O281)</f>
        <v>0.01</v>
      </c>
      <c r="P272" s="166"/>
      <c r="Q272" s="166">
        <f>SUM(Q273:Q281)</f>
        <v>0</v>
      </c>
      <c r="R272" s="167"/>
      <c r="S272" s="167"/>
      <c r="T272" s="168"/>
      <c r="U272" s="162"/>
      <c r="V272" s="162">
        <f>SUM(V273:V281)</f>
        <v>2.8200000000000003</v>
      </c>
      <c r="W272" s="162"/>
      <c r="X272" s="162"/>
      <c r="Y272" s="162"/>
      <c r="AG272" t="s">
        <v>262</v>
      </c>
    </row>
    <row r="273" spans="1:60" ht="22.5" outlineLevel="1">
      <c r="A273" s="173">
        <v>86</v>
      </c>
      <c r="B273" s="174" t="s">
        <v>901</v>
      </c>
      <c r="C273" s="190" t="s">
        <v>902</v>
      </c>
      <c r="D273" s="175" t="s">
        <v>392</v>
      </c>
      <c r="E273" s="176">
        <v>3</v>
      </c>
      <c r="F273" s="177"/>
      <c r="G273" s="178">
        <f>ROUND(E273*F273,2)</f>
        <v>0</v>
      </c>
      <c r="H273" s="177"/>
      <c r="I273" s="178">
        <f>ROUND(E273*H273,2)</f>
        <v>0</v>
      </c>
      <c r="J273" s="177"/>
      <c r="K273" s="178">
        <f>ROUND(E273*J273,2)</f>
        <v>0</v>
      </c>
      <c r="L273" s="178">
        <v>21</v>
      </c>
      <c r="M273" s="178">
        <f>G273*(1+L273/100)</f>
        <v>0</v>
      </c>
      <c r="N273" s="176">
        <v>1.6100000000000001E-3</v>
      </c>
      <c r="O273" s="176">
        <f>ROUND(E273*N273,2)</f>
        <v>0</v>
      </c>
      <c r="P273" s="176">
        <v>0</v>
      </c>
      <c r="Q273" s="176">
        <f>ROUND(E273*P273,2)</f>
        <v>0</v>
      </c>
      <c r="R273" s="178" t="s">
        <v>903</v>
      </c>
      <c r="S273" s="178" t="s">
        <v>266</v>
      </c>
      <c r="T273" s="179" t="s">
        <v>266</v>
      </c>
      <c r="U273" s="157">
        <v>0.46344999999999997</v>
      </c>
      <c r="V273" s="157">
        <f>ROUND(E273*U273,2)</f>
        <v>1.39</v>
      </c>
      <c r="W273" s="157"/>
      <c r="X273" s="157" t="s">
        <v>312</v>
      </c>
      <c r="Y273" s="157" t="s">
        <v>269</v>
      </c>
      <c r="Z273" s="146"/>
      <c r="AA273" s="146"/>
      <c r="AB273" s="146"/>
      <c r="AC273" s="146"/>
      <c r="AD273" s="146"/>
      <c r="AE273" s="146"/>
      <c r="AF273" s="146"/>
      <c r="AG273" s="146" t="s">
        <v>313</v>
      </c>
      <c r="AH273" s="146"/>
      <c r="AI273" s="146"/>
      <c r="AJ273" s="146"/>
      <c r="AK273" s="146"/>
      <c r="AL273" s="146"/>
      <c r="AM273" s="146"/>
      <c r="AN273" s="146"/>
      <c r="AO273" s="146"/>
      <c r="AP273" s="146"/>
      <c r="AQ273" s="146"/>
      <c r="AR273" s="146"/>
      <c r="AS273" s="146"/>
      <c r="AT273" s="146"/>
      <c r="AU273" s="146"/>
      <c r="AV273" s="146"/>
      <c r="AW273" s="146"/>
      <c r="AX273" s="146"/>
      <c r="AY273" s="146"/>
      <c r="AZ273" s="146"/>
      <c r="BA273" s="146"/>
      <c r="BB273" s="146"/>
      <c r="BC273" s="146"/>
      <c r="BD273" s="146"/>
      <c r="BE273" s="146"/>
      <c r="BF273" s="146"/>
      <c r="BG273" s="146"/>
      <c r="BH273" s="146"/>
    </row>
    <row r="274" spans="1:60" outlineLevel="2">
      <c r="A274" s="153"/>
      <c r="B274" s="154"/>
      <c r="C274" s="196" t="s">
        <v>904</v>
      </c>
      <c r="D274" s="194"/>
      <c r="E274" s="195">
        <v>3</v>
      </c>
      <c r="F274" s="157"/>
      <c r="G274" s="157"/>
      <c r="H274" s="157"/>
      <c r="I274" s="157"/>
      <c r="J274" s="157"/>
      <c r="K274" s="157"/>
      <c r="L274" s="157"/>
      <c r="M274" s="157"/>
      <c r="N274" s="156"/>
      <c r="O274" s="156"/>
      <c r="P274" s="156"/>
      <c r="Q274" s="156"/>
      <c r="R274" s="157"/>
      <c r="S274" s="157"/>
      <c r="T274" s="157"/>
      <c r="U274" s="157"/>
      <c r="V274" s="157"/>
      <c r="W274" s="157"/>
      <c r="X274" s="157"/>
      <c r="Y274" s="157"/>
      <c r="Z274" s="146"/>
      <c r="AA274" s="146"/>
      <c r="AB274" s="146"/>
      <c r="AC274" s="146"/>
      <c r="AD274" s="146"/>
      <c r="AE274" s="146"/>
      <c r="AF274" s="146"/>
      <c r="AG274" s="146" t="s">
        <v>317</v>
      </c>
      <c r="AH274" s="146">
        <v>0</v>
      </c>
      <c r="AI274" s="146"/>
      <c r="AJ274" s="146"/>
      <c r="AK274" s="146"/>
      <c r="AL274" s="146"/>
      <c r="AM274" s="146"/>
      <c r="AN274" s="146"/>
      <c r="AO274" s="146"/>
      <c r="AP274" s="146"/>
      <c r="AQ274" s="146"/>
      <c r="AR274" s="146"/>
      <c r="AS274" s="146"/>
      <c r="AT274" s="146"/>
      <c r="AU274" s="146"/>
      <c r="AV274" s="146"/>
      <c r="AW274" s="146"/>
      <c r="AX274" s="146"/>
      <c r="AY274" s="146"/>
      <c r="AZ274" s="146"/>
      <c r="BA274" s="146"/>
      <c r="BB274" s="146"/>
      <c r="BC274" s="146"/>
      <c r="BD274" s="146"/>
      <c r="BE274" s="146"/>
      <c r="BF274" s="146"/>
      <c r="BG274" s="146"/>
      <c r="BH274" s="146"/>
    </row>
    <row r="275" spans="1:60" ht="22.5" outlineLevel="1">
      <c r="A275" s="173">
        <v>87</v>
      </c>
      <c r="B275" s="174" t="s">
        <v>905</v>
      </c>
      <c r="C275" s="190" t="s">
        <v>906</v>
      </c>
      <c r="D275" s="175" t="s">
        <v>392</v>
      </c>
      <c r="E275" s="176">
        <v>3.85</v>
      </c>
      <c r="F275" s="177"/>
      <c r="G275" s="178">
        <f>ROUND(E275*F275,2)</f>
        <v>0</v>
      </c>
      <c r="H275" s="177"/>
      <c r="I275" s="178">
        <f>ROUND(E275*H275,2)</f>
        <v>0</v>
      </c>
      <c r="J275" s="177"/>
      <c r="K275" s="178">
        <f>ROUND(E275*J275,2)</f>
        <v>0</v>
      </c>
      <c r="L275" s="178">
        <v>21</v>
      </c>
      <c r="M275" s="178">
        <f>G275*(1+L275/100)</f>
        <v>0</v>
      </c>
      <c r="N275" s="176">
        <v>1.8400000000000001E-3</v>
      </c>
      <c r="O275" s="176">
        <f>ROUND(E275*N275,2)</f>
        <v>0.01</v>
      </c>
      <c r="P275" s="176">
        <v>0</v>
      </c>
      <c r="Q275" s="176">
        <f>ROUND(E275*P275,2)</f>
        <v>0</v>
      </c>
      <c r="R275" s="178" t="s">
        <v>903</v>
      </c>
      <c r="S275" s="178" t="s">
        <v>266</v>
      </c>
      <c r="T275" s="179" t="s">
        <v>266</v>
      </c>
      <c r="U275" s="157">
        <v>0.26400000000000001</v>
      </c>
      <c r="V275" s="157">
        <f>ROUND(E275*U275,2)</f>
        <v>1.02</v>
      </c>
      <c r="W275" s="157"/>
      <c r="X275" s="157" t="s">
        <v>312</v>
      </c>
      <c r="Y275" s="157" t="s">
        <v>269</v>
      </c>
      <c r="Z275" s="146"/>
      <c r="AA275" s="146"/>
      <c r="AB275" s="146"/>
      <c r="AC275" s="146"/>
      <c r="AD275" s="146"/>
      <c r="AE275" s="146"/>
      <c r="AF275" s="146"/>
      <c r="AG275" s="146" t="s">
        <v>313</v>
      </c>
      <c r="AH275" s="146"/>
      <c r="AI275" s="146"/>
      <c r="AJ275" s="146"/>
      <c r="AK275" s="146"/>
      <c r="AL275" s="146"/>
      <c r="AM275" s="146"/>
      <c r="AN275" s="146"/>
      <c r="AO275" s="146"/>
      <c r="AP275" s="146"/>
      <c r="AQ275" s="146"/>
      <c r="AR275" s="146"/>
      <c r="AS275" s="146"/>
      <c r="AT275" s="146"/>
      <c r="AU275" s="146"/>
      <c r="AV275" s="146"/>
      <c r="AW275" s="146"/>
      <c r="AX275" s="146"/>
      <c r="AY275" s="146"/>
      <c r="AZ275" s="146"/>
      <c r="BA275" s="146"/>
      <c r="BB275" s="146"/>
      <c r="BC275" s="146"/>
      <c r="BD275" s="146"/>
      <c r="BE275" s="146"/>
      <c r="BF275" s="146"/>
      <c r="BG275" s="146"/>
      <c r="BH275" s="146"/>
    </row>
    <row r="276" spans="1:60" outlineLevel="2">
      <c r="A276" s="153"/>
      <c r="B276" s="154"/>
      <c r="C276" s="293" t="s">
        <v>907</v>
      </c>
      <c r="D276" s="294"/>
      <c r="E276" s="294"/>
      <c r="F276" s="294"/>
      <c r="G276" s="294"/>
      <c r="H276" s="157"/>
      <c r="I276" s="157"/>
      <c r="J276" s="157"/>
      <c r="K276" s="157"/>
      <c r="L276" s="157"/>
      <c r="M276" s="157"/>
      <c r="N276" s="156"/>
      <c r="O276" s="156"/>
      <c r="P276" s="156"/>
      <c r="Q276" s="156"/>
      <c r="R276" s="157"/>
      <c r="S276" s="157"/>
      <c r="T276" s="157"/>
      <c r="U276" s="157"/>
      <c r="V276" s="157"/>
      <c r="W276" s="157"/>
      <c r="X276" s="157"/>
      <c r="Y276" s="157"/>
      <c r="Z276" s="146"/>
      <c r="AA276" s="146"/>
      <c r="AB276" s="146"/>
      <c r="AC276" s="146"/>
      <c r="AD276" s="146"/>
      <c r="AE276" s="146"/>
      <c r="AF276" s="146"/>
      <c r="AG276" s="146" t="s">
        <v>315</v>
      </c>
      <c r="AH276" s="146"/>
      <c r="AI276" s="146"/>
      <c r="AJ276" s="146"/>
      <c r="AK276" s="146"/>
      <c r="AL276" s="146"/>
      <c r="AM276" s="146"/>
      <c r="AN276" s="146"/>
      <c r="AO276" s="146"/>
      <c r="AP276" s="146"/>
      <c r="AQ276" s="146"/>
      <c r="AR276" s="146"/>
      <c r="AS276" s="146"/>
      <c r="AT276" s="146"/>
      <c r="AU276" s="146"/>
      <c r="AV276" s="146"/>
      <c r="AW276" s="146"/>
      <c r="AX276" s="146"/>
      <c r="AY276" s="146"/>
      <c r="AZ276" s="146"/>
      <c r="BA276" s="146"/>
      <c r="BB276" s="146"/>
      <c r="BC276" s="146"/>
      <c r="BD276" s="146"/>
      <c r="BE276" s="146"/>
      <c r="BF276" s="146"/>
      <c r="BG276" s="146"/>
      <c r="BH276" s="146"/>
    </row>
    <row r="277" spans="1:60" outlineLevel="2">
      <c r="A277" s="153"/>
      <c r="B277" s="154"/>
      <c r="C277" s="291" t="s">
        <v>908</v>
      </c>
      <c r="D277" s="292"/>
      <c r="E277" s="292"/>
      <c r="F277" s="292"/>
      <c r="G277" s="292"/>
      <c r="H277" s="157"/>
      <c r="I277" s="157"/>
      <c r="J277" s="157"/>
      <c r="K277" s="157"/>
      <c r="L277" s="157"/>
      <c r="M277" s="157"/>
      <c r="N277" s="156"/>
      <c r="O277" s="156"/>
      <c r="P277" s="156"/>
      <c r="Q277" s="156"/>
      <c r="R277" s="157"/>
      <c r="S277" s="157"/>
      <c r="T277" s="157"/>
      <c r="U277" s="157"/>
      <c r="V277" s="157"/>
      <c r="W277" s="157"/>
      <c r="X277" s="157"/>
      <c r="Y277" s="157"/>
      <c r="Z277" s="146"/>
      <c r="AA277" s="146"/>
      <c r="AB277" s="146"/>
      <c r="AC277" s="146"/>
      <c r="AD277" s="146"/>
      <c r="AE277" s="146"/>
      <c r="AF277" s="146"/>
      <c r="AG277" s="146" t="s">
        <v>278</v>
      </c>
      <c r="AH277" s="146"/>
      <c r="AI277" s="146"/>
      <c r="AJ277" s="146"/>
      <c r="AK277" s="146"/>
      <c r="AL277" s="146"/>
      <c r="AM277" s="146"/>
      <c r="AN277" s="146"/>
      <c r="AO277" s="146"/>
      <c r="AP277" s="146"/>
      <c r="AQ277" s="146"/>
      <c r="AR277" s="146"/>
      <c r="AS277" s="146"/>
      <c r="AT277" s="146"/>
      <c r="AU277" s="146"/>
      <c r="AV277" s="146"/>
      <c r="AW277" s="146"/>
      <c r="AX277" s="146"/>
      <c r="AY277" s="146"/>
      <c r="AZ277" s="146"/>
      <c r="BA277" s="146"/>
      <c r="BB277" s="146"/>
      <c r="BC277" s="146"/>
      <c r="BD277" s="146"/>
      <c r="BE277" s="146"/>
      <c r="BF277" s="146"/>
      <c r="BG277" s="146"/>
      <c r="BH277" s="146"/>
    </row>
    <row r="278" spans="1:60" outlineLevel="2">
      <c r="A278" s="153"/>
      <c r="B278" s="154"/>
      <c r="C278" s="196" t="s">
        <v>909</v>
      </c>
      <c r="D278" s="194"/>
      <c r="E278" s="195">
        <v>3.85</v>
      </c>
      <c r="F278" s="157"/>
      <c r="G278" s="157"/>
      <c r="H278" s="157"/>
      <c r="I278" s="157"/>
      <c r="J278" s="157"/>
      <c r="K278" s="157"/>
      <c r="L278" s="157"/>
      <c r="M278" s="157"/>
      <c r="N278" s="156"/>
      <c r="O278" s="156"/>
      <c r="P278" s="156"/>
      <c r="Q278" s="156"/>
      <c r="R278" s="157"/>
      <c r="S278" s="157"/>
      <c r="T278" s="157"/>
      <c r="U278" s="157"/>
      <c r="V278" s="157"/>
      <c r="W278" s="157"/>
      <c r="X278" s="157"/>
      <c r="Y278" s="157"/>
      <c r="Z278" s="146"/>
      <c r="AA278" s="146"/>
      <c r="AB278" s="146"/>
      <c r="AC278" s="146"/>
      <c r="AD278" s="146"/>
      <c r="AE278" s="146"/>
      <c r="AF278" s="146"/>
      <c r="AG278" s="146" t="s">
        <v>317</v>
      </c>
      <c r="AH278" s="146">
        <v>0</v>
      </c>
      <c r="AI278" s="146"/>
      <c r="AJ278" s="146"/>
      <c r="AK278" s="146"/>
      <c r="AL278" s="146"/>
      <c r="AM278" s="146"/>
      <c r="AN278" s="146"/>
      <c r="AO278" s="146"/>
      <c r="AP278" s="146"/>
      <c r="AQ278" s="146"/>
      <c r="AR278" s="146"/>
      <c r="AS278" s="146"/>
      <c r="AT278" s="146"/>
      <c r="AU278" s="146"/>
      <c r="AV278" s="146"/>
      <c r="AW278" s="146"/>
      <c r="AX278" s="146"/>
      <c r="AY278" s="146"/>
      <c r="AZ278" s="146"/>
      <c r="BA278" s="146"/>
      <c r="BB278" s="146"/>
      <c r="BC278" s="146"/>
      <c r="BD278" s="146"/>
      <c r="BE278" s="146"/>
      <c r="BF278" s="146"/>
      <c r="BG278" s="146"/>
      <c r="BH278" s="146"/>
    </row>
    <row r="279" spans="1:60" ht="22.5" outlineLevel="1">
      <c r="A279" s="173">
        <v>88</v>
      </c>
      <c r="B279" s="174" t="s">
        <v>910</v>
      </c>
      <c r="C279" s="190" t="s">
        <v>911</v>
      </c>
      <c r="D279" s="175" t="s">
        <v>682</v>
      </c>
      <c r="E279" s="176">
        <v>1</v>
      </c>
      <c r="F279" s="177"/>
      <c r="G279" s="178">
        <f>ROUND(E279*F279,2)</f>
        <v>0</v>
      </c>
      <c r="H279" s="177"/>
      <c r="I279" s="178">
        <f>ROUND(E279*H279,2)</f>
        <v>0</v>
      </c>
      <c r="J279" s="177"/>
      <c r="K279" s="178">
        <f>ROUND(E279*J279,2)</f>
        <v>0</v>
      </c>
      <c r="L279" s="178">
        <v>21</v>
      </c>
      <c r="M279" s="178">
        <f>G279*(1+L279/100)</f>
        <v>0</v>
      </c>
      <c r="N279" s="176">
        <v>4.0000000000000002E-4</v>
      </c>
      <c r="O279" s="176">
        <f>ROUND(E279*N279,2)</f>
        <v>0</v>
      </c>
      <c r="P279" s="176">
        <v>0</v>
      </c>
      <c r="Q279" s="176">
        <f>ROUND(E279*P279,2)</f>
        <v>0</v>
      </c>
      <c r="R279" s="178" t="s">
        <v>903</v>
      </c>
      <c r="S279" s="178" t="s">
        <v>266</v>
      </c>
      <c r="T279" s="179" t="s">
        <v>266</v>
      </c>
      <c r="U279" s="157">
        <v>0.41</v>
      </c>
      <c r="V279" s="157">
        <f>ROUND(E279*U279,2)</f>
        <v>0.41</v>
      </c>
      <c r="W279" s="157"/>
      <c r="X279" s="157" t="s">
        <v>312</v>
      </c>
      <c r="Y279" s="157" t="s">
        <v>269</v>
      </c>
      <c r="Z279" s="146"/>
      <c r="AA279" s="146"/>
      <c r="AB279" s="146"/>
      <c r="AC279" s="146"/>
      <c r="AD279" s="146"/>
      <c r="AE279" s="146"/>
      <c r="AF279" s="146"/>
      <c r="AG279" s="146" t="s">
        <v>313</v>
      </c>
      <c r="AH279" s="146"/>
      <c r="AI279" s="146"/>
      <c r="AJ279" s="146"/>
      <c r="AK279" s="146"/>
      <c r="AL279" s="146"/>
      <c r="AM279" s="146"/>
      <c r="AN279" s="146"/>
      <c r="AO279" s="146"/>
      <c r="AP279" s="146"/>
      <c r="AQ279" s="146"/>
      <c r="AR279" s="146"/>
      <c r="AS279" s="146"/>
      <c r="AT279" s="146"/>
      <c r="AU279" s="146"/>
      <c r="AV279" s="146"/>
      <c r="AW279" s="146"/>
      <c r="AX279" s="146"/>
      <c r="AY279" s="146"/>
      <c r="AZ279" s="146"/>
      <c r="BA279" s="146"/>
      <c r="BB279" s="146"/>
      <c r="BC279" s="146"/>
      <c r="BD279" s="146"/>
      <c r="BE279" s="146"/>
      <c r="BF279" s="146"/>
      <c r="BG279" s="146"/>
      <c r="BH279" s="146"/>
    </row>
    <row r="280" spans="1:60" outlineLevel="1">
      <c r="A280" s="153">
        <v>89</v>
      </c>
      <c r="B280" s="154" t="s">
        <v>912</v>
      </c>
      <c r="C280" s="198" t="s">
        <v>913</v>
      </c>
      <c r="D280" s="155" t="s">
        <v>0</v>
      </c>
      <c r="E280" s="197"/>
      <c r="F280" s="158"/>
      <c r="G280" s="157">
        <f>ROUND(E280*F280,2)</f>
        <v>0</v>
      </c>
      <c r="H280" s="158"/>
      <c r="I280" s="157">
        <f>ROUND(E280*H280,2)</f>
        <v>0</v>
      </c>
      <c r="J280" s="158"/>
      <c r="K280" s="157">
        <f>ROUND(E280*J280,2)</f>
        <v>0</v>
      </c>
      <c r="L280" s="157">
        <v>21</v>
      </c>
      <c r="M280" s="157">
        <f>G280*(1+L280/100)</f>
        <v>0</v>
      </c>
      <c r="N280" s="156">
        <v>0</v>
      </c>
      <c r="O280" s="156">
        <f>ROUND(E280*N280,2)</f>
        <v>0</v>
      </c>
      <c r="P280" s="156">
        <v>0</v>
      </c>
      <c r="Q280" s="156">
        <f>ROUND(E280*P280,2)</f>
        <v>0</v>
      </c>
      <c r="R280" s="157" t="s">
        <v>903</v>
      </c>
      <c r="S280" s="157" t="s">
        <v>266</v>
      </c>
      <c r="T280" s="157" t="s">
        <v>266</v>
      </c>
      <c r="U280" s="157">
        <v>0</v>
      </c>
      <c r="V280" s="157">
        <f>ROUND(E280*U280,2)</f>
        <v>0</v>
      </c>
      <c r="W280" s="157"/>
      <c r="X280" s="157" t="s">
        <v>555</v>
      </c>
      <c r="Y280" s="157" t="s">
        <v>269</v>
      </c>
      <c r="Z280" s="146"/>
      <c r="AA280" s="146"/>
      <c r="AB280" s="146"/>
      <c r="AC280" s="146"/>
      <c r="AD280" s="146"/>
      <c r="AE280" s="146"/>
      <c r="AF280" s="146"/>
      <c r="AG280" s="146" t="s">
        <v>556</v>
      </c>
      <c r="AH280" s="146"/>
      <c r="AI280" s="146"/>
      <c r="AJ280" s="146"/>
      <c r="AK280" s="146"/>
      <c r="AL280" s="146"/>
      <c r="AM280" s="146"/>
      <c r="AN280" s="146"/>
      <c r="AO280" s="146"/>
      <c r="AP280" s="146"/>
      <c r="AQ280" s="146"/>
      <c r="AR280" s="146"/>
      <c r="AS280" s="146"/>
      <c r="AT280" s="146"/>
      <c r="AU280" s="146"/>
      <c r="AV280" s="146"/>
      <c r="AW280" s="146"/>
      <c r="AX280" s="146"/>
      <c r="AY280" s="146"/>
      <c r="AZ280" s="146"/>
      <c r="BA280" s="146"/>
      <c r="BB280" s="146"/>
      <c r="BC280" s="146"/>
      <c r="BD280" s="146"/>
      <c r="BE280" s="146"/>
      <c r="BF280" s="146"/>
      <c r="BG280" s="146"/>
      <c r="BH280" s="146"/>
    </row>
    <row r="281" spans="1:60" outlineLevel="2">
      <c r="A281" s="153"/>
      <c r="B281" s="154"/>
      <c r="C281" s="295" t="s">
        <v>849</v>
      </c>
      <c r="D281" s="296"/>
      <c r="E281" s="296"/>
      <c r="F281" s="296"/>
      <c r="G281" s="296"/>
      <c r="H281" s="157"/>
      <c r="I281" s="157"/>
      <c r="J281" s="157"/>
      <c r="K281" s="157"/>
      <c r="L281" s="157"/>
      <c r="M281" s="157"/>
      <c r="N281" s="156"/>
      <c r="O281" s="156"/>
      <c r="P281" s="156"/>
      <c r="Q281" s="156"/>
      <c r="R281" s="157"/>
      <c r="S281" s="157"/>
      <c r="T281" s="157"/>
      <c r="U281" s="157"/>
      <c r="V281" s="157"/>
      <c r="W281" s="157"/>
      <c r="X281" s="157"/>
      <c r="Y281" s="157"/>
      <c r="Z281" s="146"/>
      <c r="AA281" s="146"/>
      <c r="AB281" s="146"/>
      <c r="AC281" s="146"/>
      <c r="AD281" s="146"/>
      <c r="AE281" s="146"/>
      <c r="AF281" s="146"/>
      <c r="AG281" s="146" t="s">
        <v>315</v>
      </c>
      <c r="AH281" s="146"/>
      <c r="AI281" s="146"/>
      <c r="AJ281" s="146"/>
      <c r="AK281" s="146"/>
      <c r="AL281" s="146"/>
      <c r="AM281" s="146"/>
      <c r="AN281" s="146"/>
      <c r="AO281" s="146"/>
      <c r="AP281" s="146"/>
      <c r="AQ281" s="146"/>
      <c r="AR281" s="146"/>
      <c r="AS281" s="146"/>
      <c r="AT281" s="146"/>
      <c r="AU281" s="146"/>
      <c r="AV281" s="146"/>
      <c r="AW281" s="146"/>
      <c r="AX281" s="146"/>
      <c r="AY281" s="146"/>
      <c r="AZ281" s="146"/>
      <c r="BA281" s="146"/>
      <c r="BB281" s="146"/>
      <c r="BC281" s="146"/>
      <c r="BD281" s="146"/>
      <c r="BE281" s="146"/>
      <c r="BF281" s="146"/>
      <c r="BG281" s="146"/>
      <c r="BH281" s="146"/>
    </row>
    <row r="282" spans="1:60">
      <c r="A282" s="163" t="s">
        <v>261</v>
      </c>
      <c r="B282" s="164" t="s">
        <v>198</v>
      </c>
      <c r="C282" s="188" t="s">
        <v>199</v>
      </c>
      <c r="D282" s="165"/>
      <c r="E282" s="166"/>
      <c r="F282" s="167"/>
      <c r="G282" s="167">
        <f>SUMIF(AG283:AG321,"&lt;&gt;NOR",G283:G321)</f>
        <v>0</v>
      </c>
      <c r="H282" s="167"/>
      <c r="I282" s="167">
        <f>SUM(I283:I321)</f>
        <v>0</v>
      </c>
      <c r="J282" s="167"/>
      <c r="K282" s="167">
        <f>SUM(K283:K321)</f>
        <v>0</v>
      </c>
      <c r="L282" s="167"/>
      <c r="M282" s="167">
        <f>SUM(M283:M321)</f>
        <v>0</v>
      </c>
      <c r="N282" s="166"/>
      <c r="O282" s="166">
        <f>SUM(O283:O321)</f>
        <v>0.05</v>
      </c>
      <c r="P282" s="166"/>
      <c r="Q282" s="166">
        <f>SUM(Q283:Q321)</f>
        <v>0</v>
      </c>
      <c r="R282" s="167"/>
      <c r="S282" s="167"/>
      <c r="T282" s="168"/>
      <c r="U282" s="162"/>
      <c r="V282" s="162">
        <f>SUM(V283:V321)</f>
        <v>3.74</v>
      </c>
      <c r="W282" s="162"/>
      <c r="X282" s="162"/>
      <c r="Y282" s="162"/>
      <c r="AG282" t="s">
        <v>262</v>
      </c>
    </row>
    <row r="283" spans="1:60" ht="22.5" outlineLevel="1">
      <c r="A283" s="173">
        <v>90</v>
      </c>
      <c r="B283" s="174" t="s">
        <v>914</v>
      </c>
      <c r="C283" s="190" t="s">
        <v>915</v>
      </c>
      <c r="D283" s="175" t="s">
        <v>392</v>
      </c>
      <c r="E283" s="176">
        <v>12.45</v>
      </c>
      <c r="F283" s="177"/>
      <c r="G283" s="178">
        <f>ROUND(E283*F283,2)</f>
        <v>0</v>
      </c>
      <c r="H283" s="177"/>
      <c r="I283" s="178">
        <f>ROUND(E283*H283,2)</f>
        <v>0</v>
      </c>
      <c r="J283" s="177"/>
      <c r="K283" s="178">
        <f>ROUND(E283*J283,2)</f>
        <v>0</v>
      </c>
      <c r="L283" s="178">
        <v>21</v>
      </c>
      <c r="M283" s="178">
        <f>G283*(1+L283/100)</f>
        <v>0</v>
      </c>
      <c r="N283" s="176">
        <v>1.48E-3</v>
      </c>
      <c r="O283" s="176">
        <f>ROUND(E283*N283,2)</f>
        <v>0.02</v>
      </c>
      <c r="P283" s="176">
        <v>0</v>
      </c>
      <c r="Q283" s="176">
        <f>ROUND(E283*P283,2)</f>
        <v>0</v>
      </c>
      <c r="R283" s="178" t="s">
        <v>916</v>
      </c>
      <c r="S283" s="178" t="s">
        <v>266</v>
      </c>
      <c r="T283" s="179" t="s">
        <v>266</v>
      </c>
      <c r="U283" s="157">
        <v>0.3</v>
      </c>
      <c r="V283" s="157">
        <f>ROUND(E283*U283,2)</f>
        <v>3.74</v>
      </c>
      <c r="W283" s="157"/>
      <c r="X283" s="157" t="s">
        <v>312</v>
      </c>
      <c r="Y283" s="157" t="s">
        <v>269</v>
      </c>
      <c r="Z283" s="146"/>
      <c r="AA283" s="146"/>
      <c r="AB283" s="146"/>
      <c r="AC283" s="146"/>
      <c r="AD283" s="146"/>
      <c r="AE283" s="146"/>
      <c r="AF283" s="146"/>
      <c r="AG283" s="146" t="s">
        <v>313</v>
      </c>
      <c r="AH283" s="146"/>
      <c r="AI283" s="146"/>
      <c r="AJ283" s="146"/>
      <c r="AK283" s="146"/>
      <c r="AL283" s="146"/>
      <c r="AM283" s="146"/>
      <c r="AN283" s="146"/>
      <c r="AO283" s="146"/>
      <c r="AP283" s="146"/>
      <c r="AQ283" s="146"/>
      <c r="AR283" s="146"/>
      <c r="AS283" s="146"/>
      <c r="AT283" s="146"/>
      <c r="AU283" s="146"/>
      <c r="AV283" s="146"/>
      <c r="AW283" s="146"/>
      <c r="AX283" s="146"/>
      <c r="AY283" s="146"/>
      <c r="AZ283" s="146"/>
      <c r="BA283" s="146"/>
      <c r="BB283" s="146"/>
      <c r="BC283" s="146"/>
      <c r="BD283" s="146"/>
      <c r="BE283" s="146"/>
      <c r="BF283" s="146"/>
      <c r="BG283" s="146"/>
      <c r="BH283" s="146"/>
    </row>
    <row r="284" spans="1:60" outlineLevel="2">
      <c r="A284" s="153"/>
      <c r="B284" s="154"/>
      <c r="C284" s="196" t="s">
        <v>917</v>
      </c>
      <c r="D284" s="194"/>
      <c r="E284" s="195">
        <v>12.45</v>
      </c>
      <c r="F284" s="157"/>
      <c r="G284" s="157"/>
      <c r="H284" s="157"/>
      <c r="I284" s="157"/>
      <c r="J284" s="157"/>
      <c r="K284" s="157"/>
      <c r="L284" s="157"/>
      <c r="M284" s="157"/>
      <c r="N284" s="156"/>
      <c r="O284" s="156"/>
      <c r="P284" s="156"/>
      <c r="Q284" s="156"/>
      <c r="R284" s="157"/>
      <c r="S284" s="157"/>
      <c r="T284" s="157"/>
      <c r="U284" s="157"/>
      <c r="V284" s="157"/>
      <c r="W284" s="157"/>
      <c r="X284" s="157"/>
      <c r="Y284" s="157"/>
      <c r="Z284" s="146"/>
      <c r="AA284" s="146"/>
      <c r="AB284" s="146"/>
      <c r="AC284" s="146"/>
      <c r="AD284" s="146"/>
      <c r="AE284" s="146"/>
      <c r="AF284" s="146"/>
      <c r="AG284" s="146" t="s">
        <v>317</v>
      </c>
      <c r="AH284" s="146">
        <v>0</v>
      </c>
      <c r="AI284" s="146"/>
      <c r="AJ284" s="146"/>
      <c r="AK284" s="146"/>
      <c r="AL284" s="146"/>
      <c r="AM284" s="146"/>
      <c r="AN284" s="146"/>
      <c r="AO284" s="146"/>
      <c r="AP284" s="146"/>
      <c r="AQ284" s="146"/>
      <c r="AR284" s="146"/>
      <c r="AS284" s="146"/>
      <c r="AT284" s="146"/>
      <c r="AU284" s="146"/>
      <c r="AV284" s="146"/>
      <c r="AW284" s="146"/>
      <c r="AX284" s="146"/>
      <c r="AY284" s="146"/>
      <c r="AZ284" s="146"/>
      <c r="BA284" s="146"/>
      <c r="BB284" s="146"/>
      <c r="BC284" s="146"/>
      <c r="BD284" s="146"/>
      <c r="BE284" s="146"/>
      <c r="BF284" s="146"/>
      <c r="BG284" s="146"/>
      <c r="BH284" s="146"/>
    </row>
    <row r="285" spans="1:60" outlineLevel="1">
      <c r="A285" s="173">
        <v>91</v>
      </c>
      <c r="B285" s="174" t="s">
        <v>918</v>
      </c>
      <c r="C285" s="190" t="s">
        <v>919</v>
      </c>
      <c r="D285" s="175" t="s">
        <v>646</v>
      </c>
      <c r="E285" s="176">
        <v>1</v>
      </c>
      <c r="F285" s="177"/>
      <c r="G285" s="178">
        <f>ROUND(E285*F285,2)</f>
        <v>0</v>
      </c>
      <c r="H285" s="177"/>
      <c r="I285" s="178">
        <f>ROUND(E285*H285,2)</f>
        <v>0</v>
      </c>
      <c r="J285" s="177"/>
      <c r="K285" s="178">
        <f>ROUND(E285*J285,2)</f>
        <v>0</v>
      </c>
      <c r="L285" s="178">
        <v>21</v>
      </c>
      <c r="M285" s="178">
        <f>G285*(1+L285/100)</f>
        <v>0</v>
      </c>
      <c r="N285" s="176">
        <v>0</v>
      </c>
      <c r="O285" s="176">
        <f>ROUND(E285*N285,2)</f>
        <v>0</v>
      </c>
      <c r="P285" s="176">
        <v>0</v>
      </c>
      <c r="Q285" s="176">
        <f>ROUND(E285*P285,2)</f>
        <v>0</v>
      </c>
      <c r="R285" s="178"/>
      <c r="S285" s="178" t="s">
        <v>481</v>
      </c>
      <c r="T285" s="179" t="s">
        <v>267</v>
      </c>
      <c r="U285" s="157">
        <v>0</v>
      </c>
      <c r="V285" s="157">
        <f>ROUND(E285*U285,2)</f>
        <v>0</v>
      </c>
      <c r="W285" s="157"/>
      <c r="X285" s="157" t="s">
        <v>312</v>
      </c>
      <c r="Y285" s="157" t="s">
        <v>269</v>
      </c>
      <c r="Z285" s="146"/>
      <c r="AA285" s="146"/>
      <c r="AB285" s="146"/>
      <c r="AC285" s="146"/>
      <c r="AD285" s="146"/>
      <c r="AE285" s="146"/>
      <c r="AF285" s="146"/>
      <c r="AG285" s="146" t="s">
        <v>313</v>
      </c>
      <c r="AH285" s="146"/>
      <c r="AI285" s="146"/>
      <c r="AJ285" s="146"/>
      <c r="AK285" s="146"/>
      <c r="AL285" s="146"/>
      <c r="AM285" s="146"/>
      <c r="AN285" s="146"/>
      <c r="AO285" s="146"/>
      <c r="AP285" s="146"/>
      <c r="AQ285" s="146"/>
      <c r="AR285" s="146"/>
      <c r="AS285" s="146"/>
      <c r="AT285" s="146"/>
      <c r="AU285" s="146"/>
      <c r="AV285" s="146"/>
      <c r="AW285" s="146"/>
      <c r="AX285" s="146"/>
      <c r="AY285" s="146"/>
      <c r="AZ285" s="146"/>
      <c r="BA285" s="146"/>
      <c r="BB285" s="146"/>
      <c r="BC285" s="146"/>
      <c r="BD285" s="146"/>
      <c r="BE285" s="146"/>
      <c r="BF285" s="146"/>
      <c r="BG285" s="146"/>
      <c r="BH285" s="146"/>
    </row>
    <row r="286" spans="1:60" outlineLevel="2">
      <c r="A286" s="153"/>
      <c r="B286" s="154"/>
      <c r="C286" s="196" t="s">
        <v>920</v>
      </c>
      <c r="D286" s="194"/>
      <c r="E286" s="195"/>
      <c r="F286" s="157"/>
      <c r="G286" s="157"/>
      <c r="H286" s="157"/>
      <c r="I286" s="157"/>
      <c r="J286" s="157"/>
      <c r="K286" s="157"/>
      <c r="L286" s="157"/>
      <c r="M286" s="157"/>
      <c r="N286" s="156"/>
      <c r="O286" s="156"/>
      <c r="P286" s="156"/>
      <c r="Q286" s="156"/>
      <c r="R286" s="157"/>
      <c r="S286" s="157"/>
      <c r="T286" s="157"/>
      <c r="U286" s="157"/>
      <c r="V286" s="157"/>
      <c r="W286" s="157"/>
      <c r="X286" s="157"/>
      <c r="Y286" s="157"/>
      <c r="Z286" s="146"/>
      <c r="AA286" s="146"/>
      <c r="AB286" s="146"/>
      <c r="AC286" s="146"/>
      <c r="AD286" s="146"/>
      <c r="AE286" s="146"/>
      <c r="AF286" s="146"/>
      <c r="AG286" s="146" t="s">
        <v>317</v>
      </c>
      <c r="AH286" s="146">
        <v>0</v>
      </c>
      <c r="AI286" s="146"/>
      <c r="AJ286" s="146"/>
      <c r="AK286" s="146"/>
      <c r="AL286" s="146"/>
      <c r="AM286" s="146"/>
      <c r="AN286" s="146"/>
      <c r="AO286" s="146"/>
      <c r="AP286" s="146"/>
      <c r="AQ286" s="146"/>
      <c r="AR286" s="146"/>
      <c r="AS286" s="146"/>
      <c r="AT286" s="146"/>
      <c r="AU286" s="146"/>
      <c r="AV286" s="146"/>
      <c r="AW286" s="146"/>
      <c r="AX286" s="146"/>
      <c r="AY286" s="146"/>
      <c r="AZ286" s="146"/>
      <c r="BA286" s="146"/>
      <c r="BB286" s="146"/>
      <c r="BC286" s="146"/>
      <c r="BD286" s="146"/>
      <c r="BE286" s="146"/>
      <c r="BF286" s="146"/>
      <c r="BG286" s="146"/>
      <c r="BH286" s="146"/>
    </row>
    <row r="287" spans="1:60" outlineLevel="3">
      <c r="A287" s="153"/>
      <c r="B287" s="154"/>
      <c r="C287" s="196" t="s">
        <v>921</v>
      </c>
      <c r="D287" s="194"/>
      <c r="E287" s="195"/>
      <c r="F287" s="157"/>
      <c r="G287" s="157"/>
      <c r="H287" s="157"/>
      <c r="I287" s="157"/>
      <c r="J287" s="157"/>
      <c r="K287" s="157"/>
      <c r="L287" s="157"/>
      <c r="M287" s="157"/>
      <c r="N287" s="156"/>
      <c r="O287" s="156"/>
      <c r="P287" s="156"/>
      <c r="Q287" s="156"/>
      <c r="R287" s="157"/>
      <c r="S287" s="157"/>
      <c r="T287" s="157"/>
      <c r="U287" s="157"/>
      <c r="V287" s="157"/>
      <c r="W287" s="157"/>
      <c r="X287" s="157"/>
      <c r="Y287" s="157"/>
      <c r="Z287" s="146"/>
      <c r="AA287" s="146"/>
      <c r="AB287" s="146"/>
      <c r="AC287" s="146"/>
      <c r="AD287" s="146"/>
      <c r="AE287" s="146"/>
      <c r="AF287" s="146"/>
      <c r="AG287" s="146" t="s">
        <v>317</v>
      </c>
      <c r="AH287" s="146">
        <v>0</v>
      </c>
      <c r="AI287" s="146"/>
      <c r="AJ287" s="146"/>
      <c r="AK287" s="146"/>
      <c r="AL287" s="146"/>
      <c r="AM287" s="146"/>
      <c r="AN287" s="146"/>
      <c r="AO287" s="146"/>
      <c r="AP287" s="146"/>
      <c r="AQ287" s="146"/>
      <c r="AR287" s="146"/>
      <c r="AS287" s="146"/>
      <c r="AT287" s="146"/>
      <c r="AU287" s="146"/>
      <c r="AV287" s="146"/>
      <c r="AW287" s="146"/>
      <c r="AX287" s="146"/>
      <c r="AY287" s="146"/>
      <c r="AZ287" s="146"/>
      <c r="BA287" s="146"/>
      <c r="BB287" s="146"/>
      <c r="BC287" s="146"/>
      <c r="BD287" s="146"/>
      <c r="BE287" s="146"/>
      <c r="BF287" s="146"/>
      <c r="BG287" s="146"/>
      <c r="BH287" s="146"/>
    </row>
    <row r="288" spans="1:60" outlineLevel="3">
      <c r="A288" s="153"/>
      <c r="B288" s="154"/>
      <c r="C288" s="196" t="s">
        <v>922</v>
      </c>
      <c r="D288" s="194"/>
      <c r="E288" s="195">
        <v>1</v>
      </c>
      <c r="F288" s="157"/>
      <c r="G288" s="157"/>
      <c r="H288" s="157"/>
      <c r="I288" s="157"/>
      <c r="J288" s="157"/>
      <c r="K288" s="157"/>
      <c r="L288" s="157"/>
      <c r="M288" s="157"/>
      <c r="N288" s="156"/>
      <c r="O288" s="156"/>
      <c r="P288" s="156"/>
      <c r="Q288" s="156"/>
      <c r="R288" s="157"/>
      <c r="S288" s="157"/>
      <c r="T288" s="157"/>
      <c r="U288" s="157"/>
      <c r="V288" s="157"/>
      <c r="W288" s="157"/>
      <c r="X288" s="157"/>
      <c r="Y288" s="157"/>
      <c r="Z288" s="146"/>
      <c r="AA288" s="146"/>
      <c r="AB288" s="146"/>
      <c r="AC288" s="146"/>
      <c r="AD288" s="146"/>
      <c r="AE288" s="146"/>
      <c r="AF288" s="146"/>
      <c r="AG288" s="146" t="s">
        <v>317</v>
      </c>
      <c r="AH288" s="146">
        <v>0</v>
      </c>
      <c r="AI288" s="146"/>
      <c r="AJ288" s="146"/>
      <c r="AK288" s="146"/>
      <c r="AL288" s="146"/>
      <c r="AM288" s="146"/>
      <c r="AN288" s="146"/>
      <c r="AO288" s="146"/>
      <c r="AP288" s="146"/>
      <c r="AQ288" s="146"/>
      <c r="AR288" s="146"/>
      <c r="AS288" s="146"/>
      <c r="AT288" s="146"/>
      <c r="AU288" s="146"/>
      <c r="AV288" s="146"/>
      <c r="AW288" s="146"/>
      <c r="AX288" s="146"/>
      <c r="AY288" s="146"/>
      <c r="AZ288" s="146"/>
      <c r="BA288" s="146"/>
      <c r="BB288" s="146"/>
      <c r="BC288" s="146"/>
      <c r="BD288" s="146"/>
      <c r="BE288" s="146"/>
      <c r="BF288" s="146"/>
      <c r="BG288" s="146"/>
      <c r="BH288" s="146"/>
    </row>
    <row r="289" spans="1:60" outlineLevel="1">
      <c r="A289" s="173">
        <v>92</v>
      </c>
      <c r="B289" s="174" t="s">
        <v>923</v>
      </c>
      <c r="C289" s="190" t="s">
        <v>924</v>
      </c>
      <c r="D289" s="175" t="s">
        <v>646</v>
      </c>
      <c r="E289" s="176">
        <v>1</v>
      </c>
      <c r="F289" s="177"/>
      <c r="G289" s="178">
        <f>ROUND(E289*F289,2)</f>
        <v>0</v>
      </c>
      <c r="H289" s="177"/>
      <c r="I289" s="178">
        <f>ROUND(E289*H289,2)</f>
        <v>0</v>
      </c>
      <c r="J289" s="177"/>
      <c r="K289" s="178">
        <f>ROUND(E289*J289,2)</f>
        <v>0</v>
      </c>
      <c r="L289" s="178">
        <v>21</v>
      </c>
      <c r="M289" s="178">
        <f>G289*(1+L289/100)</f>
        <v>0</v>
      </c>
      <c r="N289" s="176">
        <v>0</v>
      </c>
      <c r="O289" s="176">
        <f>ROUND(E289*N289,2)</f>
        <v>0</v>
      </c>
      <c r="P289" s="176">
        <v>0</v>
      </c>
      <c r="Q289" s="176">
        <f>ROUND(E289*P289,2)</f>
        <v>0</v>
      </c>
      <c r="R289" s="178"/>
      <c r="S289" s="178" t="s">
        <v>481</v>
      </c>
      <c r="T289" s="179" t="s">
        <v>267</v>
      </c>
      <c r="U289" s="157">
        <v>0</v>
      </c>
      <c r="V289" s="157">
        <f>ROUND(E289*U289,2)</f>
        <v>0</v>
      </c>
      <c r="W289" s="157"/>
      <c r="X289" s="157" t="s">
        <v>312</v>
      </c>
      <c r="Y289" s="157" t="s">
        <v>269</v>
      </c>
      <c r="Z289" s="146"/>
      <c r="AA289" s="146"/>
      <c r="AB289" s="146"/>
      <c r="AC289" s="146"/>
      <c r="AD289" s="146"/>
      <c r="AE289" s="146"/>
      <c r="AF289" s="146"/>
      <c r="AG289" s="146" t="s">
        <v>313</v>
      </c>
      <c r="AH289" s="146"/>
      <c r="AI289" s="146"/>
      <c r="AJ289" s="146"/>
      <c r="AK289" s="146"/>
      <c r="AL289" s="146"/>
      <c r="AM289" s="146"/>
      <c r="AN289" s="146"/>
      <c r="AO289" s="146"/>
      <c r="AP289" s="146"/>
      <c r="AQ289" s="146"/>
      <c r="AR289" s="146"/>
      <c r="AS289" s="146"/>
      <c r="AT289" s="146"/>
      <c r="AU289" s="146"/>
      <c r="AV289" s="146"/>
      <c r="AW289" s="146"/>
      <c r="AX289" s="146"/>
      <c r="AY289" s="146"/>
      <c r="AZ289" s="146"/>
      <c r="BA289" s="146"/>
      <c r="BB289" s="146"/>
      <c r="BC289" s="146"/>
      <c r="BD289" s="146"/>
      <c r="BE289" s="146"/>
      <c r="BF289" s="146"/>
      <c r="BG289" s="146"/>
      <c r="BH289" s="146"/>
    </row>
    <row r="290" spans="1:60" outlineLevel="2">
      <c r="A290" s="153"/>
      <c r="B290" s="154"/>
      <c r="C290" s="196" t="s">
        <v>920</v>
      </c>
      <c r="D290" s="194"/>
      <c r="E290" s="195"/>
      <c r="F290" s="157"/>
      <c r="G290" s="157"/>
      <c r="H290" s="157"/>
      <c r="I290" s="157"/>
      <c r="J290" s="157"/>
      <c r="K290" s="157"/>
      <c r="L290" s="157"/>
      <c r="M290" s="157"/>
      <c r="N290" s="156"/>
      <c r="O290" s="156"/>
      <c r="P290" s="156"/>
      <c r="Q290" s="156"/>
      <c r="R290" s="157"/>
      <c r="S290" s="157"/>
      <c r="T290" s="157"/>
      <c r="U290" s="157"/>
      <c r="V290" s="157"/>
      <c r="W290" s="157"/>
      <c r="X290" s="157"/>
      <c r="Y290" s="157"/>
      <c r="Z290" s="146"/>
      <c r="AA290" s="146"/>
      <c r="AB290" s="146"/>
      <c r="AC290" s="146"/>
      <c r="AD290" s="146"/>
      <c r="AE290" s="146"/>
      <c r="AF290" s="146"/>
      <c r="AG290" s="146" t="s">
        <v>317</v>
      </c>
      <c r="AH290" s="146">
        <v>0</v>
      </c>
      <c r="AI290" s="146"/>
      <c r="AJ290" s="146"/>
      <c r="AK290" s="146"/>
      <c r="AL290" s="146"/>
      <c r="AM290" s="146"/>
      <c r="AN290" s="146"/>
      <c r="AO290" s="146"/>
      <c r="AP290" s="146"/>
      <c r="AQ290" s="146"/>
      <c r="AR290" s="146"/>
      <c r="AS290" s="146"/>
      <c r="AT290" s="146"/>
      <c r="AU290" s="146"/>
      <c r="AV290" s="146"/>
      <c r="AW290" s="146"/>
      <c r="AX290" s="146"/>
      <c r="AY290" s="146"/>
      <c r="AZ290" s="146"/>
      <c r="BA290" s="146"/>
      <c r="BB290" s="146"/>
      <c r="BC290" s="146"/>
      <c r="BD290" s="146"/>
      <c r="BE290" s="146"/>
      <c r="BF290" s="146"/>
      <c r="BG290" s="146"/>
      <c r="BH290" s="146"/>
    </row>
    <row r="291" spans="1:60" outlineLevel="3">
      <c r="A291" s="153"/>
      <c r="B291" s="154"/>
      <c r="C291" s="196" t="s">
        <v>921</v>
      </c>
      <c r="D291" s="194"/>
      <c r="E291" s="195"/>
      <c r="F291" s="157"/>
      <c r="G291" s="157"/>
      <c r="H291" s="157"/>
      <c r="I291" s="157"/>
      <c r="J291" s="157"/>
      <c r="K291" s="157"/>
      <c r="L291" s="157"/>
      <c r="M291" s="157"/>
      <c r="N291" s="156"/>
      <c r="O291" s="156"/>
      <c r="P291" s="156"/>
      <c r="Q291" s="156"/>
      <c r="R291" s="157"/>
      <c r="S291" s="157"/>
      <c r="T291" s="157"/>
      <c r="U291" s="157"/>
      <c r="V291" s="157"/>
      <c r="W291" s="157"/>
      <c r="X291" s="157"/>
      <c r="Y291" s="157"/>
      <c r="Z291" s="146"/>
      <c r="AA291" s="146"/>
      <c r="AB291" s="146"/>
      <c r="AC291" s="146"/>
      <c r="AD291" s="146"/>
      <c r="AE291" s="146"/>
      <c r="AF291" s="146"/>
      <c r="AG291" s="146" t="s">
        <v>317</v>
      </c>
      <c r="AH291" s="146">
        <v>0</v>
      </c>
      <c r="AI291" s="146"/>
      <c r="AJ291" s="146"/>
      <c r="AK291" s="146"/>
      <c r="AL291" s="146"/>
      <c r="AM291" s="146"/>
      <c r="AN291" s="146"/>
      <c r="AO291" s="146"/>
      <c r="AP291" s="146"/>
      <c r="AQ291" s="146"/>
      <c r="AR291" s="146"/>
      <c r="AS291" s="146"/>
      <c r="AT291" s="146"/>
      <c r="AU291" s="146"/>
      <c r="AV291" s="146"/>
      <c r="AW291" s="146"/>
      <c r="AX291" s="146"/>
      <c r="AY291" s="146"/>
      <c r="AZ291" s="146"/>
      <c r="BA291" s="146"/>
      <c r="BB291" s="146"/>
      <c r="BC291" s="146"/>
      <c r="BD291" s="146"/>
      <c r="BE291" s="146"/>
      <c r="BF291" s="146"/>
      <c r="BG291" s="146"/>
      <c r="BH291" s="146"/>
    </row>
    <row r="292" spans="1:60" outlineLevel="3">
      <c r="A292" s="153"/>
      <c r="B292" s="154"/>
      <c r="C292" s="196" t="s">
        <v>925</v>
      </c>
      <c r="D292" s="194"/>
      <c r="E292" s="195">
        <v>1</v>
      </c>
      <c r="F292" s="157"/>
      <c r="G292" s="157"/>
      <c r="H292" s="157"/>
      <c r="I292" s="157"/>
      <c r="J292" s="157"/>
      <c r="K292" s="157"/>
      <c r="L292" s="157"/>
      <c r="M292" s="157"/>
      <c r="N292" s="156"/>
      <c r="O292" s="156"/>
      <c r="P292" s="156"/>
      <c r="Q292" s="156"/>
      <c r="R292" s="157"/>
      <c r="S292" s="157"/>
      <c r="T292" s="157"/>
      <c r="U292" s="157"/>
      <c r="V292" s="157"/>
      <c r="W292" s="157"/>
      <c r="X292" s="157"/>
      <c r="Y292" s="157"/>
      <c r="Z292" s="146"/>
      <c r="AA292" s="146"/>
      <c r="AB292" s="146"/>
      <c r="AC292" s="146"/>
      <c r="AD292" s="146"/>
      <c r="AE292" s="146"/>
      <c r="AF292" s="146"/>
      <c r="AG292" s="146" t="s">
        <v>317</v>
      </c>
      <c r="AH292" s="146">
        <v>0</v>
      </c>
      <c r="AI292" s="146"/>
      <c r="AJ292" s="146"/>
      <c r="AK292" s="146"/>
      <c r="AL292" s="146"/>
      <c r="AM292" s="146"/>
      <c r="AN292" s="146"/>
      <c r="AO292" s="146"/>
      <c r="AP292" s="146"/>
      <c r="AQ292" s="146"/>
      <c r="AR292" s="146"/>
      <c r="AS292" s="146"/>
      <c r="AT292" s="146"/>
      <c r="AU292" s="146"/>
      <c r="AV292" s="146"/>
      <c r="AW292" s="146"/>
      <c r="AX292" s="146"/>
      <c r="AY292" s="146"/>
      <c r="AZ292" s="146"/>
      <c r="BA292" s="146"/>
      <c r="BB292" s="146"/>
      <c r="BC292" s="146"/>
      <c r="BD292" s="146"/>
      <c r="BE292" s="146"/>
      <c r="BF292" s="146"/>
      <c r="BG292" s="146"/>
      <c r="BH292" s="146"/>
    </row>
    <row r="293" spans="1:60" outlineLevel="1">
      <c r="A293" s="173">
        <v>93</v>
      </c>
      <c r="B293" s="174" t="s">
        <v>926</v>
      </c>
      <c r="C293" s="190" t="s">
        <v>927</v>
      </c>
      <c r="D293" s="175" t="s">
        <v>646</v>
      </c>
      <c r="E293" s="176">
        <v>12</v>
      </c>
      <c r="F293" s="177"/>
      <c r="G293" s="178">
        <f>ROUND(E293*F293,2)</f>
        <v>0</v>
      </c>
      <c r="H293" s="177"/>
      <c r="I293" s="178">
        <f>ROUND(E293*H293,2)</f>
        <v>0</v>
      </c>
      <c r="J293" s="177"/>
      <c r="K293" s="178">
        <f>ROUND(E293*J293,2)</f>
        <v>0</v>
      </c>
      <c r="L293" s="178">
        <v>21</v>
      </c>
      <c r="M293" s="178">
        <f>G293*(1+L293/100)</f>
        <v>0</v>
      </c>
      <c r="N293" s="176">
        <v>0</v>
      </c>
      <c r="O293" s="176">
        <f>ROUND(E293*N293,2)</f>
        <v>0</v>
      </c>
      <c r="P293" s="176">
        <v>0</v>
      </c>
      <c r="Q293" s="176">
        <f>ROUND(E293*P293,2)</f>
        <v>0</v>
      </c>
      <c r="R293" s="178"/>
      <c r="S293" s="178" t="s">
        <v>481</v>
      </c>
      <c r="T293" s="179" t="s">
        <v>267</v>
      </c>
      <c r="U293" s="157">
        <v>0</v>
      </c>
      <c r="V293" s="157">
        <f>ROUND(E293*U293,2)</f>
        <v>0</v>
      </c>
      <c r="W293" s="157"/>
      <c r="X293" s="157" t="s">
        <v>312</v>
      </c>
      <c r="Y293" s="157" t="s">
        <v>269</v>
      </c>
      <c r="Z293" s="146"/>
      <c r="AA293" s="146"/>
      <c r="AB293" s="146"/>
      <c r="AC293" s="146"/>
      <c r="AD293" s="146"/>
      <c r="AE293" s="146"/>
      <c r="AF293" s="146"/>
      <c r="AG293" s="146" t="s">
        <v>313</v>
      </c>
      <c r="AH293" s="146"/>
      <c r="AI293" s="146"/>
      <c r="AJ293" s="146"/>
      <c r="AK293" s="146"/>
      <c r="AL293" s="146"/>
      <c r="AM293" s="146"/>
      <c r="AN293" s="146"/>
      <c r="AO293" s="146"/>
      <c r="AP293" s="146"/>
      <c r="AQ293" s="146"/>
      <c r="AR293" s="146"/>
      <c r="AS293" s="146"/>
      <c r="AT293" s="146"/>
      <c r="AU293" s="146"/>
      <c r="AV293" s="146"/>
      <c r="AW293" s="146"/>
      <c r="AX293" s="146"/>
      <c r="AY293" s="146"/>
      <c r="AZ293" s="146"/>
      <c r="BA293" s="146"/>
      <c r="BB293" s="146"/>
      <c r="BC293" s="146"/>
      <c r="BD293" s="146"/>
      <c r="BE293" s="146"/>
      <c r="BF293" s="146"/>
      <c r="BG293" s="146"/>
      <c r="BH293" s="146"/>
    </row>
    <row r="294" spans="1:60" outlineLevel="2">
      <c r="A294" s="153"/>
      <c r="B294" s="154"/>
      <c r="C294" s="196" t="s">
        <v>928</v>
      </c>
      <c r="D294" s="194"/>
      <c r="E294" s="195"/>
      <c r="F294" s="157"/>
      <c r="G294" s="157"/>
      <c r="H294" s="157"/>
      <c r="I294" s="157"/>
      <c r="J294" s="157"/>
      <c r="K294" s="157"/>
      <c r="L294" s="157"/>
      <c r="M294" s="157"/>
      <c r="N294" s="156"/>
      <c r="O294" s="156"/>
      <c r="P294" s="156"/>
      <c r="Q294" s="156"/>
      <c r="R294" s="157"/>
      <c r="S294" s="157"/>
      <c r="T294" s="157"/>
      <c r="U294" s="157"/>
      <c r="V294" s="157"/>
      <c r="W294" s="157"/>
      <c r="X294" s="157"/>
      <c r="Y294" s="157"/>
      <c r="Z294" s="146"/>
      <c r="AA294" s="146"/>
      <c r="AB294" s="146"/>
      <c r="AC294" s="146"/>
      <c r="AD294" s="146"/>
      <c r="AE294" s="146"/>
      <c r="AF294" s="146"/>
      <c r="AG294" s="146" t="s">
        <v>317</v>
      </c>
      <c r="AH294" s="146">
        <v>0</v>
      </c>
      <c r="AI294" s="146"/>
      <c r="AJ294" s="146"/>
      <c r="AK294" s="146"/>
      <c r="AL294" s="146"/>
      <c r="AM294" s="146"/>
      <c r="AN294" s="146"/>
      <c r="AO294" s="146"/>
      <c r="AP294" s="146"/>
      <c r="AQ294" s="146"/>
      <c r="AR294" s="146"/>
      <c r="AS294" s="146"/>
      <c r="AT294" s="146"/>
      <c r="AU294" s="146"/>
      <c r="AV294" s="146"/>
      <c r="AW294" s="146"/>
      <c r="AX294" s="146"/>
      <c r="AY294" s="146"/>
      <c r="AZ294" s="146"/>
      <c r="BA294" s="146"/>
      <c r="BB294" s="146"/>
      <c r="BC294" s="146"/>
      <c r="BD294" s="146"/>
      <c r="BE294" s="146"/>
      <c r="BF294" s="146"/>
      <c r="BG294" s="146"/>
      <c r="BH294" s="146"/>
    </row>
    <row r="295" spans="1:60" outlineLevel="3">
      <c r="A295" s="153"/>
      <c r="B295" s="154"/>
      <c r="C295" s="196" t="s">
        <v>929</v>
      </c>
      <c r="D295" s="194"/>
      <c r="E295" s="195">
        <v>6</v>
      </c>
      <c r="F295" s="157"/>
      <c r="G295" s="157"/>
      <c r="H295" s="157"/>
      <c r="I295" s="157"/>
      <c r="J295" s="157"/>
      <c r="K295" s="157"/>
      <c r="L295" s="157"/>
      <c r="M295" s="157"/>
      <c r="N295" s="156"/>
      <c r="O295" s="156"/>
      <c r="P295" s="156"/>
      <c r="Q295" s="156"/>
      <c r="R295" s="157"/>
      <c r="S295" s="157"/>
      <c r="T295" s="157"/>
      <c r="U295" s="157"/>
      <c r="V295" s="157"/>
      <c r="W295" s="157"/>
      <c r="X295" s="157"/>
      <c r="Y295" s="157"/>
      <c r="Z295" s="146"/>
      <c r="AA295" s="146"/>
      <c r="AB295" s="146"/>
      <c r="AC295" s="146"/>
      <c r="AD295" s="146"/>
      <c r="AE295" s="146"/>
      <c r="AF295" s="146"/>
      <c r="AG295" s="146" t="s">
        <v>317</v>
      </c>
      <c r="AH295" s="146">
        <v>0</v>
      </c>
      <c r="AI295" s="146"/>
      <c r="AJ295" s="146"/>
      <c r="AK295" s="146"/>
      <c r="AL295" s="146"/>
      <c r="AM295" s="146"/>
      <c r="AN295" s="146"/>
      <c r="AO295" s="146"/>
      <c r="AP295" s="146"/>
      <c r="AQ295" s="146"/>
      <c r="AR295" s="146"/>
      <c r="AS295" s="146"/>
      <c r="AT295" s="146"/>
      <c r="AU295" s="146"/>
      <c r="AV295" s="146"/>
      <c r="AW295" s="146"/>
      <c r="AX295" s="146"/>
      <c r="AY295" s="146"/>
      <c r="AZ295" s="146"/>
      <c r="BA295" s="146"/>
      <c r="BB295" s="146"/>
      <c r="BC295" s="146"/>
      <c r="BD295" s="146"/>
      <c r="BE295" s="146"/>
      <c r="BF295" s="146"/>
      <c r="BG295" s="146"/>
      <c r="BH295" s="146"/>
    </row>
    <row r="296" spans="1:60" outlineLevel="3">
      <c r="A296" s="153"/>
      <c r="B296" s="154"/>
      <c r="C296" s="196" t="s">
        <v>930</v>
      </c>
      <c r="D296" s="194"/>
      <c r="E296" s="195">
        <v>6</v>
      </c>
      <c r="F296" s="157"/>
      <c r="G296" s="157"/>
      <c r="H296" s="157"/>
      <c r="I296" s="157"/>
      <c r="J296" s="157"/>
      <c r="K296" s="157"/>
      <c r="L296" s="157"/>
      <c r="M296" s="157"/>
      <c r="N296" s="156"/>
      <c r="O296" s="156"/>
      <c r="P296" s="156"/>
      <c r="Q296" s="156"/>
      <c r="R296" s="157"/>
      <c r="S296" s="157"/>
      <c r="T296" s="157"/>
      <c r="U296" s="157"/>
      <c r="V296" s="157"/>
      <c r="W296" s="157"/>
      <c r="X296" s="157"/>
      <c r="Y296" s="157"/>
      <c r="Z296" s="146"/>
      <c r="AA296" s="146"/>
      <c r="AB296" s="146"/>
      <c r="AC296" s="146"/>
      <c r="AD296" s="146"/>
      <c r="AE296" s="146"/>
      <c r="AF296" s="146"/>
      <c r="AG296" s="146" t="s">
        <v>317</v>
      </c>
      <c r="AH296" s="146">
        <v>0</v>
      </c>
      <c r="AI296" s="146"/>
      <c r="AJ296" s="146"/>
      <c r="AK296" s="146"/>
      <c r="AL296" s="146"/>
      <c r="AM296" s="146"/>
      <c r="AN296" s="146"/>
      <c r="AO296" s="146"/>
      <c r="AP296" s="146"/>
      <c r="AQ296" s="146"/>
      <c r="AR296" s="146"/>
      <c r="AS296" s="146"/>
      <c r="AT296" s="146"/>
      <c r="AU296" s="146"/>
      <c r="AV296" s="146"/>
      <c r="AW296" s="146"/>
      <c r="AX296" s="146"/>
      <c r="AY296" s="146"/>
      <c r="AZ296" s="146"/>
      <c r="BA296" s="146"/>
      <c r="BB296" s="146"/>
      <c r="BC296" s="146"/>
      <c r="BD296" s="146"/>
      <c r="BE296" s="146"/>
      <c r="BF296" s="146"/>
      <c r="BG296" s="146"/>
      <c r="BH296" s="146"/>
    </row>
    <row r="297" spans="1:60" outlineLevel="1">
      <c r="A297" s="173">
        <v>94</v>
      </c>
      <c r="B297" s="174" t="s">
        <v>931</v>
      </c>
      <c r="C297" s="190" t="s">
        <v>932</v>
      </c>
      <c r="D297" s="175" t="s">
        <v>646</v>
      </c>
      <c r="E297" s="176">
        <v>2</v>
      </c>
      <c r="F297" s="177"/>
      <c r="G297" s="178">
        <f>ROUND(E297*F297,2)</f>
        <v>0</v>
      </c>
      <c r="H297" s="177"/>
      <c r="I297" s="178">
        <f>ROUND(E297*H297,2)</f>
        <v>0</v>
      </c>
      <c r="J297" s="177"/>
      <c r="K297" s="178">
        <f>ROUND(E297*J297,2)</f>
        <v>0</v>
      </c>
      <c r="L297" s="178">
        <v>21</v>
      </c>
      <c r="M297" s="178">
        <f>G297*(1+L297/100)</f>
        <v>0</v>
      </c>
      <c r="N297" s="176">
        <v>0</v>
      </c>
      <c r="O297" s="176">
        <f>ROUND(E297*N297,2)</f>
        <v>0</v>
      </c>
      <c r="P297" s="176">
        <v>0</v>
      </c>
      <c r="Q297" s="176">
        <f>ROUND(E297*P297,2)</f>
        <v>0</v>
      </c>
      <c r="R297" s="178"/>
      <c r="S297" s="178" t="s">
        <v>481</v>
      </c>
      <c r="T297" s="179" t="s">
        <v>267</v>
      </c>
      <c r="U297" s="157">
        <v>0</v>
      </c>
      <c r="V297" s="157">
        <f>ROUND(E297*U297,2)</f>
        <v>0</v>
      </c>
      <c r="W297" s="157"/>
      <c r="X297" s="157" t="s">
        <v>312</v>
      </c>
      <c r="Y297" s="157" t="s">
        <v>269</v>
      </c>
      <c r="Z297" s="146"/>
      <c r="AA297" s="146"/>
      <c r="AB297" s="146"/>
      <c r="AC297" s="146"/>
      <c r="AD297" s="146"/>
      <c r="AE297" s="146"/>
      <c r="AF297" s="146"/>
      <c r="AG297" s="146" t="s">
        <v>313</v>
      </c>
      <c r="AH297" s="146"/>
      <c r="AI297" s="146"/>
      <c r="AJ297" s="146"/>
      <c r="AK297" s="146"/>
      <c r="AL297" s="146"/>
      <c r="AM297" s="146"/>
      <c r="AN297" s="146"/>
      <c r="AO297" s="146"/>
      <c r="AP297" s="146"/>
      <c r="AQ297" s="146"/>
      <c r="AR297" s="146"/>
      <c r="AS297" s="146"/>
      <c r="AT297" s="146"/>
      <c r="AU297" s="146"/>
      <c r="AV297" s="146"/>
      <c r="AW297" s="146"/>
      <c r="AX297" s="146"/>
      <c r="AY297" s="146"/>
      <c r="AZ297" s="146"/>
      <c r="BA297" s="146"/>
      <c r="BB297" s="146"/>
      <c r="BC297" s="146"/>
      <c r="BD297" s="146"/>
      <c r="BE297" s="146"/>
      <c r="BF297" s="146"/>
      <c r="BG297" s="146"/>
      <c r="BH297" s="146"/>
    </row>
    <row r="298" spans="1:60" outlineLevel="2">
      <c r="A298" s="153"/>
      <c r="B298" s="154"/>
      <c r="C298" s="196" t="s">
        <v>933</v>
      </c>
      <c r="D298" s="194"/>
      <c r="E298" s="195">
        <v>2</v>
      </c>
      <c r="F298" s="157"/>
      <c r="G298" s="157"/>
      <c r="H298" s="157"/>
      <c r="I298" s="157"/>
      <c r="J298" s="157"/>
      <c r="K298" s="157"/>
      <c r="L298" s="157"/>
      <c r="M298" s="157"/>
      <c r="N298" s="156"/>
      <c r="O298" s="156"/>
      <c r="P298" s="156"/>
      <c r="Q298" s="156"/>
      <c r="R298" s="157"/>
      <c r="S298" s="157"/>
      <c r="T298" s="157"/>
      <c r="U298" s="157"/>
      <c r="V298" s="157"/>
      <c r="W298" s="157"/>
      <c r="X298" s="157"/>
      <c r="Y298" s="157"/>
      <c r="Z298" s="146"/>
      <c r="AA298" s="146"/>
      <c r="AB298" s="146"/>
      <c r="AC298" s="146"/>
      <c r="AD298" s="146"/>
      <c r="AE298" s="146"/>
      <c r="AF298" s="146"/>
      <c r="AG298" s="146" t="s">
        <v>317</v>
      </c>
      <c r="AH298" s="146">
        <v>0</v>
      </c>
      <c r="AI298" s="146"/>
      <c r="AJ298" s="146"/>
      <c r="AK298" s="146"/>
      <c r="AL298" s="146"/>
      <c r="AM298" s="146"/>
      <c r="AN298" s="146"/>
      <c r="AO298" s="146"/>
      <c r="AP298" s="146"/>
      <c r="AQ298" s="146"/>
      <c r="AR298" s="146"/>
      <c r="AS298" s="146"/>
      <c r="AT298" s="146"/>
      <c r="AU298" s="146"/>
      <c r="AV298" s="146"/>
      <c r="AW298" s="146"/>
      <c r="AX298" s="146"/>
      <c r="AY298" s="146"/>
      <c r="AZ298" s="146"/>
      <c r="BA298" s="146"/>
      <c r="BB298" s="146"/>
      <c r="BC298" s="146"/>
      <c r="BD298" s="146"/>
      <c r="BE298" s="146"/>
      <c r="BF298" s="146"/>
      <c r="BG298" s="146"/>
      <c r="BH298" s="146"/>
    </row>
    <row r="299" spans="1:60" outlineLevel="1">
      <c r="A299" s="173">
        <v>95</v>
      </c>
      <c r="B299" s="174" t="s">
        <v>934</v>
      </c>
      <c r="C299" s="190" t="s">
        <v>935</v>
      </c>
      <c r="D299" s="175" t="s">
        <v>646</v>
      </c>
      <c r="E299" s="176">
        <v>12</v>
      </c>
      <c r="F299" s="177"/>
      <c r="G299" s="178">
        <f>ROUND(E299*F299,2)</f>
        <v>0</v>
      </c>
      <c r="H299" s="177"/>
      <c r="I299" s="178">
        <f>ROUND(E299*H299,2)</f>
        <v>0</v>
      </c>
      <c r="J299" s="177"/>
      <c r="K299" s="178">
        <f>ROUND(E299*J299,2)</f>
        <v>0</v>
      </c>
      <c r="L299" s="178">
        <v>21</v>
      </c>
      <c r="M299" s="178">
        <f>G299*(1+L299/100)</f>
        <v>0</v>
      </c>
      <c r="N299" s="176">
        <v>0</v>
      </c>
      <c r="O299" s="176">
        <f>ROUND(E299*N299,2)</f>
        <v>0</v>
      </c>
      <c r="P299" s="176">
        <v>0</v>
      </c>
      <c r="Q299" s="176">
        <f>ROUND(E299*P299,2)</f>
        <v>0</v>
      </c>
      <c r="R299" s="178"/>
      <c r="S299" s="178" t="s">
        <v>481</v>
      </c>
      <c r="T299" s="179" t="s">
        <v>267</v>
      </c>
      <c r="U299" s="157">
        <v>0</v>
      </c>
      <c r="V299" s="157">
        <f>ROUND(E299*U299,2)</f>
        <v>0</v>
      </c>
      <c r="W299" s="157"/>
      <c r="X299" s="157" t="s">
        <v>312</v>
      </c>
      <c r="Y299" s="157" t="s">
        <v>269</v>
      </c>
      <c r="Z299" s="146"/>
      <c r="AA299" s="146"/>
      <c r="AB299" s="146"/>
      <c r="AC299" s="146"/>
      <c r="AD299" s="146"/>
      <c r="AE299" s="146"/>
      <c r="AF299" s="146"/>
      <c r="AG299" s="146" t="s">
        <v>313</v>
      </c>
      <c r="AH299" s="146"/>
      <c r="AI299" s="146"/>
      <c r="AJ299" s="146"/>
      <c r="AK299" s="146"/>
      <c r="AL299" s="146"/>
      <c r="AM299" s="146"/>
      <c r="AN299" s="146"/>
      <c r="AO299" s="146"/>
      <c r="AP299" s="146"/>
      <c r="AQ299" s="146"/>
      <c r="AR299" s="146"/>
      <c r="AS299" s="146"/>
      <c r="AT299" s="146"/>
      <c r="AU299" s="146"/>
      <c r="AV299" s="146"/>
      <c r="AW299" s="146"/>
      <c r="AX299" s="146"/>
      <c r="AY299" s="146"/>
      <c r="AZ299" s="146"/>
      <c r="BA299" s="146"/>
      <c r="BB299" s="146"/>
      <c r="BC299" s="146"/>
      <c r="BD299" s="146"/>
      <c r="BE299" s="146"/>
      <c r="BF299" s="146"/>
      <c r="BG299" s="146"/>
      <c r="BH299" s="146"/>
    </row>
    <row r="300" spans="1:60" outlineLevel="2">
      <c r="A300" s="153"/>
      <c r="B300" s="154"/>
      <c r="C300" s="196" t="s">
        <v>936</v>
      </c>
      <c r="D300" s="194"/>
      <c r="E300" s="195">
        <v>12</v>
      </c>
      <c r="F300" s="157"/>
      <c r="G300" s="157"/>
      <c r="H300" s="157"/>
      <c r="I300" s="157"/>
      <c r="J300" s="157"/>
      <c r="K300" s="157"/>
      <c r="L300" s="157"/>
      <c r="M300" s="157"/>
      <c r="N300" s="156"/>
      <c r="O300" s="156"/>
      <c r="P300" s="156"/>
      <c r="Q300" s="156"/>
      <c r="R300" s="157"/>
      <c r="S300" s="157"/>
      <c r="T300" s="157"/>
      <c r="U300" s="157"/>
      <c r="V300" s="157"/>
      <c r="W300" s="157"/>
      <c r="X300" s="157"/>
      <c r="Y300" s="157"/>
      <c r="Z300" s="146"/>
      <c r="AA300" s="146"/>
      <c r="AB300" s="146"/>
      <c r="AC300" s="146"/>
      <c r="AD300" s="146"/>
      <c r="AE300" s="146"/>
      <c r="AF300" s="146"/>
      <c r="AG300" s="146" t="s">
        <v>317</v>
      </c>
      <c r="AH300" s="146">
        <v>0</v>
      </c>
      <c r="AI300" s="146"/>
      <c r="AJ300" s="146"/>
      <c r="AK300" s="146"/>
      <c r="AL300" s="146"/>
      <c r="AM300" s="146"/>
      <c r="AN300" s="146"/>
      <c r="AO300" s="146"/>
      <c r="AP300" s="146"/>
      <c r="AQ300" s="146"/>
      <c r="AR300" s="146"/>
      <c r="AS300" s="146"/>
      <c r="AT300" s="146"/>
      <c r="AU300" s="146"/>
      <c r="AV300" s="146"/>
      <c r="AW300" s="146"/>
      <c r="AX300" s="146"/>
      <c r="AY300" s="146"/>
      <c r="AZ300" s="146"/>
      <c r="BA300" s="146"/>
      <c r="BB300" s="146"/>
      <c r="BC300" s="146"/>
      <c r="BD300" s="146"/>
      <c r="BE300" s="146"/>
      <c r="BF300" s="146"/>
      <c r="BG300" s="146"/>
      <c r="BH300" s="146"/>
    </row>
    <row r="301" spans="1:60" outlineLevel="1">
      <c r="A301" s="173">
        <v>96</v>
      </c>
      <c r="B301" s="174" t="s">
        <v>937</v>
      </c>
      <c r="C301" s="190" t="s">
        <v>938</v>
      </c>
      <c r="D301" s="175" t="s">
        <v>646</v>
      </c>
      <c r="E301" s="176">
        <v>2</v>
      </c>
      <c r="F301" s="177"/>
      <c r="G301" s="178">
        <f>ROUND(E301*F301,2)</f>
        <v>0</v>
      </c>
      <c r="H301" s="177"/>
      <c r="I301" s="178">
        <f>ROUND(E301*H301,2)</f>
        <v>0</v>
      </c>
      <c r="J301" s="177"/>
      <c r="K301" s="178">
        <f>ROUND(E301*J301,2)</f>
        <v>0</v>
      </c>
      <c r="L301" s="178">
        <v>21</v>
      </c>
      <c r="M301" s="178">
        <f>G301*(1+L301/100)</f>
        <v>0</v>
      </c>
      <c r="N301" s="176">
        <v>0</v>
      </c>
      <c r="O301" s="176">
        <f>ROUND(E301*N301,2)</f>
        <v>0</v>
      </c>
      <c r="P301" s="176">
        <v>0</v>
      </c>
      <c r="Q301" s="176">
        <f>ROUND(E301*P301,2)</f>
        <v>0</v>
      </c>
      <c r="R301" s="178"/>
      <c r="S301" s="178" t="s">
        <v>481</v>
      </c>
      <c r="T301" s="179" t="s">
        <v>267</v>
      </c>
      <c r="U301" s="157">
        <v>0</v>
      </c>
      <c r="V301" s="157">
        <f>ROUND(E301*U301,2)</f>
        <v>0</v>
      </c>
      <c r="W301" s="157"/>
      <c r="X301" s="157" t="s">
        <v>312</v>
      </c>
      <c r="Y301" s="157" t="s">
        <v>269</v>
      </c>
      <c r="Z301" s="146"/>
      <c r="AA301" s="146"/>
      <c r="AB301" s="146"/>
      <c r="AC301" s="146"/>
      <c r="AD301" s="146"/>
      <c r="AE301" s="146"/>
      <c r="AF301" s="146"/>
      <c r="AG301" s="146" t="s">
        <v>313</v>
      </c>
      <c r="AH301" s="146"/>
      <c r="AI301" s="146"/>
      <c r="AJ301" s="146"/>
      <c r="AK301" s="146"/>
      <c r="AL301" s="146"/>
      <c r="AM301" s="146"/>
      <c r="AN301" s="146"/>
      <c r="AO301" s="146"/>
      <c r="AP301" s="146"/>
      <c r="AQ301" s="146"/>
      <c r="AR301" s="146"/>
      <c r="AS301" s="146"/>
      <c r="AT301" s="146"/>
      <c r="AU301" s="146"/>
      <c r="AV301" s="146"/>
      <c r="AW301" s="146"/>
      <c r="AX301" s="146"/>
      <c r="AY301" s="146"/>
      <c r="AZ301" s="146"/>
      <c r="BA301" s="146"/>
      <c r="BB301" s="146"/>
      <c r="BC301" s="146"/>
      <c r="BD301" s="146"/>
      <c r="BE301" s="146"/>
      <c r="BF301" s="146"/>
      <c r="BG301" s="146"/>
      <c r="BH301" s="146"/>
    </row>
    <row r="302" spans="1:60" outlineLevel="2">
      <c r="A302" s="153"/>
      <c r="B302" s="154"/>
      <c r="C302" s="196" t="s">
        <v>920</v>
      </c>
      <c r="D302" s="194"/>
      <c r="E302" s="195"/>
      <c r="F302" s="157"/>
      <c r="G302" s="157"/>
      <c r="H302" s="157"/>
      <c r="I302" s="157"/>
      <c r="J302" s="157"/>
      <c r="K302" s="157"/>
      <c r="L302" s="157"/>
      <c r="M302" s="157"/>
      <c r="N302" s="156"/>
      <c r="O302" s="156"/>
      <c r="P302" s="156"/>
      <c r="Q302" s="156"/>
      <c r="R302" s="157"/>
      <c r="S302" s="157"/>
      <c r="T302" s="157"/>
      <c r="U302" s="157"/>
      <c r="V302" s="157"/>
      <c r="W302" s="157"/>
      <c r="X302" s="157"/>
      <c r="Y302" s="157"/>
      <c r="Z302" s="146"/>
      <c r="AA302" s="146"/>
      <c r="AB302" s="146"/>
      <c r="AC302" s="146"/>
      <c r="AD302" s="146"/>
      <c r="AE302" s="146"/>
      <c r="AF302" s="146"/>
      <c r="AG302" s="146" t="s">
        <v>317</v>
      </c>
      <c r="AH302" s="146">
        <v>0</v>
      </c>
      <c r="AI302" s="146"/>
      <c r="AJ302" s="146"/>
      <c r="AK302" s="146"/>
      <c r="AL302" s="146"/>
      <c r="AM302" s="146"/>
      <c r="AN302" s="146"/>
      <c r="AO302" s="146"/>
      <c r="AP302" s="146"/>
      <c r="AQ302" s="146"/>
      <c r="AR302" s="146"/>
      <c r="AS302" s="146"/>
      <c r="AT302" s="146"/>
      <c r="AU302" s="146"/>
      <c r="AV302" s="146"/>
      <c r="AW302" s="146"/>
      <c r="AX302" s="146"/>
      <c r="AY302" s="146"/>
      <c r="AZ302" s="146"/>
      <c r="BA302" s="146"/>
      <c r="BB302" s="146"/>
      <c r="BC302" s="146"/>
      <c r="BD302" s="146"/>
      <c r="BE302" s="146"/>
      <c r="BF302" s="146"/>
      <c r="BG302" s="146"/>
      <c r="BH302" s="146"/>
    </row>
    <row r="303" spans="1:60" outlineLevel="3">
      <c r="A303" s="153"/>
      <c r="B303" s="154"/>
      <c r="C303" s="196" t="s">
        <v>921</v>
      </c>
      <c r="D303" s="194"/>
      <c r="E303" s="195"/>
      <c r="F303" s="157"/>
      <c r="G303" s="157"/>
      <c r="H303" s="157"/>
      <c r="I303" s="157"/>
      <c r="J303" s="157"/>
      <c r="K303" s="157"/>
      <c r="L303" s="157"/>
      <c r="M303" s="157"/>
      <c r="N303" s="156"/>
      <c r="O303" s="156"/>
      <c r="P303" s="156"/>
      <c r="Q303" s="156"/>
      <c r="R303" s="157"/>
      <c r="S303" s="157"/>
      <c r="T303" s="157"/>
      <c r="U303" s="157"/>
      <c r="V303" s="157"/>
      <c r="W303" s="157"/>
      <c r="X303" s="157"/>
      <c r="Y303" s="157"/>
      <c r="Z303" s="146"/>
      <c r="AA303" s="146"/>
      <c r="AB303" s="146"/>
      <c r="AC303" s="146"/>
      <c r="AD303" s="146"/>
      <c r="AE303" s="146"/>
      <c r="AF303" s="146"/>
      <c r="AG303" s="146" t="s">
        <v>317</v>
      </c>
      <c r="AH303" s="146">
        <v>0</v>
      </c>
      <c r="AI303" s="146"/>
      <c r="AJ303" s="146"/>
      <c r="AK303" s="146"/>
      <c r="AL303" s="146"/>
      <c r="AM303" s="146"/>
      <c r="AN303" s="146"/>
      <c r="AO303" s="146"/>
      <c r="AP303" s="146"/>
      <c r="AQ303" s="146"/>
      <c r="AR303" s="146"/>
      <c r="AS303" s="146"/>
      <c r="AT303" s="146"/>
      <c r="AU303" s="146"/>
      <c r="AV303" s="146"/>
      <c r="AW303" s="146"/>
      <c r="AX303" s="146"/>
      <c r="AY303" s="146"/>
      <c r="AZ303" s="146"/>
      <c r="BA303" s="146"/>
      <c r="BB303" s="146"/>
      <c r="BC303" s="146"/>
      <c r="BD303" s="146"/>
      <c r="BE303" s="146"/>
      <c r="BF303" s="146"/>
      <c r="BG303" s="146"/>
      <c r="BH303" s="146"/>
    </row>
    <row r="304" spans="1:60" outlineLevel="3">
      <c r="A304" s="153"/>
      <c r="B304" s="154"/>
      <c r="C304" s="196" t="s">
        <v>939</v>
      </c>
      <c r="D304" s="194"/>
      <c r="E304" s="195">
        <v>2</v>
      </c>
      <c r="F304" s="157"/>
      <c r="G304" s="157"/>
      <c r="H304" s="157"/>
      <c r="I304" s="157"/>
      <c r="J304" s="157"/>
      <c r="K304" s="157"/>
      <c r="L304" s="157"/>
      <c r="M304" s="157"/>
      <c r="N304" s="156"/>
      <c r="O304" s="156"/>
      <c r="P304" s="156"/>
      <c r="Q304" s="156"/>
      <c r="R304" s="157"/>
      <c r="S304" s="157"/>
      <c r="T304" s="157"/>
      <c r="U304" s="157"/>
      <c r="V304" s="157"/>
      <c r="W304" s="157"/>
      <c r="X304" s="157"/>
      <c r="Y304" s="157"/>
      <c r="Z304" s="146"/>
      <c r="AA304" s="146"/>
      <c r="AB304" s="146"/>
      <c r="AC304" s="146"/>
      <c r="AD304" s="146"/>
      <c r="AE304" s="146"/>
      <c r="AF304" s="146"/>
      <c r="AG304" s="146" t="s">
        <v>317</v>
      </c>
      <c r="AH304" s="146">
        <v>0</v>
      </c>
      <c r="AI304" s="146"/>
      <c r="AJ304" s="146"/>
      <c r="AK304" s="146"/>
      <c r="AL304" s="146"/>
      <c r="AM304" s="146"/>
      <c r="AN304" s="146"/>
      <c r="AO304" s="146"/>
      <c r="AP304" s="146"/>
      <c r="AQ304" s="146"/>
      <c r="AR304" s="146"/>
      <c r="AS304" s="146"/>
      <c r="AT304" s="146"/>
      <c r="AU304" s="146"/>
      <c r="AV304" s="146"/>
      <c r="AW304" s="146"/>
      <c r="AX304" s="146"/>
      <c r="AY304" s="146"/>
      <c r="AZ304" s="146"/>
      <c r="BA304" s="146"/>
      <c r="BB304" s="146"/>
      <c r="BC304" s="146"/>
      <c r="BD304" s="146"/>
      <c r="BE304" s="146"/>
      <c r="BF304" s="146"/>
      <c r="BG304" s="146"/>
      <c r="BH304" s="146"/>
    </row>
    <row r="305" spans="1:60" outlineLevel="1">
      <c r="A305" s="173">
        <v>97</v>
      </c>
      <c r="B305" s="174" t="s">
        <v>940</v>
      </c>
      <c r="C305" s="190" t="s">
        <v>941</v>
      </c>
      <c r="D305" s="175" t="s">
        <v>646</v>
      </c>
      <c r="E305" s="176">
        <v>7</v>
      </c>
      <c r="F305" s="177"/>
      <c r="G305" s="178">
        <f>ROUND(E305*F305,2)</f>
        <v>0</v>
      </c>
      <c r="H305" s="177"/>
      <c r="I305" s="178">
        <f>ROUND(E305*H305,2)</f>
        <v>0</v>
      </c>
      <c r="J305" s="177"/>
      <c r="K305" s="178">
        <f>ROUND(E305*J305,2)</f>
        <v>0</v>
      </c>
      <c r="L305" s="178">
        <v>21</v>
      </c>
      <c r="M305" s="178">
        <f>G305*(1+L305/100)</f>
        <v>0</v>
      </c>
      <c r="N305" s="176">
        <v>0</v>
      </c>
      <c r="O305" s="176">
        <f>ROUND(E305*N305,2)</f>
        <v>0</v>
      </c>
      <c r="P305" s="176">
        <v>0</v>
      </c>
      <c r="Q305" s="176">
        <f>ROUND(E305*P305,2)</f>
        <v>0</v>
      </c>
      <c r="R305" s="178"/>
      <c r="S305" s="178" t="s">
        <v>481</v>
      </c>
      <c r="T305" s="179" t="s">
        <v>267</v>
      </c>
      <c r="U305" s="157">
        <v>0</v>
      </c>
      <c r="V305" s="157">
        <f>ROUND(E305*U305,2)</f>
        <v>0</v>
      </c>
      <c r="W305" s="157"/>
      <c r="X305" s="157" t="s">
        <v>312</v>
      </c>
      <c r="Y305" s="157" t="s">
        <v>269</v>
      </c>
      <c r="Z305" s="146"/>
      <c r="AA305" s="146"/>
      <c r="AB305" s="146"/>
      <c r="AC305" s="146"/>
      <c r="AD305" s="146"/>
      <c r="AE305" s="146"/>
      <c r="AF305" s="146"/>
      <c r="AG305" s="146" t="s">
        <v>313</v>
      </c>
      <c r="AH305" s="146"/>
      <c r="AI305" s="146"/>
      <c r="AJ305" s="146"/>
      <c r="AK305" s="146"/>
      <c r="AL305" s="146"/>
      <c r="AM305" s="146"/>
      <c r="AN305" s="146"/>
      <c r="AO305" s="146"/>
      <c r="AP305" s="146"/>
      <c r="AQ305" s="146"/>
      <c r="AR305" s="146"/>
      <c r="AS305" s="146"/>
      <c r="AT305" s="146"/>
      <c r="AU305" s="146"/>
      <c r="AV305" s="146"/>
      <c r="AW305" s="146"/>
      <c r="AX305" s="146"/>
      <c r="AY305" s="146"/>
      <c r="AZ305" s="146"/>
      <c r="BA305" s="146"/>
      <c r="BB305" s="146"/>
      <c r="BC305" s="146"/>
      <c r="BD305" s="146"/>
      <c r="BE305" s="146"/>
      <c r="BF305" s="146"/>
      <c r="BG305" s="146"/>
      <c r="BH305" s="146"/>
    </row>
    <row r="306" spans="1:60" outlineLevel="2">
      <c r="A306" s="153"/>
      <c r="B306" s="154"/>
      <c r="C306" s="196" t="s">
        <v>920</v>
      </c>
      <c r="D306" s="194"/>
      <c r="E306" s="195"/>
      <c r="F306" s="157"/>
      <c r="G306" s="157"/>
      <c r="H306" s="157"/>
      <c r="I306" s="157"/>
      <c r="J306" s="157"/>
      <c r="K306" s="157"/>
      <c r="L306" s="157"/>
      <c r="M306" s="157"/>
      <c r="N306" s="156"/>
      <c r="O306" s="156"/>
      <c r="P306" s="156"/>
      <c r="Q306" s="156"/>
      <c r="R306" s="157"/>
      <c r="S306" s="157"/>
      <c r="T306" s="157"/>
      <c r="U306" s="157"/>
      <c r="V306" s="157"/>
      <c r="W306" s="157"/>
      <c r="X306" s="157"/>
      <c r="Y306" s="157"/>
      <c r="Z306" s="146"/>
      <c r="AA306" s="146"/>
      <c r="AB306" s="146"/>
      <c r="AC306" s="146"/>
      <c r="AD306" s="146"/>
      <c r="AE306" s="146"/>
      <c r="AF306" s="146"/>
      <c r="AG306" s="146" t="s">
        <v>317</v>
      </c>
      <c r="AH306" s="146">
        <v>0</v>
      </c>
      <c r="AI306" s="146"/>
      <c r="AJ306" s="146"/>
      <c r="AK306" s="146"/>
      <c r="AL306" s="146"/>
      <c r="AM306" s="146"/>
      <c r="AN306" s="146"/>
      <c r="AO306" s="146"/>
      <c r="AP306" s="146"/>
      <c r="AQ306" s="146"/>
      <c r="AR306" s="146"/>
      <c r="AS306" s="146"/>
      <c r="AT306" s="146"/>
      <c r="AU306" s="146"/>
      <c r="AV306" s="146"/>
      <c r="AW306" s="146"/>
      <c r="AX306" s="146"/>
      <c r="AY306" s="146"/>
      <c r="AZ306" s="146"/>
      <c r="BA306" s="146"/>
      <c r="BB306" s="146"/>
      <c r="BC306" s="146"/>
      <c r="BD306" s="146"/>
      <c r="BE306" s="146"/>
      <c r="BF306" s="146"/>
      <c r="BG306" s="146"/>
      <c r="BH306" s="146"/>
    </row>
    <row r="307" spans="1:60" outlineLevel="3">
      <c r="A307" s="153"/>
      <c r="B307" s="154"/>
      <c r="C307" s="196" t="s">
        <v>921</v>
      </c>
      <c r="D307" s="194"/>
      <c r="E307" s="195"/>
      <c r="F307" s="157"/>
      <c r="G307" s="157"/>
      <c r="H307" s="157"/>
      <c r="I307" s="157"/>
      <c r="J307" s="157"/>
      <c r="K307" s="157"/>
      <c r="L307" s="157"/>
      <c r="M307" s="157"/>
      <c r="N307" s="156"/>
      <c r="O307" s="156"/>
      <c r="P307" s="156"/>
      <c r="Q307" s="156"/>
      <c r="R307" s="157"/>
      <c r="S307" s="157"/>
      <c r="T307" s="157"/>
      <c r="U307" s="157"/>
      <c r="V307" s="157"/>
      <c r="W307" s="157"/>
      <c r="X307" s="157"/>
      <c r="Y307" s="157"/>
      <c r="Z307" s="146"/>
      <c r="AA307" s="146"/>
      <c r="AB307" s="146"/>
      <c r="AC307" s="146"/>
      <c r="AD307" s="146"/>
      <c r="AE307" s="146"/>
      <c r="AF307" s="146"/>
      <c r="AG307" s="146" t="s">
        <v>317</v>
      </c>
      <c r="AH307" s="146">
        <v>0</v>
      </c>
      <c r="AI307" s="146"/>
      <c r="AJ307" s="146"/>
      <c r="AK307" s="146"/>
      <c r="AL307" s="146"/>
      <c r="AM307" s="146"/>
      <c r="AN307" s="146"/>
      <c r="AO307" s="146"/>
      <c r="AP307" s="146"/>
      <c r="AQ307" s="146"/>
      <c r="AR307" s="146"/>
      <c r="AS307" s="146"/>
      <c r="AT307" s="146"/>
      <c r="AU307" s="146"/>
      <c r="AV307" s="146"/>
      <c r="AW307" s="146"/>
      <c r="AX307" s="146"/>
      <c r="AY307" s="146"/>
      <c r="AZ307" s="146"/>
      <c r="BA307" s="146"/>
      <c r="BB307" s="146"/>
      <c r="BC307" s="146"/>
      <c r="BD307" s="146"/>
      <c r="BE307" s="146"/>
      <c r="BF307" s="146"/>
      <c r="BG307" s="146"/>
      <c r="BH307" s="146"/>
    </row>
    <row r="308" spans="1:60" outlineLevel="3">
      <c r="A308" s="153"/>
      <c r="B308" s="154"/>
      <c r="C308" s="196" t="s">
        <v>942</v>
      </c>
      <c r="D308" s="194"/>
      <c r="E308" s="195">
        <v>7</v>
      </c>
      <c r="F308" s="157"/>
      <c r="G308" s="157"/>
      <c r="H308" s="157"/>
      <c r="I308" s="157"/>
      <c r="J308" s="157"/>
      <c r="K308" s="157"/>
      <c r="L308" s="157"/>
      <c r="M308" s="157"/>
      <c r="N308" s="156"/>
      <c r="O308" s="156"/>
      <c r="P308" s="156"/>
      <c r="Q308" s="156"/>
      <c r="R308" s="157"/>
      <c r="S308" s="157"/>
      <c r="T308" s="157"/>
      <c r="U308" s="157"/>
      <c r="V308" s="157"/>
      <c r="W308" s="157"/>
      <c r="X308" s="157"/>
      <c r="Y308" s="157"/>
      <c r="Z308" s="146"/>
      <c r="AA308" s="146"/>
      <c r="AB308" s="146"/>
      <c r="AC308" s="146"/>
      <c r="AD308" s="146"/>
      <c r="AE308" s="146"/>
      <c r="AF308" s="146"/>
      <c r="AG308" s="146" t="s">
        <v>317</v>
      </c>
      <c r="AH308" s="146">
        <v>0</v>
      </c>
      <c r="AI308" s="146"/>
      <c r="AJ308" s="146"/>
      <c r="AK308" s="146"/>
      <c r="AL308" s="146"/>
      <c r="AM308" s="146"/>
      <c r="AN308" s="146"/>
      <c r="AO308" s="146"/>
      <c r="AP308" s="146"/>
      <c r="AQ308" s="146"/>
      <c r="AR308" s="146"/>
      <c r="AS308" s="146"/>
      <c r="AT308" s="146"/>
      <c r="AU308" s="146"/>
      <c r="AV308" s="146"/>
      <c r="AW308" s="146"/>
      <c r="AX308" s="146"/>
      <c r="AY308" s="146"/>
      <c r="AZ308" s="146"/>
      <c r="BA308" s="146"/>
      <c r="BB308" s="146"/>
      <c r="BC308" s="146"/>
      <c r="BD308" s="146"/>
      <c r="BE308" s="146"/>
      <c r="BF308" s="146"/>
      <c r="BG308" s="146"/>
      <c r="BH308" s="146"/>
    </row>
    <row r="309" spans="1:60" outlineLevel="1">
      <c r="A309" s="173">
        <v>98</v>
      </c>
      <c r="B309" s="174" t="s">
        <v>943</v>
      </c>
      <c r="C309" s="190" t="s">
        <v>944</v>
      </c>
      <c r="D309" s="175" t="s">
        <v>646</v>
      </c>
      <c r="E309" s="176">
        <v>1</v>
      </c>
      <c r="F309" s="177"/>
      <c r="G309" s="178">
        <f>ROUND(E309*F309,2)</f>
        <v>0</v>
      </c>
      <c r="H309" s="177"/>
      <c r="I309" s="178">
        <f>ROUND(E309*H309,2)</f>
        <v>0</v>
      </c>
      <c r="J309" s="177"/>
      <c r="K309" s="178">
        <f>ROUND(E309*J309,2)</f>
        <v>0</v>
      </c>
      <c r="L309" s="178">
        <v>21</v>
      </c>
      <c r="M309" s="178">
        <f>G309*(1+L309/100)</f>
        <v>0</v>
      </c>
      <c r="N309" s="176">
        <v>0</v>
      </c>
      <c r="O309" s="176">
        <f>ROUND(E309*N309,2)</f>
        <v>0</v>
      </c>
      <c r="P309" s="176">
        <v>0</v>
      </c>
      <c r="Q309" s="176">
        <f>ROUND(E309*P309,2)</f>
        <v>0</v>
      </c>
      <c r="R309" s="178"/>
      <c r="S309" s="178" t="s">
        <v>481</v>
      </c>
      <c r="T309" s="179" t="s">
        <v>267</v>
      </c>
      <c r="U309" s="157">
        <v>0</v>
      </c>
      <c r="V309" s="157">
        <f>ROUND(E309*U309,2)</f>
        <v>0</v>
      </c>
      <c r="W309" s="157"/>
      <c r="X309" s="157" t="s">
        <v>312</v>
      </c>
      <c r="Y309" s="157" t="s">
        <v>269</v>
      </c>
      <c r="Z309" s="146"/>
      <c r="AA309" s="146"/>
      <c r="AB309" s="146"/>
      <c r="AC309" s="146"/>
      <c r="AD309" s="146"/>
      <c r="AE309" s="146"/>
      <c r="AF309" s="146"/>
      <c r="AG309" s="146" t="s">
        <v>313</v>
      </c>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row>
    <row r="310" spans="1:60" outlineLevel="2">
      <c r="A310" s="153"/>
      <c r="B310" s="154"/>
      <c r="C310" s="196" t="s">
        <v>920</v>
      </c>
      <c r="D310" s="194"/>
      <c r="E310" s="195"/>
      <c r="F310" s="157"/>
      <c r="G310" s="157"/>
      <c r="H310" s="157"/>
      <c r="I310" s="157"/>
      <c r="J310" s="157"/>
      <c r="K310" s="157"/>
      <c r="L310" s="157"/>
      <c r="M310" s="157"/>
      <c r="N310" s="156"/>
      <c r="O310" s="156"/>
      <c r="P310" s="156"/>
      <c r="Q310" s="156"/>
      <c r="R310" s="157"/>
      <c r="S310" s="157"/>
      <c r="T310" s="157"/>
      <c r="U310" s="157"/>
      <c r="V310" s="157"/>
      <c r="W310" s="157"/>
      <c r="X310" s="157"/>
      <c r="Y310" s="157"/>
      <c r="Z310" s="146"/>
      <c r="AA310" s="146"/>
      <c r="AB310" s="146"/>
      <c r="AC310" s="146"/>
      <c r="AD310" s="146"/>
      <c r="AE310" s="146"/>
      <c r="AF310" s="146"/>
      <c r="AG310" s="146" t="s">
        <v>317</v>
      </c>
      <c r="AH310" s="146">
        <v>0</v>
      </c>
      <c r="AI310" s="146"/>
      <c r="AJ310" s="146"/>
      <c r="AK310" s="146"/>
      <c r="AL310" s="146"/>
      <c r="AM310" s="146"/>
      <c r="AN310" s="146"/>
      <c r="AO310" s="146"/>
      <c r="AP310" s="146"/>
      <c r="AQ310" s="146"/>
      <c r="AR310" s="146"/>
      <c r="AS310" s="146"/>
      <c r="AT310" s="146"/>
      <c r="AU310" s="146"/>
      <c r="AV310" s="146"/>
      <c r="AW310" s="146"/>
      <c r="AX310" s="146"/>
      <c r="AY310" s="146"/>
      <c r="AZ310" s="146"/>
      <c r="BA310" s="146"/>
      <c r="BB310" s="146"/>
      <c r="BC310" s="146"/>
      <c r="BD310" s="146"/>
      <c r="BE310" s="146"/>
      <c r="BF310" s="146"/>
      <c r="BG310" s="146"/>
      <c r="BH310" s="146"/>
    </row>
    <row r="311" spans="1:60" outlineLevel="3">
      <c r="A311" s="153"/>
      <c r="B311" s="154"/>
      <c r="C311" s="196" t="s">
        <v>921</v>
      </c>
      <c r="D311" s="194"/>
      <c r="E311" s="195"/>
      <c r="F311" s="157"/>
      <c r="G311" s="157"/>
      <c r="H311" s="157"/>
      <c r="I311" s="157"/>
      <c r="J311" s="157"/>
      <c r="K311" s="157"/>
      <c r="L311" s="157"/>
      <c r="M311" s="157"/>
      <c r="N311" s="156"/>
      <c r="O311" s="156"/>
      <c r="P311" s="156"/>
      <c r="Q311" s="156"/>
      <c r="R311" s="157"/>
      <c r="S311" s="157"/>
      <c r="T311" s="157"/>
      <c r="U311" s="157"/>
      <c r="V311" s="157"/>
      <c r="W311" s="157"/>
      <c r="X311" s="157"/>
      <c r="Y311" s="157"/>
      <c r="Z311" s="146"/>
      <c r="AA311" s="146"/>
      <c r="AB311" s="146"/>
      <c r="AC311" s="146"/>
      <c r="AD311" s="146"/>
      <c r="AE311" s="146"/>
      <c r="AF311" s="146"/>
      <c r="AG311" s="146" t="s">
        <v>317</v>
      </c>
      <c r="AH311" s="146">
        <v>0</v>
      </c>
      <c r="AI311" s="146"/>
      <c r="AJ311" s="146"/>
      <c r="AK311" s="146"/>
      <c r="AL311" s="146"/>
      <c r="AM311" s="146"/>
      <c r="AN311" s="146"/>
      <c r="AO311" s="146"/>
      <c r="AP311" s="146"/>
      <c r="AQ311" s="146"/>
      <c r="AR311" s="146"/>
      <c r="AS311" s="146"/>
      <c r="AT311" s="146"/>
      <c r="AU311" s="146"/>
      <c r="AV311" s="146"/>
      <c r="AW311" s="146"/>
      <c r="AX311" s="146"/>
      <c r="AY311" s="146"/>
      <c r="AZ311" s="146"/>
      <c r="BA311" s="146"/>
      <c r="BB311" s="146"/>
      <c r="BC311" s="146"/>
      <c r="BD311" s="146"/>
      <c r="BE311" s="146"/>
      <c r="BF311" s="146"/>
      <c r="BG311" s="146"/>
      <c r="BH311" s="146"/>
    </row>
    <row r="312" spans="1:60" outlineLevel="3">
      <c r="A312" s="153"/>
      <c r="B312" s="154"/>
      <c r="C312" s="196" t="s">
        <v>945</v>
      </c>
      <c r="D312" s="194"/>
      <c r="E312" s="195">
        <v>1</v>
      </c>
      <c r="F312" s="157"/>
      <c r="G312" s="157"/>
      <c r="H312" s="157"/>
      <c r="I312" s="157"/>
      <c r="J312" s="157"/>
      <c r="K312" s="157"/>
      <c r="L312" s="157"/>
      <c r="M312" s="157"/>
      <c r="N312" s="156"/>
      <c r="O312" s="156"/>
      <c r="P312" s="156"/>
      <c r="Q312" s="156"/>
      <c r="R312" s="157"/>
      <c r="S312" s="157"/>
      <c r="T312" s="157"/>
      <c r="U312" s="157"/>
      <c r="V312" s="157"/>
      <c r="W312" s="157"/>
      <c r="X312" s="157"/>
      <c r="Y312" s="157"/>
      <c r="Z312" s="146"/>
      <c r="AA312" s="146"/>
      <c r="AB312" s="146"/>
      <c r="AC312" s="146"/>
      <c r="AD312" s="146"/>
      <c r="AE312" s="146"/>
      <c r="AF312" s="146"/>
      <c r="AG312" s="146" t="s">
        <v>317</v>
      </c>
      <c r="AH312" s="146">
        <v>0</v>
      </c>
      <c r="AI312" s="146"/>
      <c r="AJ312" s="146"/>
      <c r="AK312" s="146"/>
      <c r="AL312" s="146"/>
      <c r="AM312" s="146"/>
      <c r="AN312" s="146"/>
      <c r="AO312" s="146"/>
      <c r="AP312" s="146"/>
      <c r="AQ312" s="146"/>
      <c r="AR312" s="146"/>
      <c r="AS312" s="146"/>
      <c r="AT312" s="146"/>
      <c r="AU312" s="146"/>
      <c r="AV312" s="146"/>
      <c r="AW312" s="146"/>
      <c r="AX312" s="146"/>
      <c r="AY312" s="146"/>
      <c r="AZ312" s="146"/>
      <c r="BA312" s="146"/>
      <c r="BB312" s="146"/>
      <c r="BC312" s="146"/>
      <c r="BD312" s="146"/>
      <c r="BE312" s="146"/>
      <c r="BF312" s="146"/>
      <c r="BG312" s="146"/>
      <c r="BH312" s="146"/>
    </row>
    <row r="313" spans="1:60" outlineLevel="1">
      <c r="A313" s="173">
        <v>99</v>
      </c>
      <c r="B313" s="174" t="s">
        <v>946</v>
      </c>
      <c r="C313" s="190" t="s">
        <v>947</v>
      </c>
      <c r="D313" s="175" t="s">
        <v>392</v>
      </c>
      <c r="E313" s="176">
        <v>31.9</v>
      </c>
      <c r="F313" s="177"/>
      <c r="G313" s="178">
        <f>ROUND(E313*F313,2)</f>
        <v>0</v>
      </c>
      <c r="H313" s="177"/>
      <c r="I313" s="178">
        <f>ROUND(E313*H313,2)</f>
        <v>0</v>
      </c>
      <c r="J313" s="177"/>
      <c r="K313" s="178">
        <f>ROUND(E313*J313,2)</f>
        <v>0</v>
      </c>
      <c r="L313" s="178">
        <v>21</v>
      </c>
      <c r="M313" s="178">
        <f>G313*(1+L313/100)</f>
        <v>0</v>
      </c>
      <c r="N313" s="176">
        <v>0</v>
      </c>
      <c r="O313" s="176">
        <f>ROUND(E313*N313,2)</f>
        <v>0</v>
      </c>
      <c r="P313" s="176">
        <v>0</v>
      </c>
      <c r="Q313" s="176">
        <f>ROUND(E313*P313,2)</f>
        <v>0</v>
      </c>
      <c r="R313" s="178"/>
      <c r="S313" s="178" t="s">
        <v>481</v>
      </c>
      <c r="T313" s="179" t="s">
        <v>267</v>
      </c>
      <c r="U313" s="157">
        <v>0</v>
      </c>
      <c r="V313" s="157">
        <f>ROUND(E313*U313,2)</f>
        <v>0</v>
      </c>
      <c r="W313" s="157"/>
      <c r="X313" s="157" t="s">
        <v>312</v>
      </c>
      <c r="Y313" s="157" t="s">
        <v>269</v>
      </c>
      <c r="Z313" s="146"/>
      <c r="AA313" s="146"/>
      <c r="AB313" s="146"/>
      <c r="AC313" s="146"/>
      <c r="AD313" s="146"/>
      <c r="AE313" s="146"/>
      <c r="AF313" s="146"/>
      <c r="AG313" s="146" t="s">
        <v>313</v>
      </c>
      <c r="AH313" s="146"/>
      <c r="AI313" s="146"/>
      <c r="AJ313" s="146"/>
      <c r="AK313" s="146"/>
      <c r="AL313" s="146"/>
      <c r="AM313" s="146"/>
      <c r="AN313" s="146"/>
      <c r="AO313" s="146"/>
      <c r="AP313" s="146"/>
      <c r="AQ313" s="146"/>
      <c r="AR313" s="146"/>
      <c r="AS313" s="146"/>
      <c r="AT313" s="146"/>
      <c r="AU313" s="146"/>
      <c r="AV313" s="146"/>
      <c r="AW313" s="146"/>
      <c r="AX313" s="146"/>
      <c r="AY313" s="146"/>
      <c r="AZ313" s="146"/>
      <c r="BA313" s="146"/>
      <c r="BB313" s="146"/>
      <c r="BC313" s="146"/>
      <c r="BD313" s="146"/>
      <c r="BE313" s="146"/>
      <c r="BF313" s="146"/>
      <c r="BG313" s="146"/>
      <c r="BH313" s="146"/>
    </row>
    <row r="314" spans="1:60" outlineLevel="2">
      <c r="A314" s="153"/>
      <c r="B314" s="154"/>
      <c r="C314" s="196" t="s">
        <v>948</v>
      </c>
      <c r="D314" s="194"/>
      <c r="E314" s="195"/>
      <c r="F314" s="157"/>
      <c r="G314" s="157"/>
      <c r="H314" s="157"/>
      <c r="I314" s="157"/>
      <c r="J314" s="157"/>
      <c r="K314" s="157"/>
      <c r="L314" s="157"/>
      <c r="M314" s="157"/>
      <c r="N314" s="156"/>
      <c r="O314" s="156"/>
      <c r="P314" s="156"/>
      <c r="Q314" s="156"/>
      <c r="R314" s="157"/>
      <c r="S314" s="157"/>
      <c r="T314" s="157"/>
      <c r="U314" s="157"/>
      <c r="V314" s="157"/>
      <c r="W314" s="157"/>
      <c r="X314" s="157"/>
      <c r="Y314" s="157"/>
      <c r="Z314" s="146"/>
      <c r="AA314" s="146"/>
      <c r="AB314" s="146"/>
      <c r="AC314" s="146"/>
      <c r="AD314" s="146"/>
      <c r="AE314" s="146"/>
      <c r="AF314" s="146"/>
      <c r="AG314" s="146" t="s">
        <v>317</v>
      </c>
      <c r="AH314" s="146">
        <v>0</v>
      </c>
      <c r="AI314" s="146"/>
      <c r="AJ314" s="146"/>
      <c r="AK314" s="146"/>
      <c r="AL314" s="146"/>
      <c r="AM314" s="146"/>
      <c r="AN314" s="146"/>
      <c r="AO314" s="146"/>
      <c r="AP314" s="146"/>
      <c r="AQ314" s="146"/>
      <c r="AR314" s="146"/>
      <c r="AS314" s="146"/>
      <c r="AT314" s="146"/>
      <c r="AU314" s="146"/>
      <c r="AV314" s="146"/>
      <c r="AW314" s="146"/>
      <c r="AX314" s="146"/>
      <c r="AY314" s="146"/>
      <c r="AZ314" s="146"/>
      <c r="BA314" s="146"/>
      <c r="BB314" s="146"/>
      <c r="BC314" s="146"/>
      <c r="BD314" s="146"/>
      <c r="BE314" s="146"/>
      <c r="BF314" s="146"/>
      <c r="BG314" s="146"/>
      <c r="BH314" s="146"/>
    </row>
    <row r="315" spans="1:60" outlineLevel="3">
      <c r="A315" s="153"/>
      <c r="B315" s="154"/>
      <c r="C315" s="196" t="s">
        <v>949</v>
      </c>
      <c r="D315" s="194"/>
      <c r="E315" s="195">
        <v>31.9</v>
      </c>
      <c r="F315" s="157"/>
      <c r="G315" s="157"/>
      <c r="H315" s="157"/>
      <c r="I315" s="157"/>
      <c r="J315" s="157"/>
      <c r="K315" s="157"/>
      <c r="L315" s="157"/>
      <c r="M315" s="157"/>
      <c r="N315" s="156"/>
      <c r="O315" s="156"/>
      <c r="P315" s="156"/>
      <c r="Q315" s="156"/>
      <c r="R315" s="157"/>
      <c r="S315" s="157"/>
      <c r="T315" s="157"/>
      <c r="U315" s="157"/>
      <c r="V315" s="157"/>
      <c r="W315" s="157"/>
      <c r="X315" s="157"/>
      <c r="Y315" s="157"/>
      <c r="Z315" s="146"/>
      <c r="AA315" s="146"/>
      <c r="AB315" s="146"/>
      <c r="AC315" s="146"/>
      <c r="AD315" s="146"/>
      <c r="AE315" s="146"/>
      <c r="AF315" s="146"/>
      <c r="AG315" s="146" t="s">
        <v>317</v>
      </c>
      <c r="AH315" s="146">
        <v>0</v>
      </c>
      <c r="AI315" s="146"/>
      <c r="AJ315" s="146"/>
      <c r="AK315" s="146"/>
      <c r="AL315" s="146"/>
      <c r="AM315" s="146"/>
      <c r="AN315" s="146"/>
      <c r="AO315" s="146"/>
      <c r="AP315" s="146"/>
      <c r="AQ315" s="146"/>
      <c r="AR315" s="146"/>
      <c r="AS315" s="146"/>
      <c r="AT315" s="146"/>
      <c r="AU315" s="146"/>
      <c r="AV315" s="146"/>
      <c r="AW315" s="146"/>
      <c r="AX315" s="146"/>
      <c r="AY315" s="146"/>
      <c r="AZ315" s="146"/>
      <c r="BA315" s="146"/>
      <c r="BB315" s="146"/>
      <c r="BC315" s="146"/>
      <c r="BD315" s="146"/>
      <c r="BE315" s="146"/>
      <c r="BF315" s="146"/>
      <c r="BG315" s="146"/>
      <c r="BH315" s="146"/>
    </row>
    <row r="316" spans="1:60" ht="22.5" outlineLevel="1">
      <c r="A316" s="173">
        <v>100</v>
      </c>
      <c r="B316" s="174" t="s">
        <v>950</v>
      </c>
      <c r="C316" s="190" t="s">
        <v>951</v>
      </c>
      <c r="D316" s="175" t="s">
        <v>682</v>
      </c>
      <c r="E316" s="176">
        <v>6</v>
      </c>
      <c r="F316" s="177"/>
      <c r="G316" s="178">
        <f>ROUND(E316*F316,2)</f>
        <v>0</v>
      </c>
      <c r="H316" s="177"/>
      <c r="I316" s="178">
        <f>ROUND(E316*H316,2)</f>
        <v>0</v>
      </c>
      <c r="J316" s="177"/>
      <c r="K316" s="178">
        <f>ROUND(E316*J316,2)</f>
        <v>0</v>
      </c>
      <c r="L316" s="178">
        <v>21</v>
      </c>
      <c r="M316" s="178">
        <f>G316*(1+L316/100)</f>
        <v>0</v>
      </c>
      <c r="N316" s="176">
        <v>3.3999999999999998E-3</v>
      </c>
      <c r="O316" s="176">
        <f>ROUND(E316*N316,2)</f>
        <v>0.02</v>
      </c>
      <c r="P316" s="176">
        <v>0</v>
      </c>
      <c r="Q316" s="176">
        <f>ROUND(E316*P316,2)</f>
        <v>0</v>
      </c>
      <c r="R316" s="178" t="s">
        <v>379</v>
      </c>
      <c r="S316" s="178" t="s">
        <v>266</v>
      </c>
      <c r="T316" s="179" t="s">
        <v>266</v>
      </c>
      <c r="U316" s="157">
        <v>0</v>
      </c>
      <c r="V316" s="157">
        <f>ROUND(E316*U316,2)</f>
        <v>0</v>
      </c>
      <c r="W316" s="157"/>
      <c r="X316" s="157" t="s">
        <v>380</v>
      </c>
      <c r="Y316" s="157" t="s">
        <v>269</v>
      </c>
      <c r="Z316" s="146"/>
      <c r="AA316" s="146"/>
      <c r="AB316" s="146"/>
      <c r="AC316" s="146"/>
      <c r="AD316" s="146"/>
      <c r="AE316" s="146"/>
      <c r="AF316" s="146"/>
      <c r="AG316" s="146" t="s">
        <v>381</v>
      </c>
      <c r="AH316" s="146"/>
      <c r="AI316" s="146"/>
      <c r="AJ316" s="146"/>
      <c r="AK316" s="146"/>
      <c r="AL316" s="146"/>
      <c r="AM316" s="146"/>
      <c r="AN316" s="146"/>
      <c r="AO316" s="146"/>
      <c r="AP316" s="146"/>
      <c r="AQ316" s="146"/>
      <c r="AR316" s="146"/>
      <c r="AS316" s="146"/>
      <c r="AT316" s="146"/>
      <c r="AU316" s="146"/>
      <c r="AV316" s="146"/>
      <c r="AW316" s="146"/>
      <c r="AX316" s="146"/>
      <c r="AY316" s="146"/>
      <c r="AZ316" s="146"/>
      <c r="BA316" s="146"/>
      <c r="BB316" s="146"/>
      <c r="BC316" s="146"/>
      <c r="BD316" s="146"/>
      <c r="BE316" s="146"/>
      <c r="BF316" s="146"/>
      <c r="BG316" s="146"/>
      <c r="BH316" s="146"/>
    </row>
    <row r="317" spans="1:60" outlineLevel="2">
      <c r="A317" s="153"/>
      <c r="B317" s="154"/>
      <c r="C317" s="196" t="s">
        <v>952</v>
      </c>
      <c r="D317" s="194"/>
      <c r="E317" s="195">
        <v>6</v>
      </c>
      <c r="F317" s="157"/>
      <c r="G317" s="157"/>
      <c r="H317" s="157"/>
      <c r="I317" s="157"/>
      <c r="J317" s="157"/>
      <c r="K317" s="157"/>
      <c r="L317" s="157"/>
      <c r="M317" s="157"/>
      <c r="N317" s="156"/>
      <c r="O317" s="156"/>
      <c r="P317" s="156"/>
      <c r="Q317" s="156"/>
      <c r="R317" s="157"/>
      <c r="S317" s="157"/>
      <c r="T317" s="157"/>
      <c r="U317" s="157"/>
      <c r="V317" s="157"/>
      <c r="W317" s="157"/>
      <c r="X317" s="157"/>
      <c r="Y317" s="157"/>
      <c r="Z317" s="146"/>
      <c r="AA317" s="146"/>
      <c r="AB317" s="146"/>
      <c r="AC317" s="146"/>
      <c r="AD317" s="146"/>
      <c r="AE317" s="146"/>
      <c r="AF317" s="146"/>
      <c r="AG317" s="146" t="s">
        <v>317</v>
      </c>
      <c r="AH317" s="146">
        <v>0</v>
      </c>
      <c r="AI317" s="146"/>
      <c r="AJ317" s="146"/>
      <c r="AK317" s="146"/>
      <c r="AL317" s="146"/>
      <c r="AM317" s="146"/>
      <c r="AN317" s="146"/>
      <c r="AO317" s="146"/>
      <c r="AP317" s="146"/>
      <c r="AQ317" s="146"/>
      <c r="AR317" s="146"/>
      <c r="AS317" s="146"/>
      <c r="AT317" s="146"/>
      <c r="AU317" s="146"/>
      <c r="AV317" s="146"/>
      <c r="AW317" s="146"/>
      <c r="AX317" s="146"/>
      <c r="AY317" s="146"/>
      <c r="AZ317" s="146"/>
      <c r="BA317" s="146"/>
      <c r="BB317" s="146"/>
      <c r="BC317" s="146"/>
      <c r="BD317" s="146"/>
      <c r="BE317" s="146"/>
      <c r="BF317" s="146"/>
      <c r="BG317" s="146"/>
      <c r="BH317" s="146"/>
    </row>
    <row r="318" spans="1:60" ht="22.5" outlineLevel="1">
      <c r="A318" s="173">
        <v>101</v>
      </c>
      <c r="B318" s="174" t="s">
        <v>953</v>
      </c>
      <c r="C318" s="190" t="s">
        <v>954</v>
      </c>
      <c r="D318" s="175" t="s">
        <v>682</v>
      </c>
      <c r="E318" s="176">
        <v>6</v>
      </c>
      <c r="F318" s="177"/>
      <c r="G318" s="178">
        <f>ROUND(E318*F318,2)</f>
        <v>0</v>
      </c>
      <c r="H318" s="177"/>
      <c r="I318" s="178">
        <f>ROUND(E318*H318,2)</f>
        <v>0</v>
      </c>
      <c r="J318" s="177"/>
      <c r="K318" s="178">
        <f>ROUND(E318*J318,2)</f>
        <v>0</v>
      </c>
      <c r="L318" s="178">
        <v>21</v>
      </c>
      <c r="M318" s="178">
        <f>G318*(1+L318/100)</f>
        <v>0</v>
      </c>
      <c r="N318" s="176">
        <v>2E-3</v>
      </c>
      <c r="O318" s="176">
        <f>ROUND(E318*N318,2)</f>
        <v>0.01</v>
      </c>
      <c r="P318" s="176">
        <v>0</v>
      </c>
      <c r="Q318" s="176">
        <f>ROUND(E318*P318,2)</f>
        <v>0</v>
      </c>
      <c r="R318" s="178" t="s">
        <v>379</v>
      </c>
      <c r="S318" s="178" t="s">
        <v>266</v>
      </c>
      <c r="T318" s="179" t="s">
        <v>266</v>
      </c>
      <c r="U318" s="157">
        <v>0</v>
      </c>
      <c r="V318" s="157">
        <f>ROUND(E318*U318,2)</f>
        <v>0</v>
      </c>
      <c r="W318" s="157"/>
      <c r="X318" s="157" t="s">
        <v>380</v>
      </c>
      <c r="Y318" s="157" t="s">
        <v>269</v>
      </c>
      <c r="Z318" s="146"/>
      <c r="AA318" s="146"/>
      <c r="AB318" s="146"/>
      <c r="AC318" s="146"/>
      <c r="AD318" s="146"/>
      <c r="AE318" s="146"/>
      <c r="AF318" s="146"/>
      <c r="AG318" s="146" t="s">
        <v>381</v>
      </c>
      <c r="AH318" s="146"/>
      <c r="AI318" s="146"/>
      <c r="AJ318" s="146"/>
      <c r="AK318" s="146"/>
      <c r="AL318" s="146"/>
      <c r="AM318" s="146"/>
      <c r="AN318" s="146"/>
      <c r="AO318" s="146"/>
      <c r="AP318" s="146"/>
      <c r="AQ318" s="146"/>
      <c r="AR318" s="146"/>
      <c r="AS318" s="146"/>
      <c r="AT318" s="146"/>
      <c r="AU318" s="146"/>
      <c r="AV318" s="146"/>
      <c r="AW318" s="146"/>
      <c r="AX318" s="146"/>
      <c r="AY318" s="146"/>
      <c r="AZ318" s="146"/>
      <c r="BA318" s="146"/>
      <c r="BB318" s="146"/>
      <c r="BC318" s="146"/>
      <c r="BD318" s="146"/>
      <c r="BE318" s="146"/>
      <c r="BF318" s="146"/>
      <c r="BG318" s="146"/>
      <c r="BH318" s="146"/>
    </row>
    <row r="319" spans="1:60" outlineLevel="2">
      <c r="A319" s="153"/>
      <c r="B319" s="154"/>
      <c r="C319" s="196" t="s">
        <v>955</v>
      </c>
      <c r="D319" s="194"/>
      <c r="E319" s="195">
        <v>6</v>
      </c>
      <c r="F319" s="157"/>
      <c r="G319" s="157"/>
      <c r="H319" s="157"/>
      <c r="I319" s="157"/>
      <c r="J319" s="157"/>
      <c r="K319" s="157"/>
      <c r="L319" s="157"/>
      <c r="M319" s="157"/>
      <c r="N319" s="156"/>
      <c r="O319" s="156"/>
      <c r="P319" s="156"/>
      <c r="Q319" s="156"/>
      <c r="R319" s="157"/>
      <c r="S319" s="157"/>
      <c r="T319" s="157"/>
      <c r="U319" s="157"/>
      <c r="V319" s="157"/>
      <c r="W319" s="157"/>
      <c r="X319" s="157"/>
      <c r="Y319" s="157"/>
      <c r="Z319" s="146"/>
      <c r="AA319" s="146"/>
      <c r="AB319" s="146"/>
      <c r="AC319" s="146"/>
      <c r="AD319" s="146"/>
      <c r="AE319" s="146"/>
      <c r="AF319" s="146"/>
      <c r="AG319" s="146" t="s">
        <v>317</v>
      </c>
      <c r="AH319" s="146">
        <v>0</v>
      </c>
      <c r="AI319" s="146"/>
      <c r="AJ319" s="146"/>
      <c r="AK319" s="146"/>
      <c r="AL319" s="146"/>
      <c r="AM319" s="146"/>
      <c r="AN319" s="146"/>
      <c r="AO319" s="146"/>
      <c r="AP319" s="146"/>
      <c r="AQ319" s="146"/>
      <c r="AR319" s="146"/>
      <c r="AS319" s="146"/>
      <c r="AT319" s="146"/>
      <c r="AU319" s="146"/>
      <c r="AV319" s="146"/>
      <c r="AW319" s="146"/>
      <c r="AX319" s="146"/>
      <c r="AY319" s="146"/>
      <c r="AZ319" s="146"/>
      <c r="BA319" s="146"/>
      <c r="BB319" s="146"/>
      <c r="BC319" s="146"/>
      <c r="BD319" s="146"/>
      <c r="BE319" s="146"/>
      <c r="BF319" s="146"/>
      <c r="BG319" s="146"/>
      <c r="BH319" s="146"/>
    </row>
    <row r="320" spans="1:60" outlineLevel="1">
      <c r="A320" s="153">
        <v>102</v>
      </c>
      <c r="B320" s="154" t="s">
        <v>956</v>
      </c>
      <c r="C320" s="198" t="s">
        <v>957</v>
      </c>
      <c r="D320" s="155" t="s">
        <v>0</v>
      </c>
      <c r="E320" s="197"/>
      <c r="F320" s="158"/>
      <c r="G320" s="157">
        <f>ROUND(E320*F320,2)</f>
        <v>0</v>
      </c>
      <c r="H320" s="158"/>
      <c r="I320" s="157">
        <f>ROUND(E320*H320,2)</f>
        <v>0</v>
      </c>
      <c r="J320" s="158"/>
      <c r="K320" s="157">
        <f>ROUND(E320*J320,2)</f>
        <v>0</v>
      </c>
      <c r="L320" s="157">
        <v>21</v>
      </c>
      <c r="M320" s="157">
        <f>G320*(1+L320/100)</f>
        <v>0</v>
      </c>
      <c r="N320" s="156">
        <v>0</v>
      </c>
      <c r="O320" s="156">
        <f>ROUND(E320*N320,2)</f>
        <v>0</v>
      </c>
      <c r="P320" s="156">
        <v>0</v>
      </c>
      <c r="Q320" s="156">
        <f>ROUND(E320*P320,2)</f>
        <v>0</v>
      </c>
      <c r="R320" s="157" t="s">
        <v>916</v>
      </c>
      <c r="S320" s="157" t="s">
        <v>266</v>
      </c>
      <c r="T320" s="157" t="s">
        <v>266</v>
      </c>
      <c r="U320" s="157">
        <v>0</v>
      </c>
      <c r="V320" s="157">
        <f>ROUND(E320*U320,2)</f>
        <v>0</v>
      </c>
      <c r="W320" s="157"/>
      <c r="X320" s="157" t="s">
        <v>555</v>
      </c>
      <c r="Y320" s="157" t="s">
        <v>269</v>
      </c>
      <c r="Z320" s="146"/>
      <c r="AA320" s="146"/>
      <c r="AB320" s="146"/>
      <c r="AC320" s="146"/>
      <c r="AD320" s="146"/>
      <c r="AE320" s="146"/>
      <c r="AF320" s="146"/>
      <c r="AG320" s="146" t="s">
        <v>556</v>
      </c>
      <c r="AH320" s="146"/>
      <c r="AI320" s="146"/>
      <c r="AJ320" s="146"/>
      <c r="AK320" s="146"/>
      <c r="AL320" s="146"/>
      <c r="AM320" s="146"/>
      <c r="AN320" s="146"/>
      <c r="AO320" s="146"/>
      <c r="AP320" s="146"/>
      <c r="AQ320" s="146"/>
      <c r="AR320" s="146"/>
      <c r="AS320" s="146"/>
      <c r="AT320" s="146"/>
      <c r="AU320" s="146"/>
      <c r="AV320" s="146"/>
      <c r="AW320" s="146"/>
      <c r="AX320" s="146"/>
      <c r="AY320" s="146"/>
      <c r="AZ320" s="146"/>
      <c r="BA320" s="146"/>
      <c r="BB320" s="146"/>
      <c r="BC320" s="146"/>
      <c r="BD320" s="146"/>
      <c r="BE320" s="146"/>
      <c r="BF320" s="146"/>
      <c r="BG320" s="146"/>
      <c r="BH320" s="146"/>
    </row>
    <row r="321" spans="1:60" outlineLevel="2">
      <c r="A321" s="153"/>
      <c r="B321" s="154"/>
      <c r="C321" s="295" t="s">
        <v>849</v>
      </c>
      <c r="D321" s="296"/>
      <c r="E321" s="296"/>
      <c r="F321" s="296"/>
      <c r="G321" s="296"/>
      <c r="H321" s="157"/>
      <c r="I321" s="157"/>
      <c r="J321" s="157"/>
      <c r="K321" s="157"/>
      <c r="L321" s="157"/>
      <c r="M321" s="157"/>
      <c r="N321" s="156"/>
      <c r="O321" s="156"/>
      <c r="P321" s="156"/>
      <c r="Q321" s="156"/>
      <c r="R321" s="157"/>
      <c r="S321" s="157"/>
      <c r="T321" s="157"/>
      <c r="U321" s="157"/>
      <c r="V321" s="157"/>
      <c r="W321" s="157"/>
      <c r="X321" s="157"/>
      <c r="Y321" s="157"/>
      <c r="Z321" s="146"/>
      <c r="AA321" s="146"/>
      <c r="AB321" s="146"/>
      <c r="AC321" s="146"/>
      <c r="AD321" s="146"/>
      <c r="AE321" s="146"/>
      <c r="AF321" s="146"/>
      <c r="AG321" s="146" t="s">
        <v>315</v>
      </c>
      <c r="AH321" s="146"/>
      <c r="AI321" s="146"/>
      <c r="AJ321" s="146"/>
      <c r="AK321" s="146"/>
      <c r="AL321" s="146"/>
      <c r="AM321" s="146"/>
      <c r="AN321" s="146"/>
      <c r="AO321" s="146"/>
      <c r="AP321" s="146"/>
      <c r="AQ321" s="146"/>
      <c r="AR321" s="146"/>
      <c r="AS321" s="146"/>
      <c r="AT321" s="146"/>
      <c r="AU321" s="146"/>
      <c r="AV321" s="146"/>
      <c r="AW321" s="146"/>
      <c r="AX321" s="146"/>
      <c r="AY321" s="146"/>
      <c r="AZ321" s="146"/>
      <c r="BA321" s="146"/>
      <c r="BB321" s="146"/>
      <c r="BC321" s="146"/>
      <c r="BD321" s="146"/>
      <c r="BE321" s="146"/>
      <c r="BF321" s="146"/>
      <c r="BG321" s="146"/>
      <c r="BH321" s="146"/>
    </row>
    <row r="322" spans="1:60">
      <c r="A322" s="163" t="s">
        <v>261</v>
      </c>
      <c r="B322" s="164" t="s">
        <v>202</v>
      </c>
      <c r="C322" s="188" t="s">
        <v>203</v>
      </c>
      <c r="D322" s="165"/>
      <c r="E322" s="166"/>
      <c r="F322" s="167"/>
      <c r="G322" s="167">
        <f>SUMIF(AG323:AG341,"&lt;&gt;NOR",G323:G341)</f>
        <v>0</v>
      </c>
      <c r="H322" s="167"/>
      <c r="I322" s="167">
        <f>SUM(I323:I341)</f>
        <v>0</v>
      </c>
      <c r="J322" s="167"/>
      <c r="K322" s="167">
        <f>SUM(K323:K341)</f>
        <v>0</v>
      </c>
      <c r="L322" s="167"/>
      <c r="M322" s="167">
        <f>SUM(M323:M341)</f>
        <v>0</v>
      </c>
      <c r="N322" s="166"/>
      <c r="O322" s="166">
        <f>SUM(O323:O341)</f>
        <v>0.25</v>
      </c>
      <c r="P322" s="166"/>
      <c r="Q322" s="166">
        <f>SUM(Q323:Q341)</f>
        <v>0</v>
      </c>
      <c r="R322" s="167"/>
      <c r="S322" s="167"/>
      <c r="T322" s="168"/>
      <c r="U322" s="162"/>
      <c r="V322" s="162">
        <f>SUM(V323:V341)</f>
        <v>139.07</v>
      </c>
      <c r="W322" s="162"/>
      <c r="X322" s="162"/>
      <c r="Y322" s="162"/>
      <c r="AG322" t="s">
        <v>262</v>
      </c>
    </row>
    <row r="323" spans="1:60" outlineLevel="1">
      <c r="A323" s="173">
        <v>103</v>
      </c>
      <c r="B323" s="174" t="s">
        <v>958</v>
      </c>
      <c r="C323" s="190" t="s">
        <v>959</v>
      </c>
      <c r="D323" s="175" t="s">
        <v>397</v>
      </c>
      <c r="E323" s="176">
        <v>167.376</v>
      </c>
      <c r="F323" s="177"/>
      <c r="G323" s="178">
        <f>ROUND(E323*F323,2)</f>
        <v>0</v>
      </c>
      <c r="H323" s="177"/>
      <c r="I323" s="178">
        <f>ROUND(E323*H323,2)</f>
        <v>0</v>
      </c>
      <c r="J323" s="177"/>
      <c r="K323" s="178">
        <f>ROUND(E323*J323,2)</f>
        <v>0</v>
      </c>
      <c r="L323" s="178">
        <v>21</v>
      </c>
      <c r="M323" s="178">
        <f>G323*(1+L323/100)</f>
        <v>0</v>
      </c>
      <c r="N323" s="176">
        <v>4.2000000000000002E-4</v>
      </c>
      <c r="O323" s="176">
        <f>ROUND(E323*N323,2)</f>
        <v>7.0000000000000007E-2</v>
      </c>
      <c r="P323" s="176">
        <v>0</v>
      </c>
      <c r="Q323" s="176">
        <f>ROUND(E323*P323,2)</f>
        <v>0</v>
      </c>
      <c r="R323" s="178" t="s">
        <v>960</v>
      </c>
      <c r="S323" s="178" t="s">
        <v>266</v>
      </c>
      <c r="T323" s="179" t="s">
        <v>266</v>
      </c>
      <c r="U323" s="157">
        <v>0.379</v>
      </c>
      <c r="V323" s="157">
        <f>ROUND(E323*U323,2)</f>
        <v>63.44</v>
      </c>
      <c r="W323" s="157"/>
      <c r="X323" s="157" t="s">
        <v>312</v>
      </c>
      <c r="Y323" s="157" t="s">
        <v>269</v>
      </c>
      <c r="Z323" s="146"/>
      <c r="AA323" s="146"/>
      <c r="AB323" s="146"/>
      <c r="AC323" s="146"/>
      <c r="AD323" s="146"/>
      <c r="AE323" s="146"/>
      <c r="AF323" s="146"/>
      <c r="AG323" s="146" t="s">
        <v>313</v>
      </c>
      <c r="AH323" s="146"/>
      <c r="AI323" s="146"/>
      <c r="AJ323" s="146"/>
      <c r="AK323" s="146"/>
      <c r="AL323" s="146"/>
      <c r="AM323" s="146"/>
      <c r="AN323" s="146"/>
      <c r="AO323" s="146"/>
      <c r="AP323" s="146"/>
      <c r="AQ323" s="146"/>
      <c r="AR323" s="146"/>
      <c r="AS323" s="146"/>
      <c r="AT323" s="146"/>
      <c r="AU323" s="146"/>
      <c r="AV323" s="146"/>
      <c r="AW323" s="146"/>
      <c r="AX323" s="146"/>
      <c r="AY323" s="146"/>
      <c r="AZ323" s="146"/>
      <c r="BA323" s="146"/>
      <c r="BB323" s="146"/>
      <c r="BC323" s="146"/>
      <c r="BD323" s="146"/>
      <c r="BE323" s="146"/>
      <c r="BF323" s="146"/>
      <c r="BG323" s="146"/>
      <c r="BH323" s="146"/>
    </row>
    <row r="324" spans="1:60" outlineLevel="2">
      <c r="A324" s="153"/>
      <c r="B324" s="154"/>
      <c r="C324" s="282" t="s">
        <v>961</v>
      </c>
      <c r="D324" s="283"/>
      <c r="E324" s="283"/>
      <c r="F324" s="283"/>
      <c r="G324" s="283"/>
      <c r="H324" s="157"/>
      <c r="I324" s="157"/>
      <c r="J324" s="157"/>
      <c r="K324" s="157"/>
      <c r="L324" s="157"/>
      <c r="M324" s="157"/>
      <c r="N324" s="156"/>
      <c r="O324" s="156"/>
      <c r="P324" s="156"/>
      <c r="Q324" s="156"/>
      <c r="R324" s="157"/>
      <c r="S324" s="157"/>
      <c r="T324" s="157"/>
      <c r="U324" s="157"/>
      <c r="V324" s="157"/>
      <c r="W324" s="157"/>
      <c r="X324" s="157"/>
      <c r="Y324" s="157"/>
      <c r="Z324" s="146"/>
      <c r="AA324" s="146"/>
      <c r="AB324" s="146"/>
      <c r="AC324" s="146"/>
      <c r="AD324" s="146"/>
      <c r="AE324" s="146"/>
      <c r="AF324" s="146"/>
      <c r="AG324" s="146" t="s">
        <v>278</v>
      </c>
      <c r="AH324" s="146"/>
      <c r="AI324" s="146"/>
      <c r="AJ324" s="146"/>
      <c r="AK324" s="146"/>
      <c r="AL324" s="146"/>
      <c r="AM324" s="146"/>
      <c r="AN324" s="146"/>
      <c r="AO324" s="146"/>
      <c r="AP324" s="146"/>
      <c r="AQ324" s="146"/>
      <c r="AR324" s="146"/>
      <c r="AS324" s="146"/>
      <c r="AT324" s="146"/>
      <c r="AU324" s="146"/>
      <c r="AV324" s="146"/>
      <c r="AW324" s="146"/>
      <c r="AX324" s="146"/>
      <c r="AY324" s="146"/>
      <c r="AZ324" s="146"/>
      <c r="BA324" s="146"/>
      <c r="BB324" s="146"/>
      <c r="BC324" s="146"/>
      <c r="BD324" s="146"/>
      <c r="BE324" s="146"/>
      <c r="BF324" s="146"/>
      <c r="BG324" s="146"/>
      <c r="BH324" s="146"/>
    </row>
    <row r="325" spans="1:60" outlineLevel="2">
      <c r="A325" s="153"/>
      <c r="B325" s="154"/>
      <c r="C325" s="196" t="s">
        <v>962</v>
      </c>
      <c r="D325" s="194"/>
      <c r="E325" s="195">
        <v>18.326000000000001</v>
      </c>
      <c r="F325" s="157"/>
      <c r="G325" s="157"/>
      <c r="H325" s="157"/>
      <c r="I325" s="157"/>
      <c r="J325" s="157"/>
      <c r="K325" s="157"/>
      <c r="L325" s="157"/>
      <c r="M325" s="157"/>
      <c r="N325" s="156"/>
      <c r="O325" s="156"/>
      <c r="P325" s="156"/>
      <c r="Q325" s="156"/>
      <c r="R325" s="157"/>
      <c r="S325" s="157"/>
      <c r="T325" s="157"/>
      <c r="U325" s="157"/>
      <c r="V325" s="157"/>
      <c r="W325" s="157"/>
      <c r="X325" s="157"/>
      <c r="Y325" s="157"/>
      <c r="Z325" s="146"/>
      <c r="AA325" s="146"/>
      <c r="AB325" s="146"/>
      <c r="AC325" s="146"/>
      <c r="AD325" s="146"/>
      <c r="AE325" s="146"/>
      <c r="AF325" s="146"/>
      <c r="AG325" s="146" t="s">
        <v>317</v>
      </c>
      <c r="AH325" s="146">
        <v>0</v>
      </c>
      <c r="AI325" s="146"/>
      <c r="AJ325" s="146"/>
      <c r="AK325" s="146"/>
      <c r="AL325" s="146"/>
      <c r="AM325" s="146"/>
      <c r="AN325" s="146"/>
      <c r="AO325" s="146"/>
      <c r="AP325" s="146"/>
      <c r="AQ325" s="146"/>
      <c r="AR325" s="146"/>
      <c r="AS325" s="146"/>
      <c r="AT325" s="146"/>
      <c r="AU325" s="146"/>
      <c r="AV325" s="146"/>
      <c r="AW325" s="146"/>
      <c r="AX325" s="146"/>
      <c r="AY325" s="146"/>
      <c r="AZ325" s="146"/>
      <c r="BA325" s="146"/>
      <c r="BB325" s="146"/>
      <c r="BC325" s="146"/>
      <c r="BD325" s="146"/>
      <c r="BE325" s="146"/>
      <c r="BF325" s="146"/>
      <c r="BG325" s="146"/>
      <c r="BH325" s="146"/>
    </row>
    <row r="326" spans="1:60" outlineLevel="3">
      <c r="A326" s="153"/>
      <c r="B326" s="154"/>
      <c r="C326" s="196" t="s">
        <v>963</v>
      </c>
      <c r="D326" s="194"/>
      <c r="E326" s="195">
        <v>47.05</v>
      </c>
      <c r="F326" s="157"/>
      <c r="G326" s="157"/>
      <c r="H326" s="157"/>
      <c r="I326" s="157"/>
      <c r="J326" s="157"/>
      <c r="K326" s="157"/>
      <c r="L326" s="157"/>
      <c r="M326" s="157"/>
      <c r="N326" s="156"/>
      <c r="O326" s="156"/>
      <c r="P326" s="156"/>
      <c r="Q326" s="156"/>
      <c r="R326" s="157"/>
      <c r="S326" s="157"/>
      <c r="T326" s="157"/>
      <c r="U326" s="157"/>
      <c r="V326" s="157"/>
      <c r="W326" s="157"/>
      <c r="X326" s="157"/>
      <c r="Y326" s="157"/>
      <c r="Z326" s="146"/>
      <c r="AA326" s="146"/>
      <c r="AB326" s="146"/>
      <c r="AC326" s="146"/>
      <c r="AD326" s="146"/>
      <c r="AE326" s="146"/>
      <c r="AF326" s="146"/>
      <c r="AG326" s="146" t="s">
        <v>317</v>
      </c>
      <c r="AH326" s="146">
        <v>0</v>
      </c>
      <c r="AI326" s="146"/>
      <c r="AJ326" s="146"/>
      <c r="AK326" s="146"/>
      <c r="AL326" s="146"/>
      <c r="AM326" s="146"/>
      <c r="AN326" s="146"/>
      <c r="AO326" s="146"/>
      <c r="AP326" s="146"/>
      <c r="AQ326" s="146"/>
      <c r="AR326" s="146"/>
      <c r="AS326" s="146"/>
      <c r="AT326" s="146"/>
      <c r="AU326" s="146"/>
      <c r="AV326" s="146"/>
      <c r="AW326" s="146"/>
      <c r="AX326" s="146"/>
      <c r="AY326" s="146"/>
      <c r="AZ326" s="146"/>
      <c r="BA326" s="146"/>
      <c r="BB326" s="146"/>
      <c r="BC326" s="146"/>
      <c r="BD326" s="146"/>
      <c r="BE326" s="146"/>
      <c r="BF326" s="146"/>
      <c r="BG326" s="146"/>
      <c r="BH326" s="146"/>
    </row>
    <row r="327" spans="1:60" outlineLevel="3">
      <c r="A327" s="153"/>
      <c r="B327" s="154"/>
      <c r="C327" s="196" t="s">
        <v>964</v>
      </c>
      <c r="D327" s="194"/>
      <c r="E327" s="195">
        <v>102</v>
      </c>
      <c r="F327" s="157"/>
      <c r="G327" s="157"/>
      <c r="H327" s="157"/>
      <c r="I327" s="157"/>
      <c r="J327" s="157"/>
      <c r="K327" s="157"/>
      <c r="L327" s="157"/>
      <c r="M327" s="157"/>
      <c r="N327" s="156"/>
      <c r="O327" s="156"/>
      <c r="P327" s="156"/>
      <c r="Q327" s="156"/>
      <c r="R327" s="157"/>
      <c r="S327" s="157"/>
      <c r="T327" s="157"/>
      <c r="U327" s="157"/>
      <c r="V327" s="157"/>
      <c r="W327" s="157"/>
      <c r="X327" s="157"/>
      <c r="Y327" s="157"/>
      <c r="Z327" s="146"/>
      <c r="AA327" s="146"/>
      <c r="AB327" s="146"/>
      <c r="AC327" s="146"/>
      <c r="AD327" s="146"/>
      <c r="AE327" s="146"/>
      <c r="AF327" s="146"/>
      <c r="AG327" s="146" t="s">
        <v>317</v>
      </c>
      <c r="AH327" s="146">
        <v>0</v>
      </c>
      <c r="AI327" s="146"/>
      <c r="AJ327" s="146"/>
      <c r="AK327" s="146"/>
      <c r="AL327" s="146"/>
      <c r="AM327" s="146"/>
      <c r="AN327" s="146"/>
      <c r="AO327" s="146"/>
      <c r="AP327" s="146"/>
      <c r="AQ327" s="146"/>
      <c r="AR327" s="146"/>
      <c r="AS327" s="146"/>
      <c r="AT327" s="146"/>
      <c r="AU327" s="146"/>
      <c r="AV327" s="146"/>
      <c r="AW327" s="146"/>
      <c r="AX327" s="146"/>
      <c r="AY327" s="146"/>
      <c r="AZ327" s="146"/>
      <c r="BA327" s="146"/>
      <c r="BB327" s="146"/>
      <c r="BC327" s="146"/>
      <c r="BD327" s="146"/>
      <c r="BE327" s="146"/>
      <c r="BF327" s="146"/>
      <c r="BG327" s="146"/>
      <c r="BH327" s="146"/>
    </row>
    <row r="328" spans="1:60" ht="22.5" outlineLevel="1">
      <c r="A328" s="180">
        <v>104</v>
      </c>
      <c r="B328" s="181" t="s">
        <v>965</v>
      </c>
      <c r="C328" s="189" t="s">
        <v>966</v>
      </c>
      <c r="D328" s="182" t="s">
        <v>397</v>
      </c>
      <c r="E328" s="183">
        <v>47.37</v>
      </c>
      <c r="F328" s="184"/>
      <c r="G328" s="185">
        <f>ROUND(E328*F328,2)</f>
        <v>0</v>
      </c>
      <c r="H328" s="184"/>
      <c r="I328" s="185">
        <f>ROUND(E328*H328,2)</f>
        <v>0</v>
      </c>
      <c r="J328" s="184"/>
      <c r="K328" s="185">
        <f>ROUND(E328*J328,2)</f>
        <v>0</v>
      </c>
      <c r="L328" s="185">
        <v>21</v>
      </c>
      <c r="M328" s="185">
        <f>G328*(1+L328/100)</f>
        <v>0</v>
      </c>
      <c r="N328" s="183">
        <v>1.2800000000000001E-3</v>
      </c>
      <c r="O328" s="183">
        <f>ROUND(E328*N328,2)</f>
        <v>0.06</v>
      </c>
      <c r="P328" s="183">
        <v>0</v>
      </c>
      <c r="Q328" s="183">
        <f>ROUND(E328*P328,2)</f>
        <v>0</v>
      </c>
      <c r="R328" s="185" t="s">
        <v>960</v>
      </c>
      <c r="S328" s="185" t="s">
        <v>266</v>
      </c>
      <c r="T328" s="186" t="s">
        <v>266</v>
      </c>
      <c r="U328" s="157">
        <v>0.51300000000000001</v>
      </c>
      <c r="V328" s="157">
        <f>ROUND(E328*U328,2)</f>
        <v>24.3</v>
      </c>
      <c r="W328" s="157"/>
      <c r="X328" s="157" t="s">
        <v>312</v>
      </c>
      <c r="Y328" s="157" t="s">
        <v>269</v>
      </c>
      <c r="Z328" s="146"/>
      <c r="AA328" s="146"/>
      <c r="AB328" s="146"/>
      <c r="AC328" s="146"/>
      <c r="AD328" s="146"/>
      <c r="AE328" s="146"/>
      <c r="AF328" s="146"/>
      <c r="AG328" s="146" t="s">
        <v>313</v>
      </c>
      <c r="AH328" s="146"/>
      <c r="AI328" s="146"/>
      <c r="AJ328" s="146"/>
      <c r="AK328" s="146"/>
      <c r="AL328" s="146"/>
      <c r="AM328" s="146"/>
      <c r="AN328" s="146"/>
      <c r="AO328" s="146"/>
      <c r="AP328" s="146"/>
      <c r="AQ328" s="146"/>
      <c r="AR328" s="146"/>
      <c r="AS328" s="146"/>
      <c r="AT328" s="146"/>
      <c r="AU328" s="146"/>
      <c r="AV328" s="146"/>
      <c r="AW328" s="146"/>
      <c r="AX328" s="146"/>
      <c r="AY328" s="146"/>
      <c r="AZ328" s="146"/>
      <c r="BA328" s="146"/>
      <c r="BB328" s="146"/>
      <c r="BC328" s="146"/>
      <c r="BD328" s="146"/>
      <c r="BE328" s="146"/>
      <c r="BF328" s="146"/>
      <c r="BG328" s="146"/>
      <c r="BH328" s="146"/>
    </row>
    <row r="329" spans="1:60" ht="22.5" outlineLevel="1">
      <c r="A329" s="173">
        <v>105</v>
      </c>
      <c r="B329" s="174" t="s">
        <v>967</v>
      </c>
      <c r="C329" s="190" t="s">
        <v>968</v>
      </c>
      <c r="D329" s="175" t="s">
        <v>397</v>
      </c>
      <c r="E329" s="176">
        <v>47.37</v>
      </c>
      <c r="F329" s="177"/>
      <c r="G329" s="178">
        <f>ROUND(E329*F329,2)</f>
        <v>0</v>
      </c>
      <c r="H329" s="177"/>
      <c r="I329" s="178">
        <f>ROUND(E329*H329,2)</f>
        <v>0</v>
      </c>
      <c r="J329" s="177"/>
      <c r="K329" s="178">
        <f>ROUND(E329*J329,2)</f>
        <v>0</v>
      </c>
      <c r="L329" s="178">
        <v>21</v>
      </c>
      <c r="M329" s="178">
        <f>G329*(1+L329/100)</f>
        <v>0</v>
      </c>
      <c r="N329" s="176">
        <v>2.0000000000000001E-4</v>
      </c>
      <c r="O329" s="176">
        <f>ROUND(E329*N329,2)</f>
        <v>0.01</v>
      </c>
      <c r="P329" s="176">
        <v>0</v>
      </c>
      <c r="Q329" s="176">
        <f>ROUND(E329*P329,2)</f>
        <v>0</v>
      </c>
      <c r="R329" s="178" t="s">
        <v>960</v>
      </c>
      <c r="S329" s="178" t="s">
        <v>266</v>
      </c>
      <c r="T329" s="179" t="s">
        <v>266</v>
      </c>
      <c r="U329" s="157">
        <v>9.7000000000000003E-2</v>
      </c>
      <c r="V329" s="157">
        <f>ROUND(E329*U329,2)</f>
        <v>4.59</v>
      </c>
      <c r="W329" s="157"/>
      <c r="X329" s="157" t="s">
        <v>312</v>
      </c>
      <c r="Y329" s="157" t="s">
        <v>269</v>
      </c>
      <c r="Z329" s="146"/>
      <c r="AA329" s="146"/>
      <c r="AB329" s="146"/>
      <c r="AC329" s="146"/>
      <c r="AD329" s="146"/>
      <c r="AE329" s="146"/>
      <c r="AF329" s="146"/>
      <c r="AG329" s="146" t="s">
        <v>313</v>
      </c>
      <c r="AH329" s="146"/>
      <c r="AI329" s="146"/>
      <c r="AJ329" s="146"/>
      <c r="AK329" s="146"/>
      <c r="AL329" s="146"/>
      <c r="AM329" s="146"/>
      <c r="AN329" s="146"/>
      <c r="AO329" s="146"/>
      <c r="AP329" s="146"/>
      <c r="AQ329" s="146"/>
      <c r="AR329" s="146"/>
      <c r="AS329" s="146"/>
      <c r="AT329" s="146"/>
      <c r="AU329" s="146"/>
      <c r="AV329" s="146"/>
      <c r="AW329" s="146"/>
      <c r="AX329" s="146"/>
      <c r="AY329" s="146"/>
      <c r="AZ329" s="146"/>
      <c r="BA329" s="146"/>
      <c r="BB329" s="146"/>
      <c r="BC329" s="146"/>
      <c r="BD329" s="146"/>
      <c r="BE329" s="146"/>
      <c r="BF329" s="146"/>
      <c r="BG329" s="146"/>
      <c r="BH329" s="146"/>
    </row>
    <row r="330" spans="1:60" outlineLevel="2">
      <c r="A330" s="153"/>
      <c r="B330" s="154"/>
      <c r="C330" s="196" t="s">
        <v>969</v>
      </c>
      <c r="D330" s="194"/>
      <c r="E330" s="195">
        <v>47.37</v>
      </c>
      <c r="F330" s="157"/>
      <c r="G330" s="157"/>
      <c r="H330" s="157"/>
      <c r="I330" s="157"/>
      <c r="J330" s="157"/>
      <c r="K330" s="157"/>
      <c r="L330" s="157"/>
      <c r="M330" s="157"/>
      <c r="N330" s="156"/>
      <c r="O330" s="156"/>
      <c r="P330" s="156"/>
      <c r="Q330" s="156"/>
      <c r="R330" s="157"/>
      <c r="S330" s="157"/>
      <c r="T330" s="157"/>
      <c r="U330" s="157"/>
      <c r="V330" s="157"/>
      <c r="W330" s="157"/>
      <c r="X330" s="157"/>
      <c r="Y330" s="157"/>
      <c r="Z330" s="146"/>
      <c r="AA330" s="146"/>
      <c r="AB330" s="146"/>
      <c r="AC330" s="146"/>
      <c r="AD330" s="146"/>
      <c r="AE330" s="146"/>
      <c r="AF330" s="146"/>
      <c r="AG330" s="146" t="s">
        <v>317</v>
      </c>
      <c r="AH330" s="146">
        <v>0</v>
      </c>
      <c r="AI330" s="146"/>
      <c r="AJ330" s="146"/>
      <c r="AK330" s="146"/>
      <c r="AL330" s="146"/>
      <c r="AM330" s="146"/>
      <c r="AN330" s="146"/>
      <c r="AO330" s="146"/>
      <c r="AP330" s="146"/>
      <c r="AQ330" s="146"/>
      <c r="AR330" s="146"/>
      <c r="AS330" s="146"/>
      <c r="AT330" s="146"/>
      <c r="AU330" s="146"/>
      <c r="AV330" s="146"/>
      <c r="AW330" s="146"/>
      <c r="AX330" s="146"/>
      <c r="AY330" s="146"/>
      <c r="AZ330" s="146"/>
      <c r="BA330" s="146"/>
      <c r="BB330" s="146"/>
      <c r="BC330" s="146"/>
      <c r="BD330" s="146"/>
      <c r="BE330" s="146"/>
      <c r="BF330" s="146"/>
      <c r="BG330" s="146"/>
      <c r="BH330" s="146"/>
    </row>
    <row r="331" spans="1:60" ht="22.5" outlineLevel="1">
      <c r="A331" s="180">
        <v>106</v>
      </c>
      <c r="B331" s="181" t="s">
        <v>970</v>
      </c>
      <c r="C331" s="189" t="s">
        <v>971</v>
      </c>
      <c r="D331" s="182" t="s">
        <v>397</v>
      </c>
      <c r="E331" s="183">
        <v>39.552</v>
      </c>
      <c r="F331" s="184"/>
      <c r="G331" s="185">
        <f>ROUND(E331*F331,2)</f>
        <v>0</v>
      </c>
      <c r="H331" s="184"/>
      <c r="I331" s="185">
        <f>ROUND(E331*H331,2)</f>
        <v>0</v>
      </c>
      <c r="J331" s="184"/>
      <c r="K331" s="185">
        <f>ROUND(E331*J331,2)</f>
        <v>0</v>
      </c>
      <c r="L331" s="185">
        <v>21</v>
      </c>
      <c r="M331" s="185">
        <f>G331*(1+L331/100)</f>
        <v>0</v>
      </c>
      <c r="N331" s="183">
        <v>1.14E-3</v>
      </c>
      <c r="O331" s="183">
        <f>ROUND(E331*N331,2)</f>
        <v>0.05</v>
      </c>
      <c r="P331" s="183">
        <v>0</v>
      </c>
      <c r="Q331" s="183">
        <f>ROUND(E331*P331,2)</f>
        <v>0</v>
      </c>
      <c r="R331" s="185" t="s">
        <v>960</v>
      </c>
      <c r="S331" s="185" t="s">
        <v>266</v>
      </c>
      <c r="T331" s="186" t="s">
        <v>266</v>
      </c>
      <c r="U331" s="157">
        <v>0.35599999999999998</v>
      </c>
      <c r="V331" s="157">
        <f>ROUND(E331*U331,2)</f>
        <v>14.08</v>
      </c>
      <c r="W331" s="157"/>
      <c r="X331" s="157" t="s">
        <v>312</v>
      </c>
      <c r="Y331" s="157" t="s">
        <v>269</v>
      </c>
      <c r="Z331" s="146"/>
      <c r="AA331" s="146"/>
      <c r="AB331" s="146"/>
      <c r="AC331" s="146"/>
      <c r="AD331" s="146"/>
      <c r="AE331" s="146"/>
      <c r="AF331" s="146"/>
      <c r="AG331" s="146" t="s">
        <v>313</v>
      </c>
      <c r="AH331" s="146"/>
      <c r="AI331" s="146"/>
      <c r="AJ331" s="146"/>
      <c r="AK331" s="146"/>
      <c r="AL331" s="146"/>
      <c r="AM331" s="146"/>
      <c r="AN331" s="146"/>
      <c r="AO331" s="146"/>
      <c r="AP331" s="146"/>
      <c r="AQ331" s="146"/>
      <c r="AR331" s="146"/>
      <c r="AS331" s="146"/>
      <c r="AT331" s="146"/>
      <c r="AU331" s="146"/>
      <c r="AV331" s="146"/>
      <c r="AW331" s="146"/>
      <c r="AX331" s="146"/>
      <c r="AY331" s="146"/>
      <c r="AZ331" s="146"/>
      <c r="BA331" s="146"/>
      <c r="BB331" s="146"/>
      <c r="BC331" s="146"/>
      <c r="BD331" s="146"/>
      <c r="BE331" s="146"/>
      <c r="BF331" s="146"/>
      <c r="BG331" s="146"/>
      <c r="BH331" s="146"/>
    </row>
    <row r="332" spans="1:60" ht="22.5" outlineLevel="1">
      <c r="A332" s="173">
        <v>107</v>
      </c>
      <c r="B332" s="174" t="s">
        <v>972</v>
      </c>
      <c r="C332" s="190" t="s">
        <v>973</v>
      </c>
      <c r="D332" s="175" t="s">
        <v>397</v>
      </c>
      <c r="E332" s="176">
        <v>39.552</v>
      </c>
      <c r="F332" s="177"/>
      <c r="G332" s="178">
        <f>ROUND(E332*F332,2)</f>
        <v>0</v>
      </c>
      <c r="H332" s="177"/>
      <c r="I332" s="178">
        <f>ROUND(E332*H332,2)</f>
        <v>0</v>
      </c>
      <c r="J332" s="177"/>
      <c r="K332" s="178">
        <f>ROUND(E332*J332,2)</f>
        <v>0</v>
      </c>
      <c r="L332" s="178">
        <v>21</v>
      </c>
      <c r="M332" s="178">
        <f>G332*(1+L332/100)</f>
        <v>0</v>
      </c>
      <c r="N332" s="176">
        <v>2.0000000000000001E-4</v>
      </c>
      <c r="O332" s="176">
        <f>ROUND(E332*N332,2)</f>
        <v>0.01</v>
      </c>
      <c r="P332" s="176">
        <v>0</v>
      </c>
      <c r="Q332" s="176">
        <f>ROUND(E332*P332,2)</f>
        <v>0</v>
      </c>
      <c r="R332" s="178" t="s">
        <v>960</v>
      </c>
      <c r="S332" s="178" t="s">
        <v>266</v>
      </c>
      <c r="T332" s="179" t="s">
        <v>266</v>
      </c>
      <c r="U332" s="157">
        <v>7.2999999999999995E-2</v>
      </c>
      <c r="V332" s="157">
        <f>ROUND(E332*U332,2)</f>
        <v>2.89</v>
      </c>
      <c r="W332" s="157"/>
      <c r="X332" s="157" t="s">
        <v>312</v>
      </c>
      <c r="Y332" s="157" t="s">
        <v>269</v>
      </c>
      <c r="Z332" s="146"/>
      <c r="AA332" s="146"/>
      <c r="AB332" s="146"/>
      <c r="AC332" s="146"/>
      <c r="AD332" s="146"/>
      <c r="AE332" s="146"/>
      <c r="AF332" s="146"/>
      <c r="AG332" s="146" t="s">
        <v>313</v>
      </c>
      <c r="AH332" s="146"/>
      <c r="AI332" s="146"/>
      <c r="AJ332" s="146"/>
      <c r="AK332" s="146"/>
      <c r="AL332" s="146"/>
      <c r="AM332" s="146"/>
      <c r="AN332" s="146"/>
      <c r="AO332" s="146"/>
      <c r="AP332" s="146"/>
      <c r="AQ332" s="146"/>
      <c r="AR332" s="146"/>
      <c r="AS332" s="146"/>
      <c r="AT332" s="146"/>
      <c r="AU332" s="146"/>
      <c r="AV332" s="146"/>
      <c r="AW332" s="146"/>
      <c r="AX332" s="146"/>
      <c r="AY332" s="146"/>
      <c r="AZ332" s="146"/>
      <c r="BA332" s="146"/>
      <c r="BB332" s="146"/>
      <c r="BC332" s="146"/>
      <c r="BD332" s="146"/>
      <c r="BE332" s="146"/>
      <c r="BF332" s="146"/>
      <c r="BG332" s="146"/>
      <c r="BH332" s="146"/>
    </row>
    <row r="333" spans="1:60" outlineLevel="2">
      <c r="A333" s="153"/>
      <c r="B333" s="154"/>
      <c r="C333" s="196" t="s">
        <v>974</v>
      </c>
      <c r="D333" s="194"/>
      <c r="E333" s="195">
        <v>39.552</v>
      </c>
      <c r="F333" s="157"/>
      <c r="G333" s="157"/>
      <c r="H333" s="157"/>
      <c r="I333" s="157"/>
      <c r="J333" s="157"/>
      <c r="K333" s="157"/>
      <c r="L333" s="157"/>
      <c r="M333" s="157"/>
      <c r="N333" s="156"/>
      <c r="O333" s="156"/>
      <c r="P333" s="156"/>
      <c r="Q333" s="156"/>
      <c r="R333" s="157"/>
      <c r="S333" s="157"/>
      <c r="T333" s="157"/>
      <c r="U333" s="157"/>
      <c r="V333" s="157"/>
      <c r="W333" s="157"/>
      <c r="X333" s="157"/>
      <c r="Y333" s="157"/>
      <c r="Z333" s="146"/>
      <c r="AA333" s="146"/>
      <c r="AB333" s="146"/>
      <c r="AC333" s="146"/>
      <c r="AD333" s="146"/>
      <c r="AE333" s="146"/>
      <c r="AF333" s="146"/>
      <c r="AG333" s="146" t="s">
        <v>317</v>
      </c>
      <c r="AH333" s="146">
        <v>0</v>
      </c>
      <c r="AI333" s="146"/>
      <c r="AJ333" s="146"/>
      <c r="AK333" s="146"/>
      <c r="AL333" s="146"/>
      <c r="AM333" s="146"/>
      <c r="AN333" s="146"/>
      <c r="AO333" s="146"/>
      <c r="AP333" s="146"/>
      <c r="AQ333" s="146"/>
      <c r="AR333" s="146"/>
      <c r="AS333" s="146"/>
      <c r="AT333" s="146"/>
      <c r="AU333" s="146"/>
      <c r="AV333" s="146"/>
      <c r="AW333" s="146"/>
      <c r="AX333" s="146"/>
      <c r="AY333" s="146"/>
      <c r="AZ333" s="146"/>
      <c r="BA333" s="146"/>
      <c r="BB333" s="146"/>
      <c r="BC333" s="146"/>
      <c r="BD333" s="146"/>
      <c r="BE333" s="146"/>
      <c r="BF333" s="146"/>
      <c r="BG333" s="146"/>
      <c r="BH333" s="146"/>
    </row>
    <row r="334" spans="1:60" ht="22.5" outlineLevel="1">
      <c r="A334" s="173">
        <v>108</v>
      </c>
      <c r="B334" s="174" t="s">
        <v>975</v>
      </c>
      <c r="C334" s="190" t="s">
        <v>976</v>
      </c>
      <c r="D334" s="175" t="s">
        <v>397</v>
      </c>
      <c r="E334" s="176">
        <v>54.515000000000001</v>
      </c>
      <c r="F334" s="177"/>
      <c r="G334" s="178">
        <f>ROUND(E334*F334,2)</f>
        <v>0</v>
      </c>
      <c r="H334" s="177"/>
      <c r="I334" s="178">
        <f>ROUND(E334*H334,2)</f>
        <v>0</v>
      </c>
      <c r="J334" s="177"/>
      <c r="K334" s="178">
        <f>ROUND(E334*J334,2)</f>
        <v>0</v>
      </c>
      <c r="L334" s="178">
        <v>21</v>
      </c>
      <c r="M334" s="178">
        <f>G334*(1+L334/100)</f>
        <v>0</v>
      </c>
      <c r="N334" s="176">
        <v>4.6999999999999999E-4</v>
      </c>
      <c r="O334" s="176">
        <f>ROUND(E334*N334,2)</f>
        <v>0.03</v>
      </c>
      <c r="P334" s="176">
        <v>0</v>
      </c>
      <c r="Q334" s="176">
        <f>ROUND(E334*P334,2)</f>
        <v>0</v>
      </c>
      <c r="R334" s="178" t="s">
        <v>960</v>
      </c>
      <c r="S334" s="178" t="s">
        <v>266</v>
      </c>
      <c r="T334" s="179" t="s">
        <v>266</v>
      </c>
      <c r="U334" s="157">
        <v>0.315</v>
      </c>
      <c r="V334" s="157">
        <f>ROUND(E334*U334,2)</f>
        <v>17.170000000000002</v>
      </c>
      <c r="W334" s="157"/>
      <c r="X334" s="157" t="s">
        <v>312</v>
      </c>
      <c r="Y334" s="157" t="s">
        <v>269</v>
      </c>
      <c r="Z334" s="146"/>
      <c r="AA334" s="146"/>
      <c r="AB334" s="146"/>
      <c r="AC334" s="146"/>
      <c r="AD334" s="146"/>
      <c r="AE334" s="146"/>
      <c r="AF334" s="146"/>
      <c r="AG334" s="146" t="s">
        <v>313</v>
      </c>
      <c r="AH334" s="146"/>
      <c r="AI334" s="146"/>
      <c r="AJ334" s="146"/>
      <c r="AK334" s="146"/>
      <c r="AL334" s="146"/>
      <c r="AM334" s="146"/>
      <c r="AN334" s="146"/>
      <c r="AO334" s="146"/>
      <c r="AP334" s="146"/>
      <c r="AQ334" s="146"/>
      <c r="AR334" s="146"/>
      <c r="AS334" s="146"/>
      <c r="AT334" s="146"/>
      <c r="AU334" s="146"/>
      <c r="AV334" s="146"/>
      <c r="AW334" s="146"/>
      <c r="AX334" s="146"/>
      <c r="AY334" s="146"/>
      <c r="AZ334" s="146"/>
      <c r="BA334" s="146"/>
      <c r="BB334" s="146"/>
      <c r="BC334" s="146"/>
      <c r="BD334" s="146"/>
      <c r="BE334" s="146"/>
      <c r="BF334" s="146"/>
      <c r="BG334" s="146"/>
      <c r="BH334" s="146"/>
    </row>
    <row r="335" spans="1:60" outlineLevel="2">
      <c r="A335" s="153"/>
      <c r="B335" s="154"/>
      <c r="C335" s="282" t="s">
        <v>977</v>
      </c>
      <c r="D335" s="283"/>
      <c r="E335" s="283"/>
      <c r="F335" s="283"/>
      <c r="G335" s="283"/>
      <c r="H335" s="157"/>
      <c r="I335" s="157"/>
      <c r="J335" s="157"/>
      <c r="K335" s="157"/>
      <c r="L335" s="157"/>
      <c r="M335" s="157"/>
      <c r="N335" s="156"/>
      <c r="O335" s="156"/>
      <c r="P335" s="156"/>
      <c r="Q335" s="156"/>
      <c r="R335" s="157"/>
      <c r="S335" s="157"/>
      <c r="T335" s="157"/>
      <c r="U335" s="157"/>
      <c r="V335" s="157"/>
      <c r="W335" s="157"/>
      <c r="X335" s="157"/>
      <c r="Y335" s="157"/>
      <c r="Z335" s="146"/>
      <c r="AA335" s="146"/>
      <c r="AB335" s="146"/>
      <c r="AC335" s="146"/>
      <c r="AD335" s="146"/>
      <c r="AE335" s="146"/>
      <c r="AF335" s="146"/>
      <c r="AG335" s="146" t="s">
        <v>278</v>
      </c>
      <c r="AH335" s="146"/>
      <c r="AI335" s="146"/>
      <c r="AJ335" s="146"/>
      <c r="AK335" s="146"/>
      <c r="AL335" s="146"/>
      <c r="AM335" s="146"/>
      <c r="AN335" s="146"/>
      <c r="AO335" s="146"/>
      <c r="AP335" s="146"/>
      <c r="AQ335" s="146"/>
      <c r="AR335" s="146"/>
      <c r="AS335" s="146"/>
      <c r="AT335" s="146"/>
      <c r="AU335" s="146"/>
      <c r="AV335" s="146"/>
      <c r="AW335" s="146"/>
      <c r="AX335" s="146"/>
      <c r="AY335" s="146"/>
      <c r="AZ335" s="146"/>
      <c r="BA335" s="146"/>
      <c r="BB335" s="146"/>
      <c r="BC335" s="146"/>
      <c r="BD335" s="146"/>
      <c r="BE335" s="146"/>
      <c r="BF335" s="146"/>
      <c r="BG335" s="146"/>
      <c r="BH335" s="146"/>
    </row>
    <row r="336" spans="1:60" outlineLevel="2">
      <c r="A336" s="153"/>
      <c r="B336" s="154"/>
      <c r="C336" s="196" t="s">
        <v>978</v>
      </c>
      <c r="D336" s="194"/>
      <c r="E336" s="195">
        <v>47.19</v>
      </c>
      <c r="F336" s="157"/>
      <c r="G336" s="157"/>
      <c r="H336" s="157"/>
      <c r="I336" s="157"/>
      <c r="J336" s="157"/>
      <c r="K336" s="157"/>
      <c r="L336" s="157"/>
      <c r="M336" s="157"/>
      <c r="N336" s="156"/>
      <c r="O336" s="156"/>
      <c r="P336" s="156"/>
      <c r="Q336" s="156"/>
      <c r="R336" s="157"/>
      <c r="S336" s="157"/>
      <c r="T336" s="157"/>
      <c r="U336" s="157"/>
      <c r="V336" s="157"/>
      <c r="W336" s="157"/>
      <c r="X336" s="157"/>
      <c r="Y336" s="157"/>
      <c r="Z336" s="146"/>
      <c r="AA336" s="146"/>
      <c r="AB336" s="146"/>
      <c r="AC336" s="146"/>
      <c r="AD336" s="146"/>
      <c r="AE336" s="146"/>
      <c r="AF336" s="146"/>
      <c r="AG336" s="146" t="s">
        <v>317</v>
      </c>
      <c r="AH336" s="146">
        <v>0</v>
      </c>
      <c r="AI336" s="146"/>
      <c r="AJ336" s="146"/>
      <c r="AK336" s="146"/>
      <c r="AL336" s="146"/>
      <c r="AM336" s="146"/>
      <c r="AN336" s="146"/>
      <c r="AO336" s="146"/>
      <c r="AP336" s="146"/>
      <c r="AQ336" s="146"/>
      <c r="AR336" s="146"/>
      <c r="AS336" s="146"/>
      <c r="AT336" s="146"/>
      <c r="AU336" s="146"/>
      <c r="AV336" s="146"/>
      <c r="AW336" s="146"/>
      <c r="AX336" s="146"/>
      <c r="AY336" s="146"/>
      <c r="AZ336" s="146"/>
      <c r="BA336" s="146"/>
      <c r="BB336" s="146"/>
      <c r="BC336" s="146"/>
      <c r="BD336" s="146"/>
      <c r="BE336" s="146"/>
      <c r="BF336" s="146"/>
      <c r="BG336" s="146"/>
      <c r="BH336" s="146"/>
    </row>
    <row r="337" spans="1:60" outlineLevel="3">
      <c r="A337" s="153"/>
      <c r="B337" s="154"/>
      <c r="C337" s="196" t="s">
        <v>979</v>
      </c>
      <c r="D337" s="194"/>
      <c r="E337" s="195">
        <v>2.6</v>
      </c>
      <c r="F337" s="157"/>
      <c r="G337" s="157"/>
      <c r="H337" s="157"/>
      <c r="I337" s="157"/>
      <c r="J337" s="157"/>
      <c r="K337" s="157"/>
      <c r="L337" s="157"/>
      <c r="M337" s="157"/>
      <c r="N337" s="156"/>
      <c r="O337" s="156"/>
      <c r="P337" s="156"/>
      <c r="Q337" s="156"/>
      <c r="R337" s="157"/>
      <c r="S337" s="157"/>
      <c r="T337" s="157"/>
      <c r="U337" s="157"/>
      <c r="V337" s="157"/>
      <c r="W337" s="157"/>
      <c r="X337" s="157"/>
      <c r="Y337" s="157"/>
      <c r="Z337" s="146"/>
      <c r="AA337" s="146"/>
      <c r="AB337" s="146"/>
      <c r="AC337" s="146"/>
      <c r="AD337" s="146"/>
      <c r="AE337" s="146"/>
      <c r="AF337" s="146"/>
      <c r="AG337" s="146" t="s">
        <v>317</v>
      </c>
      <c r="AH337" s="146">
        <v>0</v>
      </c>
      <c r="AI337" s="146"/>
      <c r="AJ337" s="146"/>
      <c r="AK337" s="146"/>
      <c r="AL337" s="146"/>
      <c r="AM337" s="146"/>
      <c r="AN337" s="146"/>
      <c r="AO337" s="146"/>
      <c r="AP337" s="146"/>
      <c r="AQ337" s="146"/>
      <c r="AR337" s="146"/>
      <c r="AS337" s="146"/>
      <c r="AT337" s="146"/>
      <c r="AU337" s="146"/>
      <c r="AV337" s="146"/>
      <c r="AW337" s="146"/>
      <c r="AX337" s="146"/>
      <c r="AY337" s="146"/>
      <c r="AZ337" s="146"/>
      <c r="BA337" s="146"/>
      <c r="BB337" s="146"/>
      <c r="BC337" s="146"/>
      <c r="BD337" s="146"/>
      <c r="BE337" s="146"/>
      <c r="BF337" s="146"/>
      <c r="BG337" s="146"/>
      <c r="BH337" s="146"/>
    </row>
    <row r="338" spans="1:60" outlineLevel="3">
      <c r="A338" s="153"/>
      <c r="B338" s="154"/>
      <c r="C338" s="196" t="s">
        <v>980</v>
      </c>
      <c r="D338" s="194"/>
      <c r="E338" s="195">
        <v>4.7249999999999996</v>
      </c>
      <c r="F338" s="157"/>
      <c r="G338" s="157"/>
      <c r="H338" s="157"/>
      <c r="I338" s="157"/>
      <c r="J338" s="157"/>
      <c r="K338" s="157"/>
      <c r="L338" s="157"/>
      <c r="M338" s="157"/>
      <c r="N338" s="156"/>
      <c r="O338" s="156"/>
      <c r="P338" s="156"/>
      <c r="Q338" s="156"/>
      <c r="R338" s="157"/>
      <c r="S338" s="157"/>
      <c r="T338" s="157"/>
      <c r="U338" s="157"/>
      <c r="V338" s="157"/>
      <c r="W338" s="157"/>
      <c r="X338" s="157"/>
      <c r="Y338" s="157"/>
      <c r="Z338" s="146"/>
      <c r="AA338" s="146"/>
      <c r="AB338" s="146"/>
      <c r="AC338" s="146"/>
      <c r="AD338" s="146"/>
      <c r="AE338" s="146"/>
      <c r="AF338" s="146"/>
      <c r="AG338" s="146" t="s">
        <v>317</v>
      </c>
      <c r="AH338" s="146">
        <v>0</v>
      </c>
      <c r="AI338" s="146"/>
      <c r="AJ338" s="146"/>
      <c r="AK338" s="146"/>
      <c r="AL338" s="146"/>
      <c r="AM338" s="146"/>
      <c r="AN338" s="146"/>
      <c r="AO338" s="146"/>
      <c r="AP338" s="146"/>
      <c r="AQ338" s="146"/>
      <c r="AR338" s="146"/>
      <c r="AS338" s="146"/>
      <c r="AT338" s="146"/>
      <c r="AU338" s="146"/>
      <c r="AV338" s="146"/>
      <c r="AW338" s="146"/>
      <c r="AX338" s="146"/>
      <c r="AY338" s="146"/>
      <c r="AZ338" s="146"/>
      <c r="BA338" s="146"/>
      <c r="BB338" s="146"/>
      <c r="BC338" s="146"/>
      <c r="BD338" s="146"/>
      <c r="BE338" s="146"/>
      <c r="BF338" s="146"/>
      <c r="BG338" s="146"/>
      <c r="BH338" s="146"/>
    </row>
    <row r="339" spans="1:60" ht="22.5" outlineLevel="1">
      <c r="A339" s="173">
        <v>109</v>
      </c>
      <c r="B339" s="174" t="s">
        <v>975</v>
      </c>
      <c r="C339" s="190" t="s">
        <v>976</v>
      </c>
      <c r="D339" s="175" t="s">
        <v>397</v>
      </c>
      <c r="E339" s="176">
        <v>39.99</v>
      </c>
      <c r="F339" s="177"/>
      <c r="G339" s="178">
        <f>ROUND(E339*F339,2)</f>
        <v>0</v>
      </c>
      <c r="H339" s="177"/>
      <c r="I339" s="178">
        <f>ROUND(E339*H339,2)</f>
        <v>0</v>
      </c>
      <c r="J339" s="177"/>
      <c r="K339" s="178">
        <f>ROUND(E339*J339,2)</f>
        <v>0</v>
      </c>
      <c r="L339" s="178">
        <v>21</v>
      </c>
      <c r="M339" s="178">
        <f>G339*(1+L339/100)</f>
        <v>0</v>
      </c>
      <c r="N339" s="176">
        <v>4.6999999999999999E-4</v>
      </c>
      <c r="O339" s="176">
        <f>ROUND(E339*N339,2)</f>
        <v>0.02</v>
      </c>
      <c r="P339" s="176">
        <v>0</v>
      </c>
      <c r="Q339" s="176">
        <f>ROUND(E339*P339,2)</f>
        <v>0</v>
      </c>
      <c r="R339" s="178" t="s">
        <v>960</v>
      </c>
      <c r="S339" s="178" t="s">
        <v>266</v>
      </c>
      <c r="T339" s="179" t="s">
        <v>266</v>
      </c>
      <c r="U339" s="157">
        <v>0.315</v>
      </c>
      <c r="V339" s="157">
        <f>ROUND(E339*U339,2)</f>
        <v>12.6</v>
      </c>
      <c r="W339" s="157"/>
      <c r="X339" s="157" t="s">
        <v>312</v>
      </c>
      <c r="Y339" s="157" t="s">
        <v>269</v>
      </c>
      <c r="Z339" s="146"/>
      <c r="AA339" s="146"/>
      <c r="AB339" s="146"/>
      <c r="AC339" s="146"/>
      <c r="AD339" s="146"/>
      <c r="AE339" s="146"/>
      <c r="AF339" s="146"/>
      <c r="AG339" s="146" t="s">
        <v>313</v>
      </c>
      <c r="AH339" s="146"/>
      <c r="AI339" s="146"/>
      <c r="AJ339" s="146"/>
      <c r="AK339" s="146"/>
      <c r="AL339" s="146"/>
      <c r="AM339" s="146"/>
      <c r="AN339" s="146"/>
      <c r="AO339" s="146"/>
      <c r="AP339" s="146"/>
      <c r="AQ339" s="146"/>
      <c r="AR339" s="146"/>
      <c r="AS339" s="146"/>
      <c r="AT339" s="146"/>
      <c r="AU339" s="146"/>
      <c r="AV339" s="146"/>
      <c r="AW339" s="146"/>
      <c r="AX339" s="146"/>
      <c r="AY339" s="146"/>
      <c r="AZ339" s="146"/>
      <c r="BA339" s="146"/>
      <c r="BB339" s="146"/>
      <c r="BC339" s="146"/>
      <c r="BD339" s="146"/>
      <c r="BE339" s="146"/>
      <c r="BF339" s="146"/>
      <c r="BG339" s="146"/>
      <c r="BH339" s="146"/>
    </row>
    <row r="340" spans="1:60" outlineLevel="2">
      <c r="A340" s="153"/>
      <c r="B340" s="154"/>
      <c r="C340" s="282" t="s">
        <v>977</v>
      </c>
      <c r="D340" s="283"/>
      <c r="E340" s="283"/>
      <c r="F340" s="283"/>
      <c r="G340" s="283"/>
      <c r="H340" s="157"/>
      <c r="I340" s="157"/>
      <c r="J340" s="157"/>
      <c r="K340" s="157"/>
      <c r="L340" s="157"/>
      <c r="M340" s="157"/>
      <c r="N340" s="156"/>
      <c r="O340" s="156"/>
      <c r="P340" s="156"/>
      <c r="Q340" s="156"/>
      <c r="R340" s="157"/>
      <c r="S340" s="157"/>
      <c r="T340" s="157"/>
      <c r="U340" s="157"/>
      <c r="V340" s="157"/>
      <c r="W340" s="157"/>
      <c r="X340" s="157"/>
      <c r="Y340" s="157"/>
      <c r="Z340" s="146"/>
      <c r="AA340" s="146"/>
      <c r="AB340" s="146"/>
      <c r="AC340" s="146"/>
      <c r="AD340" s="146"/>
      <c r="AE340" s="146"/>
      <c r="AF340" s="146"/>
      <c r="AG340" s="146" t="s">
        <v>278</v>
      </c>
      <c r="AH340" s="146"/>
      <c r="AI340" s="146"/>
      <c r="AJ340" s="146"/>
      <c r="AK340" s="146"/>
      <c r="AL340" s="146"/>
      <c r="AM340" s="146"/>
      <c r="AN340" s="146"/>
      <c r="AO340" s="146"/>
      <c r="AP340" s="146"/>
      <c r="AQ340" s="146"/>
      <c r="AR340" s="146"/>
      <c r="AS340" s="146"/>
      <c r="AT340" s="146"/>
      <c r="AU340" s="146"/>
      <c r="AV340" s="146"/>
      <c r="AW340" s="146"/>
      <c r="AX340" s="146"/>
      <c r="AY340" s="146"/>
      <c r="AZ340" s="146"/>
      <c r="BA340" s="146"/>
      <c r="BB340" s="146"/>
      <c r="BC340" s="146"/>
      <c r="BD340" s="146"/>
      <c r="BE340" s="146"/>
      <c r="BF340" s="146"/>
      <c r="BG340" s="146"/>
      <c r="BH340" s="146"/>
    </row>
    <row r="341" spans="1:60" outlineLevel="2">
      <c r="A341" s="153"/>
      <c r="B341" s="154"/>
      <c r="C341" s="196" t="s">
        <v>656</v>
      </c>
      <c r="D341" s="194"/>
      <c r="E341" s="195">
        <v>39.99</v>
      </c>
      <c r="F341" s="157"/>
      <c r="G341" s="157"/>
      <c r="H341" s="157"/>
      <c r="I341" s="157"/>
      <c r="J341" s="157"/>
      <c r="K341" s="157"/>
      <c r="L341" s="157"/>
      <c r="M341" s="157"/>
      <c r="N341" s="156"/>
      <c r="O341" s="156"/>
      <c r="P341" s="156"/>
      <c r="Q341" s="156"/>
      <c r="R341" s="157"/>
      <c r="S341" s="157"/>
      <c r="T341" s="157"/>
      <c r="U341" s="157"/>
      <c r="V341" s="157"/>
      <c r="W341" s="157"/>
      <c r="X341" s="157"/>
      <c r="Y341" s="157"/>
      <c r="Z341" s="146"/>
      <c r="AA341" s="146"/>
      <c r="AB341" s="146"/>
      <c r="AC341" s="146"/>
      <c r="AD341" s="146"/>
      <c r="AE341" s="146"/>
      <c r="AF341" s="146"/>
      <c r="AG341" s="146" t="s">
        <v>317</v>
      </c>
      <c r="AH341" s="146">
        <v>0</v>
      </c>
      <c r="AI341" s="146"/>
      <c r="AJ341" s="146"/>
      <c r="AK341" s="146"/>
      <c r="AL341" s="146"/>
      <c r="AM341" s="146"/>
      <c r="AN341" s="146"/>
      <c r="AO341" s="146"/>
      <c r="AP341" s="146"/>
      <c r="AQ341" s="146"/>
      <c r="AR341" s="146"/>
      <c r="AS341" s="146"/>
      <c r="AT341" s="146"/>
      <c r="AU341" s="146"/>
      <c r="AV341" s="146"/>
      <c r="AW341" s="146"/>
      <c r="AX341" s="146"/>
      <c r="AY341" s="146"/>
      <c r="AZ341" s="146"/>
      <c r="BA341" s="146"/>
      <c r="BB341" s="146"/>
      <c r="BC341" s="146"/>
      <c r="BD341" s="146"/>
      <c r="BE341" s="146"/>
      <c r="BF341" s="146"/>
      <c r="BG341" s="146"/>
      <c r="BH341" s="146"/>
    </row>
    <row r="342" spans="1:60">
      <c r="A342" s="163" t="s">
        <v>261</v>
      </c>
      <c r="B342" s="164" t="s">
        <v>228</v>
      </c>
      <c r="C342" s="188" t="s">
        <v>229</v>
      </c>
      <c r="D342" s="165"/>
      <c r="E342" s="166"/>
      <c r="F342" s="167"/>
      <c r="G342" s="167">
        <f>SUMIF(AG343:AG347,"&lt;&gt;NOR",G343:G347)</f>
        <v>0</v>
      </c>
      <c r="H342" s="167"/>
      <c r="I342" s="167">
        <f>SUM(I343:I347)</f>
        <v>0</v>
      </c>
      <c r="J342" s="167"/>
      <c r="K342" s="167">
        <f>SUM(K343:K347)</f>
        <v>0</v>
      </c>
      <c r="L342" s="167"/>
      <c r="M342" s="167">
        <f>SUM(M343:M347)</f>
        <v>0</v>
      </c>
      <c r="N342" s="166"/>
      <c r="O342" s="166">
        <f>SUM(O343:O347)</f>
        <v>0</v>
      </c>
      <c r="P342" s="166"/>
      <c r="Q342" s="166">
        <f>SUM(Q343:Q347)</f>
        <v>0</v>
      </c>
      <c r="R342" s="167"/>
      <c r="S342" s="167"/>
      <c r="T342" s="168"/>
      <c r="U342" s="162"/>
      <c r="V342" s="162">
        <f>SUM(V343:V347)</f>
        <v>12.740000000000002</v>
      </c>
      <c r="W342" s="162"/>
      <c r="X342" s="162"/>
      <c r="Y342" s="162"/>
      <c r="AG342" t="s">
        <v>262</v>
      </c>
    </row>
    <row r="343" spans="1:60" outlineLevel="1">
      <c r="A343" s="173">
        <v>110</v>
      </c>
      <c r="B343" s="174" t="s">
        <v>573</v>
      </c>
      <c r="C343" s="190" t="s">
        <v>574</v>
      </c>
      <c r="D343" s="175" t="s">
        <v>375</v>
      </c>
      <c r="E343" s="176">
        <v>8.9004799999999999</v>
      </c>
      <c r="F343" s="177"/>
      <c r="G343" s="178">
        <f>ROUND(E343*F343,2)</f>
        <v>0</v>
      </c>
      <c r="H343" s="177"/>
      <c r="I343" s="178">
        <f>ROUND(E343*H343,2)</f>
        <v>0</v>
      </c>
      <c r="J343" s="177"/>
      <c r="K343" s="178">
        <f>ROUND(E343*J343,2)</f>
        <v>0</v>
      </c>
      <c r="L343" s="178">
        <v>21</v>
      </c>
      <c r="M343" s="178">
        <f>G343*(1+L343/100)</f>
        <v>0</v>
      </c>
      <c r="N343" s="176">
        <v>0</v>
      </c>
      <c r="O343" s="176">
        <f>ROUND(E343*N343,2)</f>
        <v>0</v>
      </c>
      <c r="P343" s="176">
        <v>0</v>
      </c>
      <c r="Q343" s="176">
        <f>ROUND(E343*P343,2)</f>
        <v>0</v>
      </c>
      <c r="R343" s="178" t="s">
        <v>534</v>
      </c>
      <c r="S343" s="178" t="s">
        <v>266</v>
      </c>
      <c r="T343" s="179" t="s">
        <v>266</v>
      </c>
      <c r="U343" s="157">
        <v>0.49</v>
      </c>
      <c r="V343" s="157">
        <f>ROUND(E343*U343,2)</f>
        <v>4.3600000000000003</v>
      </c>
      <c r="W343" s="157"/>
      <c r="X343" s="157" t="s">
        <v>575</v>
      </c>
      <c r="Y343" s="157" t="s">
        <v>269</v>
      </c>
      <c r="Z343" s="146"/>
      <c r="AA343" s="146"/>
      <c r="AB343" s="146"/>
      <c r="AC343" s="146"/>
      <c r="AD343" s="146"/>
      <c r="AE343" s="146"/>
      <c r="AF343" s="146"/>
      <c r="AG343" s="146" t="s">
        <v>576</v>
      </c>
      <c r="AH343" s="146"/>
      <c r="AI343" s="146"/>
      <c r="AJ343" s="146"/>
      <c r="AK343" s="146"/>
      <c r="AL343" s="146"/>
      <c r="AM343" s="146"/>
      <c r="AN343" s="146"/>
      <c r="AO343" s="146"/>
      <c r="AP343" s="146"/>
      <c r="AQ343" s="146"/>
      <c r="AR343" s="146"/>
      <c r="AS343" s="146"/>
      <c r="AT343" s="146"/>
      <c r="AU343" s="146"/>
      <c r="AV343" s="146"/>
      <c r="AW343" s="146"/>
      <c r="AX343" s="146"/>
      <c r="AY343" s="146"/>
      <c r="AZ343" s="146"/>
      <c r="BA343" s="146"/>
      <c r="BB343" s="146"/>
      <c r="BC343" s="146"/>
      <c r="BD343" s="146"/>
      <c r="BE343" s="146"/>
      <c r="BF343" s="146"/>
      <c r="BG343" s="146"/>
      <c r="BH343" s="146"/>
    </row>
    <row r="344" spans="1:60" outlineLevel="2">
      <c r="A344" s="153"/>
      <c r="B344" s="154"/>
      <c r="C344" s="282" t="s">
        <v>577</v>
      </c>
      <c r="D344" s="283"/>
      <c r="E344" s="283"/>
      <c r="F344" s="283"/>
      <c r="G344" s="283"/>
      <c r="H344" s="157"/>
      <c r="I344" s="157"/>
      <c r="J344" s="157"/>
      <c r="K344" s="157"/>
      <c r="L344" s="157"/>
      <c r="M344" s="157"/>
      <c r="N344" s="156"/>
      <c r="O344" s="156"/>
      <c r="P344" s="156"/>
      <c r="Q344" s="156"/>
      <c r="R344" s="157"/>
      <c r="S344" s="157"/>
      <c r="T344" s="157"/>
      <c r="U344" s="157"/>
      <c r="V344" s="157"/>
      <c r="W344" s="157"/>
      <c r="X344" s="157"/>
      <c r="Y344" s="157"/>
      <c r="Z344" s="146"/>
      <c r="AA344" s="146"/>
      <c r="AB344" s="146"/>
      <c r="AC344" s="146"/>
      <c r="AD344" s="146"/>
      <c r="AE344" s="146"/>
      <c r="AF344" s="146"/>
      <c r="AG344" s="146" t="s">
        <v>278</v>
      </c>
      <c r="AH344" s="146"/>
      <c r="AI344" s="146"/>
      <c r="AJ344" s="146"/>
      <c r="AK344" s="146"/>
      <c r="AL344" s="146"/>
      <c r="AM344" s="146"/>
      <c r="AN344" s="146"/>
      <c r="AO344" s="146"/>
      <c r="AP344" s="146"/>
      <c r="AQ344" s="146"/>
      <c r="AR344" s="146"/>
      <c r="AS344" s="146"/>
      <c r="AT344" s="146"/>
      <c r="AU344" s="146"/>
      <c r="AV344" s="146"/>
      <c r="AW344" s="146"/>
      <c r="AX344" s="146"/>
      <c r="AY344" s="146"/>
      <c r="AZ344" s="146"/>
      <c r="BA344" s="146"/>
      <c r="BB344" s="146"/>
      <c r="BC344" s="146"/>
      <c r="BD344" s="146"/>
      <c r="BE344" s="146"/>
      <c r="BF344" s="146"/>
      <c r="BG344" s="146"/>
      <c r="BH344" s="146"/>
    </row>
    <row r="345" spans="1:60" outlineLevel="1">
      <c r="A345" s="180">
        <v>111</v>
      </c>
      <c r="B345" s="181" t="s">
        <v>578</v>
      </c>
      <c r="C345" s="189" t="s">
        <v>579</v>
      </c>
      <c r="D345" s="182" t="s">
        <v>375</v>
      </c>
      <c r="E345" s="183">
        <v>80.104280000000003</v>
      </c>
      <c r="F345" s="184"/>
      <c r="G345" s="185">
        <f>ROUND(E345*F345,2)</f>
        <v>0</v>
      </c>
      <c r="H345" s="184"/>
      <c r="I345" s="185">
        <f>ROUND(E345*H345,2)</f>
        <v>0</v>
      </c>
      <c r="J345" s="184"/>
      <c r="K345" s="185">
        <f>ROUND(E345*J345,2)</f>
        <v>0</v>
      </c>
      <c r="L345" s="185">
        <v>21</v>
      </c>
      <c r="M345" s="185">
        <f>G345*(1+L345/100)</f>
        <v>0</v>
      </c>
      <c r="N345" s="183">
        <v>0</v>
      </c>
      <c r="O345" s="183">
        <f>ROUND(E345*N345,2)</f>
        <v>0</v>
      </c>
      <c r="P345" s="183">
        <v>0</v>
      </c>
      <c r="Q345" s="183">
        <f>ROUND(E345*P345,2)</f>
        <v>0</v>
      </c>
      <c r="R345" s="185" t="s">
        <v>534</v>
      </c>
      <c r="S345" s="185" t="s">
        <v>266</v>
      </c>
      <c r="T345" s="186" t="s">
        <v>266</v>
      </c>
      <c r="U345" s="157">
        <v>0</v>
      </c>
      <c r="V345" s="157">
        <f>ROUND(E345*U345,2)</f>
        <v>0</v>
      </c>
      <c r="W345" s="157"/>
      <c r="X345" s="157" t="s">
        <v>575</v>
      </c>
      <c r="Y345" s="157" t="s">
        <v>269</v>
      </c>
      <c r="Z345" s="146"/>
      <c r="AA345" s="146"/>
      <c r="AB345" s="146"/>
      <c r="AC345" s="146"/>
      <c r="AD345" s="146"/>
      <c r="AE345" s="146"/>
      <c r="AF345" s="146"/>
      <c r="AG345" s="146" t="s">
        <v>576</v>
      </c>
      <c r="AH345" s="146"/>
      <c r="AI345" s="146"/>
      <c r="AJ345" s="146"/>
      <c r="AK345" s="146"/>
      <c r="AL345" s="146"/>
      <c r="AM345" s="146"/>
      <c r="AN345" s="146"/>
      <c r="AO345" s="146"/>
      <c r="AP345" s="146"/>
      <c r="AQ345" s="146"/>
      <c r="AR345" s="146"/>
      <c r="AS345" s="146"/>
      <c r="AT345" s="146"/>
      <c r="AU345" s="146"/>
      <c r="AV345" s="146"/>
      <c r="AW345" s="146"/>
      <c r="AX345" s="146"/>
      <c r="AY345" s="146"/>
      <c r="AZ345" s="146"/>
      <c r="BA345" s="146"/>
      <c r="BB345" s="146"/>
      <c r="BC345" s="146"/>
      <c r="BD345" s="146"/>
      <c r="BE345" s="146"/>
      <c r="BF345" s="146"/>
      <c r="BG345" s="146"/>
      <c r="BH345" s="146"/>
    </row>
    <row r="346" spans="1:60" outlineLevel="1">
      <c r="A346" s="180">
        <v>112</v>
      </c>
      <c r="B346" s="181" t="s">
        <v>580</v>
      </c>
      <c r="C346" s="189" t="s">
        <v>581</v>
      </c>
      <c r="D346" s="182" t="s">
        <v>375</v>
      </c>
      <c r="E346" s="183">
        <v>8.9004799999999999</v>
      </c>
      <c r="F346" s="184"/>
      <c r="G346" s="185">
        <f>ROUND(E346*F346,2)</f>
        <v>0</v>
      </c>
      <c r="H346" s="184"/>
      <c r="I346" s="185">
        <f>ROUND(E346*H346,2)</f>
        <v>0</v>
      </c>
      <c r="J346" s="184"/>
      <c r="K346" s="185">
        <f>ROUND(E346*J346,2)</f>
        <v>0</v>
      </c>
      <c r="L346" s="185">
        <v>21</v>
      </c>
      <c r="M346" s="185">
        <f>G346*(1+L346/100)</f>
        <v>0</v>
      </c>
      <c r="N346" s="183">
        <v>0</v>
      </c>
      <c r="O346" s="183">
        <f>ROUND(E346*N346,2)</f>
        <v>0</v>
      </c>
      <c r="P346" s="183">
        <v>0</v>
      </c>
      <c r="Q346" s="183">
        <f>ROUND(E346*P346,2)</f>
        <v>0</v>
      </c>
      <c r="R346" s="185" t="s">
        <v>534</v>
      </c>
      <c r="S346" s="185" t="s">
        <v>266</v>
      </c>
      <c r="T346" s="186" t="s">
        <v>266</v>
      </c>
      <c r="U346" s="157">
        <v>0.94199999999999995</v>
      </c>
      <c r="V346" s="157">
        <f>ROUND(E346*U346,2)</f>
        <v>8.3800000000000008</v>
      </c>
      <c r="W346" s="157"/>
      <c r="X346" s="157" t="s">
        <v>575</v>
      </c>
      <c r="Y346" s="157" t="s">
        <v>269</v>
      </c>
      <c r="Z346" s="146"/>
      <c r="AA346" s="146"/>
      <c r="AB346" s="146"/>
      <c r="AC346" s="146"/>
      <c r="AD346" s="146"/>
      <c r="AE346" s="146"/>
      <c r="AF346" s="146"/>
      <c r="AG346" s="146" t="s">
        <v>576</v>
      </c>
      <c r="AH346" s="146"/>
      <c r="AI346" s="146"/>
      <c r="AJ346" s="146"/>
      <c r="AK346" s="146"/>
      <c r="AL346" s="146"/>
      <c r="AM346" s="146"/>
      <c r="AN346" s="146"/>
      <c r="AO346" s="146"/>
      <c r="AP346" s="146"/>
      <c r="AQ346" s="146"/>
      <c r="AR346" s="146"/>
      <c r="AS346" s="146"/>
      <c r="AT346" s="146"/>
      <c r="AU346" s="146"/>
      <c r="AV346" s="146"/>
      <c r="AW346" s="146"/>
      <c r="AX346" s="146"/>
      <c r="AY346" s="146"/>
      <c r="AZ346" s="146"/>
      <c r="BA346" s="146"/>
      <c r="BB346" s="146"/>
      <c r="BC346" s="146"/>
      <c r="BD346" s="146"/>
      <c r="BE346" s="146"/>
      <c r="BF346" s="146"/>
      <c r="BG346" s="146"/>
      <c r="BH346" s="146"/>
    </row>
    <row r="347" spans="1:60" outlineLevel="1">
      <c r="A347" s="173">
        <v>113</v>
      </c>
      <c r="B347" s="174" t="s">
        <v>582</v>
      </c>
      <c r="C347" s="190" t="s">
        <v>583</v>
      </c>
      <c r="D347" s="175" t="s">
        <v>375</v>
      </c>
      <c r="E347" s="176">
        <v>8.9004799999999999</v>
      </c>
      <c r="F347" s="177"/>
      <c r="G347" s="178">
        <f>ROUND(E347*F347,2)</f>
        <v>0</v>
      </c>
      <c r="H347" s="177"/>
      <c r="I347" s="178">
        <f>ROUND(E347*H347,2)</f>
        <v>0</v>
      </c>
      <c r="J347" s="177"/>
      <c r="K347" s="178">
        <f>ROUND(E347*J347,2)</f>
        <v>0</v>
      </c>
      <c r="L347" s="178">
        <v>21</v>
      </c>
      <c r="M347" s="178">
        <f>G347*(1+L347/100)</f>
        <v>0</v>
      </c>
      <c r="N347" s="176">
        <v>0</v>
      </c>
      <c r="O347" s="176">
        <f>ROUND(E347*N347,2)</f>
        <v>0</v>
      </c>
      <c r="P347" s="176">
        <v>0</v>
      </c>
      <c r="Q347" s="176">
        <f>ROUND(E347*P347,2)</f>
        <v>0</v>
      </c>
      <c r="R347" s="178" t="s">
        <v>534</v>
      </c>
      <c r="S347" s="178" t="s">
        <v>266</v>
      </c>
      <c r="T347" s="179" t="s">
        <v>266</v>
      </c>
      <c r="U347" s="157">
        <v>0</v>
      </c>
      <c r="V347" s="157">
        <f>ROUND(E347*U347,2)</f>
        <v>0</v>
      </c>
      <c r="W347" s="157"/>
      <c r="X347" s="157" t="s">
        <v>575</v>
      </c>
      <c r="Y347" s="157" t="s">
        <v>269</v>
      </c>
      <c r="Z347" s="146"/>
      <c r="AA347" s="146"/>
      <c r="AB347" s="146"/>
      <c r="AC347" s="146"/>
      <c r="AD347" s="146"/>
      <c r="AE347" s="146"/>
      <c r="AF347" s="146"/>
      <c r="AG347" s="146" t="s">
        <v>576</v>
      </c>
      <c r="AH347" s="146"/>
      <c r="AI347" s="146"/>
      <c r="AJ347" s="146"/>
      <c r="AK347" s="146"/>
      <c r="AL347" s="146"/>
      <c r="AM347" s="146"/>
      <c r="AN347" s="146"/>
      <c r="AO347" s="146"/>
      <c r="AP347" s="146"/>
      <c r="AQ347" s="146"/>
      <c r="AR347" s="146"/>
      <c r="AS347" s="146"/>
      <c r="AT347" s="146"/>
      <c r="AU347" s="146"/>
      <c r="AV347" s="146"/>
      <c r="AW347" s="146"/>
      <c r="AX347" s="146"/>
      <c r="AY347" s="146"/>
      <c r="AZ347" s="146"/>
      <c r="BA347" s="146"/>
      <c r="BB347" s="146"/>
      <c r="BC347" s="146"/>
      <c r="BD347" s="146"/>
      <c r="BE347" s="146"/>
      <c r="BF347" s="146"/>
      <c r="BG347" s="146"/>
      <c r="BH347" s="146"/>
    </row>
    <row r="348" spans="1:60">
      <c r="A348" s="3"/>
      <c r="B348" s="4"/>
      <c r="C348" s="191"/>
      <c r="D348" s="6"/>
      <c r="E348" s="3"/>
      <c r="F348" s="3"/>
      <c r="G348" s="3"/>
      <c r="H348" s="3"/>
      <c r="I348" s="3"/>
      <c r="J348" s="3"/>
      <c r="K348" s="3"/>
      <c r="L348" s="3"/>
      <c r="M348" s="3"/>
      <c r="N348" s="3"/>
      <c r="O348" s="3"/>
      <c r="P348" s="3"/>
      <c r="Q348" s="3"/>
      <c r="R348" s="3"/>
      <c r="S348" s="3"/>
      <c r="T348" s="3"/>
      <c r="U348" s="3"/>
      <c r="V348" s="3"/>
      <c r="W348" s="3"/>
      <c r="X348" s="3"/>
      <c r="Y348" s="3"/>
      <c r="AE348">
        <v>15</v>
      </c>
      <c r="AF348">
        <v>21</v>
      </c>
      <c r="AG348" t="s">
        <v>247</v>
      </c>
    </row>
    <row r="349" spans="1:60">
      <c r="A349" s="149"/>
      <c r="B349" s="150" t="s">
        <v>29</v>
      </c>
      <c r="C349" s="192"/>
      <c r="D349" s="151"/>
      <c r="E349" s="152"/>
      <c r="F349" s="152"/>
      <c r="G349" s="172">
        <f>G8+G28+G53+G99+G112+G115+G123+G130+G179+G182+G203+G206+G211+G229+G238+G272+G282+G322+G342</f>
        <v>0</v>
      </c>
      <c r="H349" s="3"/>
      <c r="I349" s="3"/>
      <c r="J349" s="3"/>
      <c r="K349" s="3"/>
      <c r="L349" s="3"/>
      <c r="M349" s="3"/>
      <c r="N349" s="3"/>
      <c r="O349" s="3"/>
      <c r="P349" s="3"/>
      <c r="Q349" s="3"/>
      <c r="R349" s="3"/>
      <c r="S349" s="3"/>
      <c r="T349" s="3"/>
      <c r="U349" s="3"/>
      <c r="V349" s="3"/>
      <c r="W349" s="3"/>
      <c r="X349" s="3"/>
      <c r="Y349" s="3"/>
      <c r="AE349">
        <f>SUMIF(L7:L347,AE348,G7:G347)</f>
        <v>0</v>
      </c>
      <c r="AF349">
        <f>SUMIF(L7:L347,AF348,G7:G347)</f>
        <v>0</v>
      </c>
      <c r="AG349" t="s">
        <v>304</v>
      </c>
    </row>
    <row r="350" spans="1:60">
      <c r="C350" s="193"/>
      <c r="D350" s="10"/>
      <c r="AG350" t="s">
        <v>306</v>
      </c>
    </row>
    <row r="351" spans="1:60">
      <c r="D351" s="10"/>
    </row>
    <row r="352" spans="1:60">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68">
    <mergeCell ref="C39:G39"/>
    <mergeCell ref="A1:G1"/>
    <mergeCell ref="C2:G2"/>
    <mergeCell ref="C3:G3"/>
    <mergeCell ref="C4:G4"/>
    <mergeCell ref="C10:G10"/>
    <mergeCell ref="C13:G13"/>
    <mergeCell ref="C15:G15"/>
    <mergeCell ref="C20:G20"/>
    <mergeCell ref="C30:G30"/>
    <mergeCell ref="C35:G35"/>
    <mergeCell ref="C38:G38"/>
    <mergeCell ref="C104:G104"/>
    <mergeCell ref="C41:G41"/>
    <mergeCell ref="C44:G44"/>
    <mergeCell ref="C49:G49"/>
    <mergeCell ref="C55:G55"/>
    <mergeCell ref="C61:G61"/>
    <mergeCell ref="C62:G62"/>
    <mergeCell ref="C63:G63"/>
    <mergeCell ref="C70:G70"/>
    <mergeCell ref="C71:G71"/>
    <mergeCell ref="C72:G72"/>
    <mergeCell ref="C74:G74"/>
    <mergeCell ref="C147:G147"/>
    <mergeCell ref="C105:G105"/>
    <mergeCell ref="C108:G108"/>
    <mergeCell ref="C117:G117"/>
    <mergeCell ref="C125:G125"/>
    <mergeCell ref="C128:G128"/>
    <mergeCell ref="C132:G132"/>
    <mergeCell ref="C133:G133"/>
    <mergeCell ref="C136:G136"/>
    <mergeCell ref="C137:G137"/>
    <mergeCell ref="C143:G143"/>
    <mergeCell ref="C144:G144"/>
    <mergeCell ref="C205:G205"/>
    <mergeCell ref="C148:G148"/>
    <mergeCell ref="C151:G151"/>
    <mergeCell ref="C154:G154"/>
    <mergeCell ref="C157:G157"/>
    <mergeCell ref="C159:G159"/>
    <mergeCell ref="C164:G164"/>
    <mergeCell ref="C167:G167"/>
    <mergeCell ref="C175:G175"/>
    <mergeCell ref="C177:G177"/>
    <mergeCell ref="C184:G184"/>
    <mergeCell ref="C187:G187"/>
    <mergeCell ref="C271:G271"/>
    <mergeCell ref="C210:G210"/>
    <mergeCell ref="C213:G213"/>
    <mergeCell ref="C216:G216"/>
    <mergeCell ref="C217:G217"/>
    <mergeCell ref="C220:G220"/>
    <mergeCell ref="C221:G221"/>
    <mergeCell ref="C228:G228"/>
    <mergeCell ref="C237:G237"/>
    <mergeCell ref="C248:G248"/>
    <mergeCell ref="C252:G252"/>
    <mergeCell ref="C257:G257"/>
    <mergeCell ref="C340:G340"/>
    <mergeCell ref="C344:G344"/>
    <mergeCell ref="C276:G276"/>
    <mergeCell ref="C277:G277"/>
    <mergeCell ref="C281:G281"/>
    <mergeCell ref="C321:G321"/>
    <mergeCell ref="C324:G324"/>
    <mergeCell ref="C335:G335"/>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233"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7" max="17" width="9.140625"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56</v>
      </c>
      <c r="C3" s="285" t="s">
        <v>57</v>
      </c>
      <c r="D3" s="286"/>
      <c r="E3" s="286"/>
      <c r="F3" s="286"/>
      <c r="G3" s="287"/>
      <c r="AC3" s="119" t="s">
        <v>235</v>
      </c>
      <c r="AG3" t="s">
        <v>237</v>
      </c>
    </row>
    <row r="4" spans="1:60" ht="24.95" customHeight="1">
      <c r="A4" s="139" t="s">
        <v>9</v>
      </c>
      <c r="B4" s="140" t="s">
        <v>63</v>
      </c>
      <c r="C4" s="288" t="s">
        <v>64</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182</v>
      </c>
      <c r="C8" s="188" t="s">
        <v>183</v>
      </c>
      <c r="D8" s="165"/>
      <c r="E8" s="166"/>
      <c r="F8" s="167"/>
      <c r="G8" s="167">
        <f>SUMIF(AG9:AG81,"&lt;&gt;NOR",G9:G81)</f>
        <v>0</v>
      </c>
      <c r="H8" s="167"/>
      <c r="I8" s="167">
        <f>SUM(I9:I81)</f>
        <v>0</v>
      </c>
      <c r="J8" s="167"/>
      <c r="K8" s="167">
        <f>SUM(K9:K81)</f>
        <v>0</v>
      </c>
      <c r="L8" s="167"/>
      <c r="M8" s="167">
        <f>SUM(M9:M81)</f>
        <v>0</v>
      </c>
      <c r="N8" s="166"/>
      <c r="O8" s="166">
        <f>SUM(O9:O81)</f>
        <v>31.92</v>
      </c>
      <c r="P8" s="166"/>
      <c r="Q8" s="166">
        <f>SUM(Q9:Q81)</f>
        <v>0</v>
      </c>
      <c r="R8" s="167"/>
      <c r="S8" s="167"/>
      <c r="T8" s="168"/>
      <c r="U8" s="162"/>
      <c r="V8" s="162">
        <f>SUM(V9:V81)</f>
        <v>221.04999999999995</v>
      </c>
      <c r="W8" s="162"/>
      <c r="X8" s="162"/>
      <c r="Y8" s="162"/>
      <c r="AG8" t="s">
        <v>262</v>
      </c>
    </row>
    <row r="9" spans="1:60" outlineLevel="1">
      <c r="A9" s="173">
        <v>1</v>
      </c>
      <c r="B9" s="174" t="s">
        <v>981</v>
      </c>
      <c r="C9" s="190" t="s">
        <v>982</v>
      </c>
      <c r="D9" s="175" t="s">
        <v>392</v>
      </c>
      <c r="E9" s="176">
        <v>30</v>
      </c>
      <c r="F9" s="177"/>
      <c r="G9" s="178">
        <f>ROUND(E9*F9,2)</f>
        <v>0</v>
      </c>
      <c r="H9" s="177"/>
      <c r="I9" s="178">
        <f>ROUND(E9*H9,2)</f>
        <v>0</v>
      </c>
      <c r="J9" s="177"/>
      <c r="K9" s="178">
        <f>ROUND(E9*J9,2)</f>
        <v>0</v>
      </c>
      <c r="L9" s="178">
        <v>21</v>
      </c>
      <c r="M9" s="178">
        <f>G9*(1+L9/100)</f>
        <v>0</v>
      </c>
      <c r="N9" s="176">
        <v>0.21664</v>
      </c>
      <c r="O9" s="176">
        <f>ROUND(E9*N9,2)</f>
        <v>6.5</v>
      </c>
      <c r="P9" s="176">
        <v>0</v>
      </c>
      <c r="Q9" s="176">
        <f>ROUND(E9*P9,2)</f>
        <v>0</v>
      </c>
      <c r="R9" s="178" t="s">
        <v>983</v>
      </c>
      <c r="S9" s="178" t="s">
        <v>266</v>
      </c>
      <c r="T9" s="179" t="s">
        <v>266</v>
      </c>
      <c r="U9" s="157">
        <v>1.89974</v>
      </c>
      <c r="V9" s="157">
        <f>ROUND(E9*U9,2)</f>
        <v>56.99</v>
      </c>
      <c r="W9" s="157"/>
      <c r="X9" s="157" t="s">
        <v>984</v>
      </c>
      <c r="Y9" s="157" t="s">
        <v>269</v>
      </c>
      <c r="Z9" s="146"/>
      <c r="AA9" s="146"/>
      <c r="AB9" s="146"/>
      <c r="AC9" s="146"/>
      <c r="AD9" s="146"/>
      <c r="AE9" s="146"/>
      <c r="AF9" s="146"/>
      <c r="AG9" s="146" t="s">
        <v>985</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outlineLevel="2">
      <c r="A10" s="153"/>
      <c r="B10" s="154"/>
      <c r="C10" s="196" t="s">
        <v>986</v>
      </c>
      <c r="D10" s="194"/>
      <c r="E10" s="195">
        <v>16</v>
      </c>
      <c r="F10" s="157"/>
      <c r="G10" s="157"/>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317</v>
      </c>
      <c r="AH10" s="146">
        <v>0</v>
      </c>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row>
    <row r="11" spans="1:60" outlineLevel="3">
      <c r="A11" s="153"/>
      <c r="B11" s="154"/>
      <c r="C11" s="196" t="s">
        <v>987</v>
      </c>
      <c r="D11" s="194"/>
      <c r="E11" s="195">
        <v>7</v>
      </c>
      <c r="F11" s="157"/>
      <c r="G11" s="157"/>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317</v>
      </c>
      <c r="AH11" s="146">
        <v>0</v>
      </c>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3">
      <c r="A12" s="153"/>
      <c r="B12" s="154"/>
      <c r="C12" s="196" t="s">
        <v>988</v>
      </c>
      <c r="D12" s="194"/>
      <c r="E12" s="195">
        <v>2</v>
      </c>
      <c r="F12" s="157"/>
      <c r="G12" s="157"/>
      <c r="H12" s="157"/>
      <c r="I12" s="157"/>
      <c r="J12" s="157"/>
      <c r="K12" s="157"/>
      <c r="L12" s="157"/>
      <c r="M12" s="157"/>
      <c r="N12" s="156"/>
      <c r="O12" s="156"/>
      <c r="P12" s="156"/>
      <c r="Q12" s="156"/>
      <c r="R12" s="157"/>
      <c r="S12" s="157"/>
      <c r="T12" s="157"/>
      <c r="U12" s="157"/>
      <c r="V12" s="157"/>
      <c r="W12" s="157"/>
      <c r="X12" s="157"/>
      <c r="Y12" s="157"/>
      <c r="Z12" s="146"/>
      <c r="AA12" s="146"/>
      <c r="AB12" s="146"/>
      <c r="AC12" s="146"/>
      <c r="AD12" s="146"/>
      <c r="AE12" s="146"/>
      <c r="AF12" s="146"/>
      <c r="AG12" s="146" t="s">
        <v>317</v>
      </c>
      <c r="AH12" s="146">
        <v>0</v>
      </c>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3">
      <c r="A13" s="153"/>
      <c r="B13" s="154"/>
      <c r="C13" s="201" t="s">
        <v>989</v>
      </c>
      <c r="D13" s="199"/>
      <c r="E13" s="200">
        <v>5</v>
      </c>
      <c r="F13" s="157"/>
      <c r="G13" s="157"/>
      <c r="H13" s="157"/>
      <c r="I13" s="157"/>
      <c r="J13" s="157"/>
      <c r="K13" s="157"/>
      <c r="L13" s="157"/>
      <c r="M13" s="157"/>
      <c r="N13" s="156"/>
      <c r="O13" s="156"/>
      <c r="P13" s="156"/>
      <c r="Q13" s="156"/>
      <c r="R13" s="157"/>
      <c r="S13" s="157"/>
      <c r="T13" s="157"/>
      <c r="U13" s="157"/>
      <c r="V13" s="157"/>
      <c r="W13" s="157"/>
      <c r="X13" s="157"/>
      <c r="Y13" s="157"/>
      <c r="Z13" s="146"/>
      <c r="AA13" s="146"/>
      <c r="AB13" s="146"/>
      <c r="AC13" s="146"/>
      <c r="AD13" s="146"/>
      <c r="AE13" s="146"/>
      <c r="AF13" s="146"/>
      <c r="AG13" s="146" t="s">
        <v>317</v>
      </c>
      <c r="AH13" s="146">
        <v>4</v>
      </c>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1">
      <c r="A14" s="173">
        <v>2</v>
      </c>
      <c r="B14" s="174" t="s">
        <v>990</v>
      </c>
      <c r="C14" s="190" t="s">
        <v>991</v>
      </c>
      <c r="D14" s="175" t="s">
        <v>392</v>
      </c>
      <c r="E14" s="176">
        <v>24</v>
      </c>
      <c r="F14" s="177"/>
      <c r="G14" s="178">
        <f>ROUND(E14*F14,2)</f>
        <v>0</v>
      </c>
      <c r="H14" s="177"/>
      <c r="I14" s="178">
        <f>ROUND(E14*H14,2)</f>
        <v>0</v>
      </c>
      <c r="J14" s="177"/>
      <c r="K14" s="178">
        <f>ROUND(E14*J14,2)</f>
        <v>0</v>
      </c>
      <c r="L14" s="178">
        <v>21</v>
      </c>
      <c r="M14" s="178">
        <f>G14*(1+L14/100)</f>
        <v>0</v>
      </c>
      <c r="N14" s="176">
        <v>0.21706</v>
      </c>
      <c r="O14" s="176">
        <f>ROUND(E14*N14,2)</f>
        <v>5.21</v>
      </c>
      <c r="P14" s="176">
        <v>0</v>
      </c>
      <c r="Q14" s="176">
        <f>ROUND(E14*P14,2)</f>
        <v>0</v>
      </c>
      <c r="R14" s="178" t="s">
        <v>983</v>
      </c>
      <c r="S14" s="178" t="s">
        <v>266</v>
      </c>
      <c r="T14" s="179" t="s">
        <v>266</v>
      </c>
      <c r="U14" s="157">
        <v>1.90038</v>
      </c>
      <c r="V14" s="157">
        <f>ROUND(E14*U14,2)</f>
        <v>45.61</v>
      </c>
      <c r="W14" s="157"/>
      <c r="X14" s="157" t="s">
        <v>984</v>
      </c>
      <c r="Y14" s="157" t="s">
        <v>269</v>
      </c>
      <c r="Z14" s="146"/>
      <c r="AA14" s="146"/>
      <c r="AB14" s="146"/>
      <c r="AC14" s="146"/>
      <c r="AD14" s="146"/>
      <c r="AE14" s="146"/>
      <c r="AF14" s="146"/>
      <c r="AG14" s="146" t="s">
        <v>985</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2">
      <c r="A15" s="153"/>
      <c r="B15" s="154"/>
      <c r="C15" s="196" t="s">
        <v>992</v>
      </c>
      <c r="D15" s="194"/>
      <c r="E15" s="195">
        <v>20</v>
      </c>
      <c r="F15" s="157"/>
      <c r="G15" s="157"/>
      <c r="H15" s="157"/>
      <c r="I15" s="157"/>
      <c r="J15" s="157"/>
      <c r="K15" s="157"/>
      <c r="L15" s="157"/>
      <c r="M15" s="157"/>
      <c r="N15" s="156"/>
      <c r="O15" s="156"/>
      <c r="P15" s="156"/>
      <c r="Q15" s="156"/>
      <c r="R15" s="157"/>
      <c r="S15" s="157"/>
      <c r="T15" s="157"/>
      <c r="U15" s="157"/>
      <c r="V15" s="157"/>
      <c r="W15" s="157"/>
      <c r="X15" s="157"/>
      <c r="Y15" s="157"/>
      <c r="Z15" s="146"/>
      <c r="AA15" s="146"/>
      <c r="AB15" s="146"/>
      <c r="AC15" s="146"/>
      <c r="AD15" s="146"/>
      <c r="AE15" s="146"/>
      <c r="AF15" s="146"/>
      <c r="AG15" s="146" t="s">
        <v>317</v>
      </c>
      <c r="AH15" s="146">
        <v>0</v>
      </c>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3">
      <c r="A16" s="153"/>
      <c r="B16" s="154"/>
      <c r="C16" s="196" t="s">
        <v>993</v>
      </c>
      <c r="D16" s="194"/>
      <c r="E16" s="195"/>
      <c r="F16" s="157"/>
      <c r="G16" s="157"/>
      <c r="H16" s="157"/>
      <c r="I16" s="157"/>
      <c r="J16" s="157"/>
      <c r="K16" s="157"/>
      <c r="L16" s="157"/>
      <c r="M16" s="157"/>
      <c r="N16" s="156"/>
      <c r="O16" s="156"/>
      <c r="P16" s="156"/>
      <c r="Q16" s="156"/>
      <c r="R16" s="157"/>
      <c r="S16" s="157"/>
      <c r="T16" s="157"/>
      <c r="U16" s="157"/>
      <c r="V16" s="157"/>
      <c r="W16" s="157"/>
      <c r="X16" s="157"/>
      <c r="Y16" s="157"/>
      <c r="Z16" s="146"/>
      <c r="AA16" s="146"/>
      <c r="AB16" s="146"/>
      <c r="AC16" s="146"/>
      <c r="AD16" s="146"/>
      <c r="AE16" s="146"/>
      <c r="AF16" s="146"/>
      <c r="AG16" s="146" t="s">
        <v>317</v>
      </c>
      <c r="AH16" s="146">
        <v>0</v>
      </c>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outlineLevel="3">
      <c r="A17" s="153"/>
      <c r="B17" s="154"/>
      <c r="C17" s="196" t="s">
        <v>994</v>
      </c>
      <c r="D17" s="194"/>
      <c r="E17" s="195"/>
      <c r="F17" s="157"/>
      <c r="G17" s="157"/>
      <c r="H17" s="157"/>
      <c r="I17" s="157"/>
      <c r="J17" s="157"/>
      <c r="K17" s="157"/>
      <c r="L17" s="157"/>
      <c r="M17" s="157"/>
      <c r="N17" s="156"/>
      <c r="O17" s="156"/>
      <c r="P17" s="156"/>
      <c r="Q17" s="156"/>
      <c r="R17" s="157"/>
      <c r="S17" s="157"/>
      <c r="T17" s="157"/>
      <c r="U17" s="157"/>
      <c r="V17" s="157"/>
      <c r="W17" s="157"/>
      <c r="X17" s="157"/>
      <c r="Y17" s="157"/>
      <c r="Z17" s="146"/>
      <c r="AA17" s="146"/>
      <c r="AB17" s="146"/>
      <c r="AC17" s="146"/>
      <c r="AD17" s="146"/>
      <c r="AE17" s="146"/>
      <c r="AF17" s="146"/>
      <c r="AG17" s="146" t="s">
        <v>317</v>
      </c>
      <c r="AH17" s="146">
        <v>0</v>
      </c>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3">
      <c r="A18" s="153"/>
      <c r="B18" s="154"/>
      <c r="C18" s="201" t="s">
        <v>989</v>
      </c>
      <c r="D18" s="199"/>
      <c r="E18" s="200">
        <v>4</v>
      </c>
      <c r="F18" s="157"/>
      <c r="G18" s="157"/>
      <c r="H18" s="157"/>
      <c r="I18" s="157"/>
      <c r="J18" s="157"/>
      <c r="K18" s="157"/>
      <c r="L18" s="157"/>
      <c r="M18" s="157"/>
      <c r="N18" s="156"/>
      <c r="O18" s="156"/>
      <c r="P18" s="156"/>
      <c r="Q18" s="156"/>
      <c r="R18" s="157"/>
      <c r="S18" s="157"/>
      <c r="T18" s="157"/>
      <c r="U18" s="157"/>
      <c r="V18" s="157"/>
      <c r="W18" s="157"/>
      <c r="X18" s="157"/>
      <c r="Y18" s="157"/>
      <c r="Z18" s="146"/>
      <c r="AA18" s="146"/>
      <c r="AB18" s="146"/>
      <c r="AC18" s="146"/>
      <c r="AD18" s="146"/>
      <c r="AE18" s="146"/>
      <c r="AF18" s="146"/>
      <c r="AG18" s="146" t="s">
        <v>317</v>
      </c>
      <c r="AH18" s="146">
        <v>4</v>
      </c>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1">
      <c r="A19" s="173">
        <v>3</v>
      </c>
      <c r="B19" s="174" t="s">
        <v>995</v>
      </c>
      <c r="C19" s="190" t="s">
        <v>996</v>
      </c>
      <c r="D19" s="175" t="s">
        <v>392</v>
      </c>
      <c r="E19" s="176">
        <v>13.2</v>
      </c>
      <c r="F19" s="177"/>
      <c r="G19" s="178">
        <f>ROUND(E19*F19,2)</f>
        <v>0</v>
      </c>
      <c r="H19" s="177"/>
      <c r="I19" s="178">
        <f>ROUND(E19*H19,2)</f>
        <v>0</v>
      </c>
      <c r="J19" s="177"/>
      <c r="K19" s="178">
        <f>ROUND(E19*J19,2)</f>
        <v>0</v>
      </c>
      <c r="L19" s="178">
        <v>21</v>
      </c>
      <c r="M19" s="178">
        <f>G19*(1+L19/100)</f>
        <v>0</v>
      </c>
      <c r="N19" s="176">
        <v>0.36021999999999998</v>
      </c>
      <c r="O19" s="176">
        <f>ROUND(E19*N19,2)</f>
        <v>4.75</v>
      </c>
      <c r="P19" s="176">
        <v>0</v>
      </c>
      <c r="Q19" s="176">
        <f>ROUND(E19*P19,2)</f>
        <v>0</v>
      </c>
      <c r="R19" s="178" t="s">
        <v>983</v>
      </c>
      <c r="S19" s="178" t="s">
        <v>266</v>
      </c>
      <c r="T19" s="179" t="s">
        <v>266</v>
      </c>
      <c r="U19" s="157">
        <v>2.4095399999999998</v>
      </c>
      <c r="V19" s="157">
        <f>ROUND(E19*U19,2)</f>
        <v>31.81</v>
      </c>
      <c r="W19" s="157"/>
      <c r="X19" s="157" t="s">
        <v>984</v>
      </c>
      <c r="Y19" s="157" t="s">
        <v>269</v>
      </c>
      <c r="Z19" s="146"/>
      <c r="AA19" s="146"/>
      <c r="AB19" s="146"/>
      <c r="AC19" s="146"/>
      <c r="AD19" s="146"/>
      <c r="AE19" s="146"/>
      <c r="AF19" s="146"/>
      <c r="AG19" s="146" t="s">
        <v>985</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2">
      <c r="A20" s="153"/>
      <c r="B20" s="154"/>
      <c r="C20" s="196" t="s">
        <v>997</v>
      </c>
      <c r="D20" s="194"/>
      <c r="E20" s="195"/>
      <c r="F20" s="157"/>
      <c r="G20" s="157"/>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317</v>
      </c>
      <c r="AH20" s="146">
        <v>0</v>
      </c>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3">
      <c r="A21" s="153"/>
      <c r="B21" s="154"/>
      <c r="C21" s="196" t="s">
        <v>993</v>
      </c>
      <c r="D21" s="194"/>
      <c r="E21" s="195"/>
      <c r="F21" s="157"/>
      <c r="G21" s="157"/>
      <c r="H21" s="157"/>
      <c r="I21" s="157"/>
      <c r="J21" s="157"/>
      <c r="K21" s="157"/>
      <c r="L21" s="157"/>
      <c r="M21" s="157"/>
      <c r="N21" s="156"/>
      <c r="O21" s="156"/>
      <c r="P21" s="156"/>
      <c r="Q21" s="156"/>
      <c r="R21" s="157"/>
      <c r="S21" s="157"/>
      <c r="T21" s="157"/>
      <c r="U21" s="157"/>
      <c r="V21" s="157"/>
      <c r="W21" s="157"/>
      <c r="X21" s="157"/>
      <c r="Y21" s="157"/>
      <c r="Z21" s="146"/>
      <c r="AA21" s="146"/>
      <c r="AB21" s="146"/>
      <c r="AC21" s="146"/>
      <c r="AD21" s="146"/>
      <c r="AE21" s="146"/>
      <c r="AF21" s="146"/>
      <c r="AG21" s="146" t="s">
        <v>317</v>
      </c>
      <c r="AH21" s="146">
        <v>0</v>
      </c>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3">
      <c r="A22" s="153"/>
      <c r="B22" s="154"/>
      <c r="C22" s="196" t="s">
        <v>998</v>
      </c>
      <c r="D22" s="194"/>
      <c r="E22" s="195">
        <v>11</v>
      </c>
      <c r="F22" s="157"/>
      <c r="G22" s="157"/>
      <c r="H22" s="157"/>
      <c r="I22" s="157"/>
      <c r="J22" s="157"/>
      <c r="K22" s="157"/>
      <c r="L22" s="157"/>
      <c r="M22" s="157"/>
      <c r="N22" s="156"/>
      <c r="O22" s="156"/>
      <c r="P22" s="156"/>
      <c r="Q22" s="156"/>
      <c r="R22" s="157"/>
      <c r="S22" s="157"/>
      <c r="T22" s="157"/>
      <c r="U22" s="157"/>
      <c r="V22" s="157"/>
      <c r="W22" s="157"/>
      <c r="X22" s="157"/>
      <c r="Y22" s="157"/>
      <c r="Z22" s="146"/>
      <c r="AA22" s="146"/>
      <c r="AB22" s="146"/>
      <c r="AC22" s="146"/>
      <c r="AD22" s="146"/>
      <c r="AE22" s="146"/>
      <c r="AF22" s="146"/>
      <c r="AG22" s="146" t="s">
        <v>317</v>
      </c>
      <c r="AH22" s="146">
        <v>0</v>
      </c>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3">
      <c r="A23" s="153"/>
      <c r="B23" s="154"/>
      <c r="C23" s="201" t="s">
        <v>989</v>
      </c>
      <c r="D23" s="199"/>
      <c r="E23" s="200">
        <v>2.2000000000000002</v>
      </c>
      <c r="F23" s="157"/>
      <c r="G23" s="157"/>
      <c r="H23" s="157"/>
      <c r="I23" s="157"/>
      <c r="J23" s="157"/>
      <c r="K23" s="157"/>
      <c r="L23" s="157"/>
      <c r="M23" s="157"/>
      <c r="N23" s="156"/>
      <c r="O23" s="156"/>
      <c r="P23" s="156"/>
      <c r="Q23" s="156"/>
      <c r="R23" s="157"/>
      <c r="S23" s="157"/>
      <c r="T23" s="157"/>
      <c r="U23" s="157"/>
      <c r="V23" s="157"/>
      <c r="W23" s="157"/>
      <c r="X23" s="157"/>
      <c r="Y23" s="157"/>
      <c r="Z23" s="146"/>
      <c r="AA23" s="146"/>
      <c r="AB23" s="146"/>
      <c r="AC23" s="146"/>
      <c r="AD23" s="146"/>
      <c r="AE23" s="146"/>
      <c r="AF23" s="146"/>
      <c r="AG23" s="146" t="s">
        <v>317</v>
      </c>
      <c r="AH23" s="146">
        <v>4</v>
      </c>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73">
        <v>4</v>
      </c>
      <c r="B24" s="174" t="s">
        <v>999</v>
      </c>
      <c r="C24" s="190" t="s">
        <v>1000</v>
      </c>
      <c r="D24" s="175" t="s">
        <v>392</v>
      </c>
      <c r="E24" s="176">
        <v>14.4</v>
      </c>
      <c r="F24" s="177"/>
      <c r="G24" s="178">
        <f>ROUND(E24*F24,2)</f>
        <v>0</v>
      </c>
      <c r="H24" s="177"/>
      <c r="I24" s="178">
        <f>ROUND(E24*H24,2)</f>
        <v>0</v>
      </c>
      <c r="J24" s="177"/>
      <c r="K24" s="178">
        <f>ROUND(E24*J24,2)</f>
        <v>0</v>
      </c>
      <c r="L24" s="178">
        <v>21</v>
      </c>
      <c r="M24" s="178">
        <f>G24*(1+L24/100)</f>
        <v>0</v>
      </c>
      <c r="N24" s="176">
        <v>1.0693699999999999</v>
      </c>
      <c r="O24" s="176">
        <f>ROUND(E24*N24,2)</f>
        <v>15.4</v>
      </c>
      <c r="P24" s="176">
        <v>0</v>
      </c>
      <c r="Q24" s="176">
        <f>ROUND(E24*P24,2)</f>
        <v>0</v>
      </c>
      <c r="R24" s="178" t="s">
        <v>1001</v>
      </c>
      <c r="S24" s="178" t="s">
        <v>266</v>
      </c>
      <c r="T24" s="179" t="s">
        <v>266</v>
      </c>
      <c r="U24" s="157">
        <v>3.09789</v>
      </c>
      <c r="V24" s="157">
        <f>ROUND(E24*U24,2)</f>
        <v>44.61</v>
      </c>
      <c r="W24" s="157"/>
      <c r="X24" s="157" t="s">
        <v>984</v>
      </c>
      <c r="Y24" s="157" t="s">
        <v>269</v>
      </c>
      <c r="Z24" s="146"/>
      <c r="AA24" s="146"/>
      <c r="AB24" s="146"/>
      <c r="AC24" s="146"/>
      <c r="AD24" s="146"/>
      <c r="AE24" s="146"/>
      <c r="AF24" s="146"/>
      <c r="AG24" s="146" t="s">
        <v>985</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ht="56.25" outlineLevel="2">
      <c r="A25" s="153"/>
      <c r="B25" s="154"/>
      <c r="C25" s="293" t="s">
        <v>1002</v>
      </c>
      <c r="D25" s="294"/>
      <c r="E25" s="294"/>
      <c r="F25" s="294"/>
      <c r="G25" s="294"/>
      <c r="H25" s="157"/>
      <c r="I25" s="157"/>
      <c r="J25" s="157"/>
      <c r="K25" s="157"/>
      <c r="L25" s="157"/>
      <c r="M25" s="157"/>
      <c r="N25" s="156"/>
      <c r="O25" s="156"/>
      <c r="P25" s="156"/>
      <c r="Q25" s="156"/>
      <c r="R25" s="157"/>
      <c r="S25" s="157"/>
      <c r="T25" s="157"/>
      <c r="U25" s="157"/>
      <c r="V25" s="157"/>
      <c r="W25" s="157"/>
      <c r="X25" s="157"/>
      <c r="Y25" s="157"/>
      <c r="Z25" s="146"/>
      <c r="AA25" s="146"/>
      <c r="AB25" s="146"/>
      <c r="AC25" s="146"/>
      <c r="AD25" s="146"/>
      <c r="AE25" s="146"/>
      <c r="AF25" s="146"/>
      <c r="AG25" s="146" t="s">
        <v>315</v>
      </c>
      <c r="AH25" s="146"/>
      <c r="AI25" s="146"/>
      <c r="AJ25" s="146"/>
      <c r="AK25" s="146"/>
      <c r="AL25" s="146"/>
      <c r="AM25" s="146"/>
      <c r="AN25" s="146"/>
      <c r="AO25" s="146"/>
      <c r="AP25" s="146"/>
      <c r="AQ25" s="146"/>
      <c r="AR25" s="146"/>
      <c r="AS25" s="146"/>
      <c r="AT25" s="146"/>
      <c r="AU25" s="146"/>
      <c r="AV25" s="146"/>
      <c r="AW25" s="146"/>
      <c r="AX25" s="146"/>
      <c r="AY25" s="146"/>
      <c r="AZ25" s="146"/>
      <c r="BA25" s="187" t="str">
        <f>C25</f>
        <v>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v>
      </c>
      <c r="BB25" s="146"/>
      <c r="BC25" s="146"/>
      <c r="BD25" s="146"/>
      <c r="BE25" s="146"/>
      <c r="BF25" s="146"/>
      <c r="BG25" s="146"/>
      <c r="BH25" s="146"/>
    </row>
    <row r="26" spans="1:60" outlineLevel="2">
      <c r="A26" s="153"/>
      <c r="B26" s="154"/>
      <c r="C26" s="196" t="s">
        <v>987</v>
      </c>
      <c r="D26" s="194"/>
      <c r="E26" s="195">
        <v>7</v>
      </c>
      <c r="F26" s="157"/>
      <c r="G26" s="157"/>
      <c r="H26" s="157"/>
      <c r="I26" s="157"/>
      <c r="J26" s="157"/>
      <c r="K26" s="157"/>
      <c r="L26" s="157"/>
      <c r="M26" s="157"/>
      <c r="N26" s="156"/>
      <c r="O26" s="156"/>
      <c r="P26" s="156"/>
      <c r="Q26" s="156"/>
      <c r="R26" s="157"/>
      <c r="S26" s="157"/>
      <c r="T26" s="157"/>
      <c r="U26" s="157"/>
      <c r="V26" s="157"/>
      <c r="W26" s="157"/>
      <c r="X26" s="157"/>
      <c r="Y26" s="157"/>
      <c r="Z26" s="146"/>
      <c r="AA26" s="146"/>
      <c r="AB26" s="146"/>
      <c r="AC26" s="146"/>
      <c r="AD26" s="146"/>
      <c r="AE26" s="146"/>
      <c r="AF26" s="146"/>
      <c r="AG26" s="146" t="s">
        <v>317</v>
      </c>
      <c r="AH26" s="146">
        <v>0</v>
      </c>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outlineLevel="3">
      <c r="A27" s="153"/>
      <c r="B27" s="154"/>
      <c r="C27" s="196" t="s">
        <v>1003</v>
      </c>
      <c r="D27" s="194"/>
      <c r="E27" s="195">
        <v>5</v>
      </c>
      <c r="F27" s="157"/>
      <c r="G27" s="157"/>
      <c r="H27" s="157"/>
      <c r="I27" s="157"/>
      <c r="J27" s="157"/>
      <c r="K27" s="157"/>
      <c r="L27" s="157"/>
      <c r="M27" s="157"/>
      <c r="N27" s="156"/>
      <c r="O27" s="156"/>
      <c r="P27" s="156"/>
      <c r="Q27" s="156"/>
      <c r="R27" s="157"/>
      <c r="S27" s="157"/>
      <c r="T27" s="157"/>
      <c r="U27" s="157"/>
      <c r="V27" s="157"/>
      <c r="W27" s="157"/>
      <c r="X27" s="157"/>
      <c r="Y27" s="157"/>
      <c r="Z27" s="146"/>
      <c r="AA27" s="146"/>
      <c r="AB27" s="146"/>
      <c r="AC27" s="146"/>
      <c r="AD27" s="146"/>
      <c r="AE27" s="146"/>
      <c r="AF27" s="146"/>
      <c r="AG27" s="146" t="s">
        <v>317</v>
      </c>
      <c r="AH27" s="146">
        <v>0</v>
      </c>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outlineLevel="3">
      <c r="A28" s="153"/>
      <c r="B28" s="154"/>
      <c r="C28" s="201" t="s">
        <v>1004</v>
      </c>
      <c r="D28" s="199"/>
      <c r="E28" s="200">
        <v>2.4</v>
      </c>
      <c r="F28" s="157"/>
      <c r="G28" s="157"/>
      <c r="H28" s="157"/>
      <c r="I28" s="157"/>
      <c r="J28" s="157"/>
      <c r="K28" s="157"/>
      <c r="L28" s="157"/>
      <c r="M28" s="157"/>
      <c r="N28" s="156"/>
      <c r="O28" s="156"/>
      <c r="P28" s="156"/>
      <c r="Q28" s="156"/>
      <c r="R28" s="157"/>
      <c r="S28" s="157"/>
      <c r="T28" s="157"/>
      <c r="U28" s="157"/>
      <c r="V28" s="157"/>
      <c r="W28" s="157"/>
      <c r="X28" s="157"/>
      <c r="Y28" s="157"/>
      <c r="Z28" s="146"/>
      <c r="AA28" s="146"/>
      <c r="AB28" s="146"/>
      <c r="AC28" s="146"/>
      <c r="AD28" s="146"/>
      <c r="AE28" s="146"/>
      <c r="AF28" s="146"/>
      <c r="AG28" s="146" t="s">
        <v>317</v>
      </c>
      <c r="AH28" s="146">
        <v>4</v>
      </c>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row>
    <row r="29" spans="1:60" outlineLevel="1">
      <c r="A29" s="173">
        <v>5</v>
      </c>
      <c r="B29" s="174" t="s">
        <v>1005</v>
      </c>
      <c r="C29" s="190" t="s">
        <v>1006</v>
      </c>
      <c r="D29" s="175" t="s">
        <v>392</v>
      </c>
      <c r="E29" s="176">
        <v>9.6</v>
      </c>
      <c r="F29" s="177"/>
      <c r="G29" s="178">
        <f>ROUND(E29*F29,2)</f>
        <v>0</v>
      </c>
      <c r="H29" s="177"/>
      <c r="I29" s="178">
        <f>ROUND(E29*H29,2)</f>
        <v>0</v>
      </c>
      <c r="J29" s="177"/>
      <c r="K29" s="178">
        <f>ROUND(E29*J29,2)</f>
        <v>0</v>
      </c>
      <c r="L29" s="178">
        <v>21</v>
      </c>
      <c r="M29" s="178">
        <f>G29*(1+L29/100)</f>
        <v>0</v>
      </c>
      <c r="N29" s="176">
        <v>4.6999999999999999E-4</v>
      </c>
      <c r="O29" s="176">
        <f>ROUND(E29*N29,2)</f>
        <v>0</v>
      </c>
      <c r="P29" s="176">
        <v>0</v>
      </c>
      <c r="Q29" s="176">
        <f>ROUND(E29*P29,2)</f>
        <v>0</v>
      </c>
      <c r="R29" s="178" t="s">
        <v>560</v>
      </c>
      <c r="S29" s="178" t="s">
        <v>266</v>
      </c>
      <c r="T29" s="179" t="s">
        <v>266</v>
      </c>
      <c r="U29" s="157">
        <v>0.35899999999999999</v>
      </c>
      <c r="V29" s="157">
        <f>ROUND(E29*U29,2)</f>
        <v>3.45</v>
      </c>
      <c r="W29" s="157"/>
      <c r="X29" s="157" t="s">
        <v>312</v>
      </c>
      <c r="Y29" s="157" t="s">
        <v>269</v>
      </c>
      <c r="Z29" s="146"/>
      <c r="AA29" s="146"/>
      <c r="AB29" s="146"/>
      <c r="AC29" s="146"/>
      <c r="AD29" s="146"/>
      <c r="AE29" s="146"/>
      <c r="AF29" s="146"/>
      <c r="AG29" s="146" t="s">
        <v>313</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outlineLevel="2">
      <c r="A30" s="153"/>
      <c r="B30" s="154"/>
      <c r="C30" s="293" t="s">
        <v>561</v>
      </c>
      <c r="D30" s="294"/>
      <c r="E30" s="294"/>
      <c r="F30" s="294"/>
      <c r="G30" s="294"/>
      <c r="H30" s="157"/>
      <c r="I30" s="157"/>
      <c r="J30" s="157"/>
      <c r="K30" s="157"/>
      <c r="L30" s="157"/>
      <c r="M30" s="157"/>
      <c r="N30" s="156"/>
      <c r="O30" s="156"/>
      <c r="P30" s="156"/>
      <c r="Q30" s="156"/>
      <c r="R30" s="157"/>
      <c r="S30" s="157"/>
      <c r="T30" s="157"/>
      <c r="U30" s="157"/>
      <c r="V30" s="157"/>
      <c r="W30" s="157"/>
      <c r="X30" s="157"/>
      <c r="Y30" s="157"/>
      <c r="Z30" s="146"/>
      <c r="AA30" s="146"/>
      <c r="AB30" s="146"/>
      <c r="AC30" s="146"/>
      <c r="AD30" s="146"/>
      <c r="AE30" s="146"/>
      <c r="AF30" s="146"/>
      <c r="AG30" s="146" t="s">
        <v>315</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outlineLevel="2">
      <c r="A31" s="153"/>
      <c r="B31" s="154"/>
      <c r="C31" s="196" t="s">
        <v>1007</v>
      </c>
      <c r="D31" s="194"/>
      <c r="E31" s="195">
        <v>4</v>
      </c>
      <c r="F31" s="157"/>
      <c r="G31" s="157"/>
      <c r="H31" s="157"/>
      <c r="I31" s="157"/>
      <c r="J31" s="157"/>
      <c r="K31" s="157"/>
      <c r="L31" s="157"/>
      <c r="M31" s="157"/>
      <c r="N31" s="156"/>
      <c r="O31" s="156"/>
      <c r="P31" s="156"/>
      <c r="Q31" s="156"/>
      <c r="R31" s="157"/>
      <c r="S31" s="157"/>
      <c r="T31" s="157"/>
      <c r="U31" s="157"/>
      <c r="V31" s="157"/>
      <c r="W31" s="157"/>
      <c r="X31" s="157"/>
      <c r="Y31" s="157"/>
      <c r="Z31" s="146"/>
      <c r="AA31" s="146"/>
      <c r="AB31" s="146"/>
      <c r="AC31" s="146"/>
      <c r="AD31" s="146"/>
      <c r="AE31" s="146"/>
      <c r="AF31" s="146"/>
      <c r="AG31" s="146" t="s">
        <v>317</v>
      </c>
      <c r="AH31" s="146">
        <v>0</v>
      </c>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row>
    <row r="32" spans="1:60" outlineLevel="3">
      <c r="A32" s="153"/>
      <c r="B32" s="154"/>
      <c r="C32" s="196" t="s">
        <v>1008</v>
      </c>
      <c r="D32" s="194"/>
      <c r="E32" s="195">
        <v>2</v>
      </c>
      <c r="F32" s="157"/>
      <c r="G32" s="157"/>
      <c r="H32" s="157"/>
      <c r="I32" s="157"/>
      <c r="J32" s="157"/>
      <c r="K32" s="157"/>
      <c r="L32" s="157"/>
      <c r="M32" s="157"/>
      <c r="N32" s="156"/>
      <c r="O32" s="156"/>
      <c r="P32" s="156"/>
      <c r="Q32" s="156"/>
      <c r="R32" s="157"/>
      <c r="S32" s="157"/>
      <c r="T32" s="157"/>
      <c r="U32" s="157"/>
      <c r="V32" s="157"/>
      <c r="W32" s="157"/>
      <c r="X32" s="157"/>
      <c r="Y32" s="157"/>
      <c r="Z32" s="146"/>
      <c r="AA32" s="146"/>
      <c r="AB32" s="146"/>
      <c r="AC32" s="146"/>
      <c r="AD32" s="146"/>
      <c r="AE32" s="146"/>
      <c r="AF32" s="146"/>
      <c r="AG32" s="146" t="s">
        <v>317</v>
      </c>
      <c r="AH32" s="146">
        <v>0</v>
      </c>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3">
      <c r="A33" s="153"/>
      <c r="B33" s="154"/>
      <c r="C33" s="196" t="s">
        <v>988</v>
      </c>
      <c r="D33" s="194"/>
      <c r="E33" s="195">
        <v>2</v>
      </c>
      <c r="F33" s="157"/>
      <c r="G33" s="157"/>
      <c r="H33" s="157"/>
      <c r="I33" s="157"/>
      <c r="J33" s="157"/>
      <c r="K33" s="157"/>
      <c r="L33" s="157"/>
      <c r="M33" s="157"/>
      <c r="N33" s="156"/>
      <c r="O33" s="156"/>
      <c r="P33" s="156"/>
      <c r="Q33" s="156"/>
      <c r="R33" s="157"/>
      <c r="S33" s="157"/>
      <c r="T33" s="157"/>
      <c r="U33" s="157"/>
      <c r="V33" s="157"/>
      <c r="W33" s="157"/>
      <c r="X33" s="157"/>
      <c r="Y33" s="157"/>
      <c r="Z33" s="146"/>
      <c r="AA33" s="146"/>
      <c r="AB33" s="146"/>
      <c r="AC33" s="146"/>
      <c r="AD33" s="146"/>
      <c r="AE33" s="146"/>
      <c r="AF33" s="146"/>
      <c r="AG33" s="146" t="s">
        <v>317</v>
      </c>
      <c r="AH33" s="146">
        <v>0</v>
      </c>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3">
      <c r="A34" s="153"/>
      <c r="B34" s="154"/>
      <c r="C34" s="201" t="s">
        <v>989</v>
      </c>
      <c r="D34" s="199"/>
      <c r="E34" s="200">
        <v>1.6</v>
      </c>
      <c r="F34" s="157"/>
      <c r="G34" s="157"/>
      <c r="H34" s="157"/>
      <c r="I34" s="157"/>
      <c r="J34" s="157"/>
      <c r="K34" s="157"/>
      <c r="L34" s="157"/>
      <c r="M34" s="157"/>
      <c r="N34" s="156"/>
      <c r="O34" s="156"/>
      <c r="P34" s="156"/>
      <c r="Q34" s="156"/>
      <c r="R34" s="157"/>
      <c r="S34" s="157"/>
      <c r="T34" s="157"/>
      <c r="U34" s="157"/>
      <c r="V34" s="157"/>
      <c r="W34" s="157"/>
      <c r="X34" s="157"/>
      <c r="Y34" s="157"/>
      <c r="Z34" s="146"/>
      <c r="AA34" s="146"/>
      <c r="AB34" s="146"/>
      <c r="AC34" s="146"/>
      <c r="AD34" s="146"/>
      <c r="AE34" s="146"/>
      <c r="AF34" s="146"/>
      <c r="AG34" s="146" t="s">
        <v>317</v>
      </c>
      <c r="AH34" s="146">
        <v>4</v>
      </c>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1">
      <c r="A35" s="173">
        <v>6</v>
      </c>
      <c r="B35" s="174" t="s">
        <v>1009</v>
      </c>
      <c r="C35" s="190" t="s">
        <v>1010</v>
      </c>
      <c r="D35" s="175" t="s">
        <v>392</v>
      </c>
      <c r="E35" s="176">
        <v>13.2</v>
      </c>
      <c r="F35" s="177"/>
      <c r="G35" s="178">
        <f>ROUND(E35*F35,2)</f>
        <v>0</v>
      </c>
      <c r="H35" s="177"/>
      <c r="I35" s="178">
        <f>ROUND(E35*H35,2)</f>
        <v>0</v>
      </c>
      <c r="J35" s="177"/>
      <c r="K35" s="178">
        <f>ROUND(E35*J35,2)</f>
        <v>0</v>
      </c>
      <c r="L35" s="178">
        <v>21</v>
      </c>
      <c r="M35" s="178">
        <f>G35*(1+L35/100)</f>
        <v>0</v>
      </c>
      <c r="N35" s="176">
        <v>6.9999999999999999E-4</v>
      </c>
      <c r="O35" s="176">
        <f>ROUND(E35*N35,2)</f>
        <v>0.01</v>
      </c>
      <c r="P35" s="176">
        <v>0</v>
      </c>
      <c r="Q35" s="176">
        <f>ROUND(E35*P35,2)</f>
        <v>0</v>
      </c>
      <c r="R35" s="178" t="s">
        <v>560</v>
      </c>
      <c r="S35" s="178" t="s">
        <v>266</v>
      </c>
      <c r="T35" s="179" t="s">
        <v>266</v>
      </c>
      <c r="U35" s="157">
        <v>0.45200000000000001</v>
      </c>
      <c r="V35" s="157">
        <f>ROUND(E35*U35,2)</f>
        <v>5.97</v>
      </c>
      <c r="W35" s="157"/>
      <c r="X35" s="157" t="s">
        <v>312</v>
      </c>
      <c r="Y35" s="157" t="s">
        <v>269</v>
      </c>
      <c r="Z35" s="146"/>
      <c r="AA35" s="146"/>
      <c r="AB35" s="146"/>
      <c r="AC35" s="146"/>
      <c r="AD35" s="146"/>
      <c r="AE35" s="146"/>
      <c r="AF35" s="146"/>
      <c r="AG35" s="146" t="s">
        <v>313</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2">
      <c r="A36" s="153"/>
      <c r="B36" s="154"/>
      <c r="C36" s="293" t="s">
        <v>561</v>
      </c>
      <c r="D36" s="294"/>
      <c r="E36" s="294"/>
      <c r="F36" s="294"/>
      <c r="G36" s="294"/>
      <c r="H36" s="157"/>
      <c r="I36" s="157"/>
      <c r="J36" s="157"/>
      <c r="K36" s="157"/>
      <c r="L36" s="157"/>
      <c r="M36" s="157"/>
      <c r="N36" s="156"/>
      <c r="O36" s="156"/>
      <c r="P36" s="156"/>
      <c r="Q36" s="156"/>
      <c r="R36" s="157"/>
      <c r="S36" s="157"/>
      <c r="T36" s="157"/>
      <c r="U36" s="157"/>
      <c r="V36" s="157"/>
      <c r="W36" s="157"/>
      <c r="X36" s="157"/>
      <c r="Y36" s="157"/>
      <c r="Z36" s="146"/>
      <c r="AA36" s="146"/>
      <c r="AB36" s="146"/>
      <c r="AC36" s="146"/>
      <c r="AD36" s="146"/>
      <c r="AE36" s="146"/>
      <c r="AF36" s="146"/>
      <c r="AG36" s="146" t="s">
        <v>315</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2">
      <c r="A37" s="153"/>
      <c r="B37" s="154"/>
      <c r="C37" s="196" t="s">
        <v>1011</v>
      </c>
      <c r="D37" s="194"/>
      <c r="E37" s="195">
        <v>9</v>
      </c>
      <c r="F37" s="157"/>
      <c r="G37" s="157"/>
      <c r="H37" s="157"/>
      <c r="I37" s="157"/>
      <c r="J37" s="157"/>
      <c r="K37" s="157"/>
      <c r="L37" s="157"/>
      <c r="M37" s="157"/>
      <c r="N37" s="156"/>
      <c r="O37" s="156"/>
      <c r="P37" s="156"/>
      <c r="Q37" s="156"/>
      <c r="R37" s="157"/>
      <c r="S37" s="157"/>
      <c r="T37" s="157"/>
      <c r="U37" s="157"/>
      <c r="V37" s="157"/>
      <c r="W37" s="157"/>
      <c r="X37" s="157"/>
      <c r="Y37" s="157"/>
      <c r="Z37" s="146"/>
      <c r="AA37" s="146"/>
      <c r="AB37" s="146"/>
      <c r="AC37" s="146"/>
      <c r="AD37" s="146"/>
      <c r="AE37" s="146"/>
      <c r="AF37" s="146"/>
      <c r="AG37" s="146" t="s">
        <v>317</v>
      </c>
      <c r="AH37" s="146">
        <v>0</v>
      </c>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3">
      <c r="A38" s="153"/>
      <c r="B38" s="154"/>
      <c r="C38" s="196" t="s">
        <v>1008</v>
      </c>
      <c r="D38" s="194"/>
      <c r="E38" s="195">
        <v>2</v>
      </c>
      <c r="F38" s="157"/>
      <c r="G38" s="157"/>
      <c r="H38" s="157"/>
      <c r="I38" s="157"/>
      <c r="J38" s="157"/>
      <c r="K38" s="157"/>
      <c r="L38" s="157"/>
      <c r="M38" s="157"/>
      <c r="N38" s="156"/>
      <c r="O38" s="156"/>
      <c r="P38" s="156"/>
      <c r="Q38" s="156"/>
      <c r="R38" s="157"/>
      <c r="S38" s="157"/>
      <c r="T38" s="157"/>
      <c r="U38" s="157"/>
      <c r="V38" s="157"/>
      <c r="W38" s="157"/>
      <c r="X38" s="157"/>
      <c r="Y38" s="157"/>
      <c r="Z38" s="146"/>
      <c r="AA38" s="146"/>
      <c r="AB38" s="146"/>
      <c r="AC38" s="146"/>
      <c r="AD38" s="146"/>
      <c r="AE38" s="146"/>
      <c r="AF38" s="146"/>
      <c r="AG38" s="146" t="s">
        <v>317</v>
      </c>
      <c r="AH38" s="146">
        <v>0</v>
      </c>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3">
      <c r="A39" s="153"/>
      <c r="B39" s="154"/>
      <c r="C39" s="196" t="s">
        <v>994</v>
      </c>
      <c r="D39" s="194"/>
      <c r="E39" s="195"/>
      <c r="F39" s="157"/>
      <c r="G39" s="157"/>
      <c r="H39" s="157"/>
      <c r="I39" s="157"/>
      <c r="J39" s="157"/>
      <c r="K39" s="157"/>
      <c r="L39" s="157"/>
      <c r="M39" s="157"/>
      <c r="N39" s="156"/>
      <c r="O39" s="156"/>
      <c r="P39" s="156"/>
      <c r="Q39" s="156"/>
      <c r="R39" s="157"/>
      <c r="S39" s="157"/>
      <c r="T39" s="157"/>
      <c r="U39" s="157"/>
      <c r="V39" s="157"/>
      <c r="W39" s="157"/>
      <c r="X39" s="157"/>
      <c r="Y39" s="157"/>
      <c r="Z39" s="146"/>
      <c r="AA39" s="146"/>
      <c r="AB39" s="146"/>
      <c r="AC39" s="146"/>
      <c r="AD39" s="146"/>
      <c r="AE39" s="146"/>
      <c r="AF39" s="146"/>
      <c r="AG39" s="146" t="s">
        <v>317</v>
      </c>
      <c r="AH39" s="146">
        <v>0</v>
      </c>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row>
    <row r="40" spans="1:60" outlineLevel="3">
      <c r="A40" s="153"/>
      <c r="B40" s="154"/>
      <c r="C40" s="201" t="s">
        <v>989</v>
      </c>
      <c r="D40" s="199"/>
      <c r="E40" s="200">
        <v>2.2000000000000002</v>
      </c>
      <c r="F40" s="157"/>
      <c r="G40" s="157"/>
      <c r="H40" s="157"/>
      <c r="I40" s="157"/>
      <c r="J40" s="157"/>
      <c r="K40" s="157"/>
      <c r="L40" s="157"/>
      <c r="M40" s="157"/>
      <c r="N40" s="156"/>
      <c r="O40" s="156"/>
      <c r="P40" s="156"/>
      <c r="Q40" s="156"/>
      <c r="R40" s="157"/>
      <c r="S40" s="157"/>
      <c r="T40" s="157"/>
      <c r="U40" s="157"/>
      <c r="V40" s="157"/>
      <c r="W40" s="157"/>
      <c r="X40" s="157"/>
      <c r="Y40" s="157"/>
      <c r="Z40" s="146"/>
      <c r="AA40" s="146"/>
      <c r="AB40" s="146"/>
      <c r="AC40" s="146"/>
      <c r="AD40" s="146"/>
      <c r="AE40" s="146"/>
      <c r="AF40" s="146"/>
      <c r="AG40" s="146" t="s">
        <v>317</v>
      </c>
      <c r="AH40" s="146">
        <v>4</v>
      </c>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1">
      <c r="A41" s="173">
        <v>7</v>
      </c>
      <c r="B41" s="174" t="s">
        <v>1012</v>
      </c>
      <c r="C41" s="190" t="s">
        <v>1013</v>
      </c>
      <c r="D41" s="175" t="s">
        <v>392</v>
      </c>
      <c r="E41" s="176">
        <v>8.4</v>
      </c>
      <c r="F41" s="177"/>
      <c r="G41" s="178">
        <f>ROUND(E41*F41,2)</f>
        <v>0</v>
      </c>
      <c r="H41" s="177"/>
      <c r="I41" s="178">
        <f>ROUND(E41*H41,2)</f>
        <v>0</v>
      </c>
      <c r="J41" s="177"/>
      <c r="K41" s="178">
        <f>ROUND(E41*J41,2)</f>
        <v>0</v>
      </c>
      <c r="L41" s="178">
        <v>21</v>
      </c>
      <c r="M41" s="178">
        <f>G41*(1+L41/100)</f>
        <v>0</v>
      </c>
      <c r="N41" s="176">
        <v>1.31E-3</v>
      </c>
      <c r="O41" s="176">
        <f>ROUND(E41*N41,2)</f>
        <v>0.01</v>
      </c>
      <c r="P41" s="176">
        <v>0</v>
      </c>
      <c r="Q41" s="176">
        <f>ROUND(E41*P41,2)</f>
        <v>0</v>
      </c>
      <c r="R41" s="178" t="s">
        <v>560</v>
      </c>
      <c r="S41" s="178" t="s">
        <v>266</v>
      </c>
      <c r="T41" s="179" t="s">
        <v>266</v>
      </c>
      <c r="U41" s="157">
        <v>0.79700000000000004</v>
      </c>
      <c r="V41" s="157">
        <f>ROUND(E41*U41,2)</f>
        <v>6.69</v>
      </c>
      <c r="W41" s="157"/>
      <c r="X41" s="157" t="s">
        <v>312</v>
      </c>
      <c r="Y41" s="157" t="s">
        <v>269</v>
      </c>
      <c r="Z41" s="146"/>
      <c r="AA41" s="146"/>
      <c r="AB41" s="146"/>
      <c r="AC41" s="146"/>
      <c r="AD41" s="146"/>
      <c r="AE41" s="146"/>
      <c r="AF41" s="146"/>
      <c r="AG41" s="146" t="s">
        <v>313</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2">
      <c r="A42" s="153"/>
      <c r="B42" s="154"/>
      <c r="C42" s="293" t="s">
        <v>561</v>
      </c>
      <c r="D42" s="294"/>
      <c r="E42" s="294"/>
      <c r="F42" s="294"/>
      <c r="G42" s="294"/>
      <c r="H42" s="157"/>
      <c r="I42" s="157"/>
      <c r="J42" s="157"/>
      <c r="K42" s="157"/>
      <c r="L42" s="157"/>
      <c r="M42" s="157"/>
      <c r="N42" s="156"/>
      <c r="O42" s="156"/>
      <c r="P42" s="156"/>
      <c r="Q42" s="156"/>
      <c r="R42" s="157"/>
      <c r="S42" s="157"/>
      <c r="T42" s="157"/>
      <c r="U42" s="157"/>
      <c r="V42" s="157"/>
      <c r="W42" s="157"/>
      <c r="X42" s="157"/>
      <c r="Y42" s="157"/>
      <c r="Z42" s="146"/>
      <c r="AA42" s="146"/>
      <c r="AB42" s="146"/>
      <c r="AC42" s="146"/>
      <c r="AD42" s="146"/>
      <c r="AE42" s="146"/>
      <c r="AF42" s="146"/>
      <c r="AG42" s="146" t="s">
        <v>315</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2">
      <c r="A43" s="153"/>
      <c r="B43" s="154"/>
      <c r="C43" s="196" t="s">
        <v>1014</v>
      </c>
      <c r="D43" s="194"/>
      <c r="E43" s="195">
        <v>7</v>
      </c>
      <c r="F43" s="157"/>
      <c r="G43" s="157"/>
      <c r="H43" s="157"/>
      <c r="I43" s="157"/>
      <c r="J43" s="157"/>
      <c r="K43" s="157"/>
      <c r="L43" s="157"/>
      <c r="M43" s="157"/>
      <c r="N43" s="156"/>
      <c r="O43" s="156"/>
      <c r="P43" s="156"/>
      <c r="Q43" s="156"/>
      <c r="R43" s="157"/>
      <c r="S43" s="157"/>
      <c r="T43" s="157"/>
      <c r="U43" s="157"/>
      <c r="V43" s="157"/>
      <c r="W43" s="157"/>
      <c r="X43" s="157"/>
      <c r="Y43" s="157"/>
      <c r="Z43" s="146"/>
      <c r="AA43" s="146"/>
      <c r="AB43" s="146"/>
      <c r="AC43" s="146"/>
      <c r="AD43" s="146"/>
      <c r="AE43" s="146"/>
      <c r="AF43" s="146"/>
      <c r="AG43" s="146" t="s">
        <v>317</v>
      </c>
      <c r="AH43" s="146">
        <v>0</v>
      </c>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outlineLevel="3">
      <c r="A44" s="153"/>
      <c r="B44" s="154"/>
      <c r="C44" s="196" t="s">
        <v>993</v>
      </c>
      <c r="D44" s="194"/>
      <c r="E44" s="195"/>
      <c r="F44" s="157"/>
      <c r="G44" s="157"/>
      <c r="H44" s="157"/>
      <c r="I44" s="157"/>
      <c r="J44" s="157"/>
      <c r="K44" s="157"/>
      <c r="L44" s="157"/>
      <c r="M44" s="157"/>
      <c r="N44" s="156"/>
      <c r="O44" s="156"/>
      <c r="P44" s="156"/>
      <c r="Q44" s="156"/>
      <c r="R44" s="157"/>
      <c r="S44" s="157"/>
      <c r="T44" s="157"/>
      <c r="U44" s="157"/>
      <c r="V44" s="157"/>
      <c r="W44" s="157"/>
      <c r="X44" s="157"/>
      <c r="Y44" s="157"/>
      <c r="Z44" s="146"/>
      <c r="AA44" s="146"/>
      <c r="AB44" s="146"/>
      <c r="AC44" s="146"/>
      <c r="AD44" s="146"/>
      <c r="AE44" s="146"/>
      <c r="AF44" s="146"/>
      <c r="AG44" s="146" t="s">
        <v>317</v>
      </c>
      <c r="AH44" s="146">
        <v>0</v>
      </c>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3">
      <c r="A45" s="153"/>
      <c r="B45" s="154"/>
      <c r="C45" s="196" t="s">
        <v>994</v>
      </c>
      <c r="D45" s="194"/>
      <c r="E45" s="195"/>
      <c r="F45" s="157"/>
      <c r="G45" s="157"/>
      <c r="H45" s="157"/>
      <c r="I45" s="157"/>
      <c r="J45" s="157"/>
      <c r="K45" s="157"/>
      <c r="L45" s="157"/>
      <c r="M45" s="157"/>
      <c r="N45" s="156"/>
      <c r="O45" s="156"/>
      <c r="P45" s="156"/>
      <c r="Q45" s="156"/>
      <c r="R45" s="157"/>
      <c r="S45" s="157"/>
      <c r="T45" s="157"/>
      <c r="U45" s="157"/>
      <c r="V45" s="157"/>
      <c r="W45" s="157"/>
      <c r="X45" s="157"/>
      <c r="Y45" s="157"/>
      <c r="Z45" s="146"/>
      <c r="AA45" s="146"/>
      <c r="AB45" s="146"/>
      <c r="AC45" s="146"/>
      <c r="AD45" s="146"/>
      <c r="AE45" s="146"/>
      <c r="AF45" s="146"/>
      <c r="AG45" s="146" t="s">
        <v>317</v>
      </c>
      <c r="AH45" s="146">
        <v>0</v>
      </c>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3">
      <c r="A46" s="153"/>
      <c r="B46" s="154"/>
      <c r="C46" s="201" t="s">
        <v>989</v>
      </c>
      <c r="D46" s="199"/>
      <c r="E46" s="200">
        <v>1.4</v>
      </c>
      <c r="F46" s="157"/>
      <c r="G46" s="157"/>
      <c r="H46" s="157"/>
      <c r="I46" s="157"/>
      <c r="J46" s="157"/>
      <c r="K46" s="157"/>
      <c r="L46" s="157"/>
      <c r="M46" s="157"/>
      <c r="N46" s="156"/>
      <c r="O46" s="156"/>
      <c r="P46" s="156"/>
      <c r="Q46" s="156"/>
      <c r="R46" s="157"/>
      <c r="S46" s="157"/>
      <c r="T46" s="157"/>
      <c r="U46" s="157"/>
      <c r="V46" s="157"/>
      <c r="W46" s="157"/>
      <c r="X46" s="157"/>
      <c r="Y46" s="157"/>
      <c r="Z46" s="146"/>
      <c r="AA46" s="146"/>
      <c r="AB46" s="146"/>
      <c r="AC46" s="146"/>
      <c r="AD46" s="146"/>
      <c r="AE46" s="146"/>
      <c r="AF46" s="146"/>
      <c r="AG46" s="146" t="s">
        <v>317</v>
      </c>
      <c r="AH46" s="146">
        <v>4</v>
      </c>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ht="22.5" outlineLevel="1">
      <c r="A47" s="173">
        <v>8</v>
      </c>
      <c r="B47" s="174" t="s">
        <v>1015</v>
      </c>
      <c r="C47" s="190" t="s">
        <v>1016</v>
      </c>
      <c r="D47" s="175" t="s">
        <v>392</v>
      </c>
      <c r="E47" s="176">
        <v>18</v>
      </c>
      <c r="F47" s="177"/>
      <c r="G47" s="178">
        <f>ROUND(E47*F47,2)</f>
        <v>0</v>
      </c>
      <c r="H47" s="177"/>
      <c r="I47" s="178">
        <f>ROUND(E47*H47,2)</f>
        <v>0</v>
      </c>
      <c r="J47" s="177"/>
      <c r="K47" s="178">
        <f>ROUND(E47*J47,2)</f>
        <v>0</v>
      </c>
      <c r="L47" s="178">
        <v>21</v>
      </c>
      <c r="M47" s="178">
        <f>G47*(1+L47/100)</f>
        <v>0</v>
      </c>
      <c r="N47" s="176">
        <v>1.0499999999999999E-3</v>
      </c>
      <c r="O47" s="176">
        <f>ROUND(E47*N47,2)</f>
        <v>0.02</v>
      </c>
      <c r="P47" s="176">
        <v>0</v>
      </c>
      <c r="Q47" s="176">
        <f>ROUND(E47*P47,2)</f>
        <v>0</v>
      </c>
      <c r="R47" s="178" t="s">
        <v>560</v>
      </c>
      <c r="S47" s="178" t="s">
        <v>266</v>
      </c>
      <c r="T47" s="179" t="s">
        <v>266</v>
      </c>
      <c r="U47" s="157">
        <v>0.878</v>
      </c>
      <c r="V47" s="157">
        <f>ROUND(E47*U47,2)</f>
        <v>15.8</v>
      </c>
      <c r="W47" s="157"/>
      <c r="X47" s="157" t="s">
        <v>312</v>
      </c>
      <c r="Y47" s="157" t="s">
        <v>269</v>
      </c>
      <c r="Z47" s="146"/>
      <c r="AA47" s="146"/>
      <c r="AB47" s="146"/>
      <c r="AC47" s="146"/>
      <c r="AD47" s="146"/>
      <c r="AE47" s="146"/>
      <c r="AF47" s="146"/>
      <c r="AG47" s="146" t="s">
        <v>313</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outlineLevel="2">
      <c r="A48" s="153"/>
      <c r="B48" s="154"/>
      <c r="C48" s="196" t="s">
        <v>1017</v>
      </c>
      <c r="D48" s="194"/>
      <c r="E48" s="195">
        <v>15</v>
      </c>
      <c r="F48" s="157"/>
      <c r="G48" s="157"/>
      <c r="H48" s="157"/>
      <c r="I48" s="157"/>
      <c r="J48" s="157"/>
      <c r="K48" s="157"/>
      <c r="L48" s="157"/>
      <c r="M48" s="157"/>
      <c r="N48" s="156"/>
      <c r="O48" s="156"/>
      <c r="P48" s="156"/>
      <c r="Q48" s="156"/>
      <c r="R48" s="157"/>
      <c r="S48" s="157"/>
      <c r="T48" s="157"/>
      <c r="U48" s="157"/>
      <c r="V48" s="157"/>
      <c r="W48" s="157"/>
      <c r="X48" s="157"/>
      <c r="Y48" s="157"/>
      <c r="Z48" s="146"/>
      <c r="AA48" s="146"/>
      <c r="AB48" s="146"/>
      <c r="AC48" s="146"/>
      <c r="AD48" s="146"/>
      <c r="AE48" s="146"/>
      <c r="AF48" s="146"/>
      <c r="AG48" s="146" t="s">
        <v>317</v>
      </c>
      <c r="AH48" s="146">
        <v>0</v>
      </c>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row>
    <row r="49" spans="1:60" outlineLevel="3">
      <c r="A49" s="153"/>
      <c r="B49" s="154"/>
      <c r="C49" s="201" t="s">
        <v>989</v>
      </c>
      <c r="D49" s="199"/>
      <c r="E49" s="200">
        <v>3</v>
      </c>
      <c r="F49" s="157"/>
      <c r="G49" s="157"/>
      <c r="H49" s="157"/>
      <c r="I49" s="157"/>
      <c r="J49" s="157"/>
      <c r="K49" s="157"/>
      <c r="L49" s="157"/>
      <c r="M49" s="157"/>
      <c r="N49" s="156"/>
      <c r="O49" s="156"/>
      <c r="P49" s="156"/>
      <c r="Q49" s="156"/>
      <c r="R49" s="157"/>
      <c r="S49" s="157"/>
      <c r="T49" s="157"/>
      <c r="U49" s="157"/>
      <c r="V49" s="157"/>
      <c r="W49" s="157"/>
      <c r="X49" s="157"/>
      <c r="Y49" s="157"/>
      <c r="Z49" s="146"/>
      <c r="AA49" s="146"/>
      <c r="AB49" s="146"/>
      <c r="AC49" s="146"/>
      <c r="AD49" s="146"/>
      <c r="AE49" s="146"/>
      <c r="AF49" s="146"/>
      <c r="AG49" s="146" t="s">
        <v>317</v>
      </c>
      <c r="AH49" s="146">
        <v>4</v>
      </c>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1">
      <c r="A50" s="173">
        <v>9</v>
      </c>
      <c r="B50" s="174" t="s">
        <v>1018</v>
      </c>
      <c r="C50" s="190" t="s">
        <v>1019</v>
      </c>
      <c r="D50" s="175" t="s">
        <v>682</v>
      </c>
      <c r="E50" s="176">
        <v>2</v>
      </c>
      <c r="F50" s="177"/>
      <c r="G50" s="178">
        <f>ROUND(E50*F50,2)</f>
        <v>0</v>
      </c>
      <c r="H50" s="177"/>
      <c r="I50" s="178">
        <f>ROUND(E50*H50,2)</f>
        <v>0</v>
      </c>
      <c r="J50" s="177"/>
      <c r="K50" s="178">
        <f>ROUND(E50*J50,2)</f>
        <v>0</v>
      </c>
      <c r="L50" s="178">
        <v>21</v>
      </c>
      <c r="M50" s="178">
        <f>G50*(1+L50/100)</f>
        <v>0</v>
      </c>
      <c r="N50" s="176">
        <v>1.2999999999999999E-4</v>
      </c>
      <c r="O50" s="176">
        <f>ROUND(E50*N50,2)</f>
        <v>0</v>
      </c>
      <c r="P50" s="176">
        <v>0</v>
      </c>
      <c r="Q50" s="176">
        <f>ROUND(E50*P50,2)</f>
        <v>0</v>
      </c>
      <c r="R50" s="178" t="s">
        <v>560</v>
      </c>
      <c r="S50" s="178" t="s">
        <v>266</v>
      </c>
      <c r="T50" s="179" t="s">
        <v>266</v>
      </c>
      <c r="U50" s="157">
        <v>0.33300000000000002</v>
      </c>
      <c r="V50" s="157">
        <f>ROUND(E50*U50,2)</f>
        <v>0.67</v>
      </c>
      <c r="W50" s="157"/>
      <c r="X50" s="157" t="s">
        <v>312</v>
      </c>
      <c r="Y50" s="157" t="s">
        <v>269</v>
      </c>
      <c r="Z50" s="146"/>
      <c r="AA50" s="146"/>
      <c r="AB50" s="146"/>
      <c r="AC50" s="146"/>
      <c r="AD50" s="146"/>
      <c r="AE50" s="146"/>
      <c r="AF50" s="146"/>
      <c r="AG50" s="146" t="s">
        <v>313</v>
      </c>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outlineLevel="2">
      <c r="A51" s="153"/>
      <c r="B51" s="154"/>
      <c r="C51" s="196" t="s">
        <v>140</v>
      </c>
      <c r="D51" s="194"/>
      <c r="E51" s="195">
        <v>2</v>
      </c>
      <c r="F51" s="157"/>
      <c r="G51" s="157"/>
      <c r="H51" s="157"/>
      <c r="I51" s="157"/>
      <c r="J51" s="157"/>
      <c r="K51" s="157"/>
      <c r="L51" s="157"/>
      <c r="M51" s="157"/>
      <c r="N51" s="156"/>
      <c r="O51" s="156"/>
      <c r="P51" s="156"/>
      <c r="Q51" s="156"/>
      <c r="R51" s="157"/>
      <c r="S51" s="157"/>
      <c r="T51" s="157"/>
      <c r="U51" s="157"/>
      <c r="V51" s="157"/>
      <c r="W51" s="157"/>
      <c r="X51" s="157"/>
      <c r="Y51" s="157"/>
      <c r="Z51" s="146"/>
      <c r="AA51" s="146"/>
      <c r="AB51" s="146"/>
      <c r="AC51" s="146"/>
      <c r="AD51" s="146"/>
      <c r="AE51" s="146"/>
      <c r="AF51" s="146"/>
      <c r="AG51" s="146" t="s">
        <v>317</v>
      </c>
      <c r="AH51" s="146">
        <v>0</v>
      </c>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outlineLevel="1">
      <c r="A52" s="173">
        <v>10</v>
      </c>
      <c r="B52" s="174" t="s">
        <v>1020</v>
      </c>
      <c r="C52" s="190" t="s">
        <v>1021</v>
      </c>
      <c r="D52" s="175" t="s">
        <v>682</v>
      </c>
      <c r="E52" s="176">
        <v>6</v>
      </c>
      <c r="F52" s="177"/>
      <c r="G52" s="178">
        <f>ROUND(E52*F52,2)</f>
        <v>0</v>
      </c>
      <c r="H52" s="177"/>
      <c r="I52" s="178">
        <f>ROUND(E52*H52,2)</f>
        <v>0</v>
      </c>
      <c r="J52" s="177"/>
      <c r="K52" s="178">
        <f>ROUND(E52*J52,2)</f>
        <v>0</v>
      </c>
      <c r="L52" s="178">
        <v>21</v>
      </c>
      <c r="M52" s="178">
        <f>G52*(1+L52/100)</f>
        <v>0</v>
      </c>
      <c r="N52" s="176">
        <v>0</v>
      </c>
      <c r="O52" s="176">
        <f>ROUND(E52*N52,2)</f>
        <v>0</v>
      </c>
      <c r="P52" s="176">
        <v>0</v>
      </c>
      <c r="Q52" s="176">
        <f>ROUND(E52*P52,2)</f>
        <v>0</v>
      </c>
      <c r="R52" s="178" t="s">
        <v>560</v>
      </c>
      <c r="S52" s="178" t="s">
        <v>266</v>
      </c>
      <c r="T52" s="179" t="s">
        <v>266</v>
      </c>
      <c r="U52" s="157">
        <v>0.17399999999999999</v>
      </c>
      <c r="V52" s="157">
        <f>ROUND(E52*U52,2)</f>
        <v>1.04</v>
      </c>
      <c r="W52" s="157"/>
      <c r="X52" s="157" t="s">
        <v>312</v>
      </c>
      <c r="Y52" s="157" t="s">
        <v>269</v>
      </c>
      <c r="Z52" s="146"/>
      <c r="AA52" s="146"/>
      <c r="AB52" s="146"/>
      <c r="AC52" s="146"/>
      <c r="AD52" s="146"/>
      <c r="AE52" s="146"/>
      <c r="AF52" s="146"/>
      <c r="AG52" s="146" t="s">
        <v>313</v>
      </c>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row>
    <row r="53" spans="1:60" outlineLevel="2">
      <c r="A53" s="153"/>
      <c r="B53" s="154"/>
      <c r="C53" s="293" t="s">
        <v>1022</v>
      </c>
      <c r="D53" s="294"/>
      <c r="E53" s="294"/>
      <c r="F53" s="294"/>
      <c r="G53" s="294"/>
      <c r="H53" s="157"/>
      <c r="I53" s="157"/>
      <c r="J53" s="157"/>
      <c r="K53" s="157"/>
      <c r="L53" s="157"/>
      <c r="M53" s="157"/>
      <c r="N53" s="156"/>
      <c r="O53" s="156"/>
      <c r="P53" s="156"/>
      <c r="Q53" s="156"/>
      <c r="R53" s="157"/>
      <c r="S53" s="157"/>
      <c r="T53" s="157"/>
      <c r="U53" s="157"/>
      <c r="V53" s="157"/>
      <c r="W53" s="157"/>
      <c r="X53" s="157"/>
      <c r="Y53" s="157"/>
      <c r="Z53" s="146"/>
      <c r="AA53" s="146"/>
      <c r="AB53" s="146"/>
      <c r="AC53" s="146"/>
      <c r="AD53" s="146"/>
      <c r="AE53" s="146"/>
      <c r="AF53" s="146"/>
      <c r="AG53" s="146" t="s">
        <v>315</v>
      </c>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outlineLevel="2">
      <c r="A54" s="153"/>
      <c r="B54" s="154"/>
      <c r="C54" s="196" t="s">
        <v>1023</v>
      </c>
      <c r="D54" s="194"/>
      <c r="E54" s="195">
        <v>5</v>
      </c>
      <c r="F54" s="157"/>
      <c r="G54" s="157"/>
      <c r="H54" s="157"/>
      <c r="I54" s="157"/>
      <c r="J54" s="157"/>
      <c r="K54" s="157"/>
      <c r="L54" s="157"/>
      <c r="M54" s="157"/>
      <c r="N54" s="156"/>
      <c r="O54" s="156"/>
      <c r="P54" s="156"/>
      <c r="Q54" s="156"/>
      <c r="R54" s="157"/>
      <c r="S54" s="157"/>
      <c r="T54" s="157"/>
      <c r="U54" s="157"/>
      <c r="V54" s="157"/>
      <c r="W54" s="157"/>
      <c r="X54" s="157"/>
      <c r="Y54" s="157"/>
      <c r="Z54" s="146"/>
      <c r="AA54" s="146"/>
      <c r="AB54" s="146"/>
      <c r="AC54" s="146"/>
      <c r="AD54" s="146"/>
      <c r="AE54" s="146"/>
      <c r="AF54" s="146"/>
      <c r="AG54" s="146" t="s">
        <v>317</v>
      </c>
      <c r="AH54" s="146">
        <v>5</v>
      </c>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row>
    <row r="55" spans="1:60" outlineLevel="3">
      <c r="A55" s="153"/>
      <c r="B55" s="154"/>
      <c r="C55" s="196" t="s">
        <v>1024</v>
      </c>
      <c r="D55" s="194"/>
      <c r="E55" s="195">
        <v>1</v>
      </c>
      <c r="F55" s="157"/>
      <c r="G55" s="157"/>
      <c r="H55" s="157"/>
      <c r="I55" s="157"/>
      <c r="J55" s="157"/>
      <c r="K55" s="157"/>
      <c r="L55" s="157"/>
      <c r="M55" s="157"/>
      <c r="N55" s="156"/>
      <c r="O55" s="156"/>
      <c r="P55" s="156"/>
      <c r="Q55" s="156"/>
      <c r="R55" s="157"/>
      <c r="S55" s="157"/>
      <c r="T55" s="157"/>
      <c r="U55" s="157"/>
      <c r="V55" s="157"/>
      <c r="W55" s="157"/>
      <c r="X55" s="157"/>
      <c r="Y55" s="157"/>
      <c r="Z55" s="146"/>
      <c r="AA55" s="146"/>
      <c r="AB55" s="146"/>
      <c r="AC55" s="146"/>
      <c r="AD55" s="146"/>
      <c r="AE55" s="146"/>
      <c r="AF55" s="146"/>
      <c r="AG55" s="146" t="s">
        <v>317</v>
      </c>
      <c r="AH55" s="146">
        <v>5</v>
      </c>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row>
    <row r="56" spans="1:60" outlineLevel="1">
      <c r="A56" s="173">
        <v>11</v>
      </c>
      <c r="B56" s="174" t="s">
        <v>1025</v>
      </c>
      <c r="C56" s="190" t="s">
        <v>1026</v>
      </c>
      <c r="D56" s="175" t="s">
        <v>682</v>
      </c>
      <c r="E56" s="176">
        <v>4</v>
      </c>
      <c r="F56" s="177"/>
      <c r="G56" s="178">
        <f>ROUND(E56*F56,2)</f>
        <v>0</v>
      </c>
      <c r="H56" s="177"/>
      <c r="I56" s="178">
        <f>ROUND(E56*H56,2)</f>
        <v>0</v>
      </c>
      <c r="J56" s="177"/>
      <c r="K56" s="178">
        <f>ROUND(E56*J56,2)</f>
        <v>0</v>
      </c>
      <c r="L56" s="178">
        <v>21</v>
      </c>
      <c r="M56" s="178">
        <f>G56*(1+L56/100)</f>
        <v>0</v>
      </c>
      <c r="N56" s="176">
        <v>0</v>
      </c>
      <c r="O56" s="176">
        <f>ROUND(E56*N56,2)</f>
        <v>0</v>
      </c>
      <c r="P56" s="176">
        <v>0</v>
      </c>
      <c r="Q56" s="176">
        <f>ROUND(E56*P56,2)</f>
        <v>0</v>
      </c>
      <c r="R56" s="178" t="s">
        <v>560</v>
      </c>
      <c r="S56" s="178" t="s">
        <v>266</v>
      </c>
      <c r="T56" s="179" t="s">
        <v>266</v>
      </c>
      <c r="U56" s="157">
        <v>0.25900000000000001</v>
      </c>
      <c r="V56" s="157">
        <f>ROUND(E56*U56,2)</f>
        <v>1.04</v>
      </c>
      <c r="W56" s="157"/>
      <c r="X56" s="157" t="s">
        <v>312</v>
      </c>
      <c r="Y56" s="157" t="s">
        <v>269</v>
      </c>
      <c r="Z56" s="146"/>
      <c r="AA56" s="146"/>
      <c r="AB56" s="146"/>
      <c r="AC56" s="146"/>
      <c r="AD56" s="146"/>
      <c r="AE56" s="146"/>
      <c r="AF56" s="146"/>
      <c r="AG56" s="146" t="s">
        <v>313</v>
      </c>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outlineLevel="2">
      <c r="A57" s="153"/>
      <c r="B57" s="154"/>
      <c r="C57" s="293" t="s">
        <v>1022</v>
      </c>
      <c r="D57" s="294"/>
      <c r="E57" s="294"/>
      <c r="F57" s="294"/>
      <c r="G57" s="294"/>
      <c r="H57" s="157"/>
      <c r="I57" s="157"/>
      <c r="J57" s="157"/>
      <c r="K57" s="157"/>
      <c r="L57" s="157"/>
      <c r="M57" s="157"/>
      <c r="N57" s="156"/>
      <c r="O57" s="156"/>
      <c r="P57" s="156"/>
      <c r="Q57" s="156"/>
      <c r="R57" s="157"/>
      <c r="S57" s="157"/>
      <c r="T57" s="157"/>
      <c r="U57" s="157"/>
      <c r="V57" s="157"/>
      <c r="W57" s="157"/>
      <c r="X57" s="157"/>
      <c r="Y57" s="157"/>
      <c r="Z57" s="146"/>
      <c r="AA57" s="146"/>
      <c r="AB57" s="146"/>
      <c r="AC57" s="146"/>
      <c r="AD57" s="146"/>
      <c r="AE57" s="146"/>
      <c r="AF57" s="146"/>
      <c r="AG57" s="146" t="s">
        <v>315</v>
      </c>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row>
    <row r="58" spans="1:60" outlineLevel="2">
      <c r="A58" s="153"/>
      <c r="B58" s="154"/>
      <c r="C58" s="196" t="s">
        <v>1027</v>
      </c>
      <c r="D58" s="194"/>
      <c r="E58" s="195">
        <v>2</v>
      </c>
      <c r="F58" s="157"/>
      <c r="G58" s="157"/>
      <c r="H58" s="157"/>
      <c r="I58" s="157"/>
      <c r="J58" s="157"/>
      <c r="K58" s="157"/>
      <c r="L58" s="157"/>
      <c r="M58" s="157"/>
      <c r="N58" s="156"/>
      <c r="O58" s="156"/>
      <c r="P58" s="156"/>
      <c r="Q58" s="156"/>
      <c r="R58" s="157"/>
      <c r="S58" s="157"/>
      <c r="T58" s="157"/>
      <c r="U58" s="157"/>
      <c r="V58" s="157"/>
      <c r="W58" s="157"/>
      <c r="X58" s="157"/>
      <c r="Y58" s="157"/>
      <c r="Z58" s="146"/>
      <c r="AA58" s="146"/>
      <c r="AB58" s="146"/>
      <c r="AC58" s="146"/>
      <c r="AD58" s="146"/>
      <c r="AE58" s="146"/>
      <c r="AF58" s="146"/>
      <c r="AG58" s="146" t="s">
        <v>317</v>
      </c>
      <c r="AH58" s="146">
        <v>5</v>
      </c>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row>
    <row r="59" spans="1:60" outlineLevel="3">
      <c r="A59" s="153"/>
      <c r="B59" s="154"/>
      <c r="C59" s="196" t="s">
        <v>1028</v>
      </c>
      <c r="D59" s="194"/>
      <c r="E59" s="195">
        <v>1</v>
      </c>
      <c r="F59" s="157"/>
      <c r="G59" s="157"/>
      <c r="H59" s="157"/>
      <c r="I59" s="157"/>
      <c r="J59" s="157"/>
      <c r="K59" s="157"/>
      <c r="L59" s="157"/>
      <c r="M59" s="157"/>
      <c r="N59" s="156"/>
      <c r="O59" s="156"/>
      <c r="P59" s="156"/>
      <c r="Q59" s="156"/>
      <c r="R59" s="157"/>
      <c r="S59" s="157"/>
      <c r="T59" s="157"/>
      <c r="U59" s="157"/>
      <c r="V59" s="157"/>
      <c r="W59" s="157"/>
      <c r="X59" s="157"/>
      <c r="Y59" s="157"/>
      <c r="Z59" s="146"/>
      <c r="AA59" s="146"/>
      <c r="AB59" s="146"/>
      <c r="AC59" s="146"/>
      <c r="AD59" s="146"/>
      <c r="AE59" s="146"/>
      <c r="AF59" s="146"/>
      <c r="AG59" s="146" t="s">
        <v>317</v>
      </c>
      <c r="AH59" s="146">
        <v>5</v>
      </c>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outlineLevel="3">
      <c r="A60" s="153"/>
      <c r="B60" s="154"/>
      <c r="C60" s="196" t="s">
        <v>1029</v>
      </c>
      <c r="D60" s="194"/>
      <c r="E60" s="195">
        <v>1</v>
      </c>
      <c r="F60" s="157"/>
      <c r="G60" s="157"/>
      <c r="H60" s="157"/>
      <c r="I60" s="157"/>
      <c r="J60" s="157"/>
      <c r="K60" s="157"/>
      <c r="L60" s="157"/>
      <c r="M60" s="157"/>
      <c r="N60" s="156"/>
      <c r="O60" s="156"/>
      <c r="P60" s="156"/>
      <c r="Q60" s="156"/>
      <c r="R60" s="157"/>
      <c r="S60" s="157"/>
      <c r="T60" s="157"/>
      <c r="U60" s="157"/>
      <c r="V60" s="157"/>
      <c r="W60" s="157"/>
      <c r="X60" s="157"/>
      <c r="Y60" s="157"/>
      <c r="Z60" s="146"/>
      <c r="AA60" s="146"/>
      <c r="AB60" s="146"/>
      <c r="AC60" s="146"/>
      <c r="AD60" s="146"/>
      <c r="AE60" s="146"/>
      <c r="AF60" s="146"/>
      <c r="AG60" s="146" t="s">
        <v>317</v>
      </c>
      <c r="AH60" s="146">
        <v>5</v>
      </c>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row>
    <row r="61" spans="1:60" outlineLevel="1">
      <c r="A61" s="173">
        <v>12</v>
      </c>
      <c r="B61" s="174" t="s">
        <v>1030</v>
      </c>
      <c r="C61" s="190" t="s">
        <v>1031</v>
      </c>
      <c r="D61" s="175" t="s">
        <v>1032</v>
      </c>
      <c r="E61" s="176">
        <v>1</v>
      </c>
      <c r="F61" s="177"/>
      <c r="G61" s="178">
        <f>ROUND(E61*F61,2)</f>
        <v>0</v>
      </c>
      <c r="H61" s="177"/>
      <c r="I61" s="178">
        <f>ROUND(E61*H61,2)</f>
        <v>0</v>
      </c>
      <c r="J61" s="177"/>
      <c r="K61" s="178">
        <f>ROUND(E61*J61,2)</f>
        <v>0</v>
      </c>
      <c r="L61" s="178">
        <v>21</v>
      </c>
      <c r="M61" s="178">
        <f>G61*(1+L61/100)</f>
        <v>0</v>
      </c>
      <c r="N61" s="176">
        <v>2.4E-2</v>
      </c>
      <c r="O61" s="176">
        <f>ROUND(E61*N61,2)</f>
        <v>0.02</v>
      </c>
      <c r="P61" s="176">
        <v>0</v>
      </c>
      <c r="Q61" s="176">
        <f>ROUND(E61*P61,2)</f>
        <v>0</v>
      </c>
      <c r="R61" s="178"/>
      <c r="S61" s="178" t="s">
        <v>481</v>
      </c>
      <c r="T61" s="179" t="s">
        <v>267</v>
      </c>
      <c r="U61" s="157">
        <v>0</v>
      </c>
      <c r="V61" s="157">
        <f>ROUND(E61*U61,2)</f>
        <v>0</v>
      </c>
      <c r="W61" s="157"/>
      <c r="X61" s="157" t="s">
        <v>312</v>
      </c>
      <c r="Y61" s="157" t="s">
        <v>269</v>
      </c>
      <c r="Z61" s="146"/>
      <c r="AA61" s="146"/>
      <c r="AB61" s="146"/>
      <c r="AC61" s="146"/>
      <c r="AD61" s="146"/>
      <c r="AE61" s="146"/>
      <c r="AF61" s="146"/>
      <c r="AG61" s="146" t="s">
        <v>313</v>
      </c>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row>
    <row r="62" spans="1:60" outlineLevel="2">
      <c r="A62" s="153"/>
      <c r="B62" s="154"/>
      <c r="C62" s="196" t="s">
        <v>137</v>
      </c>
      <c r="D62" s="194"/>
      <c r="E62" s="195">
        <v>1</v>
      </c>
      <c r="F62" s="157"/>
      <c r="G62" s="157"/>
      <c r="H62" s="157"/>
      <c r="I62" s="157"/>
      <c r="J62" s="157"/>
      <c r="K62" s="157"/>
      <c r="L62" s="157"/>
      <c r="M62" s="157"/>
      <c r="N62" s="156"/>
      <c r="O62" s="156"/>
      <c r="P62" s="156"/>
      <c r="Q62" s="156"/>
      <c r="R62" s="157"/>
      <c r="S62" s="157"/>
      <c r="T62" s="157"/>
      <c r="U62" s="157"/>
      <c r="V62" s="157"/>
      <c r="W62" s="157"/>
      <c r="X62" s="157"/>
      <c r="Y62" s="157"/>
      <c r="Z62" s="146"/>
      <c r="AA62" s="146"/>
      <c r="AB62" s="146"/>
      <c r="AC62" s="146"/>
      <c r="AD62" s="146"/>
      <c r="AE62" s="146"/>
      <c r="AF62" s="146"/>
      <c r="AG62" s="146" t="s">
        <v>317</v>
      </c>
      <c r="AH62" s="146">
        <v>0</v>
      </c>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row>
    <row r="63" spans="1:60" outlineLevel="1">
      <c r="A63" s="173">
        <v>13</v>
      </c>
      <c r="B63" s="174" t="s">
        <v>1033</v>
      </c>
      <c r="C63" s="190" t="s">
        <v>1034</v>
      </c>
      <c r="D63" s="175" t="s">
        <v>682</v>
      </c>
      <c r="E63" s="176">
        <v>1</v>
      </c>
      <c r="F63" s="177"/>
      <c r="G63" s="178">
        <f>ROUND(E63*F63,2)</f>
        <v>0</v>
      </c>
      <c r="H63" s="177"/>
      <c r="I63" s="178">
        <f>ROUND(E63*H63,2)</f>
        <v>0</v>
      </c>
      <c r="J63" s="177"/>
      <c r="K63" s="178">
        <f>ROUND(E63*J63,2)</f>
        <v>0</v>
      </c>
      <c r="L63" s="178">
        <v>21</v>
      </c>
      <c r="M63" s="178">
        <f>G63*(1+L63/100)</f>
        <v>0</v>
      </c>
      <c r="N63" s="176">
        <v>6.8000000000000005E-4</v>
      </c>
      <c r="O63" s="176">
        <f>ROUND(E63*N63,2)</f>
        <v>0</v>
      </c>
      <c r="P63" s="176">
        <v>0</v>
      </c>
      <c r="Q63" s="176">
        <f>ROUND(E63*P63,2)</f>
        <v>0</v>
      </c>
      <c r="R63" s="178"/>
      <c r="S63" s="178" t="s">
        <v>481</v>
      </c>
      <c r="T63" s="179" t="s">
        <v>497</v>
      </c>
      <c r="U63" s="157">
        <v>0.35099999999999998</v>
      </c>
      <c r="V63" s="157">
        <f>ROUND(E63*U63,2)</f>
        <v>0.35</v>
      </c>
      <c r="W63" s="157"/>
      <c r="X63" s="157" t="s">
        <v>312</v>
      </c>
      <c r="Y63" s="157" t="s">
        <v>269</v>
      </c>
      <c r="Z63" s="146"/>
      <c r="AA63" s="146"/>
      <c r="AB63" s="146"/>
      <c r="AC63" s="146"/>
      <c r="AD63" s="146"/>
      <c r="AE63" s="146"/>
      <c r="AF63" s="146"/>
      <c r="AG63" s="146" t="s">
        <v>313</v>
      </c>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row>
    <row r="64" spans="1:60" outlineLevel="2">
      <c r="A64" s="153"/>
      <c r="B64" s="154"/>
      <c r="C64" s="196" t="s">
        <v>137</v>
      </c>
      <c r="D64" s="194"/>
      <c r="E64" s="195">
        <v>1</v>
      </c>
      <c r="F64" s="157"/>
      <c r="G64" s="157"/>
      <c r="H64" s="157"/>
      <c r="I64" s="157"/>
      <c r="J64" s="157"/>
      <c r="K64" s="157"/>
      <c r="L64" s="157"/>
      <c r="M64" s="157"/>
      <c r="N64" s="156"/>
      <c r="O64" s="156"/>
      <c r="P64" s="156"/>
      <c r="Q64" s="156"/>
      <c r="R64" s="157"/>
      <c r="S64" s="157"/>
      <c r="T64" s="157"/>
      <c r="U64" s="157"/>
      <c r="V64" s="157"/>
      <c r="W64" s="157"/>
      <c r="X64" s="157"/>
      <c r="Y64" s="157"/>
      <c r="Z64" s="146"/>
      <c r="AA64" s="146"/>
      <c r="AB64" s="146"/>
      <c r="AC64" s="146"/>
      <c r="AD64" s="146"/>
      <c r="AE64" s="146"/>
      <c r="AF64" s="146"/>
      <c r="AG64" s="146" t="s">
        <v>317</v>
      </c>
      <c r="AH64" s="146">
        <v>0</v>
      </c>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row>
    <row r="65" spans="1:60" outlineLevel="1">
      <c r="A65" s="173">
        <v>14</v>
      </c>
      <c r="B65" s="174" t="s">
        <v>1035</v>
      </c>
      <c r="C65" s="190" t="s">
        <v>1036</v>
      </c>
      <c r="D65" s="175" t="s">
        <v>682</v>
      </c>
      <c r="E65" s="176">
        <v>1</v>
      </c>
      <c r="F65" s="177"/>
      <c r="G65" s="178">
        <f>ROUND(E65*F65,2)</f>
        <v>0</v>
      </c>
      <c r="H65" s="177"/>
      <c r="I65" s="178">
        <f>ROUND(E65*H65,2)</f>
        <v>0</v>
      </c>
      <c r="J65" s="177"/>
      <c r="K65" s="178">
        <f>ROUND(E65*J65,2)</f>
        <v>0</v>
      </c>
      <c r="L65" s="178">
        <v>21</v>
      </c>
      <c r="M65" s="178">
        <f>G65*(1+L65/100)</f>
        <v>0</v>
      </c>
      <c r="N65" s="176">
        <v>1.2600000000000001E-3</v>
      </c>
      <c r="O65" s="176">
        <f>ROUND(E65*N65,2)</f>
        <v>0</v>
      </c>
      <c r="P65" s="176">
        <v>0</v>
      </c>
      <c r="Q65" s="176">
        <f>ROUND(E65*P65,2)</f>
        <v>0</v>
      </c>
      <c r="R65" s="178"/>
      <c r="S65" s="178" t="s">
        <v>481</v>
      </c>
      <c r="T65" s="179" t="s">
        <v>497</v>
      </c>
      <c r="U65" s="157">
        <v>0.35099999999999998</v>
      </c>
      <c r="V65" s="157">
        <f>ROUND(E65*U65,2)</f>
        <v>0.35</v>
      </c>
      <c r="W65" s="157"/>
      <c r="X65" s="157" t="s">
        <v>312</v>
      </c>
      <c r="Y65" s="157" t="s">
        <v>269</v>
      </c>
      <c r="Z65" s="146"/>
      <c r="AA65" s="146"/>
      <c r="AB65" s="146"/>
      <c r="AC65" s="146"/>
      <c r="AD65" s="146"/>
      <c r="AE65" s="146"/>
      <c r="AF65" s="146"/>
      <c r="AG65" s="146" t="s">
        <v>313</v>
      </c>
      <c r="AH65" s="146"/>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row>
    <row r="66" spans="1:60" outlineLevel="2">
      <c r="A66" s="153"/>
      <c r="B66" s="154"/>
      <c r="C66" s="196" t="s">
        <v>137</v>
      </c>
      <c r="D66" s="194"/>
      <c r="E66" s="195">
        <v>1</v>
      </c>
      <c r="F66" s="157"/>
      <c r="G66" s="157"/>
      <c r="H66" s="157"/>
      <c r="I66" s="157"/>
      <c r="J66" s="157"/>
      <c r="K66" s="157"/>
      <c r="L66" s="157"/>
      <c r="M66" s="157"/>
      <c r="N66" s="156"/>
      <c r="O66" s="156"/>
      <c r="P66" s="156"/>
      <c r="Q66" s="156"/>
      <c r="R66" s="157"/>
      <c r="S66" s="157"/>
      <c r="T66" s="157"/>
      <c r="U66" s="157"/>
      <c r="V66" s="157"/>
      <c r="W66" s="157"/>
      <c r="X66" s="157"/>
      <c r="Y66" s="157"/>
      <c r="Z66" s="146"/>
      <c r="AA66" s="146"/>
      <c r="AB66" s="146"/>
      <c r="AC66" s="146"/>
      <c r="AD66" s="146"/>
      <c r="AE66" s="146"/>
      <c r="AF66" s="146"/>
      <c r="AG66" s="146" t="s">
        <v>317</v>
      </c>
      <c r="AH66" s="146">
        <v>0</v>
      </c>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row>
    <row r="67" spans="1:60" outlineLevel="1">
      <c r="A67" s="173">
        <v>15</v>
      </c>
      <c r="B67" s="174" t="s">
        <v>1037</v>
      </c>
      <c r="C67" s="190" t="s">
        <v>1038</v>
      </c>
      <c r="D67" s="175" t="s">
        <v>392</v>
      </c>
      <c r="E67" s="176">
        <v>130.80000000000001</v>
      </c>
      <c r="F67" s="177"/>
      <c r="G67" s="178">
        <f>ROUND(E67*F67,2)</f>
        <v>0</v>
      </c>
      <c r="H67" s="177"/>
      <c r="I67" s="178">
        <f>ROUND(E67*H67,2)</f>
        <v>0</v>
      </c>
      <c r="J67" s="177"/>
      <c r="K67" s="178">
        <f>ROUND(E67*J67,2)</f>
        <v>0</v>
      </c>
      <c r="L67" s="178">
        <v>21</v>
      </c>
      <c r="M67" s="178">
        <f>G67*(1+L67/100)</f>
        <v>0</v>
      </c>
      <c r="N67" s="176">
        <v>0</v>
      </c>
      <c r="O67" s="176">
        <f>ROUND(E67*N67,2)</f>
        <v>0</v>
      </c>
      <c r="P67" s="176">
        <v>0</v>
      </c>
      <c r="Q67" s="176">
        <f>ROUND(E67*P67,2)</f>
        <v>0</v>
      </c>
      <c r="R67" s="178" t="s">
        <v>560</v>
      </c>
      <c r="S67" s="178" t="s">
        <v>266</v>
      </c>
      <c r="T67" s="179" t="s">
        <v>266</v>
      </c>
      <c r="U67" s="157">
        <v>4.8000000000000001E-2</v>
      </c>
      <c r="V67" s="157">
        <f>ROUND(E67*U67,2)</f>
        <v>6.28</v>
      </c>
      <c r="W67" s="157"/>
      <c r="X67" s="157" t="s">
        <v>312</v>
      </c>
      <c r="Y67" s="157" t="s">
        <v>269</v>
      </c>
      <c r="Z67" s="146"/>
      <c r="AA67" s="146"/>
      <c r="AB67" s="146"/>
      <c r="AC67" s="146"/>
      <c r="AD67" s="146"/>
      <c r="AE67" s="146"/>
      <c r="AF67" s="146"/>
      <c r="AG67" s="146" t="s">
        <v>313</v>
      </c>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row>
    <row r="68" spans="1:60" outlineLevel="2">
      <c r="A68" s="153"/>
      <c r="B68" s="154"/>
      <c r="C68" s="196" t="s">
        <v>1039</v>
      </c>
      <c r="D68" s="194"/>
      <c r="E68" s="195">
        <v>30</v>
      </c>
      <c r="F68" s="157"/>
      <c r="G68" s="157"/>
      <c r="H68" s="157"/>
      <c r="I68" s="157"/>
      <c r="J68" s="157"/>
      <c r="K68" s="157"/>
      <c r="L68" s="157"/>
      <c r="M68" s="157"/>
      <c r="N68" s="156"/>
      <c r="O68" s="156"/>
      <c r="P68" s="156"/>
      <c r="Q68" s="156"/>
      <c r="R68" s="157"/>
      <c r="S68" s="157"/>
      <c r="T68" s="157"/>
      <c r="U68" s="157"/>
      <c r="V68" s="157"/>
      <c r="W68" s="157"/>
      <c r="X68" s="157"/>
      <c r="Y68" s="157"/>
      <c r="Z68" s="146"/>
      <c r="AA68" s="146"/>
      <c r="AB68" s="146"/>
      <c r="AC68" s="146"/>
      <c r="AD68" s="146"/>
      <c r="AE68" s="146"/>
      <c r="AF68" s="146"/>
      <c r="AG68" s="146" t="s">
        <v>317</v>
      </c>
      <c r="AH68" s="146">
        <v>5</v>
      </c>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row>
    <row r="69" spans="1:60" outlineLevel="3">
      <c r="A69" s="153"/>
      <c r="B69" s="154"/>
      <c r="C69" s="196" t="s">
        <v>1040</v>
      </c>
      <c r="D69" s="194"/>
      <c r="E69" s="195">
        <v>24</v>
      </c>
      <c r="F69" s="157"/>
      <c r="G69" s="157"/>
      <c r="H69" s="157"/>
      <c r="I69" s="157"/>
      <c r="J69" s="157"/>
      <c r="K69" s="157"/>
      <c r="L69" s="157"/>
      <c r="M69" s="157"/>
      <c r="N69" s="156"/>
      <c r="O69" s="156"/>
      <c r="P69" s="156"/>
      <c r="Q69" s="156"/>
      <c r="R69" s="157"/>
      <c r="S69" s="157"/>
      <c r="T69" s="157"/>
      <c r="U69" s="157"/>
      <c r="V69" s="157"/>
      <c r="W69" s="157"/>
      <c r="X69" s="157"/>
      <c r="Y69" s="157"/>
      <c r="Z69" s="146"/>
      <c r="AA69" s="146"/>
      <c r="AB69" s="146"/>
      <c r="AC69" s="146"/>
      <c r="AD69" s="146"/>
      <c r="AE69" s="146"/>
      <c r="AF69" s="146"/>
      <c r="AG69" s="146" t="s">
        <v>317</v>
      </c>
      <c r="AH69" s="146">
        <v>5</v>
      </c>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row>
    <row r="70" spans="1:60" outlineLevel="3">
      <c r="A70" s="153"/>
      <c r="B70" s="154"/>
      <c r="C70" s="196" t="s">
        <v>1041</v>
      </c>
      <c r="D70" s="194"/>
      <c r="E70" s="195">
        <v>13.2</v>
      </c>
      <c r="F70" s="157"/>
      <c r="G70" s="157"/>
      <c r="H70" s="157"/>
      <c r="I70" s="157"/>
      <c r="J70" s="157"/>
      <c r="K70" s="157"/>
      <c r="L70" s="157"/>
      <c r="M70" s="157"/>
      <c r="N70" s="156"/>
      <c r="O70" s="156"/>
      <c r="P70" s="156"/>
      <c r="Q70" s="156"/>
      <c r="R70" s="157"/>
      <c r="S70" s="157"/>
      <c r="T70" s="157"/>
      <c r="U70" s="157"/>
      <c r="V70" s="157"/>
      <c r="W70" s="157"/>
      <c r="X70" s="157"/>
      <c r="Y70" s="157"/>
      <c r="Z70" s="146"/>
      <c r="AA70" s="146"/>
      <c r="AB70" s="146"/>
      <c r="AC70" s="146"/>
      <c r="AD70" s="146"/>
      <c r="AE70" s="146"/>
      <c r="AF70" s="146"/>
      <c r="AG70" s="146" t="s">
        <v>317</v>
      </c>
      <c r="AH70" s="146">
        <v>5</v>
      </c>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row>
    <row r="71" spans="1:60" outlineLevel="3">
      <c r="A71" s="153"/>
      <c r="B71" s="154"/>
      <c r="C71" s="196" t="s">
        <v>1042</v>
      </c>
      <c r="D71" s="194"/>
      <c r="E71" s="195">
        <v>14.4</v>
      </c>
      <c r="F71" s="157"/>
      <c r="G71" s="157"/>
      <c r="H71" s="157"/>
      <c r="I71" s="157"/>
      <c r="J71" s="157"/>
      <c r="K71" s="157"/>
      <c r="L71" s="157"/>
      <c r="M71" s="157"/>
      <c r="N71" s="156"/>
      <c r="O71" s="156"/>
      <c r="P71" s="156"/>
      <c r="Q71" s="156"/>
      <c r="R71" s="157"/>
      <c r="S71" s="157"/>
      <c r="T71" s="157"/>
      <c r="U71" s="157"/>
      <c r="V71" s="157"/>
      <c r="W71" s="157"/>
      <c r="X71" s="157"/>
      <c r="Y71" s="157"/>
      <c r="Z71" s="146"/>
      <c r="AA71" s="146"/>
      <c r="AB71" s="146"/>
      <c r="AC71" s="146"/>
      <c r="AD71" s="146"/>
      <c r="AE71" s="146"/>
      <c r="AF71" s="146"/>
      <c r="AG71" s="146" t="s">
        <v>317</v>
      </c>
      <c r="AH71" s="146">
        <v>5</v>
      </c>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row>
    <row r="72" spans="1:60" outlineLevel="3">
      <c r="A72" s="153"/>
      <c r="B72" s="154"/>
      <c r="C72" s="196" t="s">
        <v>1043</v>
      </c>
      <c r="D72" s="194"/>
      <c r="E72" s="195">
        <v>9.6</v>
      </c>
      <c r="F72" s="157"/>
      <c r="G72" s="157"/>
      <c r="H72" s="157"/>
      <c r="I72" s="157"/>
      <c r="J72" s="157"/>
      <c r="K72" s="157"/>
      <c r="L72" s="157"/>
      <c r="M72" s="157"/>
      <c r="N72" s="156"/>
      <c r="O72" s="156"/>
      <c r="P72" s="156"/>
      <c r="Q72" s="156"/>
      <c r="R72" s="157"/>
      <c r="S72" s="157"/>
      <c r="T72" s="157"/>
      <c r="U72" s="157"/>
      <c r="V72" s="157"/>
      <c r="W72" s="157"/>
      <c r="X72" s="157"/>
      <c r="Y72" s="157"/>
      <c r="Z72" s="146"/>
      <c r="AA72" s="146"/>
      <c r="AB72" s="146"/>
      <c r="AC72" s="146"/>
      <c r="AD72" s="146"/>
      <c r="AE72" s="146"/>
      <c r="AF72" s="146"/>
      <c r="AG72" s="146" t="s">
        <v>317</v>
      </c>
      <c r="AH72" s="146">
        <v>5</v>
      </c>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row>
    <row r="73" spans="1:60" outlineLevel="3">
      <c r="A73" s="153"/>
      <c r="B73" s="154"/>
      <c r="C73" s="196" t="s">
        <v>1044</v>
      </c>
      <c r="D73" s="194"/>
      <c r="E73" s="195">
        <v>13.2</v>
      </c>
      <c r="F73" s="157"/>
      <c r="G73" s="157"/>
      <c r="H73" s="157"/>
      <c r="I73" s="157"/>
      <c r="J73" s="157"/>
      <c r="K73" s="157"/>
      <c r="L73" s="157"/>
      <c r="M73" s="157"/>
      <c r="N73" s="156"/>
      <c r="O73" s="156"/>
      <c r="P73" s="156"/>
      <c r="Q73" s="156"/>
      <c r="R73" s="157"/>
      <c r="S73" s="157"/>
      <c r="T73" s="157"/>
      <c r="U73" s="157"/>
      <c r="V73" s="157"/>
      <c r="W73" s="157"/>
      <c r="X73" s="157"/>
      <c r="Y73" s="157"/>
      <c r="Z73" s="146"/>
      <c r="AA73" s="146"/>
      <c r="AB73" s="146"/>
      <c r="AC73" s="146"/>
      <c r="AD73" s="146"/>
      <c r="AE73" s="146"/>
      <c r="AF73" s="146"/>
      <c r="AG73" s="146" t="s">
        <v>317</v>
      </c>
      <c r="AH73" s="146">
        <v>5</v>
      </c>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row>
    <row r="74" spans="1:60" outlineLevel="3">
      <c r="A74" s="153"/>
      <c r="B74" s="154"/>
      <c r="C74" s="196" t="s">
        <v>1045</v>
      </c>
      <c r="D74" s="194"/>
      <c r="E74" s="195">
        <v>8.4</v>
      </c>
      <c r="F74" s="157"/>
      <c r="G74" s="157"/>
      <c r="H74" s="157"/>
      <c r="I74" s="157"/>
      <c r="J74" s="157"/>
      <c r="K74" s="157"/>
      <c r="L74" s="157"/>
      <c r="M74" s="157"/>
      <c r="N74" s="156"/>
      <c r="O74" s="156"/>
      <c r="P74" s="156"/>
      <c r="Q74" s="156"/>
      <c r="R74" s="157"/>
      <c r="S74" s="157"/>
      <c r="T74" s="157"/>
      <c r="U74" s="157"/>
      <c r="V74" s="157"/>
      <c r="W74" s="157"/>
      <c r="X74" s="157"/>
      <c r="Y74" s="157"/>
      <c r="Z74" s="146"/>
      <c r="AA74" s="146"/>
      <c r="AB74" s="146"/>
      <c r="AC74" s="146"/>
      <c r="AD74" s="146"/>
      <c r="AE74" s="146"/>
      <c r="AF74" s="146"/>
      <c r="AG74" s="146" t="s">
        <v>317</v>
      </c>
      <c r="AH74" s="146">
        <v>5</v>
      </c>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row>
    <row r="75" spans="1:60" outlineLevel="3">
      <c r="A75" s="153"/>
      <c r="B75" s="154"/>
      <c r="C75" s="196" t="s">
        <v>1046</v>
      </c>
      <c r="D75" s="194"/>
      <c r="E75" s="195">
        <v>18</v>
      </c>
      <c r="F75" s="157"/>
      <c r="G75" s="157"/>
      <c r="H75" s="157"/>
      <c r="I75" s="157"/>
      <c r="J75" s="157"/>
      <c r="K75" s="157"/>
      <c r="L75" s="157"/>
      <c r="M75" s="157"/>
      <c r="N75" s="156"/>
      <c r="O75" s="156"/>
      <c r="P75" s="156"/>
      <c r="Q75" s="156"/>
      <c r="R75" s="157"/>
      <c r="S75" s="157"/>
      <c r="T75" s="157"/>
      <c r="U75" s="157"/>
      <c r="V75" s="157"/>
      <c r="W75" s="157"/>
      <c r="X75" s="157"/>
      <c r="Y75" s="157"/>
      <c r="Z75" s="146"/>
      <c r="AA75" s="146"/>
      <c r="AB75" s="146"/>
      <c r="AC75" s="146"/>
      <c r="AD75" s="146"/>
      <c r="AE75" s="146"/>
      <c r="AF75" s="146"/>
      <c r="AG75" s="146" t="s">
        <v>317</v>
      </c>
      <c r="AH75" s="146">
        <v>5</v>
      </c>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row>
    <row r="76" spans="1:60" ht="33.75" outlineLevel="1">
      <c r="A76" s="173">
        <v>16</v>
      </c>
      <c r="B76" s="174" t="s">
        <v>1047</v>
      </c>
      <c r="C76" s="190" t="s">
        <v>1048</v>
      </c>
      <c r="D76" s="175" t="s">
        <v>682</v>
      </c>
      <c r="E76" s="176">
        <v>1</v>
      </c>
      <c r="F76" s="177"/>
      <c r="G76" s="178">
        <f>ROUND(E76*F76,2)</f>
        <v>0</v>
      </c>
      <c r="H76" s="177"/>
      <c r="I76" s="178">
        <f>ROUND(E76*H76,2)</f>
        <v>0</v>
      </c>
      <c r="J76" s="177"/>
      <c r="K76" s="178">
        <f>ROUND(E76*J76,2)</f>
        <v>0</v>
      </c>
      <c r="L76" s="178">
        <v>21</v>
      </c>
      <c r="M76" s="178">
        <f>G76*(1+L76/100)</f>
        <v>0</v>
      </c>
      <c r="N76" s="176">
        <v>7.5000000000000002E-4</v>
      </c>
      <c r="O76" s="176">
        <f>ROUND(E76*N76,2)</f>
        <v>0</v>
      </c>
      <c r="P76" s="176">
        <v>0</v>
      </c>
      <c r="Q76" s="176">
        <f>ROUND(E76*P76,2)</f>
        <v>0</v>
      </c>
      <c r="R76" s="178" t="s">
        <v>560</v>
      </c>
      <c r="S76" s="178" t="s">
        <v>266</v>
      </c>
      <c r="T76" s="179" t="s">
        <v>266</v>
      </c>
      <c r="U76" s="157">
        <v>0.2</v>
      </c>
      <c r="V76" s="157">
        <f>ROUND(E76*U76,2)</f>
        <v>0.2</v>
      </c>
      <c r="W76" s="157"/>
      <c r="X76" s="157" t="s">
        <v>312</v>
      </c>
      <c r="Y76" s="157" t="s">
        <v>269</v>
      </c>
      <c r="Z76" s="146"/>
      <c r="AA76" s="146"/>
      <c r="AB76" s="146"/>
      <c r="AC76" s="146"/>
      <c r="AD76" s="146"/>
      <c r="AE76" s="146"/>
      <c r="AF76" s="146"/>
      <c r="AG76" s="146" t="s">
        <v>313</v>
      </c>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row>
    <row r="77" spans="1:60" outlineLevel="2">
      <c r="A77" s="153"/>
      <c r="B77" s="154"/>
      <c r="C77" s="196" t="s">
        <v>137</v>
      </c>
      <c r="D77" s="194"/>
      <c r="E77" s="195">
        <v>1</v>
      </c>
      <c r="F77" s="157"/>
      <c r="G77" s="157"/>
      <c r="H77" s="157"/>
      <c r="I77" s="157"/>
      <c r="J77" s="157"/>
      <c r="K77" s="157"/>
      <c r="L77" s="157"/>
      <c r="M77" s="157"/>
      <c r="N77" s="156"/>
      <c r="O77" s="156"/>
      <c r="P77" s="156"/>
      <c r="Q77" s="156"/>
      <c r="R77" s="157"/>
      <c r="S77" s="157"/>
      <c r="T77" s="157"/>
      <c r="U77" s="157"/>
      <c r="V77" s="157"/>
      <c r="W77" s="157"/>
      <c r="X77" s="157"/>
      <c r="Y77" s="157"/>
      <c r="Z77" s="146"/>
      <c r="AA77" s="146"/>
      <c r="AB77" s="146"/>
      <c r="AC77" s="146"/>
      <c r="AD77" s="146"/>
      <c r="AE77" s="146"/>
      <c r="AF77" s="146"/>
      <c r="AG77" s="146" t="s">
        <v>317</v>
      </c>
      <c r="AH77" s="146">
        <v>0</v>
      </c>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row>
    <row r="78" spans="1:60" ht="22.5" outlineLevel="1">
      <c r="A78" s="173">
        <v>17</v>
      </c>
      <c r="B78" s="174" t="s">
        <v>1049</v>
      </c>
      <c r="C78" s="190" t="s">
        <v>1050</v>
      </c>
      <c r="D78" s="175" t="s">
        <v>682</v>
      </c>
      <c r="E78" s="176">
        <v>1</v>
      </c>
      <c r="F78" s="177"/>
      <c r="G78" s="178">
        <f>ROUND(E78*F78,2)</f>
        <v>0</v>
      </c>
      <c r="H78" s="177"/>
      <c r="I78" s="178">
        <f>ROUND(E78*H78,2)</f>
        <v>0</v>
      </c>
      <c r="J78" s="177"/>
      <c r="K78" s="178">
        <f>ROUND(E78*J78,2)</f>
        <v>0</v>
      </c>
      <c r="L78" s="178">
        <v>21</v>
      </c>
      <c r="M78" s="178">
        <f>G78*(1+L78/100)</f>
        <v>0</v>
      </c>
      <c r="N78" s="176">
        <v>4.2999999999999999E-4</v>
      </c>
      <c r="O78" s="176">
        <f>ROUND(E78*N78,2)</f>
        <v>0</v>
      </c>
      <c r="P78" s="176">
        <v>0</v>
      </c>
      <c r="Q78" s="176">
        <f>ROUND(E78*P78,2)</f>
        <v>0</v>
      </c>
      <c r="R78" s="178" t="s">
        <v>560</v>
      </c>
      <c r="S78" s="178" t="s">
        <v>266</v>
      </c>
      <c r="T78" s="179" t="s">
        <v>266</v>
      </c>
      <c r="U78" s="157">
        <v>0.08</v>
      </c>
      <c r="V78" s="157">
        <f>ROUND(E78*U78,2)</f>
        <v>0.08</v>
      </c>
      <c r="W78" s="157"/>
      <c r="X78" s="157" t="s">
        <v>312</v>
      </c>
      <c r="Y78" s="157" t="s">
        <v>269</v>
      </c>
      <c r="Z78" s="146"/>
      <c r="AA78" s="146"/>
      <c r="AB78" s="146"/>
      <c r="AC78" s="146"/>
      <c r="AD78" s="146"/>
      <c r="AE78" s="146"/>
      <c r="AF78" s="146"/>
      <c r="AG78" s="146" t="s">
        <v>313</v>
      </c>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row>
    <row r="79" spans="1:60" outlineLevel="2">
      <c r="A79" s="153"/>
      <c r="B79" s="154"/>
      <c r="C79" s="196" t="s">
        <v>1051</v>
      </c>
      <c r="D79" s="194"/>
      <c r="E79" s="195">
        <v>1</v>
      </c>
      <c r="F79" s="157"/>
      <c r="G79" s="157"/>
      <c r="H79" s="157"/>
      <c r="I79" s="157"/>
      <c r="J79" s="157"/>
      <c r="K79" s="157"/>
      <c r="L79" s="157"/>
      <c r="M79" s="157"/>
      <c r="N79" s="156"/>
      <c r="O79" s="156"/>
      <c r="P79" s="156"/>
      <c r="Q79" s="156"/>
      <c r="R79" s="157"/>
      <c r="S79" s="157"/>
      <c r="T79" s="157"/>
      <c r="U79" s="157"/>
      <c r="V79" s="157"/>
      <c r="W79" s="157"/>
      <c r="X79" s="157"/>
      <c r="Y79" s="157"/>
      <c r="Z79" s="146"/>
      <c r="AA79" s="146"/>
      <c r="AB79" s="146"/>
      <c r="AC79" s="146"/>
      <c r="AD79" s="146"/>
      <c r="AE79" s="146"/>
      <c r="AF79" s="146"/>
      <c r="AG79" s="146" t="s">
        <v>317</v>
      </c>
      <c r="AH79" s="146">
        <v>5</v>
      </c>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row>
    <row r="80" spans="1:60" outlineLevel="1">
      <c r="A80" s="173">
        <v>18</v>
      </c>
      <c r="B80" s="174" t="s">
        <v>570</v>
      </c>
      <c r="C80" s="190" t="s">
        <v>571</v>
      </c>
      <c r="D80" s="175" t="s">
        <v>375</v>
      </c>
      <c r="E80" s="176">
        <v>7.1040000000000006E-2</v>
      </c>
      <c r="F80" s="177"/>
      <c r="G80" s="178">
        <f>ROUND(E80*F80,2)</f>
        <v>0</v>
      </c>
      <c r="H80" s="177"/>
      <c r="I80" s="178">
        <f>ROUND(E80*H80,2)</f>
        <v>0</v>
      </c>
      <c r="J80" s="177"/>
      <c r="K80" s="178">
        <f>ROUND(E80*J80,2)</f>
        <v>0</v>
      </c>
      <c r="L80" s="178">
        <v>21</v>
      </c>
      <c r="M80" s="178">
        <f>G80*(1+L80/100)</f>
        <v>0</v>
      </c>
      <c r="N80" s="176">
        <v>0</v>
      </c>
      <c r="O80" s="176">
        <f>ROUND(E80*N80,2)</f>
        <v>0</v>
      </c>
      <c r="P80" s="176">
        <v>0</v>
      </c>
      <c r="Q80" s="176">
        <f>ROUND(E80*P80,2)</f>
        <v>0</v>
      </c>
      <c r="R80" s="178" t="s">
        <v>560</v>
      </c>
      <c r="S80" s="178" t="s">
        <v>266</v>
      </c>
      <c r="T80" s="179" t="s">
        <v>266</v>
      </c>
      <c r="U80" s="157">
        <v>1.5229999999999999</v>
      </c>
      <c r="V80" s="157">
        <f>ROUND(E80*U80,2)</f>
        <v>0.11</v>
      </c>
      <c r="W80" s="157"/>
      <c r="X80" s="157" t="s">
        <v>555</v>
      </c>
      <c r="Y80" s="157" t="s">
        <v>269</v>
      </c>
      <c r="Z80" s="146"/>
      <c r="AA80" s="146"/>
      <c r="AB80" s="146"/>
      <c r="AC80" s="146"/>
      <c r="AD80" s="146"/>
      <c r="AE80" s="146"/>
      <c r="AF80" s="146"/>
      <c r="AG80" s="146" t="s">
        <v>556</v>
      </c>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row>
    <row r="81" spans="1:60" outlineLevel="2">
      <c r="A81" s="153"/>
      <c r="B81" s="154"/>
      <c r="C81" s="293" t="s">
        <v>572</v>
      </c>
      <c r="D81" s="294"/>
      <c r="E81" s="294"/>
      <c r="F81" s="294"/>
      <c r="G81" s="294"/>
      <c r="H81" s="157"/>
      <c r="I81" s="157"/>
      <c r="J81" s="157"/>
      <c r="K81" s="157"/>
      <c r="L81" s="157"/>
      <c r="M81" s="157"/>
      <c r="N81" s="156"/>
      <c r="O81" s="156"/>
      <c r="P81" s="156"/>
      <c r="Q81" s="156"/>
      <c r="R81" s="157"/>
      <c r="S81" s="157"/>
      <c r="T81" s="157"/>
      <c r="U81" s="157"/>
      <c r="V81" s="157"/>
      <c r="W81" s="157"/>
      <c r="X81" s="157"/>
      <c r="Y81" s="157"/>
      <c r="Z81" s="146"/>
      <c r="AA81" s="146"/>
      <c r="AB81" s="146"/>
      <c r="AC81" s="146"/>
      <c r="AD81" s="146"/>
      <c r="AE81" s="146"/>
      <c r="AF81" s="146"/>
      <c r="AG81" s="146" t="s">
        <v>315</v>
      </c>
      <c r="AH81" s="146"/>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row>
    <row r="82" spans="1:60">
      <c r="A82" s="163" t="s">
        <v>261</v>
      </c>
      <c r="B82" s="164" t="s">
        <v>184</v>
      </c>
      <c r="C82" s="188" t="s">
        <v>185</v>
      </c>
      <c r="D82" s="165"/>
      <c r="E82" s="166"/>
      <c r="F82" s="167"/>
      <c r="G82" s="167">
        <f>SUMIF(AG83:AG159,"&lt;&gt;NOR",G83:G159)</f>
        <v>0</v>
      </c>
      <c r="H82" s="167"/>
      <c r="I82" s="167">
        <f>SUM(I83:I159)</f>
        <v>0</v>
      </c>
      <c r="J82" s="167"/>
      <c r="K82" s="167">
        <f>SUM(K83:K159)</f>
        <v>0</v>
      </c>
      <c r="L82" s="167"/>
      <c r="M82" s="167">
        <f>SUM(M83:M159)</f>
        <v>0</v>
      </c>
      <c r="N82" s="166"/>
      <c r="O82" s="166">
        <f>SUM(O83:O159)</f>
        <v>0.16999999999999998</v>
      </c>
      <c r="P82" s="166"/>
      <c r="Q82" s="166">
        <f>SUM(Q83:Q159)</f>
        <v>0</v>
      </c>
      <c r="R82" s="167"/>
      <c r="S82" s="167"/>
      <c r="T82" s="168"/>
      <c r="U82" s="162"/>
      <c r="V82" s="162">
        <f>SUM(V83:V159)</f>
        <v>115.64</v>
      </c>
      <c r="W82" s="162"/>
      <c r="X82" s="162"/>
      <c r="Y82" s="162"/>
      <c r="AG82" t="s">
        <v>262</v>
      </c>
    </row>
    <row r="83" spans="1:60" ht="22.5" outlineLevel="1">
      <c r="A83" s="173">
        <v>19</v>
      </c>
      <c r="B83" s="174" t="s">
        <v>1052</v>
      </c>
      <c r="C83" s="190" t="s">
        <v>1053</v>
      </c>
      <c r="D83" s="175" t="s">
        <v>392</v>
      </c>
      <c r="E83" s="176">
        <v>21.6</v>
      </c>
      <c r="F83" s="177"/>
      <c r="G83" s="178">
        <f>ROUND(E83*F83,2)</f>
        <v>0</v>
      </c>
      <c r="H83" s="177"/>
      <c r="I83" s="178">
        <f>ROUND(E83*H83,2)</f>
        <v>0</v>
      </c>
      <c r="J83" s="177"/>
      <c r="K83" s="178">
        <f>ROUND(E83*J83,2)</f>
        <v>0</v>
      </c>
      <c r="L83" s="178">
        <v>21</v>
      </c>
      <c r="M83" s="178">
        <f>G83*(1+L83/100)</f>
        <v>0</v>
      </c>
      <c r="N83" s="176">
        <v>5.0000000000000001E-4</v>
      </c>
      <c r="O83" s="176">
        <f>ROUND(E83*N83,2)</f>
        <v>0.01</v>
      </c>
      <c r="P83" s="176">
        <v>0</v>
      </c>
      <c r="Q83" s="176">
        <f>ROUND(E83*P83,2)</f>
        <v>0</v>
      </c>
      <c r="R83" s="178" t="s">
        <v>560</v>
      </c>
      <c r="S83" s="178" t="s">
        <v>266</v>
      </c>
      <c r="T83" s="179" t="s">
        <v>266</v>
      </c>
      <c r="U83" s="157">
        <v>0.27889999999999998</v>
      </c>
      <c r="V83" s="157">
        <f>ROUND(E83*U83,2)</f>
        <v>6.02</v>
      </c>
      <c r="W83" s="157"/>
      <c r="X83" s="157" t="s">
        <v>312</v>
      </c>
      <c r="Y83" s="157" t="s">
        <v>269</v>
      </c>
      <c r="Z83" s="146"/>
      <c r="AA83" s="146"/>
      <c r="AB83" s="146"/>
      <c r="AC83" s="146"/>
      <c r="AD83" s="146"/>
      <c r="AE83" s="146"/>
      <c r="AF83" s="146"/>
      <c r="AG83" s="146" t="s">
        <v>313</v>
      </c>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row>
    <row r="84" spans="1:60" outlineLevel="2">
      <c r="A84" s="153"/>
      <c r="B84" s="154"/>
      <c r="C84" s="196" t="s">
        <v>1054</v>
      </c>
      <c r="D84" s="194"/>
      <c r="E84" s="195">
        <v>16</v>
      </c>
      <c r="F84" s="157"/>
      <c r="G84" s="157"/>
      <c r="H84" s="157"/>
      <c r="I84" s="157"/>
      <c r="J84" s="157"/>
      <c r="K84" s="157"/>
      <c r="L84" s="157"/>
      <c r="M84" s="157"/>
      <c r="N84" s="156"/>
      <c r="O84" s="156"/>
      <c r="P84" s="156"/>
      <c r="Q84" s="156"/>
      <c r="R84" s="157"/>
      <c r="S84" s="157"/>
      <c r="T84" s="157"/>
      <c r="U84" s="157"/>
      <c r="V84" s="157"/>
      <c r="W84" s="157"/>
      <c r="X84" s="157"/>
      <c r="Y84" s="157"/>
      <c r="Z84" s="146"/>
      <c r="AA84" s="146"/>
      <c r="AB84" s="146"/>
      <c r="AC84" s="146"/>
      <c r="AD84" s="146"/>
      <c r="AE84" s="146"/>
      <c r="AF84" s="146"/>
      <c r="AG84" s="146" t="s">
        <v>317</v>
      </c>
      <c r="AH84" s="146">
        <v>0</v>
      </c>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row>
    <row r="85" spans="1:60" outlineLevel="3">
      <c r="A85" s="153"/>
      <c r="B85" s="154"/>
      <c r="C85" s="196" t="s">
        <v>993</v>
      </c>
      <c r="D85" s="194"/>
      <c r="E85" s="195"/>
      <c r="F85" s="157"/>
      <c r="G85" s="157"/>
      <c r="H85" s="157"/>
      <c r="I85" s="157"/>
      <c r="J85" s="157"/>
      <c r="K85" s="157"/>
      <c r="L85" s="157"/>
      <c r="M85" s="157"/>
      <c r="N85" s="156"/>
      <c r="O85" s="156"/>
      <c r="P85" s="156"/>
      <c r="Q85" s="156"/>
      <c r="R85" s="157"/>
      <c r="S85" s="157"/>
      <c r="T85" s="157"/>
      <c r="U85" s="157"/>
      <c r="V85" s="157"/>
      <c r="W85" s="157"/>
      <c r="X85" s="157"/>
      <c r="Y85" s="157"/>
      <c r="Z85" s="146"/>
      <c r="AA85" s="146"/>
      <c r="AB85" s="146"/>
      <c r="AC85" s="146"/>
      <c r="AD85" s="146"/>
      <c r="AE85" s="146"/>
      <c r="AF85" s="146"/>
      <c r="AG85" s="146" t="s">
        <v>317</v>
      </c>
      <c r="AH85" s="146">
        <v>0</v>
      </c>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row>
    <row r="86" spans="1:60" outlineLevel="3">
      <c r="A86" s="153"/>
      <c r="B86" s="154"/>
      <c r="C86" s="196" t="s">
        <v>988</v>
      </c>
      <c r="D86" s="194"/>
      <c r="E86" s="195">
        <v>2</v>
      </c>
      <c r="F86" s="157"/>
      <c r="G86" s="157"/>
      <c r="H86" s="157"/>
      <c r="I86" s="157"/>
      <c r="J86" s="157"/>
      <c r="K86" s="157"/>
      <c r="L86" s="157"/>
      <c r="M86" s="157"/>
      <c r="N86" s="156"/>
      <c r="O86" s="156"/>
      <c r="P86" s="156"/>
      <c r="Q86" s="156"/>
      <c r="R86" s="157"/>
      <c r="S86" s="157"/>
      <c r="T86" s="157"/>
      <c r="U86" s="157"/>
      <c r="V86" s="157"/>
      <c r="W86" s="157"/>
      <c r="X86" s="157"/>
      <c r="Y86" s="157"/>
      <c r="Z86" s="146"/>
      <c r="AA86" s="146"/>
      <c r="AB86" s="146"/>
      <c r="AC86" s="146"/>
      <c r="AD86" s="146"/>
      <c r="AE86" s="146"/>
      <c r="AF86" s="146"/>
      <c r="AG86" s="146" t="s">
        <v>317</v>
      </c>
      <c r="AH86" s="146">
        <v>0</v>
      </c>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row>
    <row r="87" spans="1:60" outlineLevel="3">
      <c r="A87" s="153"/>
      <c r="B87" s="154"/>
      <c r="C87" s="201" t="s">
        <v>989</v>
      </c>
      <c r="D87" s="199"/>
      <c r="E87" s="200">
        <v>3.6</v>
      </c>
      <c r="F87" s="157"/>
      <c r="G87" s="157"/>
      <c r="H87" s="157"/>
      <c r="I87" s="157"/>
      <c r="J87" s="157"/>
      <c r="K87" s="157"/>
      <c r="L87" s="157"/>
      <c r="M87" s="157"/>
      <c r="N87" s="156"/>
      <c r="O87" s="156"/>
      <c r="P87" s="156"/>
      <c r="Q87" s="156"/>
      <c r="R87" s="157"/>
      <c r="S87" s="157"/>
      <c r="T87" s="157"/>
      <c r="U87" s="157"/>
      <c r="V87" s="157"/>
      <c r="W87" s="157"/>
      <c r="X87" s="157"/>
      <c r="Y87" s="157"/>
      <c r="Z87" s="146"/>
      <c r="AA87" s="146"/>
      <c r="AB87" s="146"/>
      <c r="AC87" s="146"/>
      <c r="AD87" s="146"/>
      <c r="AE87" s="146"/>
      <c r="AF87" s="146"/>
      <c r="AG87" s="146" t="s">
        <v>317</v>
      </c>
      <c r="AH87" s="146">
        <v>4</v>
      </c>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row>
    <row r="88" spans="1:60" ht="22.5" outlineLevel="1">
      <c r="A88" s="173">
        <v>20</v>
      </c>
      <c r="B88" s="174" t="s">
        <v>1055</v>
      </c>
      <c r="C88" s="190" t="s">
        <v>1056</v>
      </c>
      <c r="D88" s="175" t="s">
        <v>392</v>
      </c>
      <c r="E88" s="176">
        <v>96</v>
      </c>
      <c r="F88" s="177"/>
      <c r="G88" s="178">
        <f>ROUND(E88*F88,2)</f>
        <v>0</v>
      </c>
      <c r="H88" s="177"/>
      <c r="I88" s="178">
        <f>ROUND(E88*H88,2)</f>
        <v>0</v>
      </c>
      <c r="J88" s="177"/>
      <c r="K88" s="178">
        <f>ROUND(E88*J88,2)</f>
        <v>0</v>
      </c>
      <c r="L88" s="178">
        <v>21</v>
      </c>
      <c r="M88" s="178">
        <f>G88*(1+L88/100)</f>
        <v>0</v>
      </c>
      <c r="N88" s="176">
        <v>6.4000000000000005E-4</v>
      </c>
      <c r="O88" s="176">
        <f>ROUND(E88*N88,2)</f>
        <v>0.06</v>
      </c>
      <c r="P88" s="176">
        <v>0</v>
      </c>
      <c r="Q88" s="176">
        <f>ROUND(E88*P88,2)</f>
        <v>0</v>
      </c>
      <c r="R88" s="178" t="s">
        <v>560</v>
      </c>
      <c r="S88" s="178" t="s">
        <v>266</v>
      </c>
      <c r="T88" s="179" t="s">
        <v>266</v>
      </c>
      <c r="U88" s="157">
        <v>0.29730000000000001</v>
      </c>
      <c r="V88" s="157">
        <f>ROUND(E88*U88,2)</f>
        <v>28.54</v>
      </c>
      <c r="W88" s="157"/>
      <c r="X88" s="157" t="s">
        <v>312</v>
      </c>
      <c r="Y88" s="157" t="s">
        <v>269</v>
      </c>
      <c r="Z88" s="146"/>
      <c r="AA88" s="146"/>
      <c r="AB88" s="146"/>
      <c r="AC88" s="146"/>
      <c r="AD88" s="146"/>
      <c r="AE88" s="146"/>
      <c r="AF88" s="146"/>
      <c r="AG88" s="146" t="s">
        <v>313</v>
      </c>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row>
    <row r="89" spans="1:60" outlineLevel="2">
      <c r="A89" s="153"/>
      <c r="B89" s="154"/>
      <c r="C89" s="196" t="s">
        <v>1057</v>
      </c>
      <c r="D89" s="194"/>
      <c r="E89" s="195">
        <v>63</v>
      </c>
      <c r="F89" s="157"/>
      <c r="G89" s="157"/>
      <c r="H89" s="157"/>
      <c r="I89" s="157"/>
      <c r="J89" s="157"/>
      <c r="K89" s="157"/>
      <c r="L89" s="157"/>
      <c r="M89" s="157"/>
      <c r="N89" s="156"/>
      <c r="O89" s="156"/>
      <c r="P89" s="156"/>
      <c r="Q89" s="156"/>
      <c r="R89" s="157"/>
      <c r="S89" s="157"/>
      <c r="T89" s="157"/>
      <c r="U89" s="157"/>
      <c r="V89" s="157"/>
      <c r="W89" s="157"/>
      <c r="X89" s="157"/>
      <c r="Y89" s="157"/>
      <c r="Z89" s="146"/>
      <c r="AA89" s="146"/>
      <c r="AB89" s="146"/>
      <c r="AC89" s="146"/>
      <c r="AD89" s="146"/>
      <c r="AE89" s="146"/>
      <c r="AF89" s="146"/>
      <c r="AG89" s="146" t="s">
        <v>317</v>
      </c>
      <c r="AH89" s="146">
        <v>0</v>
      </c>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row>
    <row r="90" spans="1:60" outlineLevel="3">
      <c r="A90" s="153"/>
      <c r="B90" s="154"/>
      <c r="C90" s="196" t="s">
        <v>1058</v>
      </c>
      <c r="D90" s="194"/>
      <c r="E90" s="195">
        <v>11</v>
      </c>
      <c r="F90" s="157"/>
      <c r="G90" s="157"/>
      <c r="H90" s="157"/>
      <c r="I90" s="157"/>
      <c r="J90" s="157"/>
      <c r="K90" s="157"/>
      <c r="L90" s="157"/>
      <c r="M90" s="157"/>
      <c r="N90" s="156"/>
      <c r="O90" s="156"/>
      <c r="P90" s="156"/>
      <c r="Q90" s="156"/>
      <c r="R90" s="157"/>
      <c r="S90" s="157"/>
      <c r="T90" s="157"/>
      <c r="U90" s="157"/>
      <c r="V90" s="157"/>
      <c r="W90" s="157"/>
      <c r="X90" s="157"/>
      <c r="Y90" s="157"/>
      <c r="Z90" s="146"/>
      <c r="AA90" s="146"/>
      <c r="AB90" s="146"/>
      <c r="AC90" s="146"/>
      <c r="AD90" s="146"/>
      <c r="AE90" s="146"/>
      <c r="AF90" s="146"/>
      <c r="AG90" s="146" t="s">
        <v>317</v>
      </c>
      <c r="AH90" s="146">
        <v>0</v>
      </c>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60" outlineLevel="3">
      <c r="A91" s="153"/>
      <c r="B91" s="154"/>
      <c r="C91" s="196" t="s">
        <v>1059</v>
      </c>
      <c r="D91" s="194"/>
      <c r="E91" s="195">
        <v>6</v>
      </c>
      <c r="F91" s="157"/>
      <c r="G91" s="157"/>
      <c r="H91" s="157"/>
      <c r="I91" s="157"/>
      <c r="J91" s="157"/>
      <c r="K91" s="157"/>
      <c r="L91" s="157"/>
      <c r="M91" s="157"/>
      <c r="N91" s="156"/>
      <c r="O91" s="156"/>
      <c r="P91" s="156"/>
      <c r="Q91" s="156"/>
      <c r="R91" s="157"/>
      <c r="S91" s="157"/>
      <c r="T91" s="157"/>
      <c r="U91" s="157"/>
      <c r="V91" s="157"/>
      <c r="W91" s="157"/>
      <c r="X91" s="157"/>
      <c r="Y91" s="157"/>
      <c r="Z91" s="146"/>
      <c r="AA91" s="146"/>
      <c r="AB91" s="146"/>
      <c r="AC91" s="146"/>
      <c r="AD91" s="146"/>
      <c r="AE91" s="146"/>
      <c r="AF91" s="146"/>
      <c r="AG91" s="146" t="s">
        <v>317</v>
      </c>
      <c r="AH91" s="146">
        <v>0</v>
      </c>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row>
    <row r="92" spans="1:60" outlineLevel="3">
      <c r="A92" s="153"/>
      <c r="B92" s="154"/>
      <c r="C92" s="201" t="s">
        <v>989</v>
      </c>
      <c r="D92" s="199"/>
      <c r="E92" s="200">
        <v>16</v>
      </c>
      <c r="F92" s="157"/>
      <c r="G92" s="157"/>
      <c r="H92" s="157"/>
      <c r="I92" s="157"/>
      <c r="J92" s="157"/>
      <c r="K92" s="157"/>
      <c r="L92" s="157"/>
      <c r="M92" s="157"/>
      <c r="N92" s="156"/>
      <c r="O92" s="156"/>
      <c r="P92" s="156"/>
      <c r="Q92" s="156"/>
      <c r="R92" s="157"/>
      <c r="S92" s="157"/>
      <c r="T92" s="157"/>
      <c r="U92" s="157"/>
      <c r="V92" s="157"/>
      <c r="W92" s="157"/>
      <c r="X92" s="157"/>
      <c r="Y92" s="157"/>
      <c r="Z92" s="146"/>
      <c r="AA92" s="146"/>
      <c r="AB92" s="146"/>
      <c r="AC92" s="146"/>
      <c r="AD92" s="146"/>
      <c r="AE92" s="146"/>
      <c r="AF92" s="146"/>
      <c r="AG92" s="146" t="s">
        <v>317</v>
      </c>
      <c r="AH92" s="146">
        <v>4</v>
      </c>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60" ht="22.5" outlineLevel="1">
      <c r="A93" s="173">
        <v>21</v>
      </c>
      <c r="B93" s="174" t="s">
        <v>1060</v>
      </c>
      <c r="C93" s="190" t="s">
        <v>1061</v>
      </c>
      <c r="D93" s="175" t="s">
        <v>392</v>
      </c>
      <c r="E93" s="176">
        <v>39.6</v>
      </c>
      <c r="F93" s="177"/>
      <c r="G93" s="178">
        <f>ROUND(E93*F93,2)</f>
        <v>0</v>
      </c>
      <c r="H93" s="177"/>
      <c r="I93" s="178">
        <f>ROUND(E93*H93,2)</f>
        <v>0</v>
      </c>
      <c r="J93" s="177"/>
      <c r="K93" s="178">
        <f>ROUND(E93*J93,2)</f>
        <v>0</v>
      </c>
      <c r="L93" s="178">
        <v>21</v>
      </c>
      <c r="M93" s="178">
        <f>G93*(1+L93/100)</f>
        <v>0</v>
      </c>
      <c r="N93" s="176">
        <v>8.3000000000000001E-4</v>
      </c>
      <c r="O93" s="176">
        <f>ROUND(E93*N93,2)</f>
        <v>0.03</v>
      </c>
      <c r="P93" s="176">
        <v>0</v>
      </c>
      <c r="Q93" s="176">
        <f>ROUND(E93*P93,2)</f>
        <v>0</v>
      </c>
      <c r="R93" s="178" t="s">
        <v>560</v>
      </c>
      <c r="S93" s="178" t="s">
        <v>266</v>
      </c>
      <c r="T93" s="179" t="s">
        <v>266</v>
      </c>
      <c r="U93" s="157">
        <v>0.33279999999999998</v>
      </c>
      <c r="V93" s="157">
        <f>ROUND(E93*U93,2)</f>
        <v>13.18</v>
      </c>
      <c r="W93" s="157"/>
      <c r="X93" s="157" t="s">
        <v>312</v>
      </c>
      <c r="Y93" s="157" t="s">
        <v>269</v>
      </c>
      <c r="Z93" s="146"/>
      <c r="AA93" s="146"/>
      <c r="AB93" s="146"/>
      <c r="AC93" s="146"/>
      <c r="AD93" s="146"/>
      <c r="AE93" s="146"/>
      <c r="AF93" s="146"/>
      <c r="AG93" s="146" t="s">
        <v>313</v>
      </c>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row>
    <row r="94" spans="1:60" outlineLevel="2">
      <c r="A94" s="153"/>
      <c r="B94" s="154"/>
      <c r="C94" s="196" t="s">
        <v>1062</v>
      </c>
      <c r="D94" s="194"/>
      <c r="E94" s="195">
        <v>33</v>
      </c>
      <c r="F94" s="157"/>
      <c r="G94" s="157"/>
      <c r="H94" s="157"/>
      <c r="I94" s="157"/>
      <c r="J94" s="157"/>
      <c r="K94" s="157"/>
      <c r="L94" s="157"/>
      <c r="M94" s="157"/>
      <c r="N94" s="156"/>
      <c r="O94" s="156"/>
      <c r="P94" s="156"/>
      <c r="Q94" s="156"/>
      <c r="R94" s="157"/>
      <c r="S94" s="157"/>
      <c r="T94" s="157"/>
      <c r="U94" s="157"/>
      <c r="V94" s="157"/>
      <c r="W94" s="157"/>
      <c r="X94" s="157"/>
      <c r="Y94" s="157"/>
      <c r="Z94" s="146"/>
      <c r="AA94" s="146"/>
      <c r="AB94" s="146"/>
      <c r="AC94" s="146"/>
      <c r="AD94" s="146"/>
      <c r="AE94" s="146"/>
      <c r="AF94" s="146"/>
      <c r="AG94" s="146" t="s">
        <v>317</v>
      </c>
      <c r="AH94" s="146">
        <v>0</v>
      </c>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row>
    <row r="95" spans="1:60" outlineLevel="3">
      <c r="A95" s="153"/>
      <c r="B95" s="154"/>
      <c r="C95" s="196" t="s">
        <v>993</v>
      </c>
      <c r="D95" s="194"/>
      <c r="E95" s="195"/>
      <c r="F95" s="157"/>
      <c r="G95" s="157"/>
      <c r="H95" s="157"/>
      <c r="I95" s="157"/>
      <c r="J95" s="157"/>
      <c r="K95" s="157"/>
      <c r="L95" s="157"/>
      <c r="M95" s="157"/>
      <c r="N95" s="156"/>
      <c r="O95" s="156"/>
      <c r="P95" s="156"/>
      <c r="Q95" s="156"/>
      <c r="R95" s="157"/>
      <c r="S95" s="157"/>
      <c r="T95" s="157"/>
      <c r="U95" s="157"/>
      <c r="V95" s="157"/>
      <c r="W95" s="157"/>
      <c r="X95" s="157"/>
      <c r="Y95" s="157"/>
      <c r="Z95" s="146"/>
      <c r="AA95" s="146"/>
      <c r="AB95" s="146"/>
      <c r="AC95" s="146"/>
      <c r="AD95" s="146"/>
      <c r="AE95" s="146"/>
      <c r="AF95" s="146"/>
      <c r="AG95" s="146" t="s">
        <v>317</v>
      </c>
      <c r="AH95" s="146">
        <v>0</v>
      </c>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row>
    <row r="96" spans="1:60" outlineLevel="3">
      <c r="A96" s="153"/>
      <c r="B96" s="154"/>
      <c r="C96" s="196" t="s">
        <v>994</v>
      </c>
      <c r="D96" s="194"/>
      <c r="E96" s="195"/>
      <c r="F96" s="157"/>
      <c r="G96" s="157"/>
      <c r="H96" s="157"/>
      <c r="I96" s="157"/>
      <c r="J96" s="157"/>
      <c r="K96" s="157"/>
      <c r="L96" s="157"/>
      <c r="M96" s="157"/>
      <c r="N96" s="156"/>
      <c r="O96" s="156"/>
      <c r="P96" s="156"/>
      <c r="Q96" s="156"/>
      <c r="R96" s="157"/>
      <c r="S96" s="157"/>
      <c r="T96" s="157"/>
      <c r="U96" s="157"/>
      <c r="V96" s="157"/>
      <c r="W96" s="157"/>
      <c r="X96" s="157"/>
      <c r="Y96" s="157"/>
      <c r="Z96" s="146"/>
      <c r="AA96" s="146"/>
      <c r="AB96" s="146"/>
      <c r="AC96" s="146"/>
      <c r="AD96" s="146"/>
      <c r="AE96" s="146"/>
      <c r="AF96" s="146"/>
      <c r="AG96" s="146" t="s">
        <v>317</v>
      </c>
      <c r="AH96" s="146">
        <v>0</v>
      </c>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row>
    <row r="97" spans="1:60" outlineLevel="3">
      <c r="A97" s="153"/>
      <c r="B97" s="154"/>
      <c r="C97" s="201" t="s">
        <v>989</v>
      </c>
      <c r="D97" s="199"/>
      <c r="E97" s="200">
        <v>6.6</v>
      </c>
      <c r="F97" s="157"/>
      <c r="G97" s="157"/>
      <c r="H97" s="157"/>
      <c r="I97" s="157"/>
      <c r="J97" s="157"/>
      <c r="K97" s="157"/>
      <c r="L97" s="157"/>
      <c r="M97" s="157"/>
      <c r="N97" s="156"/>
      <c r="O97" s="156"/>
      <c r="P97" s="156"/>
      <c r="Q97" s="156"/>
      <c r="R97" s="157"/>
      <c r="S97" s="157"/>
      <c r="T97" s="157"/>
      <c r="U97" s="157"/>
      <c r="V97" s="157"/>
      <c r="W97" s="157"/>
      <c r="X97" s="157"/>
      <c r="Y97" s="157"/>
      <c r="Z97" s="146"/>
      <c r="AA97" s="146"/>
      <c r="AB97" s="146"/>
      <c r="AC97" s="146"/>
      <c r="AD97" s="146"/>
      <c r="AE97" s="146"/>
      <c r="AF97" s="146"/>
      <c r="AG97" s="146" t="s">
        <v>317</v>
      </c>
      <c r="AH97" s="146">
        <v>4</v>
      </c>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row>
    <row r="98" spans="1:60" ht="22.5" outlineLevel="1">
      <c r="A98" s="173">
        <v>22</v>
      </c>
      <c r="B98" s="174" t="s">
        <v>1063</v>
      </c>
      <c r="C98" s="190" t="s">
        <v>1064</v>
      </c>
      <c r="D98" s="175" t="s">
        <v>392</v>
      </c>
      <c r="E98" s="176">
        <v>3.6</v>
      </c>
      <c r="F98" s="177"/>
      <c r="G98" s="178">
        <f>ROUND(E98*F98,2)</f>
        <v>0</v>
      </c>
      <c r="H98" s="177"/>
      <c r="I98" s="178">
        <f>ROUND(E98*H98,2)</f>
        <v>0</v>
      </c>
      <c r="J98" s="177"/>
      <c r="K98" s="178">
        <f>ROUND(E98*J98,2)</f>
        <v>0</v>
      </c>
      <c r="L98" s="178">
        <v>21</v>
      </c>
      <c r="M98" s="178">
        <f>G98*(1+L98/100)</f>
        <v>0</v>
      </c>
      <c r="N98" s="176">
        <v>2.2100000000000002E-3</v>
      </c>
      <c r="O98" s="176">
        <f>ROUND(E98*N98,2)</f>
        <v>0.01</v>
      </c>
      <c r="P98" s="176">
        <v>0</v>
      </c>
      <c r="Q98" s="176">
        <f>ROUND(E98*P98,2)</f>
        <v>0</v>
      </c>
      <c r="R98" s="178" t="s">
        <v>560</v>
      </c>
      <c r="S98" s="178" t="s">
        <v>266</v>
      </c>
      <c r="T98" s="179" t="s">
        <v>266</v>
      </c>
      <c r="U98" s="157">
        <v>0.56179999999999997</v>
      </c>
      <c r="V98" s="157">
        <f>ROUND(E98*U98,2)</f>
        <v>2.02</v>
      </c>
      <c r="W98" s="157"/>
      <c r="X98" s="157" t="s">
        <v>312</v>
      </c>
      <c r="Y98" s="157" t="s">
        <v>269</v>
      </c>
      <c r="Z98" s="146"/>
      <c r="AA98" s="146"/>
      <c r="AB98" s="146"/>
      <c r="AC98" s="146"/>
      <c r="AD98" s="146"/>
      <c r="AE98" s="146"/>
      <c r="AF98" s="146"/>
      <c r="AG98" s="146" t="s">
        <v>313</v>
      </c>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row>
    <row r="99" spans="1:60" outlineLevel="2">
      <c r="A99" s="153"/>
      <c r="B99" s="154"/>
      <c r="C99" s="196" t="s">
        <v>997</v>
      </c>
      <c r="D99" s="194"/>
      <c r="E99" s="195"/>
      <c r="F99" s="157"/>
      <c r="G99" s="157"/>
      <c r="H99" s="157"/>
      <c r="I99" s="157"/>
      <c r="J99" s="157"/>
      <c r="K99" s="157"/>
      <c r="L99" s="157"/>
      <c r="M99" s="157"/>
      <c r="N99" s="156"/>
      <c r="O99" s="156"/>
      <c r="P99" s="156"/>
      <c r="Q99" s="156"/>
      <c r="R99" s="157"/>
      <c r="S99" s="157"/>
      <c r="T99" s="157"/>
      <c r="U99" s="157"/>
      <c r="V99" s="157"/>
      <c r="W99" s="157"/>
      <c r="X99" s="157"/>
      <c r="Y99" s="157"/>
      <c r="Z99" s="146"/>
      <c r="AA99" s="146"/>
      <c r="AB99" s="146"/>
      <c r="AC99" s="146"/>
      <c r="AD99" s="146"/>
      <c r="AE99" s="146"/>
      <c r="AF99" s="146"/>
      <c r="AG99" s="146" t="s">
        <v>317</v>
      </c>
      <c r="AH99" s="146">
        <v>0</v>
      </c>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row>
    <row r="100" spans="1:60" outlineLevel="3">
      <c r="A100" s="153"/>
      <c r="B100" s="154"/>
      <c r="C100" s="196" t="s">
        <v>993</v>
      </c>
      <c r="D100" s="194"/>
      <c r="E100" s="195"/>
      <c r="F100" s="157"/>
      <c r="G100" s="157"/>
      <c r="H100" s="157"/>
      <c r="I100" s="157"/>
      <c r="J100" s="157"/>
      <c r="K100" s="157"/>
      <c r="L100" s="157"/>
      <c r="M100" s="157"/>
      <c r="N100" s="156"/>
      <c r="O100" s="156"/>
      <c r="P100" s="156"/>
      <c r="Q100" s="156"/>
      <c r="R100" s="157"/>
      <c r="S100" s="157"/>
      <c r="T100" s="157"/>
      <c r="U100" s="157"/>
      <c r="V100" s="157"/>
      <c r="W100" s="157"/>
      <c r="X100" s="157"/>
      <c r="Y100" s="157"/>
      <c r="Z100" s="146"/>
      <c r="AA100" s="146"/>
      <c r="AB100" s="146"/>
      <c r="AC100" s="146"/>
      <c r="AD100" s="146"/>
      <c r="AE100" s="146"/>
      <c r="AF100" s="146"/>
      <c r="AG100" s="146" t="s">
        <v>317</v>
      </c>
      <c r="AH100" s="146">
        <v>0</v>
      </c>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row>
    <row r="101" spans="1:60" outlineLevel="3">
      <c r="A101" s="153"/>
      <c r="B101" s="154"/>
      <c r="C101" s="196" t="s">
        <v>1065</v>
      </c>
      <c r="D101" s="194"/>
      <c r="E101" s="195">
        <v>3</v>
      </c>
      <c r="F101" s="157"/>
      <c r="G101" s="157"/>
      <c r="H101" s="157"/>
      <c r="I101" s="157"/>
      <c r="J101" s="157"/>
      <c r="K101" s="157"/>
      <c r="L101" s="157"/>
      <c r="M101" s="157"/>
      <c r="N101" s="156"/>
      <c r="O101" s="156"/>
      <c r="P101" s="156"/>
      <c r="Q101" s="156"/>
      <c r="R101" s="157"/>
      <c r="S101" s="157"/>
      <c r="T101" s="157"/>
      <c r="U101" s="157"/>
      <c r="V101" s="157"/>
      <c r="W101" s="157"/>
      <c r="X101" s="157"/>
      <c r="Y101" s="157"/>
      <c r="Z101" s="146"/>
      <c r="AA101" s="146"/>
      <c r="AB101" s="146"/>
      <c r="AC101" s="146"/>
      <c r="AD101" s="146"/>
      <c r="AE101" s="146"/>
      <c r="AF101" s="146"/>
      <c r="AG101" s="146" t="s">
        <v>317</v>
      </c>
      <c r="AH101" s="146">
        <v>0</v>
      </c>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row>
    <row r="102" spans="1:60" outlineLevel="3">
      <c r="A102" s="153"/>
      <c r="B102" s="154"/>
      <c r="C102" s="201" t="s">
        <v>989</v>
      </c>
      <c r="D102" s="199"/>
      <c r="E102" s="200">
        <v>0.6</v>
      </c>
      <c r="F102" s="157"/>
      <c r="G102" s="157"/>
      <c r="H102" s="157"/>
      <c r="I102" s="157"/>
      <c r="J102" s="157"/>
      <c r="K102" s="157"/>
      <c r="L102" s="157"/>
      <c r="M102" s="157"/>
      <c r="N102" s="156"/>
      <c r="O102" s="156"/>
      <c r="P102" s="156"/>
      <c r="Q102" s="156"/>
      <c r="R102" s="157"/>
      <c r="S102" s="157"/>
      <c r="T102" s="157"/>
      <c r="U102" s="157"/>
      <c r="V102" s="157"/>
      <c r="W102" s="157"/>
      <c r="X102" s="157"/>
      <c r="Y102" s="157"/>
      <c r="Z102" s="146"/>
      <c r="AA102" s="146"/>
      <c r="AB102" s="146"/>
      <c r="AC102" s="146"/>
      <c r="AD102" s="146"/>
      <c r="AE102" s="146"/>
      <c r="AF102" s="146"/>
      <c r="AG102" s="146" t="s">
        <v>317</v>
      </c>
      <c r="AH102" s="146">
        <v>4</v>
      </c>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row>
    <row r="103" spans="1:60" ht="33.75" outlineLevel="1">
      <c r="A103" s="173">
        <v>23</v>
      </c>
      <c r="B103" s="174" t="s">
        <v>1066</v>
      </c>
      <c r="C103" s="190" t="s">
        <v>1067</v>
      </c>
      <c r="D103" s="175" t="s">
        <v>392</v>
      </c>
      <c r="E103" s="176">
        <v>21.6</v>
      </c>
      <c r="F103" s="177"/>
      <c r="G103" s="178">
        <f>ROUND(E103*F103,2)</f>
        <v>0</v>
      </c>
      <c r="H103" s="177"/>
      <c r="I103" s="178">
        <f>ROUND(E103*H103,2)</f>
        <v>0</v>
      </c>
      <c r="J103" s="177"/>
      <c r="K103" s="178">
        <f>ROUND(E103*J103,2)</f>
        <v>0</v>
      </c>
      <c r="L103" s="178">
        <v>21</v>
      </c>
      <c r="M103" s="178">
        <f>G103*(1+L103/100)</f>
        <v>0</v>
      </c>
      <c r="N103" s="176">
        <v>3.0000000000000001E-5</v>
      </c>
      <c r="O103" s="176">
        <f>ROUND(E103*N103,2)</f>
        <v>0</v>
      </c>
      <c r="P103" s="176">
        <v>0</v>
      </c>
      <c r="Q103" s="176">
        <f>ROUND(E103*P103,2)</f>
        <v>0</v>
      </c>
      <c r="R103" s="178" t="s">
        <v>560</v>
      </c>
      <c r="S103" s="178" t="s">
        <v>266</v>
      </c>
      <c r="T103" s="179" t="s">
        <v>266</v>
      </c>
      <c r="U103" s="157">
        <v>0.129</v>
      </c>
      <c r="V103" s="157">
        <f>ROUND(E103*U103,2)</f>
        <v>2.79</v>
      </c>
      <c r="W103" s="157"/>
      <c r="X103" s="157" t="s">
        <v>312</v>
      </c>
      <c r="Y103" s="157" t="s">
        <v>269</v>
      </c>
      <c r="Z103" s="146"/>
      <c r="AA103" s="146"/>
      <c r="AB103" s="146"/>
      <c r="AC103" s="146"/>
      <c r="AD103" s="146"/>
      <c r="AE103" s="146"/>
      <c r="AF103" s="146"/>
      <c r="AG103" s="146" t="s">
        <v>313</v>
      </c>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row>
    <row r="104" spans="1:60" outlineLevel="2">
      <c r="A104" s="153"/>
      <c r="B104" s="154"/>
      <c r="C104" s="196" t="s">
        <v>1068</v>
      </c>
      <c r="D104" s="194"/>
      <c r="E104" s="195">
        <v>21.6</v>
      </c>
      <c r="F104" s="157"/>
      <c r="G104" s="157"/>
      <c r="H104" s="157"/>
      <c r="I104" s="157"/>
      <c r="J104" s="157"/>
      <c r="K104" s="157"/>
      <c r="L104" s="157"/>
      <c r="M104" s="157"/>
      <c r="N104" s="156"/>
      <c r="O104" s="156"/>
      <c r="P104" s="156"/>
      <c r="Q104" s="156"/>
      <c r="R104" s="157"/>
      <c r="S104" s="157"/>
      <c r="T104" s="157"/>
      <c r="U104" s="157"/>
      <c r="V104" s="157"/>
      <c r="W104" s="157"/>
      <c r="X104" s="157"/>
      <c r="Y104" s="157"/>
      <c r="Z104" s="146"/>
      <c r="AA104" s="146"/>
      <c r="AB104" s="146"/>
      <c r="AC104" s="146"/>
      <c r="AD104" s="146"/>
      <c r="AE104" s="146"/>
      <c r="AF104" s="146"/>
      <c r="AG104" s="146" t="s">
        <v>317</v>
      </c>
      <c r="AH104" s="146">
        <v>5</v>
      </c>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row>
    <row r="105" spans="1:60" ht="33.75" outlineLevel="1">
      <c r="A105" s="173">
        <v>24</v>
      </c>
      <c r="B105" s="174" t="s">
        <v>1069</v>
      </c>
      <c r="C105" s="190" t="s">
        <v>1070</v>
      </c>
      <c r="D105" s="175" t="s">
        <v>392</v>
      </c>
      <c r="E105" s="176">
        <v>96</v>
      </c>
      <c r="F105" s="177"/>
      <c r="G105" s="178">
        <f>ROUND(E105*F105,2)</f>
        <v>0</v>
      </c>
      <c r="H105" s="177"/>
      <c r="I105" s="178">
        <f>ROUND(E105*H105,2)</f>
        <v>0</v>
      </c>
      <c r="J105" s="177"/>
      <c r="K105" s="178">
        <f>ROUND(E105*J105,2)</f>
        <v>0</v>
      </c>
      <c r="L105" s="178">
        <v>21</v>
      </c>
      <c r="M105" s="178">
        <f>G105*(1+L105/100)</f>
        <v>0</v>
      </c>
      <c r="N105" s="176">
        <v>4.0000000000000003E-5</v>
      </c>
      <c r="O105" s="176">
        <f>ROUND(E105*N105,2)</f>
        <v>0</v>
      </c>
      <c r="P105" s="176">
        <v>0</v>
      </c>
      <c r="Q105" s="176">
        <f>ROUND(E105*P105,2)</f>
        <v>0</v>
      </c>
      <c r="R105" s="178" t="s">
        <v>560</v>
      </c>
      <c r="S105" s="178" t="s">
        <v>266</v>
      </c>
      <c r="T105" s="179" t="s">
        <v>266</v>
      </c>
      <c r="U105" s="157">
        <v>0.129</v>
      </c>
      <c r="V105" s="157">
        <f>ROUND(E105*U105,2)</f>
        <v>12.38</v>
      </c>
      <c r="W105" s="157"/>
      <c r="X105" s="157" t="s">
        <v>312</v>
      </c>
      <c r="Y105" s="157" t="s">
        <v>269</v>
      </c>
      <c r="Z105" s="146"/>
      <c r="AA105" s="146"/>
      <c r="AB105" s="146"/>
      <c r="AC105" s="146"/>
      <c r="AD105" s="146"/>
      <c r="AE105" s="146"/>
      <c r="AF105" s="146"/>
      <c r="AG105" s="146" t="s">
        <v>313</v>
      </c>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row>
    <row r="106" spans="1:60" outlineLevel="2">
      <c r="A106" s="153"/>
      <c r="B106" s="154"/>
      <c r="C106" s="196" t="s">
        <v>1071</v>
      </c>
      <c r="D106" s="194"/>
      <c r="E106" s="195">
        <v>96</v>
      </c>
      <c r="F106" s="157"/>
      <c r="G106" s="157"/>
      <c r="H106" s="157"/>
      <c r="I106" s="157"/>
      <c r="J106" s="157"/>
      <c r="K106" s="157"/>
      <c r="L106" s="157"/>
      <c r="M106" s="157"/>
      <c r="N106" s="156"/>
      <c r="O106" s="156"/>
      <c r="P106" s="156"/>
      <c r="Q106" s="156"/>
      <c r="R106" s="157"/>
      <c r="S106" s="157"/>
      <c r="T106" s="157"/>
      <c r="U106" s="157"/>
      <c r="V106" s="157"/>
      <c r="W106" s="157"/>
      <c r="X106" s="157"/>
      <c r="Y106" s="157"/>
      <c r="Z106" s="146"/>
      <c r="AA106" s="146"/>
      <c r="AB106" s="146"/>
      <c r="AC106" s="146"/>
      <c r="AD106" s="146"/>
      <c r="AE106" s="146"/>
      <c r="AF106" s="146"/>
      <c r="AG106" s="146" t="s">
        <v>317</v>
      </c>
      <c r="AH106" s="146">
        <v>5</v>
      </c>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row>
    <row r="107" spans="1:60" ht="33.75" outlineLevel="1">
      <c r="A107" s="173">
        <v>25</v>
      </c>
      <c r="B107" s="174" t="s">
        <v>1072</v>
      </c>
      <c r="C107" s="190" t="s">
        <v>1073</v>
      </c>
      <c r="D107" s="175" t="s">
        <v>392</v>
      </c>
      <c r="E107" s="176">
        <v>39.6</v>
      </c>
      <c r="F107" s="177"/>
      <c r="G107" s="178">
        <f>ROUND(E107*F107,2)</f>
        <v>0</v>
      </c>
      <c r="H107" s="177"/>
      <c r="I107" s="178">
        <f>ROUND(E107*H107,2)</f>
        <v>0</v>
      </c>
      <c r="J107" s="177"/>
      <c r="K107" s="178">
        <f>ROUND(E107*J107,2)</f>
        <v>0</v>
      </c>
      <c r="L107" s="178">
        <v>21</v>
      </c>
      <c r="M107" s="178">
        <f>G107*(1+L107/100)</f>
        <v>0</v>
      </c>
      <c r="N107" s="176">
        <v>4.0000000000000003E-5</v>
      </c>
      <c r="O107" s="176">
        <f>ROUND(E107*N107,2)</f>
        <v>0</v>
      </c>
      <c r="P107" s="176">
        <v>0</v>
      </c>
      <c r="Q107" s="176">
        <f>ROUND(E107*P107,2)</f>
        <v>0</v>
      </c>
      <c r="R107" s="178" t="s">
        <v>560</v>
      </c>
      <c r="S107" s="178" t="s">
        <v>266</v>
      </c>
      <c r="T107" s="179" t="s">
        <v>266</v>
      </c>
      <c r="U107" s="157">
        <v>0.14399999999999999</v>
      </c>
      <c r="V107" s="157">
        <f>ROUND(E107*U107,2)</f>
        <v>5.7</v>
      </c>
      <c r="W107" s="157"/>
      <c r="X107" s="157" t="s">
        <v>312</v>
      </c>
      <c r="Y107" s="157" t="s">
        <v>269</v>
      </c>
      <c r="Z107" s="146"/>
      <c r="AA107" s="146"/>
      <c r="AB107" s="146"/>
      <c r="AC107" s="146"/>
      <c r="AD107" s="146"/>
      <c r="AE107" s="146"/>
      <c r="AF107" s="146"/>
      <c r="AG107" s="146" t="s">
        <v>313</v>
      </c>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row>
    <row r="108" spans="1:60" outlineLevel="2">
      <c r="A108" s="153"/>
      <c r="B108" s="154"/>
      <c r="C108" s="196" t="s">
        <v>1074</v>
      </c>
      <c r="D108" s="194"/>
      <c r="E108" s="195">
        <v>39.6</v>
      </c>
      <c r="F108" s="157"/>
      <c r="G108" s="157"/>
      <c r="H108" s="157"/>
      <c r="I108" s="157"/>
      <c r="J108" s="157"/>
      <c r="K108" s="157"/>
      <c r="L108" s="157"/>
      <c r="M108" s="157"/>
      <c r="N108" s="156"/>
      <c r="O108" s="156"/>
      <c r="P108" s="156"/>
      <c r="Q108" s="156"/>
      <c r="R108" s="157"/>
      <c r="S108" s="157"/>
      <c r="T108" s="157"/>
      <c r="U108" s="157"/>
      <c r="V108" s="157"/>
      <c r="W108" s="157"/>
      <c r="X108" s="157"/>
      <c r="Y108" s="157"/>
      <c r="Z108" s="146"/>
      <c r="AA108" s="146"/>
      <c r="AB108" s="146"/>
      <c r="AC108" s="146"/>
      <c r="AD108" s="146"/>
      <c r="AE108" s="146"/>
      <c r="AF108" s="146"/>
      <c r="AG108" s="146" t="s">
        <v>317</v>
      </c>
      <c r="AH108" s="146">
        <v>5</v>
      </c>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row>
    <row r="109" spans="1:60" ht="33.75" outlineLevel="1">
      <c r="A109" s="173">
        <v>26</v>
      </c>
      <c r="B109" s="174" t="s">
        <v>1075</v>
      </c>
      <c r="C109" s="190" t="s">
        <v>1076</v>
      </c>
      <c r="D109" s="175" t="s">
        <v>392</v>
      </c>
      <c r="E109" s="176">
        <v>3.6</v>
      </c>
      <c r="F109" s="177"/>
      <c r="G109" s="178">
        <f>ROUND(E109*F109,2)</f>
        <v>0</v>
      </c>
      <c r="H109" s="177"/>
      <c r="I109" s="178">
        <f>ROUND(E109*H109,2)</f>
        <v>0</v>
      </c>
      <c r="J109" s="177"/>
      <c r="K109" s="178">
        <f>ROUND(E109*J109,2)</f>
        <v>0</v>
      </c>
      <c r="L109" s="178">
        <v>21</v>
      </c>
      <c r="M109" s="178">
        <f>G109*(1+L109/100)</f>
        <v>0</v>
      </c>
      <c r="N109" s="176">
        <v>2.0000000000000001E-4</v>
      </c>
      <c r="O109" s="176">
        <f>ROUND(E109*N109,2)</f>
        <v>0</v>
      </c>
      <c r="P109" s="176">
        <v>0</v>
      </c>
      <c r="Q109" s="176">
        <f>ROUND(E109*P109,2)</f>
        <v>0</v>
      </c>
      <c r="R109" s="178" t="s">
        <v>560</v>
      </c>
      <c r="S109" s="178" t="s">
        <v>266</v>
      </c>
      <c r="T109" s="179" t="s">
        <v>266</v>
      </c>
      <c r="U109" s="157">
        <v>0.2</v>
      </c>
      <c r="V109" s="157">
        <f>ROUND(E109*U109,2)</f>
        <v>0.72</v>
      </c>
      <c r="W109" s="157"/>
      <c r="X109" s="157" t="s">
        <v>312</v>
      </c>
      <c r="Y109" s="157" t="s">
        <v>269</v>
      </c>
      <c r="Z109" s="146"/>
      <c r="AA109" s="146"/>
      <c r="AB109" s="146"/>
      <c r="AC109" s="146"/>
      <c r="AD109" s="146"/>
      <c r="AE109" s="146"/>
      <c r="AF109" s="146"/>
      <c r="AG109" s="146" t="s">
        <v>313</v>
      </c>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row>
    <row r="110" spans="1:60" outlineLevel="2">
      <c r="A110" s="153"/>
      <c r="B110" s="154"/>
      <c r="C110" s="196" t="s">
        <v>1077</v>
      </c>
      <c r="D110" s="194"/>
      <c r="E110" s="195">
        <v>3.6</v>
      </c>
      <c r="F110" s="157"/>
      <c r="G110" s="157"/>
      <c r="H110" s="157"/>
      <c r="I110" s="157"/>
      <c r="J110" s="157"/>
      <c r="K110" s="157"/>
      <c r="L110" s="157"/>
      <c r="M110" s="157"/>
      <c r="N110" s="156"/>
      <c r="O110" s="156"/>
      <c r="P110" s="156"/>
      <c r="Q110" s="156"/>
      <c r="R110" s="157"/>
      <c r="S110" s="157"/>
      <c r="T110" s="157"/>
      <c r="U110" s="157"/>
      <c r="V110" s="157"/>
      <c r="W110" s="157"/>
      <c r="X110" s="157"/>
      <c r="Y110" s="157"/>
      <c r="Z110" s="146"/>
      <c r="AA110" s="146"/>
      <c r="AB110" s="146"/>
      <c r="AC110" s="146"/>
      <c r="AD110" s="146"/>
      <c r="AE110" s="146"/>
      <c r="AF110" s="146"/>
      <c r="AG110" s="146" t="s">
        <v>317</v>
      </c>
      <c r="AH110" s="146">
        <v>5</v>
      </c>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row>
    <row r="111" spans="1:60" ht="22.5" outlineLevel="1">
      <c r="A111" s="173">
        <v>27</v>
      </c>
      <c r="B111" s="174" t="s">
        <v>1078</v>
      </c>
      <c r="C111" s="190" t="s">
        <v>1079</v>
      </c>
      <c r="D111" s="175" t="s">
        <v>1032</v>
      </c>
      <c r="E111" s="176">
        <v>6</v>
      </c>
      <c r="F111" s="177"/>
      <c r="G111" s="178">
        <f>ROUND(E111*F111,2)</f>
        <v>0</v>
      </c>
      <c r="H111" s="177"/>
      <c r="I111" s="178">
        <f>ROUND(E111*H111,2)</f>
        <v>0</v>
      </c>
      <c r="J111" s="177"/>
      <c r="K111" s="178">
        <f>ROUND(E111*J111,2)</f>
        <v>0</v>
      </c>
      <c r="L111" s="178">
        <v>21</v>
      </c>
      <c r="M111" s="178">
        <f>G111*(1+L111/100)</f>
        <v>0</v>
      </c>
      <c r="N111" s="176">
        <v>3.8999999999999999E-4</v>
      </c>
      <c r="O111" s="176">
        <f>ROUND(E111*N111,2)</f>
        <v>0</v>
      </c>
      <c r="P111" s="176">
        <v>0</v>
      </c>
      <c r="Q111" s="176">
        <f>ROUND(E111*P111,2)</f>
        <v>0</v>
      </c>
      <c r="R111" s="178" t="s">
        <v>560</v>
      </c>
      <c r="S111" s="178" t="s">
        <v>266</v>
      </c>
      <c r="T111" s="179" t="s">
        <v>266</v>
      </c>
      <c r="U111" s="157">
        <v>0.24199999999999999</v>
      </c>
      <c r="V111" s="157">
        <f>ROUND(E111*U111,2)</f>
        <v>1.45</v>
      </c>
      <c r="W111" s="157"/>
      <c r="X111" s="157" t="s">
        <v>312</v>
      </c>
      <c r="Y111" s="157" t="s">
        <v>269</v>
      </c>
      <c r="Z111" s="146"/>
      <c r="AA111" s="146"/>
      <c r="AB111" s="146"/>
      <c r="AC111" s="146"/>
      <c r="AD111" s="146"/>
      <c r="AE111" s="146"/>
      <c r="AF111" s="146"/>
      <c r="AG111" s="146" t="s">
        <v>313</v>
      </c>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row>
    <row r="112" spans="1:60" outlineLevel="2">
      <c r="A112" s="153"/>
      <c r="B112" s="154"/>
      <c r="C112" s="196" t="s">
        <v>1080</v>
      </c>
      <c r="D112" s="194"/>
      <c r="E112" s="195">
        <v>6</v>
      </c>
      <c r="F112" s="157"/>
      <c r="G112" s="157"/>
      <c r="H112" s="157"/>
      <c r="I112" s="157"/>
      <c r="J112" s="157"/>
      <c r="K112" s="157"/>
      <c r="L112" s="157"/>
      <c r="M112" s="157"/>
      <c r="N112" s="156"/>
      <c r="O112" s="156"/>
      <c r="P112" s="156"/>
      <c r="Q112" s="156"/>
      <c r="R112" s="157"/>
      <c r="S112" s="157"/>
      <c r="T112" s="157"/>
      <c r="U112" s="157"/>
      <c r="V112" s="157"/>
      <c r="W112" s="157"/>
      <c r="X112" s="157"/>
      <c r="Y112" s="157"/>
      <c r="Z112" s="146"/>
      <c r="AA112" s="146"/>
      <c r="AB112" s="146"/>
      <c r="AC112" s="146"/>
      <c r="AD112" s="146"/>
      <c r="AE112" s="146"/>
      <c r="AF112" s="146"/>
      <c r="AG112" s="146" t="s">
        <v>317</v>
      </c>
      <c r="AH112" s="146">
        <v>0</v>
      </c>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row>
    <row r="113" spans="1:60" ht="22.5" outlineLevel="1">
      <c r="A113" s="173">
        <v>28</v>
      </c>
      <c r="B113" s="174" t="s">
        <v>1081</v>
      </c>
      <c r="C113" s="190" t="s">
        <v>1082</v>
      </c>
      <c r="D113" s="175" t="s">
        <v>682</v>
      </c>
      <c r="E113" s="176">
        <v>8</v>
      </c>
      <c r="F113" s="177"/>
      <c r="G113" s="178">
        <f>ROUND(E113*F113,2)</f>
        <v>0</v>
      </c>
      <c r="H113" s="177"/>
      <c r="I113" s="178">
        <f>ROUND(E113*H113,2)</f>
        <v>0</v>
      </c>
      <c r="J113" s="177"/>
      <c r="K113" s="178">
        <f>ROUND(E113*J113,2)</f>
        <v>0</v>
      </c>
      <c r="L113" s="178">
        <v>21</v>
      </c>
      <c r="M113" s="178">
        <f>G113*(1+L113/100)</f>
        <v>0</v>
      </c>
      <c r="N113" s="176">
        <v>3.8999999999999999E-4</v>
      </c>
      <c r="O113" s="176">
        <f>ROUND(E113*N113,2)</f>
        <v>0</v>
      </c>
      <c r="P113" s="176">
        <v>0</v>
      </c>
      <c r="Q113" s="176">
        <f>ROUND(E113*P113,2)</f>
        <v>0</v>
      </c>
      <c r="R113" s="178" t="s">
        <v>560</v>
      </c>
      <c r="S113" s="178" t="s">
        <v>266</v>
      </c>
      <c r="T113" s="179" t="s">
        <v>266</v>
      </c>
      <c r="U113" s="157">
        <v>8.3000000000000004E-2</v>
      </c>
      <c r="V113" s="157">
        <f>ROUND(E113*U113,2)</f>
        <v>0.66</v>
      </c>
      <c r="W113" s="157"/>
      <c r="X113" s="157" t="s">
        <v>312</v>
      </c>
      <c r="Y113" s="157" t="s">
        <v>269</v>
      </c>
      <c r="Z113" s="146"/>
      <c r="AA113" s="146"/>
      <c r="AB113" s="146"/>
      <c r="AC113" s="146"/>
      <c r="AD113" s="146"/>
      <c r="AE113" s="146"/>
      <c r="AF113" s="146"/>
      <c r="AG113" s="146" t="s">
        <v>313</v>
      </c>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row>
    <row r="114" spans="1:60" outlineLevel="2">
      <c r="A114" s="153"/>
      <c r="B114" s="154"/>
      <c r="C114" s="196" t="s">
        <v>1083</v>
      </c>
      <c r="D114" s="194"/>
      <c r="E114" s="195">
        <v>6</v>
      </c>
      <c r="F114" s="157"/>
      <c r="G114" s="157"/>
      <c r="H114" s="157"/>
      <c r="I114" s="157"/>
      <c r="J114" s="157"/>
      <c r="K114" s="157"/>
      <c r="L114" s="157"/>
      <c r="M114" s="157"/>
      <c r="N114" s="156"/>
      <c r="O114" s="156"/>
      <c r="P114" s="156"/>
      <c r="Q114" s="156"/>
      <c r="R114" s="157"/>
      <c r="S114" s="157"/>
      <c r="T114" s="157"/>
      <c r="U114" s="157"/>
      <c r="V114" s="157"/>
      <c r="W114" s="157"/>
      <c r="X114" s="157"/>
      <c r="Y114" s="157"/>
      <c r="Z114" s="146"/>
      <c r="AA114" s="146"/>
      <c r="AB114" s="146"/>
      <c r="AC114" s="146"/>
      <c r="AD114" s="146"/>
      <c r="AE114" s="146"/>
      <c r="AF114" s="146"/>
      <c r="AG114" s="146" t="s">
        <v>317</v>
      </c>
      <c r="AH114" s="146">
        <v>0</v>
      </c>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row>
    <row r="115" spans="1:60" outlineLevel="3">
      <c r="A115" s="153"/>
      <c r="B115" s="154"/>
      <c r="C115" s="196" t="s">
        <v>1084</v>
      </c>
      <c r="D115" s="194"/>
      <c r="E115" s="195">
        <v>1</v>
      </c>
      <c r="F115" s="157"/>
      <c r="G115" s="157"/>
      <c r="H115" s="157"/>
      <c r="I115" s="157"/>
      <c r="J115" s="157"/>
      <c r="K115" s="157"/>
      <c r="L115" s="157"/>
      <c r="M115" s="157"/>
      <c r="N115" s="156"/>
      <c r="O115" s="156"/>
      <c r="P115" s="156"/>
      <c r="Q115" s="156"/>
      <c r="R115" s="157"/>
      <c r="S115" s="157"/>
      <c r="T115" s="157"/>
      <c r="U115" s="157"/>
      <c r="V115" s="157"/>
      <c r="W115" s="157"/>
      <c r="X115" s="157"/>
      <c r="Y115" s="157"/>
      <c r="Z115" s="146"/>
      <c r="AA115" s="146"/>
      <c r="AB115" s="146"/>
      <c r="AC115" s="146"/>
      <c r="AD115" s="146"/>
      <c r="AE115" s="146"/>
      <c r="AF115" s="146"/>
      <c r="AG115" s="146" t="s">
        <v>317</v>
      </c>
      <c r="AH115" s="146">
        <v>0</v>
      </c>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row>
    <row r="116" spans="1:60" outlineLevel="3">
      <c r="A116" s="153"/>
      <c r="B116" s="154"/>
      <c r="C116" s="196" t="s">
        <v>1085</v>
      </c>
      <c r="D116" s="194"/>
      <c r="E116" s="195">
        <v>1</v>
      </c>
      <c r="F116" s="157"/>
      <c r="G116" s="157"/>
      <c r="H116" s="157"/>
      <c r="I116" s="157"/>
      <c r="J116" s="157"/>
      <c r="K116" s="157"/>
      <c r="L116" s="157"/>
      <c r="M116" s="157"/>
      <c r="N116" s="156"/>
      <c r="O116" s="156"/>
      <c r="P116" s="156"/>
      <c r="Q116" s="156"/>
      <c r="R116" s="157"/>
      <c r="S116" s="157"/>
      <c r="T116" s="157"/>
      <c r="U116" s="157"/>
      <c r="V116" s="157"/>
      <c r="W116" s="157"/>
      <c r="X116" s="157"/>
      <c r="Y116" s="157"/>
      <c r="Z116" s="146"/>
      <c r="AA116" s="146"/>
      <c r="AB116" s="146"/>
      <c r="AC116" s="146"/>
      <c r="AD116" s="146"/>
      <c r="AE116" s="146"/>
      <c r="AF116" s="146"/>
      <c r="AG116" s="146" t="s">
        <v>317</v>
      </c>
      <c r="AH116" s="146">
        <v>0</v>
      </c>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row>
    <row r="117" spans="1:60" outlineLevel="1">
      <c r="A117" s="173">
        <v>29</v>
      </c>
      <c r="B117" s="174" t="s">
        <v>1086</v>
      </c>
      <c r="C117" s="190" t="s">
        <v>1087</v>
      </c>
      <c r="D117" s="175" t="s">
        <v>682</v>
      </c>
      <c r="E117" s="176">
        <v>4</v>
      </c>
      <c r="F117" s="177"/>
      <c r="G117" s="178">
        <f>ROUND(E117*F117,2)</f>
        <v>0</v>
      </c>
      <c r="H117" s="177"/>
      <c r="I117" s="178">
        <f>ROUND(E117*H117,2)</f>
        <v>0</v>
      </c>
      <c r="J117" s="177"/>
      <c r="K117" s="178">
        <f>ROUND(E117*J117,2)</f>
        <v>0</v>
      </c>
      <c r="L117" s="178">
        <v>21</v>
      </c>
      <c r="M117" s="178">
        <f>G117*(1+L117/100)</f>
        <v>0</v>
      </c>
      <c r="N117" s="176">
        <v>3.1E-4</v>
      </c>
      <c r="O117" s="176">
        <f>ROUND(E117*N117,2)</f>
        <v>0</v>
      </c>
      <c r="P117" s="176">
        <v>0</v>
      </c>
      <c r="Q117" s="176">
        <f>ROUND(E117*P117,2)</f>
        <v>0</v>
      </c>
      <c r="R117" s="178" t="s">
        <v>560</v>
      </c>
      <c r="S117" s="178" t="s">
        <v>266</v>
      </c>
      <c r="T117" s="179" t="s">
        <v>266</v>
      </c>
      <c r="U117" s="157">
        <v>0.20699999999999999</v>
      </c>
      <c r="V117" s="157">
        <f>ROUND(E117*U117,2)</f>
        <v>0.83</v>
      </c>
      <c r="W117" s="157"/>
      <c r="X117" s="157" t="s">
        <v>312</v>
      </c>
      <c r="Y117" s="157" t="s">
        <v>269</v>
      </c>
      <c r="Z117" s="146"/>
      <c r="AA117" s="146"/>
      <c r="AB117" s="146"/>
      <c r="AC117" s="146"/>
      <c r="AD117" s="146"/>
      <c r="AE117" s="146"/>
      <c r="AF117" s="146"/>
      <c r="AG117" s="146" t="s">
        <v>313</v>
      </c>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row>
    <row r="118" spans="1:60" outlineLevel="2">
      <c r="A118" s="153"/>
      <c r="B118" s="154"/>
      <c r="C118" s="196" t="s">
        <v>1088</v>
      </c>
      <c r="D118" s="194"/>
      <c r="E118" s="195">
        <v>4</v>
      </c>
      <c r="F118" s="157"/>
      <c r="G118" s="157"/>
      <c r="H118" s="157"/>
      <c r="I118" s="157"/>
      <c r="J118" s="157"/>
      <c r="K118" s="157"/>
      <c r="L118" s="157"/>
      <c r="M118" s="157"/>
      <c r="N118" s="156"/>
      <c r="O118" s="156"/>
      <c r="P118" s="156"/>
      <c r="Q118" s="156"/>
      <c r="R118" s="157"/>
      <c r="S118" s="157"/>
      <c r="T118" s="157"/>
      <c r="U118" s="157"/>
      <c r="V118" s="157"/>
      <c r="W118" s="157"/>
      <c r="X118" s="157"/>
      <c r="Y118" s="157"/>
      <c r="Z118" s="146"/>
      <c r="AA118" s="146"/>
      <c r="AB118" s="146"/>
      <c r="AC118" s="146"/>
      <c r="AD118" s="146"/>
      <c r="AE118" s="146"/>
      <c r="AF118" s="146"/>
      <c r="AG118" s="146" t="s">
        <v>317</v>
      </c>
      <c r="AH118" s="146">
        <v>0</v>
      </c>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row>
    <row r="119" spans="1:60" outlineLevel="3">
      <c r="A119" s="153"/>
      <c r="B119" s="154"/>
      <c r="C119" s="196" t="s">
        <v>993</v>
      </c>
      <c r="D119" s="194"/>
      <c r="E119" s="195"/>
      <c r="F119" s="157"/>
      <c r="G119" s="157"/>
      <c r="H119" s="157"/>
      <c r="I119" s="157"/>
      <c r="J119" s="157"/>
      <c r="K119" s="157"/>
      <c r="L119" s="157"/>
      <c r="M119" s="157"/>
      <c r="N119" s="156"/>
      <c r="O119" s="156"/>
      <c r="P119" s="156"/>
      <c r="Q119" s="156"/>
      <c r="R119" s="157"/>
      <c r="S119" s="157"/>
      <c r="T119" s="157"/>
      <c r="U119" s="157"/>
      <c r="V119" s="157"/>
      <c r="W119" s="157"/>
      <c r="X119" s="157"/>
      <c r="Y119" s="157"/>
      <c r="Z119" s="146"/>
      <c r="AA119" s="146"/>
      <c r="AB119" s="146"/>
      <c r="AC119" s="146"/>
      <c r="AD119" s="146"/>
      <c r="AE119" s="146"/>
      <c r="AF119" s="146"/>
      <c r="AG119" s="146" t="s">
        <v>317</v>
      </c>
      <c r="AH119" s="146">
        <v>0</v>
      </c>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row>
    <row r="120" spans="1:60" outlineLevel="3">
      <c r="A120" s="153"/>
      <c r="B120" s="154"/>
      <c r="C120" s="196" t="s">
        <v>994</v>
      </c>
      <c r="D120" s="194"/>
      <c r="E120" s="195"/>
      <c r="F120" s="157"/>
      <c r="G120" s="157"/>
      <c r="H120" s="157"/>
      <c r="I120" s="157"/>
      <c r="J120" s="157"/>
      <c r="K120" s="157"/>
      <c r="L120" s="157"/>
      <c r="M120" s="157"/>
      <c r="N120" s="156"/>
      <c r="O120" s="156"/>
      <c r="P120" s="156"/>
      <c r="Q120" s="156"/>
      <c r="R120" s="157"/>
      <c r="S120" s="157"/>
      <c r="T120" s="157"/>
      <c r="U120" s="157"/>
      <c r="V120" s="157"/>
      <c r="W120" s="157"/>
      <c r="X120" s="157"/>
      <c r="Y120" s="157"/>
      <c r="Z120" s="146"/>
      <c r="AA120" s="146"/>
      <c r="AB120" s="146"/>
      <c r="AC120" s="146"/>
      <c r="AD120" s="146"/>
      <c r="AE120" s="146"/>
      <c r="AF120" s="146"/>
      <c r="AG120" s="146" t="s">
        <v>317</v>
      </c>
      <c r="AH120" s="146">
        <v>0</v>
      </c>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row>
    <row r="121" spans="1:60" outlineLevel="1">
      <c r="A121" s="173">
        <v>30</v>
      </c>
      <c r="B121" s="174" t="s">
        <v>1089</v>
      </c>
      <c r="C121" s="190" t="s">
        <v>1090</v>
      </c>
      <c r="D121" s="175" t="s">
        <v>682</v>
      </c>
      <c r="E121" s="176">
        <v>8</v>
      </c>
      <c r="F121" s="177"/>
      <c r="G121" s="178">
        <f>ROUND(E121*F121,2)</f>
        <v>0</v>
      </c>
      <c r="H121" s="177"/>
      <c r="I121" s="178">
        <f>ROUND(E121*H121,2)</f>
        <v>0</v>
      </c>
      <c r="J121" s="177"/>
      <c r="K121" s="178">
        <f>ROUND(E121*J121,2)</f>
        <v>0</v>
      </c>
      <c r="L121" s="178">
        <v>21</v>
      </c>
      <c r="M121" s="178">
        <f>G121*(1+L121/100)</f>
        <v>0</v>
      </c>
      <c r="N121" s="176">
        <v>4.8000000000000001E-4</v>
      </c>
      <c r="O121" s="176">
        <f>ROUND(E121*N121,2)</f>
        <v>0</v>
      </c>
      <c r="P121" s="176">
        <v>0</v>
      </c>
      <c r="Q121" s="176">
        <f>ROUND(E121*P121,2)</f>
        <v>0</v>
      </c>
      <c r="R121" s="178" t="s">
        <v>560</v>
      </c>
      <c r="S121" s="178" t="s">
        <v>266</v>
      </c>
      <c r="T121" s="179" t="s">
        <v>266</v>
      </c>
      <c r="U121" s="157">
        <v>0.22700000000000001</v>
      </c>
      <c r="V121" s="157">
        <f>ROUND(E121*U121,2)</f>
        <v>1.82</v>
      </c>
      <c r="W121" s="157"/>
      <c r="X121" s="157" t="s">
        <v>312</v>
      </c>
      <c r="Y121" s="157" t="s">
        <v>269</v>
      </c>
      <c r="Z121" s="146"/>
      <c r="AA121" s="146"/>
      <c r="AB121" s="146"/>
      <c r="AC121" s="146"/>
      <c r="AD121" s="146"/>
      <c r="AE121" s="146"/>
      <c r="AF121" s="146"/>
      <c r="AG121" s="146" t="s">
        <v>313</v>
      </c>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row>
    <row r="122" spans="1:60" outlineLevel="2">
      <c r="A122" s="153"/>
      <c r="B122" s="154"/>
      <c r="C122" s="196" t="s">
        <v>1091</v>
      </c>
      <c r="D122" s="194"/>
      <c r="E122" s="195">
        <v>7</v>
      </c>
      <c r="F122" s="157"/>
      <c r="G122" s="157"/>
      <c r="H122" s="157"/>
      <c r="I122" s="157"/>
      <c r="J122" s="157"/>
      <c r="K122" s="157"/>
      <c r="L122" s="157"/>
      <c r="M122" s="157"/>
      <c r="N122" s="156"/>
      <c r="O122" s="156"/>
      <c r="P122" s="156"/>
      <c r="Q122" s="156"/>
      <c r="R122" s="157"/>
      <c r="S122" s="157"/>
      <c r="T122" s="157"/>
      <c r="U122" s="157"/>
      <c r="V122" s="157"/>
      <c r="W122" s="157"/>
      <c r="X122" s="157"/>
      <c r="Y122" s="157"/>
      <c r="Z122" s="146"/>
      <c r="AA122" s="146"/>
      <c r="AB122" s="146"/>
      <c r="AC122" s="146"/>
      <c r="AD122" s="146"/>
      <c r="AE122" s="146"/>
      <c r="AF122" s="146"/>
      <c r="AG122" s="146" t="s">
        <v>317</v>
      </c>
      <c r="AH122" s="146">
        <v>0</v>
      </c>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row>
    <row r="123" spans="1:60" outlineLevel="3">
      <c r="A123" s="153"/>
      <c r="B123" s="154"/>
      <c r="C123" s="196" t="s">
        <v>1084</v>
      </c>
      <c r="D123" s="194"/>
      <c r="E123" s="195">
        <v>1</v>
      </c>
      <c r="F123" s="157"/>
      <c r="G123" s="157"/>
      <c r="H123" s="157"/>
      <c r="I123" s="157"/>
      <c r="J123" s="157"/>
      <c r="K123" s="157"/>
      <c r="L123" s="157"/>
      <c r="M123" s="157"/>
      <c r="N123" s="156"/>
      <c r="O123" s="156"/>
      <c r="P123" s="156"/>
      <c r="Q123" s="156"/>
      <c r="R123" s="157"/>
      <c r="S123" s="157"/>
      <c r="T123" s="157"/>
      <c r="U123" s="157"/>
      <c r="V123" s="157"/>
      <c r="W123" s="157"/>
      <c r="X123" s="157"/>
      <c r="Y123" s="157"/>
      <c r="Z123" s="146"/>
      <c r="AA123" s="146"/>
      <c r="AB123" s="146"/>
      <c r="AC123" s="146"/>
      <c r="AD123" s="146"/>
      <c r="AE123" s="146"/>
      <c r="AF123" s="146"/>
      <c r="AG123" s="146" t="s">
        <v>317</v>
      </c>
      <c r="AH123" s="146">
        <v>0</v>
      </c>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row>
    <row r="124" spans="1:60" outlineLevel="3">
      <c r="A124" s="153"/>
      <c r="B124" s="154"/>
      <c r="C124" s="196" t="s">
        <v>994</v>
      </c>
      <c r="D124" s="194"/>
      <c r="E124" s="195"/>
      <c r="F124" s="157"/>
      <c r="G124" s="157"/>
      <c r="H124" s="157"/>
      <c r="I124" s="157"/>
      <c r="J124" s="157"/>
      <c r="K124" s="157"/>
      <c r="L124" s="157"/>
      <c r="M124" s="157"/>
      <c r="N124" s="156"/>
      <c r="O124" s="156"/>
      <c r="P124" s="156"/>
      <c r="Q124" s="156"/>
      <c r="R124" s="157"/>
      <c r="S124" s="157"/>
      <c r="T124" s="157"/>
      <c r="U124" s="157"/>
      <c r="V124" s="157"/>
      <c r="W124" s="157"/>
      <c r="X124" s="157"/>
      <c r="Y124" s="157"/>
      <c r="Z124" s="146"/>
      <c r="AA124" s="146"/>
      <c r="AB124" s="146"/>
      <c r="AC124" s="146"/>
      <c r="AD124" s="146"/>
      <c r="AE124" s="146"/>
      <c r="AF124" s="146"/>
      <c r="AG124" s="146" t="s">
        <v>317</v>
      </c>
      <c r="AH124" s="146">
        <v>0</v>
      </c>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row>
    <row r="125" spans="1:60" ht="22.5" outlineLevel="1">
      <c r="A125" s="173">
        <v>31</v>
      </c>
      <c r="B125" s="174" t="s">
        <v>1092</v>
      </c>
      <c r="C125" s="190" t="s">
        <v>1093</v>
      </c>
      <c r="D125" s="175" t="s">
        <v>682</v>
      </c>
      <c r="E125" s="176">
        <v>1</v>
      </c>
      <c r="F125" s="177"/>
      <c r="G125" s="178">
        <f>ROUND(E125*F125,2)</f>
        <v>0</v>
      </c>
      <c r="H125" s="177"/>
      <c r="I125" s="178">
        <f>ROUND(E125*H125,2)</f>
        <v>0</v>
      </c>
      <c r="J125" s="177"/>
      <c r="K125" s="178">
        <f>ROUND(E125*J125,2)</f>
        <v>0</v>
      </c>
      <c r="L125" s="178">
        <v>21</v>
      </c>
      <c r="M125" s="178">
        <f>G125*(1+L125/100)</f>
        <v>0</v>
      </c>
      <c r="N125" s="176">
        <v>1.6299999999999999E-3</v>
      </c>
      <c r="O125" s="176">
        <f>ROUND(E125*N125,2)</f>
        <v>0</v>
      </c>
      <c r="P125" s="176">
        <v>0</v>
      </c>
      <c r="Q125" s="176">
        <f>ROUND(E125*P125,2)</f>
        <v>0</v>
      </c>
      <c r="R125" s="178" t="s">
        <v>560</v>
      </c>
      <c r="S125" s="178" t="s">
        <v>266</v>
      </c>
      <c r="T125" s="179" t="s">
        <v>266</v>
      </c>
      <c r="U125" s="157">
        <v>0.42399999999999999</v>
      </c>
      <c r="V125" s="157">
        <f>ROUND(E125*U125,2)</f>
        <v>0.42</v>
      </c>
      <c r="W125" s="157"/>
      <c r="X125" s="157" t="s">
        <v>312</v>
      </c>
      <c r="Y125" s="157" t="s">
        <v>269</v>
      </c>
      <c r="Z125" s="146"/>
      <c r="AA125" s="146"/>
      <c r="AB125" s="146"/>
      <c r="AC125" s="146"/>
      <c r="AD125" s="146"/>
      <c r="AE125" s="146"/>
      <c r="AF125" s="146"/>
      <c r="AG125" s="146" t="s">
        <v>313</v>
      </c>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row>
    <row r="126" spans="1:60" outlineLevel="2">
      <c r="A126" s="153"/>
      <c r="B126" s="154"/>
      <c r="C126" s="196" t="s">
        <v>997</v>
      </c>
      <c r="D126" s="194"/>
      <c r="E126" s="195"/>
      <c r="F126" s="157"/>
      <c r="G126" s="157"/>
      <c r="H126" s="157"/>
      <c r="I126" s="157"/>
      <c r="J126" s="157"/>
      <c r="K126" s="157"/>
      <c r="L126" s="157"/>
      <c r="M126" s="157"/>
      <c r="N126" s="156"/>
      <c r="O126" s="156"/>
      <c r="P126" s="156"/>
      <c r="Q126" s="156"/>
      <c r="R126" s="157"/>
      <c r="S126" s="157"/>
      <c r="T126" s="157"/>
      <c r="U126" s="157"/>
      <c r="V126" s="157"/>
      <c r="W126" s="157"/>
      <c r="X126" s="157"/>
      <c r="Y126" s="157"/>
      <c r="Z126" s="146"/>
      <c r="AA126" s="146"/>
      <c r="AB126" s="146"/>
      <c r="AC126" s="146"/>
      <c r="AD126" s="146"/>
      <c r="AE126" s="146"/>
      <c r="AF126" s="146"/>
      <c r="AG126" s="146" t="s">
        <v>317</v>
      </c>
      <c r="AH126" s="146">
        <v>0</v>
      </c>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row>
    <row r="127" spans="1:60" outlineLevel="3">
      <c r="A127" s="153"/>
      <c r="B127" s="154"/>
      <c r="C127" s="196" t="s">
        <v>993</v>
      </c>
      <c r="D127" s="194"/>
      <c r="E127" s="195"/>
      <c r="F127" s="157"/>
      <c r="G127" s="157"/>
      <c r="H127" s="157"/>
      <c r="I127" s="157"/>
      <c r="J127" s="157"/>
      <c r="K127" s="157"/>
      <c r="L127" s="157"/>
      <c r="M127" s="157"/>
      <c r="N127" s="156"/>
      <c r="O127" s="156"/>
      <c r="P127" s="156"/>
      <c r="Q127" s="156"/>
      <c r="R127" s="157"/>
      <c r="S127" s="157"/>
      <c r="T127" s="157"/>
      <c r="U127" s="157"/>
      <c r="V127" s="157"/>
      <c r="W127" s="157"/>
      <c r="X127" s="157"/>
      <c r="Y127" s="157"/>
      <c r="Z127" s="146"/>
      <c r="AA127" s="146"/>
      <c r="AB127" s="146"/>
      <c r="AC127" s="146"/>
      <c r="AD127" s="146"/>
      <c r="AE127" s="146"/>
      <c r="AF127" s="146"/>
      <c r="AG127" s="146" t="s">
        <v>317</v>
      </c>
      <c r="AH127" s="146">
        <v>0</v>
      </c>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row>
    <row r="128" spans="1:60" outlineLevel="3">
      <c r="A128" s="153"/>
      <c r="B128" s="154"/>
      <c r="C128" s="196" t="s">
        <v>1085</v>
      </c>
      <c r="D128" s="194"/>
      <c r="E128" s="195">
        <v>1</v>
      </c>
      <c r="F128" s="157"/>
      <c r="G128" s="157"/>
      <c r="H128" s="157"/>
      <c r="I128" s="157"/>
      <c r="J128" s="157"/>
      <c r="K128" s="157"/>
      <c r="L128" s="157"/>
      <c r="M128" s="157"/>
      <c r="N128" s="156"/>
      <c r="O128" s="156"/>
      <c r="P128" s="156"/>
      <c r="Q128" s="156"/>
      <c r="R128" s="157"/>
      <c r="S128" s="157"/>
      <c r="T128" s="157"/>
      <c r="U128" s="157"/>
      <c r="V128" s="157"/>
      <c r="W128" s="157"/>
      <c r="X128" s="157"/>
      <c r="Y128" s="157"/>
      <c r="Z128" s="146"/>
      <c r="AA128" s="146"/>
      <c r="AB128" s="146"/>
      <c r="AC128" s="146"/>
      <c r="AD128" s="146"/>
      <c r="AE128" s="146"/>
      <c r="AF128" s="146"/>
      <c r="AG128" s="146" t="s">
        <v>317</v>
      </c>
      <c r="AH128" s="146">
        <v>0</v>
      </c>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0" outlineLevel="1">
      <c r="A129" s="173">
        <v>32</v>
      </c>
      <c r="B129" s="174" t="s">
        <v>1094</v>
      </c>
      <c r="C129" s="190" t="s">
        <v>1095</v>
      </c>
      <c r="D129" s="175" t="s">
        <v>682</v>
      </c>
      <c r="E129" s="176">
        <v>2</v>
      </c>
      <c r="F129" s="177"/>
      <c r="G129" s="178">
        <f>ROUND(E129*F129,2)</f>
        <v>0</v>
      </c>
      <c r="H129" s="177"/>
      <c r="I129" s="178">
        <f>ROUND(E129*H129,2)</f>
        <v>0</v>
      </c>
      <c r="J129" s="177"/>
      <c r="K129" s="178">
        <f>ROUND(E129*J129,2)</f>
        <v>0</v>
      </c>
      <c r="L129" s="178">
        <v>21</v>
      </c>
      <c r="M129" s="178">
        <f>G129*(1+L129/100)</f>
        <v>0</v>
      </c>
      <c r="N129" s="176">
        <v>2.0000000000000001E-4</v>
      </c>
      <c r="O129" s="176">
        <f>ROUND(E129*N129,2)</f>
        <v>0</v>
      </c>
      <c r="P129" s="176">
        <v>0</v>
      </c>
      <c r="Q129" s="176">
        <f>ROUND(E129*P129,2)</f>
        <v>0</v>
      </c>
      <c r="R129" s="178" t="s">
        <v>560</v>
      </c>
      <c r="S129" s="178" t="s">
        <v>266</v>
      </c>
      <c r="T129" s="179" t="s">
        <v>266</v>
      </c>
      <c r="U129" s="157">
        <v>0.20699999999999999</v>
      </c>
      <c r="V129" s="157">
        <f>ROUND(E129*U129,2)</f>
        <v>0.41</v>
      </c>
      <c r="W129" s="157"/>
      <c r="X129" s="157" t="s">
        <v>312</v>
      </c>
      <c r="Y129" s="157" t="s">
        <v>269</v>
      </c>
      <c r="Z129" s="146"/>
      <c r="AA129" s="146"/>
      <c r="AB129" s="146"/>
      <c r="AC129" s="146"/>
      <c r="AD129" s="146"/>
      <c r="AE129" s="146"/>
      <c r="AF129" s="146"/>
      <c r="AG129" s="146" t="s">
        <v>313</v>
      </c>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0" outlineLevel="2">
      <c r="A130" s="153"/>
      <c r="B130" s="154"/>
      <c r="C130" s="196" t="s">
        <v>1096</v>
      </c>
      <c r="D130" s="194"/>
      <c r="E130" s="195">
        <v>2</v>
      </c>
      <c r="F130" s="157"/>
      <c r="G130" s="157"/>
      <c r="H130" s="157"/>
      <c r="I130" s="157"/>
      <c r="J130" s="157"/>
      <c r="K130" s="157"/>
      <c r="L130" s="157"/>
      <c r="M130" s="157"/>
      <c r="N130" s="156"/>
      <c r="O130" s="156"/>
      <c r="P130" s="156"/>
      <c r="Q130" s="156"/>
      <c r="R130" s="157"/>
      <c r="S130" s="157"/>
      <c r="T130" s="157"/>
      <c r="U130" s="157"/>
      <c r="V130" s="157"/>
      <c r="W130" s="157"/>
      <c r="X130" s="157"/>
      <c r="Y130" s="157"/>
      <c r="Z130" s="146"/>
      <c r="AA130" s="146"/>
      <c r="AB130" s="146"/>
      <c r="AC130" s="146"/>
      <c r="AD130" s="146"/>
      <c r="AE130" s="146"/>
      <c r="AF130" s="146"/>
      <c r="AG130" s="146" t="s">
        <v>317</v>
      </c>
      <c r="AH130" s="146">
        <v>0</v>
      </c>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0" outlineLevel="1">
      <c r="A131" s="173">
        <v>33</v>
      </c>
      <c r="B131" s="174" t="s">
        <v>1097</v>
      </c>
      <c r="C131" s="190" t="s">
        <v>1098</v>
      </c>
      <c r="D131" s="175" t="s">
        <v>682</v>
      </c>
      <c r="E131" s="176">
        <v>1</v>
      </c>
      <c r="F131" s="177"/>
      <c r="G131" s="178">
        <f>ROUND(E131*F131,2)</f>
        <v>0</v>
      </c>
      <c r="H131" s="177"/>
      <c r="I131" s="178">
        <f>ROUND(E131*H131,2)</f>
        <v>0</v>
      </c>
      <c r="J131" s="177"/>
      <c r="K131" s="178">
        <f>ROUND(E131*J131,2)</f>
        <v>0</v>
      </c>
      <c r="L131" s="178">
        <v>21</v>
      </c>
      <c r="M131" s="178">
        <f>G131*(1+L131/100)</f>
        <v>0</v>
      </c>
      <c r="N131" s="176">
        <v>2.7E-4</v>
      </c>
      <c r="O131" s="176">
        <f>ROUND(E131*N131,2)</f>
        <v>0</v>
      </c>
      <c r="P131" s="176">
        <v>0</v>
      </c>
      <c r="Q131" s="176">
        <f>ROUND(E131*P131,2)</f>
        <v>0</v>
      </c>
      <c r="R131" s="178" t="s">
        <v>560</v>
      </c>
      <c r="S131" s="178" t="s">
        <v>266</v>
      </c>
      <c r="T131" s="179" t="s">
        <v>266</v>
      </c>
      <c r="U131" s="157">
        <v>0.22700000000000001</v>
      </c>
      <c r="V131" s="157">
        <f>ROUND(E131*U131,2)</f>
        <v>0.23</v>
      </c>
      <c r="W131" s="157"/>
      <c r="X131" s="157" t="s">
        <v>312</v>
      </c>
      <c r="Y131" s="157" t="s">
        <v>269</v>
      </c>
      <c r="Z131" s="146"/>
      <c r="AA131" s="146"/>
      <c r="AB131" s="146"/>
      <c r="AC131" s="146"/>
      <c r="AD131" s="146"/>
      <c r="AE131" s="146"/>
      <c r="AF131" s="146"/>
      <c r="AG131" s="146" t="s">
        <v>313</v>
      </c>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0" outlineLevel="2">
      <c r="A132" s="153"/>
      <c r="B132" s="154"/>
      <c r="C132" s="196" t="s">
        <v>1099</v>
      </c>
      <c r="D132" s="194"/>
      <c r="E132" s="195">
        <v>1</v>
      </c>
      <c r="F132" s="157"/>
      <c r="G132" s="157"/>
      <c r="H132" s="157"/>
      <c r="I132" s="157"/>
      <c r="J132" s="157"/>
      <c r="K132" s="157"/>
      <c r="L132" s="157"/>
      <c r="M132" s="157"/>
      <c r="N132" s="156"/>
      <c r="O132" s="156"/>
      <c r="P132" s="156"/>
      <c r="Q132" s="156"/>
      <c r="R132" s="157"/>
      <c r="S132" s="157"/>
      <c r="T132" s="157"/>
      <c r="U132" s="157"/>
      <c r="V132" s="157"/>
      <c r="W132" s="157"/>
      <c r="X132" s="157"/>
      <c r="Y132" s="157"/>
      <c r="Z132" s="146"/>
      <c r="AA132" s="146"/>
      <c r="AB132" s="146"/>
      <c r="AC132" s="146"/>
      <c r="AD132" s="146"/>
      <c r="AE132" s="146"/>
      <c r="AF132" s="146"/>
      <c r="AG132" s="146" t="s">
        <v>317</v>
      </c>
      <c r="AH132" s="146">
        <v>0</v>
      </c>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0" outlineLevel="1">
      <c r="A133" s="173">
        <v>34</v>
      </c>
      <c r="B133" s="174" t="s">
        <v>1100</v>
      </c>
      <c r="C133" s="190" t="s">
        <v>1101</v>
      </c>
      <c r="D133" s="175" t="s">
        <v>682</v>
      </c>
      <c r="E133" s="176">
        <v>1</v>
      </c>
      <c r="F133" s="177"/>
      <c r="G133" s="178">
        <f>ROUND(E133*F133,2)</f>
        <v>0</v>
      </c>
      <c r="H133" s="177"/>
      <c r="I133" s="178">
        <f>ROUND(E133*H133,2)</f>
        <v>0</v>
      </c>
      <c r="J133" s="177"/>
      <c r="K133" s="178">
        <f>ROUND(E133*J133,2)</f>
        <v>0</v>
      </c>
      <c r="L133" s="178">
        <v>21</v>
      </c>
      <c r="M133" s="178">
        <f>G133*(1+L133/100)</f>
        <v>0</v>
      </c>
      <c r="N133" s="176">
        <v>0</v>
      </c>
      <c r="O133" s="176">
        <f>ROUND(E133*N133,2)</f>
        <v>0</v>
      </c>
      <c r="P133" s="176">
        <v>0</v>
      </c>
      <c r="Q133" s="176">
        <f>ROUND(E133*P133,2)</f>
        <v>0</v>
      </c>
      <c r="R133" s="178" t="s">
        <v>560</v>
      </c>
      <c r="S133" s="178" t="s">
        <v>266</v>
      </c>
      <c r="T133" s="179" t="s">
        <v>266</v>
      </c>
      <c r="U133" s="157">
        <v>0.20699999999999999</v>
      </c>
      <c r="V133" s="157">
        <f>ROUND(E133*U133,2)</f>
        <v>0.21</v>
      </c>
      <c r="W133" s="157"/>
      <c r="X133" s="157" t="s">
        <v>312</v>
      </c>
      <c r="Y133" s="157" t="s">
        <v>269</v>
      </c>
      <c r="Z133" s="146"/>
      <c r="AA133" s="146"/>
      <c r="AB133" s="146"/>
      <c r="AC133" s="146"/>
      <c r="AD133" s="146"/>
      <c r="AE133" s="146"/>
      <c r="AF133" s="146"/>
      <c r="AG133" s="146" t="s">
        <v>313</v>
      </c>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row>
    <row r="134" spans="1:60" outlineLevel="2">
      <c r="A134" s="153"/>
      <c r="B134" s="154"/>
      <c r="C134" s="196" t="s">
        <v>1099</v>
      </c>
      <c r="D134" s="194"/>
      <c r="E134" s="195">
        <v>1</v>
      </c>
      <c r="F134" s="157"/>
      <c r="G134" s="157"/>
      <c r="H134" s="157"/>
      <c r="I134" s="157"/>
      <c r="J134" s="157"/>
      <c r="K134" s="157"/>
      <c r="L134" s="157"/>
      <c r="M134" s="157"/>
      <c r="N134" s="156"/>
      <c r="O134" s="156"/>
      <c r="P134" s="156"/>
      <c r="Q134" s="156"/>
      <c r="R134" s="157"/>
      <c r="S134" s="157"/>
      <c r="T134" s="157"/>
      <c r="U134" s="157"/>
      <c r="V134" s="157"/>
      <c r="W134" s="157"/>
      <c r="X134" s="157"/>
      <c r="Y134" s="157"/>
      <c r="Z134" s="146"/>
      <c r="AA134" s="146"/>
      <c r="AB134" s="146"/>
      <c r="AC134" s="146"/>
      <c r="AD134" s="146"/>
      <c r="AE134" s="146"/>
      <c r="AF134" s="146"/>
      <c r="AG134" s="146" t="s">
        <v>317</v>
      </c>
      <c r="AH134" s="146">
        <v>0</v>
      </c>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row>
    <row r="135" spans="1:60" outlineLevel="1">
      <c r="A135" s="173">
        <v>35</v>
      </c>
      <c r="B135" s="174" t="s">
        <v>1102</v>
      </c>
      <c r="C135" s="190" t="s">
        <v>1103</v>
      </c>
      <c r="D135" s="175" t="s">
        <v>682</v>
      </c>
      <c r="E135" s="176">
        <v>1</v>
      </c>
      <c r="F135" s="177"/>
      <c r="G135" s="178">
        <f>ROUND(E135*F135,2)</f>
        <v>0</v>
      </c>
      <c r="H135" s="177"/>
      <c r="I135" s="178">
        <f>ROUND(E135*H135,2)</f>
        <v>0</v>
      </c>
      <c r="J135" s="177"/>
      <c r="K135" s="178">
        <f>ROUND(E135*J135,2)</f>
        <v>0</v>
      </c>
      <c r="L135" s="178">
        <v>21</v>
      </c>
      <c r="M135" s="178">
        <f>G135*(1+L135/100)</f>
        <v>0</v>
      </c>
      <c r="N135" s="176">
        <v>0</v>
      </c>
      <c r="O135" s="176">
        <f>ROUND(E135*N135,2)</f>
        <v>0</v>
      </c>
      <c r="P135" s="176">
        <v>0</v>
      </c>
      <c r="Q135" s="176">
        <f>ROUND(E135*P135,2)</f>
        <v>0</v>
      </c>
      <c r="R135" s="178" t="s">
        <v>560</v>
      </c>
      <c r="S135" s="178" t="s">
        <v>266</v>
      </c>
      <c r="T135" s="179" t="s">
        <v>266</v>
      </c>
      <c r="U135" s="157">
        <v>0.22700000000000001</v>
      </c>
      <c r="V135" s="157">
        <f>ROUND(E135*U135,2)</f>
        <v>0.23</v>
      </c>
      <c r="W135" s="157"/>
      <c r="X135" s="157" t="s">
        <v>312</v>
      </c>
      <c r="Y135" s="157" t="s">
        <v>269</v>
      </c>
      <c r="Z135" s="146"/>
      <c r="AA135" s="146"/>
      <c r="AB135" s="146"/>
      <c r="AC135" s="146"/>
      <c r="AD135" s="146"/>
      <c r="AE135" s="146"/>
      <c r="AF135" s="146"/>
      <c r="AG135" s="146" t="s">
        <v>313</v>
      </c>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row>
    <row r="136" spans="1:60" outlineLevel="2">
      <c r="A136" s="153"/>
      <c r="B136" s="154"/>
      <c r="C136" s="196" t="s">
        <v>1099</v>
      </c>
      <c r="D136" s="194"/>
      <c r="E136" s="195">
        <v>1</v>
      </c>
      <c r="F136" s="157"/>
      <c r="G136" s="157"/>
      <c r="H136" s="157"/>
      <c r="I136" s="157"/>
      <c r="J136" s="157"/>
      <c r="K136" s="157"/>
      <c r="L136" s="157"/>
      <c r="M136" s="157"/>
      <c r="N136" s="156"/>
      <c r="O136" s="156"/>
      <c r="P136" s="156"/>
      <c r="Q136" s="156"/>
      <c r="R136" s="157"/>
      <c r="S136" s="157"/>
      <c r="T136" s="157"/>
      <c r="U136" s="157"/>
      <c r="V136" s="157"/>
      <c r="W136" s="157"/>
      <c r="X136" s="157"/>
      <c r="Y136" s="157"/>
      <c r="Z136" s="146"/>
      <c r="AA136" s="146"/>
      <c r="AB136" s="146"/>
      <c r="AC136" s="146"/>
      <c r="AD136" s="146"/>
      <c r="AE136" s="146"/>
      <c r="AF136" s="146"/>
      <c r="AG136" s="146" t="s">
        <v>317</v>
      </c>
      <c r="AH136" s="146">
        <v>0</v>
      </c>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row>
    <row r="137" spans="1:60" outlineLevel="1">
      <c r="A137" s="173">
        <v>36</v>
      </c>
      <c r="B137" s="174" t="s">
        <v>1104</v>
      </c>
      <c r="C137" s="190" t="s">
        <v>1105</v>
      </c>
      <c r="D137" s="175" t="s">
        <v>682</v>
      </c>
      <c r="E137" s="176">
        <v>3</v>
      </c>
      <c r="F137" s="177"/>
      <c r="G137" s="178">
        <f>ROUND(E137*F137,2)</f>
        <v>0</v>
      </c>
      <c r="H137" s="177"/>
      <c r="I137" s="178">
        <f>ROUND(E137*H137,2)</f>
        <v>0</v>
      </c>
      <c r="J137" s="177"/>
      <c r="K137" s="178">
        <f>ROUND(E137*J137,2)</f>
        <v>0</v>
      </c>
      <c r="L137" s="178">
        <v>21</v>
      </c>
      <c r="M137" s="178">
        <f>G137*(1+L137/100)</f>
        <v>0</v>
      </c>
      <c r="N137" s="176">
        <v>1.5E-3</v>
      </c>
      <c r="O137" s="176">
        <f>ROUND(E137*N137,2)</f>
        <v>0</v>
      </c>
      <c r="P137" s="176">
        <v>0</v>
      </c>
      <c r="Q137" s="176">
        <f>ROUND(E137*P137,2)</f>
        <v>0</v>
      </c>
      <c r="R137" s="178" t="s">
        <v>560</v>
      </c>
      <c r="S137" s="178" t="s">
        <v>266</v>
      </c>
      <c r="T137" s="179" t="s">
        <v>266</v>
      </c>
      <c r="U137" s="157">
        <v>0.16500000000000001</v>
      </c>
      <c r="V137" s="157">
        <f>ROUND(E137*U137,2)</f>
        <v>0.5</v>
      </c>
      <c r="W137" s="157"/>
      <c r="X137" s="157" t="s">
        <v>312</v>
      </c>
      <c r="Y137" s="157" t="s">
        <v>269</v>
      </c>
      <c r="Z137" s="146"/>
      <c r="AA137" s="146"/>
      <c r="AB137" s="146"/>
      <c r="AC137" s="146"/>
      <c r="AD137" s="146"/>
      <c r="AE137" s="146"/>
      <c r="AF137" s="146"/>
      <c r="AG137" s="146" t="s">
        <v>313</v>
      </c>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row>
    <row r="138" spans="1:60" outlineLevel="2">
      <c r="A138" s="153"/>
      <c r="B138" s="154"/>
      <c r="C138" s="196" t="s">
        <v>1106</v>
      </c>
      <c r="D138" s="194"/>
      <c r="E138" s="195">
        <v>3</v>
      </c>
      <c r="F138" s="157"/>
      <c r="G138" s="157"/>
      <c r="H138" s="157"/>
      <c r="I138" s="157"/>
      <c r="J138" s="157"/>
      <c r="K138" s="157"/>
      <c r="L138" s="157"/>
      <c r="M138" s="157"/>
      <c r="N138" s="156"/>
      <c r="O138" s="156"/>
      <c r="P138" s="156"/>
      <c r="Q138" s="156"/>
      <c r="R138" s="157"/>
      <c r="S138" s="157"/>
      <c r="T138" s="157"/>
      <c r="U138" s="157"/>
      <c r="V138" s="157"/>
      <c r="W138" s="157"/>
      <c r="X138" s="157"/>
      <c r="Y138" s="157"/>
      <c r="Z138" s="146"/>
      <c r="AA138" s="146"/>
      <c r="AB138" s="146"/>
      <c r="AC138" s="146"/>
      <c r="AD138" s="146"/>
      <c r="AE138" s="146"/>
      <c r="AF138" s="146"/>
      <c r="AG138" s="146" t="s">
        <v>317</v>
      </c>
      <c r="AH138" s="146">
        <v>0</v>
      </c>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row>
    <row r="139" spans="1:60" outlineLevel="1">
      <c r="A139" s="173">
        <v>37</v>
      </c>
      <c r="B139" s="174" t="s">
        <v>1107</v>
      </c>
      <c r="C139" s="190" t="s">
        <v>1108</v>
      </c>
      <c r="D139" s="175" t="s">
        <v>1032</v>
      </c>
      <c r="E139" s="176">
        <v>2</v>
      </c>
      <c r="F139" s="177"/>
      <c r="G139" s="178">
        <f>ROUND(E139*F139,2)</f>
        <v>0</v>
      </c>
      <c r="H139" s="177"/>
      <c r="I139" s="178">
        <f>ROUND(E139*H139,2)</f>
        <v>0</v>
      </c>
      <c r="J139" s="177"/>
      <c r="K139" s="178">
        <f>ROUND(E139*J139,2)</f>
        <v>0</v>
      </c>
      <c r="L139" s="178">
        <v>21</v>
      </c>
      <c r="M139" s="178">
        <f>G139*(1+L139/100)</f>
        <v>0</v>
      </c>
      <c r="N139" s="176">
        <v>1.1639999999999999E-2</v>
      </c>
      <c r="O139" s="176">
        <f>ROUND(E139*N139,2)</f>
        <v>0.02</v>
      </c>
      <c r="P139" s="176">
        <v>0</v>
      </c>
      <c r="Q139" s="176">
        <f>ROUND(E139*P139,2)</f>
        <v>0</v>
      </c>
      <c r="R139" s="178" t="s">
        <v>560</v>
      </c>
      <c r="S139" s="178" t="s">
        <v>266</v>
      </c>
      <c r="T139" s="179" t="s">
        <v>266</v>
      </c>
      <c r="U139" s="157">
        <v>1.2909999999999999</v>
      </c>
      <c r="V139" s="157">
        <f>ROUND(E139*U139,2)</f>
        <v>2.58</v>
      </c>
      <c r="W139" s="157"/>
      <c r="X139" s="157" t="s">
        <v>312</v>
      </c>
      <c r="Y139" s="157" t="s">
        <v>269</v>
      </c>
      <c r="Z139" s="146"/>
      <c r="AA139" s="146"/>
      <c r="AB139" s="146"/>
      <c r="AC139" s="146"/>
      <c r="AD139" s="146"/>
      <c r="AE139" s="146"/>
      <c r="AF139" s="146"/>
      <c r="AG139" s="146" t="s">
        <v>313</v>
      </c>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row>
    <row r="140" spans="1:60" outlineLevel="2">
      <c r="A140" s="153"/>
      <c r="B140" s="154"/>
      <c r="C140" s="196" t="s">
        <v>140</v>
      </c>
      <c r="D140" s="194"/>
      <c r="E140" s="195">
        <v>2</v>
      </c>
      <c r="F140" s="157"/>
      <c r="G140" s="157"/>
      <c r="H140" s="157"/>
      <c r="I140" s="157"/>
      <c r="J140" s="157"/>
      <c r="K140" s="157"/>
      <c r="L140" s="157"/>
      <c r="M140" s="157"/>
      <c r="N140" s="156"/>
      <c r="O140" s="156"/>
      <c r="P140" s="156"/>
      <c r="Q140" s="156"/>
      <c r="R140" s="157"/>
      <c r="S140" s="157"/>
      <c r="T140" s="157"/>
      <c r="U140" s="157"/>
      <c r="V140" s="157"/>
      <c r="W140" s="157"/>
      <c r="X140" s="157"/>
      <c r="Y140" s="157"/>
      <c r="Z140" s="146"/>
      <c r="AA140" s="146"/>
      <c r="AB140" s="146"/>
      <c r="AC140" s="146"/>
      <c r="AD140" s="146"/>
      <c r="AE140" s="146"/>
      <c r="AF140" s="146"/>
      <c r="AG140" s="146" t="s">
        <v>317</v>
      </c>
      <c r="AH140" s="146">
        <v>0</v>
      </c>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row>
    <row r="141" spans="1:60" outlineLevel="1">
      <c r="A141" s="173">
        <v>38</v>
      </c>
      <c r="B141" s="174" t="s">
        <v>1109</v>
      </c>
      <c r="C141" s="190" t="s">
        <v>1110</v>
      </c>
      <c r="D141" s="175" t="s">
        <v>682</v>
      </c>
      <c r="E141" s="176">
        <v>20</v>
      </c>
      <c r="F141" s="177"/>
      <c r="G141" s="178">
        <f>ROUND(E141*F141,2)</f>
        <v>0</v>
      </c>
      <c r="H141" s="177"/>
      <c r="I141" s="178">
        <f>ROUND(E141*H141,2)</f>
        <v>0</v>
      </c>
      <c r="J141" s="177"/>
      <c r="K141" s="178">
        <f>ROUND(E141*J141,2)</f>
        <v>0</v>
      </c>
      <c r="L141" s="178">
        <v>21</v>
      </c>
      <c r="M141" s="178">
        <f>G141*(1+L141/100)</f>
        <v>0</v>
      </c>
      <c r="N141" s="176">
        <v>0</v>
      </c>
      <c r="O141" s="176">
        <f>ROUND(E141*N141,2)</f>
        <v>0</v>
      </c>
      <c r="P141" s="176">
        <v>0</v>
      </c>
      <c r="Q141" s="176">
        <f>ROUND(E141*P141,2)</f>
        <v>0</v>
      </c>
      <c r="R141" s="178" t="s">
        <v>560</v>
      </c>
      <c r="S141" s="178" t="s">
        <v>266</v>
      </c>
      <c r="T141" s="179" t="s">
        <v>266</v>
      </c>
      <c r="U141" s="157">
        <v>0.42499999999999999</v>
      </c>
      <c r="V141" s="157">
        <f>ROUND(E141*U141,2)</f>
        <v>8.5</v>
      </c>
      <c r="W141" s="157"/>
      <c r="X141" s="157" t="s">
        <v>312</v>
      </c>
      <c r="Y141" s="157" t="s">
        <v>269</v>
      </c>
      <c r="Z141" s="146"/>
      <c r="AA141" s="146"/>
      <c r="AB141" s="146"/>
      <c r="AC141" s="146"/>
      <c r="AD141" s="146"/>
      <c r="AE141" s="146"/>
      <c r="AF141" s="146"/>
      <c r="AG141" s="146" t="s">
        <v>313</v>
      </c>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row>
    <row r="142" spans="1:60" outlineLevel="2">
      <c r="A142" s="153"/>
      <c r="B142" s="154"/>
      <c r="C142" s="196" t="s">
        <v>1111</v>
      </c>
      <c r="D142" s="194"/>
      <c r="E142" s="195">
        <v>14</v>
      </c>
      <c r="F142" s="157"/>
      <c r="G142" s="157"/>
      <c r="H142" s="157"/>
      <c r="I142" s="157"/>
      <c r="J142" s="157"/>
      <c r="K142" s="157"/>
      <c r="L142" s="157"/>
      <c r="M142" s="157"/>
      <c r="N142" s="156"/>
      <c r="O142" s="156"/>
      <c r="P142" s="156"/>
      <c r="Q142" s="156"/>
      <c r="R142" s="157"/>
      <c r="S142" s="157"/>
      <c r="T142" s="157"/>
      <c r="U142" s="157"/>
      <c r="V142" s="157"/>
      <c r="W142" s="157"/>
      <c r="X142" s="157"/>
      <c r="Y142" s="157"/>
      <c r="Z142" s="146"/>
      <c r="AA142" s="146"/>
      <c r="AB142" s="146"/>
      <c r="AC142" s="146"/>
      <c r="AD142" s="146"/>
      <c r="AE142" s="146"/>
      <c r="AF142" s="146"/>
      <c r="AG142" s="146" t="s">
        <v>317</v>
      </c>
      <c r="AH142" s="146">
        <v>5</v>
      </c>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row>
    <row r="143" spans="1:60" outlineLevel="3">
      <c r="A143" s="153"/>
      <c r="B143" s="154"/>
      <c r="C143" s="196" t="s">
        <v>1112</v>
      </c>
      <c r="D143" s="194"/>
      <c r="E143" s="195">
        <v>6</v>
      </c>
      <c r="F143" s="157"/>
      <c r="G143" s="157"/>
      <c r="H143" s="157"/>
      <c r="I143" s="157"/>
      <c r="J143" s="157"/>
      <c r="K143" s="157"/>
      <c r="L143" s="157"/>
      <c r="M143" s="157"/>
      <c r="N143" s="156"/>
      <c r="O143" s="156"/>
      <c r="P143" s="156"/>
      <c r="Q143" s="156"/>
      <c r="R143" s="157"/>
      <c r="S143" s="157"/>
      <c r="T143" s="157"/>
      <c r="U143" s="157"/>
      <c r="V143" s="157"/>
      <c r="W143" s="157"/>
      <c r="X143" s="157"/>
      <c r="Y143" s="157"/>
      <c r="Z143" s="146"/>
      <c r="AA143" s="146"/>
      <c r="AB143" s="146"/>
      <c r="AC143" s="146"/>
      <c r="AD143" s="146"/>
      <c r="AE143" s="146"/>
      <c r="AF143" s="146"/>
      <c r="AG143" s="146" t="s">
        <v>317</v>
      </c>
      <c r="AH143" s="146">
        <v>5</v>
      </c>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row>
    <row r="144" spans="1:60" ht="22.5" outlineLevel="1">
      <c r="A144" s="173">
        <v>39</v>
      </c>
      <c r="B144" s="174" t="s">
        <v>1113</v>
      </c>
      <c r="C144" s="190" t="s">
        <v>1114</v>
      </c>
      <c r="D144" s="175" t="s">
        <v>682</v>
      </c>
      <c r="E144" s="176">
        <v>14</v>
      </c>
      <c r="F144" s="177"/>
      <c r="G144" s="178">
        <f>ROUND(E144*F144,2)</f>
        <v>0</v>
      </c>
      <c r="H144" s="177"/>
      <c r="I144" s="178">
        <f>ROUND(E144*H144,2)</f>
        <v>0</v>
      </c>
      <c r="J144" s="177"/>
      <c r="K144" s="178">
        <f>ROUND(E144*J144,2)</f>
        <v>0</v>
      </c>
      <c r="L144" s="178">
        <v>21</v>
      </c>
      <c r="M144" s="178">
        <f>G144*(1+L144/100)</f>
        <v>0</v>
      </c>
      <c r="N144" s="176">
        <v>6.3000000000000003E-4</v>
      </c>
      <c r="O144" s="176">
        <f>ROUND(E144*N144,2)</f>
        <v>0.01</v>
      </c>
      <c r="P144" s="176">
        <v>0</v>
      </c>
      <c r="Q144" s="176">
        <f>ROUND(E144*P144,2)</f>
        <v>0</v>
      </c>
      <c r="R144" s="178" t="s">
        <v>560</v>
      </c>
      <c r="S144" s="178" t="s">
        <v>266</v>
      </c>
      <c r="T144" s="179" t="s">
        <v>266</v>
      </c>
      <c r="U144" s="157">
        <v>0.27200000000000002</v>
      </c>
      <c r="V144" s="157">
        <f>ROUND(E144*U144,2)</f>
        <v>3.81</v>
      </c>
      <c r="W144" s="157"/>
      <c r="X144" s="157" t="s">
        <v>312</v>
      </c>
      <c r="Y144" s="157" t="s">
        <v>269</v>
      </c>
      <c r="Z144" s="146"/>
      <c r="AA144" s="146"/>
      <c r="AB144" s="146"/>
      <c r="AC144" s="146"/>
      <c r="AD144" s="146"/>
      <c r="AE144" s="146"/>
      <c r="AF144" s="146"/>
      <c r="AG144" s="146" t="s">
        <v>313</v>
      </c>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row>
    <row r="145" spans="1:60" outlineLevel="2">
      <c r="A145" s="153"/>
      <c r="B145" s="154"/>
      <c r="C145" s="196" t="s">
        <v>1115</v>
      </c>
      <c r="D145" s="194"/>
      <c r="E145" s="195">
        <v>14</v>
      </c>
      <c r="F145" s="157"/>
      <c r="G145" s="157"/>
      <c r="H145" s="157"/>
      <c r="I145" s="157"/>
      <c r="J145" s="157"/>
      <c r="K145" s="157"/>
      <c r="L145" s="157"/>
      <c r="M145" s="157"/>
      <c r="N145" s="156"/>
      <c r="O145" s="156"/>
      <c r="P145" s="156"/>
      <c r="Q145" s="156"/>
      <c r="R145" s="157"/>
      <c r="S145" s="157"/>
      <c r="T145" s="157"/>
      <c r="U145" s="157"/>
      <c r="V145" s="157"/>
      <c r="W145" s="157"/>
      <c r="X145" s="157"/>
      <c r="Y145" s="157"/>
      <c r="Z145" s="146"/>
      <c r="AA145" s="146"/>
      <c r="AB145" s="146"/>
      <c r="AC145" s="146"/>
      <c r="AD145" s="146"/>
      <c r="AE145" s="146"/>
      <c r="AF145" s="146"/>
      <c r="AG145" s="146" t="s">
        <v>317</v>
      </c>
      <c r="AH145" s="146">
        <v>5</v>
      </c>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row>
    <row r="146" spans="1:60" ht="22.5" outlineLevel="1">
      <c r="A146" s="173">
        <v>40</v>
      </c>
      <c r="B146" s="174" t="s">
        <v>1116</v>
      </c>
      <c r="C146" s="190" t="s">
        <v>1117</v>
      </c>
      <c r="D146" s="175" t="s">
        <v>1118</v>
      </c>
      <c r="E146" s="176">
        <v>3</v>
      </c>
      <c r="F146" s="177"/>
      <c r="G146" s="178">
        <f>ROUND(E146*F146,2)</f>
        <v>0</v>
      </c>
      <c r="H146" s="177"/>
      <c r="I146" s="178">
        <f>ROUND(E146*H146,2)</f>
        <v>0</v>
      </c>
      <c r="J146" s="177"/>
      <c r="K146" s="178">
        <f>ROUND(E146*J146,2)</f>
        <v>0</v>
      </c>
      <c r="L146" s="178">
        <v>21</v>
      </c>
      <c r="M146" s="178">
        <f>G146*(1+L146/100)</f>
        <v>0</v>
      </c>
      <c r="N146" s="176">
        <v>1.48E-3</v>
      </c>
      <c r="O146" s="176">
        <f>ROUND(E146*N146,2)</f>
        <v>0</v>
      </c>
      <c r="P146" s="176">
        <v>0</v>
      </c>
      <c r="Q146" s="176">
        <f>ROUND(E146*P146,2)</f>
        <v>0</v>
      </c>
      <c r="R146" s="178" t="s">
        <v>560</v>
      </c>
      <c r="S146" s="178" t="s">
        <v>266</v>
      </c>
      <c r="T146" s="179" t="s">
        <v>266</v>
      </c>
      <c r="U146" s="157">
        <v>0.54</v>
      </c>
      <c r="V146" s="157">
        <f>ROUND(E146*U146,2)</f>
        <v>1.62</v>
      </c>
      <c r="W146" s="157"/>
      <c r="X146" s="157" t="s">
        <v>312</v>
      </c>
      <c r="Y146" s="157" t="s">
        <v>269</v>
      </c>
      <c r="Z146" s="146"/>
      <c r="AA146" s="146"/>
      <c r="AB146" s="146"/>
      <c r="AC146" s="146"/>
      <c r="AD146" s="146"/>
      <c r="AE146" s="146"/>
      <c r="AF146" s="146"/>
      <c r="AG146" s="146" t="s">
        <v>313</v>
      </c>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row>
    <row r="147" spans="1:60" outlineLevel="2">
      <c r="A147" s="153"/>
      <c r="B147" s="154"/>
      <c r="C147" s="196" t="s">
        <v>1027</v>
      </c>
      <c r="D147" s="194"/>
      <c r="E147" s="195">
        <v>2</v>
      </c>
      <c r="F147" s="157"/>
      <c r="G147" s="157"/>
      <c r="H147" s="157"/>
      <c r="I147" s="157"/>
      <c r="J147" s="157"/>
      <c r="K147" s="157"/>
      <c r="L147" s="157"/>
      <c r="M147" s="157"/>
      <c r="N147" s="156"/>
      <c r="O147" s="156"/>
      <c r="P147" s="156"/>
      <c r="Q147" s="156"/>
      <c r="R147" s="157"/>
      <c r="S147" s="157"/>
      <c r="T147" s="157"/>
      <c r="U147" s="157"/>
      <c r="V147" s="157"/>
      <c r="W147" s="157"/>
      <c r="X147" s="157"/>
      <c r="Y147" s="157"/>
      <c r="Z147" s="146"/>
      <c r="AA147" s="146"/>
      <c r="AB147" s="146"/>
      <c r="AC147" s="146"/>
      <c r="AD147" s="146"/>
      <c r="AE147" s="146"/>
      <c r="AF147" s="146"/>
      <c r="AG147" s="146" t="s">
        <v>317</v>
      </c>
      <c r="AH147" s="146">
        <v>5</v>
      </c>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row>
    <row r="148" spans="1:60" outlineLevel="3">
      <c r="A148" s="153"/>
      <c r="B148" s="154"/>
      <c r="C148" s="196" t="s">
        <v>1119</v>
      </c>
      <c r="D148" s="194"/>
      <c r="E148" s="195">
        <v>1</v>
      </c>
      <c r="F148" s="157"/>
      <c r="G148" s="157"/>
      <c r="H148" s="157"/>
      <c r="I148" s="157"/>
      <c r="J148" s="157"/>
      <c r="K148" s="157"/>
      <c r="L148" s="157"/>
      <c r="M148" s="157"/>
      <c r="N148" s="156"/>
      <c r="O148" s="156"/>
      <c r="P148" s="156"/>
      <c r="Q148" s="156"/>
      <c r="R148" s="157"/>
      <c r="S148" s="157"/>
      <c r="T148" s="157"/>
      <c r="U148" s="157"/>
      <c r="V148" s="157"/>
      <c r="W148" s="157"/>
      <c r="X148" s="157"/>
      <c r="Y148" s="157"/>
      <c r="Z148" s="146"/>
      <c r="AA148" s="146"/>
      <c r="AB148" s="146"/>
      <c r="AC148" s="146"/>
      <c r="AD148" s="146"/>
      <c r="AE148" s="146"/>
      <c r="AF148" s="146"/>
      <c r="AG148" s="146" t="s">
        <v>317</v>
      </c>
      <c r="AH148" s="146">
        <v>5</v>
      </c>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row>
    <row r="149" spans="1:60" outlineLevel="1">
      <c r="A149" s="173">
        <v>41</v>
      </c>
      <c r="B149" s="174" t="s">
        <v>1120</v>
      </c>
      <c r="C149" s="190" t="s">
        <v>1121</v>
      </c>
      <c r="D149" s="175" t="s">
        <v>392</v>
      </c>
      <c r="E149" s="176">
        <v>160.80000000000001</v>
      </c>
      <c r="F149" s="177"/>
      <c r="G149" s="178">
        <f>ROUND(E149*F149,2)</f>
        <v>0</v>
      </c>
      <c r="H149" s="177"/>
      <c r="I149" s="178">
        <f>ROUND(E149*H149,2)</f>
        <v>0</v>
      </c>
      <c r="J149" s="177"/>
      <c r="K149" s="178">
        <f>ROUND(E149*J149,2)</f>
        <v>0</v>
      </c>
      <c r="L149" s="178">
        <v>21</v>
      </c>
      <c r="M149" s="178">
        <f>G149*(1+L149/100)</f>
        <v>0</v>
      </c>
      <c r="N149" s="176">
        <v>1.8000000000000001E-4</v>
      </c>
      <c r="O149" s="176">
        <f>ROUND(E149*N149,2)</f>
        <v>0.03</v>
      </c>
      <c r="P149" s="176">
        <v>0</v>
      </c>
      <c r="Q149" s="176">
        <f>ROUND(E149*P149,2)</f>
        <v>0</v>
      </c>
      <c r="R149" s="178" t="s">
        <v>560</v>
      </c>
      <c r="S149" s="178" t="s">
        <v>266</v>
      </c>
      <c r="T149" s="179" t="s">
        <v>266</v>
      </c>
      <c r="U149" s="157">
        <v>6.7000000000000004E-2</v>
      </c>
      <c r="V149" s="157">
        <f>ROUND(E149*U149,2)</f>
        <v>10.77</v>
      </c>
      <c r="W149" s="157"/>
      <c r="X149" s="157" t="s">
        <v>312</v>
      </c>
      <c r="Y149" s="157" t="s">
        <v>269</v>
      </c>
      <c r="Z149" s="146"/>
      <c r="AA149" s="146"/>
      <c r="AB149" s="146"/>
      <c r="AC149" s="146"/>
      <c r="AD149" s="146"/>
      <c r="AE149" s="146"/>
      <c r="AF149" s="146"/>
      <c r="AG149" s="146" t="s">
        <v>313</v>
      </c>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row>
    <row r="150" spans="1:60" outlineLevel="2">
      <c r="A150" s="153"/>
      <c r="B150" s="154"/>
      <c r="C150" s="282" t="s">
        <v>1122</v>
      </c>
      <c r="D150" s="283"/>
      <c r="E150" s="283"/>
      <c r="F150" s="283"/>
      <c r="G150" s="283"/>
      <c r="H150" s="157"/>
      <c r="I150" s="157"/>
      <c r="J150" s="157"/>
      <c r="K150" s="157"/>
      <c r="L150" s="157"/>
      <c r="M150" s="157"/>
      <c r="N150" s="156"/>
      <c r="O150" s="156"/>
      <c r="P150" s="156"/>
      <c r="Q150" s="156"/>
      <c r="R150" s="157"/>
      <c r="S150" s="157"/>
      <c r="T150" s="157"/>
      <c r="U150" s="157"/>
      <c r="V150" s="157"/>
      <c r="W150" s="157"/>
      <c r="X150" s="157"/>
      <c r="Y150" s="157"/>
      <c r="Z150" s="146"/>
      <c r="AA150" s="146"/>
      <c r="AB150" s="146"/>
      <c r="AC150" s="146"/>
      <c r="AD150" s="146"/>
      <c r="AE150" s="146"/>
      <c r="AF150" s="146"/>
      <c r="AG150" s="146" t="s">
        <v>278</v>
      </c>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row>
    <row r="151" spans="1:60" outlineLevel="2">
      <c r="A151" s="153"/>
      <c r="B151" s="154"/>
      <c r="C151" s="196" t="s">
        <v>1068</v>
      </c>
      <c r="D151" s="194"/>
      <c r="E151" s="195">
        <v>21.6</v>
      </c>
      <c r="F151" s="157"/>
      <c r="G151" s="157"/>
      <c r="H151" s="157"/>
      <c r="I151" s="157"/>
      <c r="J151" s="157"/>
      <c r="K151" s="157"/>
      <c r="L151" s="157"/>
      <c r="M151" s="157"/>
      <c r="N151" s="156"/>
      <c r="O151" s="156"/>
      <c r="P151" s="156"/>
      <c r="Q151" s="156"/>
      <c r="R151" s="157"/>
      <c r="S151" s="157"/>
      <c r="T151" s="157"/>
      <c r="U151" s="157"/>
      <c r="V151" s="157"/>
      <c r="W151" s="157"/>
      <c r="X151" s="157"/>
      <c r="Y151" s="157"/>
      <c r="Z151" s="146"/>
      <c r="AA151" s="146"/>
      <c r="AB151" s="146"/>
      <c r="AC151" s="146"/>
      <c r="AD151" s="146"/>
      <c r="AE151" s="146"/>
      <c r="AF151" s="146"/>
      <c r="AG151" s="146" t="s">
        <v>317</v>
      </c>
      <c r="AH151" s="146">
        <v>5</v>
      </c>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row>
    <row r="152" spans="1:60" outlineLevel="3">
      <c r="A152" s="153"/>
      <c r="B152" s="154"/>
      <c r="C152" s="196" t="s">
        <v>1071</v>
      </c>
      <c r="D152" s="194"/>
      <c r="E152" s="195">
        <v>96</v>
      </c>
      <c r="F152" s="157"/>
      <c r="G152" s="157"/>
      <c r="H152" s="157"/>
      <c r="I152" s="157"/>
      <c r="J152" s="157"/>
      <c r="K152" s="157"/>
      <c r="L152" s="157"/>
      <c r="M152" s="157"/>
      <c r="N152" s="156"/>
      <c r="O152" s="156"/>
      <c r="P152" s="156"/>
      <c r="Q152" s="156"/>
      <c r="R152" s="157"/>
      <c r="S152" s="157"/>
      <c r="T152" s="157"/>
      <c r="U152" s="157"/>
      <c r="V152" s="157"/>
      <c r="W152" s="157"/>
      <c r="X152" s="157"/>
      <c r="Y152" s="157"/>
      <c r="Z152" s="146"/>
      <c r="AA152" s="146"/>
      <c r="AB152" s="146"/>
      <c r="AC152" s="146"/>
      <c r="AD152" s="146"/>
      <c r="AE152" s="146"/>
      <c r="AF152" s="146"/>
      <c r="AG152" s="146" t="s">
        <v>317</v>
      </c>
      <c r="AH152" s="146">
        <v>5</v>
      </c>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row>
    <row r="153" spans="1:60" outlineLevel="3">
      <c r="A153" s="153"/>
      <c r="B153" s="154"/>
      <c r="C153" s="196" t="s">
        <v>1074</v>
      </c>
      <c r="D153" s="194"/>
      <c r="E153" s="195">
        <v>39.6</v>
      </c>
      <c r="F153" s="157"/>
      <c r="G153" s="157"/>
      <c r="H153" s="157"/>
      <c r="I153" s="157"/>
      <c r="J153" s="157"/>
      <c r="K153" s="157"/>
      <c r="L153" s="157"/>
      <c r="M153" s="157"/>
      <c r="N153" s="156"/>
      <c r="O153" s="156"/>
      <c r="P153" s="156"/>
      <c r="Q153" s="156"/>
      <c r="R153" s="157"/>
      <c r="S153" s="157"/>
      <c r="T153" s="157"/>
      <c r="U153" s="157"/>
      <c r="V153" s="157"/>
      <c r="W153" s="157"/>
      <c r="X153" s="157"/>
      <c r="Y153" s="157"/>
      <c r="Z153" s="146"/>
      <c r="AA153" s="146"/>
      <c r="AB153" s="146"/>
      <c r="AC153" s="146"/>
      <c r="AD153" s="146"/>
      <c r="AE153" s="146"/>
      <c r="AF153" s="146"/>
      <c r="AG153" s="146" t="s">
        <v>317</v>
      </c>
      <c r="AH153" s="146">
        <v>5</v>
      </c>
      <c r="AI153" s="146"/>
      <c r="AJ153" s="146"/>
      <c r="AK153" s="146"/>
      <c r="AL153" s="146"/>
      <c r="AM153" s="146"/>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row>
    <row r="154" spans="1:60" outlineLevel="3">
      <c r="A154" s="153"/>
      <c r="B154" s="154"/>
      <c r="C154" s="196" t="s">
        <v>1077</v>
      </c>
      <c r="D154" s="194"/>
      <c r="E154" s="195">
        <v>3.6</v>
      </c>
      <c r="F154" s="157"/>
      <c r="G154" s="157"/>
      <c r="H154" s="157"/>
      <c r="I154" s="157"/>
      <c r="J154" s="157"/>
      <c r="K154" s="157"/>
      <c r="L154" s="157"/>
      <c r="M154" s="157"/>
      <c r="N154" s="156"/>
      <c r="O154" s="156"/>
      <c r="P154" s="156"/>
      <c r="Q154" s="156"/>
      <c r="R154" s="157"/>
      <c r="S154" s="157"/>
      <c r="T154" s="157"/>
      <c r="U154" s="157"/>
      <c r="V154" s="157"/>
      <c r="W154" s="157"/>
      <c r="X154" s="157"/>
      <c r="Y154" s="157"/>
      <c r="Z154" s="146"/>
      <c r="AA154" s="146"/>
      <c r="AB154" s="146"/>
      <c r="AC154" s="146"/>
      <c r="AD154" s="146"/>
      <c r="AE154" s="146"/>
      <c r="AF154" s="146"/>
      <c r="AG154" s="146" t="s">
        <v>317</v>
      </c>
      <c r="AH154" s="146">
        <v>5</v>
      </c>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row>
    <row r="155" spans="1:60" outlineLevel="1">
      <c r="A155" s="173">
        <v>42</v>
      </c>
      <c r="B155" s="174" t="s">
        <v>1123</v>
      </c>
      <c r="C155" s="190" t="s">
        <v>1124</v>
      </c>
      <c r="D155" s="175" t="s">
        <v>392</v>
      </c>
      <c r="E155" s="176">
        <v>160.80000000000001</v>
      </c>
      <c r="F155" s="177"/>
      <c r="G155" s="178">
        <f>ROUND(E155*F155,2)</f>
        <v>0</v>
      </c>
      <c r="H155" s="177"/>
      <c r="I155" s="178">
        <f>ROUND(E155*H155,2)</f>
        <v>0</v>
      </c>
      <c r="J155" s="177"/>
      <c r="K155" s="178">
        <f>ROUND(E155*J155,2)</f>
        <v>0</v>
      </c>
      <c r="L155" s="178">
        <v>21</v>
      </c>
      <c r="M155" s="178">
        <f>G155*(1+L155/100)</f>
        <v>0</v>
      </c>
      <c r="N155" s="176">
        <v>1.0000000000000001E-5</v>
      </c>
      <c r="O155" s="176">
        <f>ROUND(E155*N155,2)</f>
        <v>0</v>
      </c>
      <c r="P155" s="176">
        <v>0</v>
      </c>
      <c r="Q155" s="176">
        <f>ROUND(E155*P155,2)</f>
        <v>0</v>
      </c>
      <c r="R155" s="178" t="s">
        <v>560</v>
      </c>
      <c r="S155" s="178" t="s">
        <v>266</v>
      </c>
      <c r="T155" s="179" t="s">
        <v>266</v>
      </c>
      <c r="U155" s="157">
        <v>6.2E-2</v>
      </c>
      <c r="V155" s="157">
        <f>ROUND(E155*U155,2)</f>
        <v>9.9700000000000006</v>
      </c>
      <c r="W155" s="157"/>
      <c r="X155" s="157" t="s">
        <v>312</v>
      </c>
      <c r="Y155" s="157" t="s">
        <v>269</v>
      </c>
      <c r="Z155" s="146"/>
      <c r="AA155" s="146"/>
      <c r="AB155" s="146"/>
      <c r="AC155" s="146"/>
      <c r="AD155" s="146"/>
      <c r="AE155" s="146"/>
      <c r="AF155" s="146"/>
      <c r="AG155" s="146" t="s">
        <v>313</v>
      </c>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row>
    <row r="156" spans="1:60" outlineLevel="2">
      <c r="A156" s="153"/>
      <c r="B156" s="154"/>
      <c r="C156" s="282" t="s">
        <v>1125</v>
      </c>
      <c r="D156" s="283"/>
      <c r="E156" s="283"/>
      <c r="F156" s="283"/>
      <c r="G156" s="283"/>
      <c r="H156" s="157"/>
      <c r="I156" s="157"/>
      <c r="J156" s="157"/>
      <c r="K156" s="157"/>
      <c r="L156" s="157"/>
      <c r="M156" s="157"/>
      <c r="N156" s="156"/>
      <c r="O156" s="156"/>
      <c r="P156" s="156"/>
      <c r="Q156" s="156"/>
      <c r="R156" s="157"/>
      <c r="S156" s="157"/>
      <c r="T156" s="157"/>
      <c r="U156" s="157"/>
      <c r="V156" s="157"/>
      <c r="W156" s="157"/>
      <c r="X156" s="157"/>
      <c r="Y156" s="157"/>
      <c r="Z156" s="146"/>
      <c r="AA156" s="146"/>
      <c r="AB156" s="146"/>
      <c r="AC156" s="146"/>
      <c r="AD156" s="146"/>
      <c r="AE156" s="146"/>
      <c r="AF156" s="146"/>
      <c r="AG156" s="146" t="s">
        <v>278</v>
      </c>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row>
    <row r="157" spans="1:60" outlineLevel="2">
      <c r="A157" s="153"/>
      <c r="B157" s="154"/>
      <c r="C157" s="196" t="s">
        <v>1126</v>
      </c>
      <c r="D157" s="194"/>
      <c r="E157" s="195">
        <v>160.80000000000001</v>
      </c>
      <c r="F157" s="157"/>
      <c r="G157" s="157"/>
      <c r="H157" s="157"/>
      <c r="I157" s="157"/>
      <c r="J157" s="157"/>
      <c r="K157" s="157"/>
      <c r="L157" s="157"/>
      <c r="M157" s="157"/>
      <c r="N157" s="156"/>
      <c r="O157" s="156"/>
      <c r="P157" s="156"/>
      <c r="Q157" s="156"/>
      <c r="R157" s="157"/>
      <c r="S157" s="157"/>
      <c r="T157" s="157"/>
      <c r="U157" s="157"/>
      <c r="V157" s="157"/>
      <c r="W157" s="157"/>
      <c r="X157" s="157"/>
      <c r="Y157" s="157"/>
      <c r="Z157" s="146"/>
      <c r="AA157" s="146"/>
      <c r="AB157" s="146"/>
      <c r="AC157" s="146"/>
      <c r="AD157" s="146"/>
      <c r="AE157" s="146"/>
      <c r="AF157" s="146"/>
      <c r="AG157" s="146" t="s">
        <v>317</v>
      </c>
      <c r="AH157" s="146">
        <v>5</v>
      </c>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row>
    <row r="158" spans="1:60" outlineLevel="1">
      <c r="A158" s="173">
        <v>43</v>
      </c>
      <c r="B158" s="174" t="s">
        <v>1127</v>
      </c>
      <c r="C158" s="190" t="s">
        <v>1128</v>
      </c>
      <c r="D158" s="175" t="s">
        <v>375</v>
      </c>
      <c r="E158" s="176">
        <v>0.20429</v>
      </c>
      <c r="F158" s="177"/>
      <c r="G158" s="178">
        <f>ROUND(E158*F158,2)</f>
        <v>0</v>
      </c>
      <c r="H158" s="177"/>
      <c r="I158" s="178">
        <f>ROUND(E158*H158,2)</f>
        <v>0</v>
      </c>
      <c r="J158" s="177"/>
      <c r="K158" s="178">
        <f>ROUND(E158*J158,2)</f>
        <v>0</v>
      </c>
      <c r="L158" s="178">
        <v>21</v>
      </c>
      <c r="M158" s="178">
        <f>G158*(1+L158/100)</f>
        <v>0</v>
      </c>
      <c r="N158" s="176">
        <v>0</v>
      </c>
      <c r="O158" s="176">
        <f>ROUND(E158*N158,2)</f>
        <v>0</v>
      </c>
      <c r="P158" s="176">
        <v>0</v>
      </c>
      <c r="Q158" s="176">
        <f>ROUND(E158*P158,2)</f>
        <v>0</v>
      </c>
      <c r="R158" s="178" t="s">
        <v>560</v>
      </c>
      <c r="S158" s="178" t="s">
        <v>266</v>
      </c>
      <c r="T158" s="179" t="s">
        <v>266</v>
      </c>
      <c r="U158" s="157">
        <v>1.3740000000000001</v>
      </c>
      <c r="V158" s="157">
        <f>ROUND(E158*U158,2)</f>
        <v>0.28000000000000003</v>
      </c>
      <c r="W158" s="157"/>
      <c r="X158" s="157" t="s">
        <v>555</v>
      </c>
      <c r="Y158" s="157" t="s">
        <v>269</v>
      </c>
      <c r="Z158" s="146"/>
      <c r="AA158" s="146"/>
      <c r="AB158" s="146"/>
      <c r="AC158" s="146"/>
      <c r="AD158" s="146"/>
      <c r="AE158" s="146"/>
      <c r="AF158" s="146"/>
      <c r="AG158" s="146" t="s">
        <v>556</v>
      </c>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row>
    <row r="159" spans="1:60" outlineLevel="2">
      <c r="A159" s="153"/>
      <c r="B159" s="154"/>
      <c r="C159" s="293" t="s">
        <v>1129</v>
      </c>
      <c r="D159" s="294"/>
      <c r="E159" s="294"/>
      <c r="F159" s="294"/>
      <c r="G159" s="294"/>
      <c r="H159" s="157"/>
      <c r="I159" s="157"/>
      <c r="J159" s="157"/>
      <c r="K159" s="157"/>
      <c r="L159" s="157"/>
      <c r="M159" s="157"/>
      <c r="N159" s="156"/>
      <c r="O159" s="156"/>
      <c r="P159" s="156"/>
      <c r="Q159" s="156"/>
      <c r="R159" s="157"/>
      <c r="S159" s="157"/>
      <c r="T159" s="157"/>
      <c r="U159" s="157"/>
      <c r="V159" s="157"/>
      <c r="W159" s="157"/>
      <c r="X159" s="157"/>
      <c r="Y159" s="157"/>
      <c r="Z159" s="146"/>
      <c r="AA159" s="146"/>
      <c r="AB159" s="146"/>
      <c r="AC159" s="146"/>
      <c r="AD159" s="146"/>
      <c r="AE159" s="146"/>
      <c r="AF159" s="146"/>
      <c r="AG159" s="146" t="s">
        <v>315</v>
      </c>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row>
    <row r="160" spans="1:60">
      <c r="A160" s="163" t="s">
        <v>261</v>
      </c>
      <c r="B160" s="164" t="s">
        <v>186</v>
      </c>
      <c r="C160" s="188" t="s">
        <v>187</v>
      </c>
      <c r="D160" s="165"/>
      <c r="E160" s="166"/>
      <c r="F160" s="167"/>
      <c r="G160" s="167">
        <f>SUMIF(AG161:AG220,"&lt;&gt;NOR",G161:G220)</f>
        <v>0</v>
      </c>
      <c r="H160" s="167"/>
      <c r="I160" s="167">
        <f>SUM(I161:I220)</f>
        <v>0</v>
      </c>
      <c r="J160" s="167"/>
      <c r="K160" s="167">
        <f>SUM(K161:K220)</f>
        <v>0</v>
      </c>
      <c r="L160" s="167"/>
      <c r="M160" s="167">
        <f>SUM(M161:M220)</f>
        <v>0</v>
      </c>
      <c r="N160" s="166"/>
      <c r="O160" s="166">
        <f>SUM(O161:O220)</f>
        <v>0.59000000000000008</v>
      </c>
      <c r="P160" s="166"/>
      <c r="Q160" s="166">
        <f>SUM(Q161:Q220)</f>
        <v>0</v>
      </c>
      <c r="R160" s="167"/>
      <c r="S160" s="167"/>
      <c r="T160" s="168"/>
      <c r="U160" s="162"/>
      <c r="V160" s="162">
        <f>SUM(V161:V220)</f>
        <v>47.129999999999995</v>
      </c>
      <c r="W160" s="162"/>
      <c r="X160" s="162"/>
      <c r="Y160" s="162"/>
      <c r="AG160" t="s">
        <v>262</v>
      </c>
    </row>
    <row r="161" spans="1:60" outlineLevel="1">
      <c r="A161" s="173">
        <v>44</v>
      </c>
      <c r="B161" s="174" t="s">
        <v>1130</v>
      </c>
      <c r="C161" s="190" t="s">
        <v>1131</v>
      </c>
      <c r="D161" s="175" t="s">
        <v>1032</v>
      </c>
      <c r="E161" s="176">
        <v>2</v>
      </c>
      <c r="F161" s="177"/>
      <c r="G161" s="178">
        <f>ROUND(E161*F161,2)</f>
        <v>0</v>
      </c>
      <c r="H161" s="177"/>
      <c r="I161" s="178">
        <f>ROUND(E161*H161,2)</f>
        <v>0</v>
      </c>
      <c r="J161" s="177"/>
      <c r="K161" s="178">
        <f>ROUND(E161*J161,2)</f>
        <v>0</v>
      </c>
      <c r="L161" s="178">
        <v>21</v>
      </c>
      <c r="M161" s="178">
        <f>G161*(1+L161/100)</f>
        <v>0</v>
      </c>
      <c r="N161" s="176">
        <v>1.444E-2</v>
      </c>
      <c r="O161" s="176">
        <f>ROUND(E161*N161,2)</f>
        <v>0.03</v>
      </c>
      <c r="P161" s="176">
        <v>0</v>
      </c>
      <c r="Q161" s="176">
        <f>ROUND(E161*P161,2)</f>
        <v>0</v>
      </c>
      <c r="R161" s="178" t="s">
        <v>560</v>
      </c>
      <c r="S161" s="178" t="s">
        <v>266</v>
      </c>
      <c r="T161" s="179" t="s">
        <v>266</v>
      </c>
      <c r="U161" s="157">
        <v>1.25</v>
      </c>
      <c r="V161" s="157">
        <f>ROUND(E161*U161,2)</f>
        <v>2.5</v>
      </c>
      <c r="W161" s="157"/>
      <c r="X161" s="157" t="s">
        <v>312</v>
      </c>
      <c r="Y161" s="157" t="s">
        <v>269</v>
      </c>
      <c r="Z161" s="146"/>
      <c r="AA161" s="146"/>
      <c r="AB161" s="146"/>
      <c r="AC161" s="146"/>
      <c r="AD161" s="146"/>
      <c r="AE161" s="146"/>
      <c r="AF161" s="146"/>
      <c r="AG161" s="146" t="s">
        <v>313</v>
      </c>
      <c r="AH161" s="146"/>
      <c r="AI161" s="146"/>
      <c r="AJ161" s="146"/>
      <c r="AK161" s="146"/>
      <c r="AL161" s="146"/>
      <c r="AM161" s="146"/>
      <c r="AN161" s="146"/>
      <c r="AO161" s="146"/>
      <c r="AP161" s="146"/>
      <c r="AQ161" s="146"/>
      <c r="AR161" s="146"/>
      <c r="AS161" s="146"/>
      <c r="AT161" s="146"/>
      <c r="AU161" s="146"/>
      <c r="AV161" s="146"/>
      <c r="AW161" s="146"/>
      <c r="AX161" s="146"/>
      <c r="AY161" s="146"/>
      <c r="AZ161" s="146"/>
      <c r="BA161" s="146"/>
      <c r="BB161" s="146"/>
      <c r="BC161" s="146"/>
      <c r="BD161" s="146"/>
      <c r="BE161" s="146"/>
      <c r="BF161" s="146"/>
      <c r="BG161" s="146"/>
      <c r="BH161" s="146"/>
    </row>
    <row r="162" spans="1:60" outlineLevel="2">
      <c r="A162" s="153"/>
      <c r="B162" s="154"/>
      <c r="C162" s="196" t="s">
        <v>1096</v>
      </c>
      <c r="D162" s="194"/>
      <c r="E162" s="195">
        <v>2</v>
      </c>
      <c r="F162" s="157"/>
      <c r="G162" s="157"/>
      <c r="H162" s="157"/>
      <c r="I162" s="157"/>
      <c r="J162" s="157"/>
      <c r="K162" s="157"/>
      <c r="L162" s="157"/>
      <c r="M162" s="157"/>
      <c r="N162" s="156"/>
      <c r="O162" s="156"/>
      <c r="P162" s="156"/>
      <c r="Q162" s="156"/>
      <c r="R162" s="157"/>
      <c r="S162" s="157"/>
      <c r="T162" s="157"/>
      <c r="U162" s="157"/>
      <c r="V162" s="157"/>
      <c r="W162" s="157"/>
      <c r="X162" s="157"/>
      <c r="Y162" s="157"/>
      <c r="Z162" s="146"/>
      <c r="AA162" s="146"/>
      <c r="AB162" s="146"/>
      <c r="AC162" s="146"/>
      <c r="AD162" s="146"/>
      <c r="AE162" s="146"/>
      <c r="AF162" s="146"/>
      <c r="AG162" s="146" t="s">
        <v>317</v>
      </c>
      <c r="AH162" s="146">
        <v>0</v>
      </c>
      <c r="AI162" s="146"/>
      <c r="AJ162" s="146"/>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row>
    <row r="163" spans="1:60" outlineLevel="3">
      <c r="A163" s="153"/>
      <c r="B163" s="154"/>
      <c r="C163" s="196" t="s">
        <v>993</v>
      </c>
      <c r="D163" s="194"/>
      <c r="E163" s="195"/>
      <c r="F163" s="157"/>
      <c r="G163" s="157"/>
      <c r="H163" s="157"/>
      <c r="I163" s="157"/>
      <c r="J163" s="157"/>
      <c r="K163" s="157"/>
      <c r="L163" s="157"/>
      <c r="M163" s="157"/>
      <c r="N163" s="156"/>
      <c r="O163" s="156"/>
      <c r="P163" s="156"/>
      <c r="Q163" s="156"/>
      <c r="R163" s="157"/>
      <c r="S163" s="157"/>
      <c r="T163" s="157"/>
      <c r="U163" s="157"/>
      <c r="V163" s="157"/>
      <c r="W163" s="157"/>
      <c r="X163" s="157"/>
      <c r="Y163" s="157"/>
      <c r="Z163" s="146"/>
      <c r="AA163" s="146"/>
      <c r="AB163" s="146"/>
      <c r="AC163" s="146"/>
      <c r="AD163" s="146"/>
      <c r="AE163" s="146"/>
      <c r="AF163" s="146"/>
      <c r="AG163" s="146" t="s">
        <v>317</v>
      </c>
      <c r="AH163" s="146">
        <v>0</v>
      </c>
      <c r="AI163" s="146"/>
      <c r="AJ163" s="146"/>
      <c r="AK163" s="146"/>
      <c r="AL163" s="146"/>
      <c r="AM163" s="146"/>
      <c r="AN163" s="146"/>
      <c r="AO163" s="146"/>
      <c r="AP163" s="146"/>
      <c r="AQ163" s="146"/>
      <c r="AR163" s="146"/>
      <c r="AS163" s="146"/>
      <c r="AT163" s="146"/>
      <c r="AU163" s="146"/>
      <c r="AV163" s="146"/>
      <c r="AW163" s="146"/>
      <c r="AX163" s="146"/>
      <c r="AY163" s="146"/>
      <c r="AZ163" s="146"/>
      <c r="BA163" s="146"/>
      <c r="BB163" s="146"/>
      <c r="BC163" s="146"/>
      <c r="BD163" s="146"/>
      <c r="BE163" s="146"/>
      <c r="BF163" s="146"/>
      <c r="BG163" s="146"/>
      <c r="BH163" s="146"/>
    </row>
    <row r="164" spans="1:60" outlineLevel="3">
      <c r="A164" s="153"/>
      <c r="B164" s="154"/>
      <c r="C164" s="196" t="s">
        <v>994</v>
      </c>
      <c r="D164" s="194"/>
      <c r="E164" s="195"/>
      <c r="F164" s="157"/>
      <c r="G164" s="157"/>
      <c r="H164" s="157"/>
      <c r="I164" s="157"/>
      <c r="J164" s="157"/>
      <c r="K164" s="157"/>
      <c r="L164" s="157"/>
      <c r="M164" s="157"/>
      <c r="N164" s="156"/>
      <c r="O164" s="156"/>
      <c r="P164" s="156"/>
      <c r="Q164" s="156"/>
      <c r="R164" s="157"/>
      <c r="S164" s="157"/>
      <c r="T164" s="157"/>
      <c r="U164" s="157"/>
      <c r="V164" s="157"/>
      <c r="W164" s="157"/>
      <c r="X164" s="157"/>
      <c r="Y164" s="157"/>
      <c r="Z164" s="146"/>
      <c r="AA164" s="146"/>
      <c r="AB164" s="146"/>
      <c r="AC164" s="146"/>
      <c r="AD164" s="146"/>
      <c r="AE164" s="146"/>
      <c r="AF164" s="146"/>
      <c r="AG164" s="146" t="s">
        <v>317</v>
      </c>
      <c r="AH164" s="146">
        <v>0</v>
      </c>
      <c r="AI164" s="146"/>
      <c r="AJ164" s="146"/>
      <c r="AK164" s="146"/>
      <c r="AL164" s="146"/>
      <c r="AM164" s="146"/>
      <c r="AN164" s="146"/>
      <c r="AO164" s="146"/>
      <c r="AP164" s="146"/>
      <c r="AQ164" s="146"/>
      <c r="AR164" s="146"/>
      <c r="AS164" s="146"/>
      <c r="AT164" s="146"/>
      <c r="AU164" s="146"/>
      <c r="AV164" s="146"/>
      <c r="AW164" s="146"/>
      <c r="AX164" s="146"/>
      <c r="AY164" s="146"/>
      <c r="AZ164" s="146"/>
      <c r="BA164" s="146"/>
      <c r="BB164" s="146"/>
      <c r="BC164" s="146"/>
      <c r="BD164" s="146"/>
      <c r="BE164" s="146"/>
      <c r="BF164" s="146"/>
      <c r="BG164" s="146"/>
      <c r="BH164" s="146"/>
    </row>
    <row r="165" spans="1:60" outlineLevel="1">
      <c r="A165" s="173">
        <v>45</v>
      </c>
      <c r="B165" s="174" t="s">
        <v>1132</v>
      </c>
      <c r="C165" s="190" t="s">
        <v>1133</v>
      </c>
      <c r="D165" s="175" t="s">
        <v>1032</v>
      </c>
      <c r="E165" s="176">
        <v>5</v>
      </c>
      <c r="F165" s="177"/>
      <c r="G165" s="178">
        <f>ROUND(E165*F165,2)</f>
        <v>0</v>
      </c>
      <c r="H165" s="177"/>
      <c r="I165" s="178">
        <f>ROUND(E165*H165,2)</f>
        <v>0</v>
      </c>
      <c r="J165" s="177"/>
      <c r="K165" s="178">
        <f>ROUND(E165*J165,2)</f>
        <v>0</v>
      </c>
      <c r="L165" s="178">
        <v>21</v>
      </c>
      <c r="M165" s="178">
        <f>G165*(1+L165/100)</f>
        <v>0</v>
      </c>
      <c r="N165" s="176">
        <v>1.401E-2</v>
      </c>
      <c r="O165" s="176">
        <f>ROUND(E165*N165,2)</f>
        <v>7.0000000000000007E-2</v>
      </c>
      <c r="P165" s="176">
        <v>0</v>
      </c>
      <c r="Q165" s="176">
        <f>ROUND(E165*P165,2)</f>
        <v>0</v>
      </c>
      <c r="R165" s="178" t="s">
        <v>560</v>
      </c>
      <c r="S165" s="178" t="s">
        <v>266</v>
      </c>
      <c r="T165" s="179" t="s">
        <v>266</v>
      </c>
      <c r="U165" s="157">
        <v>1.1890000000000001</v>
      </c>
      <c r="V165" s="157">
        <f>ROUND(E165*U165,2)</f>
        <v>5.95</v>
      </c>
      <c r="W165" s="157"/>
      <c r="X165" s="157" t="s">
        <v>312</v>
      </c>
      <c r="Y165" s="157" t="s">
        <v>269</v>
      </c>
      <c r="Z165" s="146"/>
      <c r="AA165" s="146"/>
      <c r="AB165" s="146"/>
      <c r="AC165" s="146"/>
      <c r="AD165" s="146"/>
      <c r="AE165" s="146"/>
      <c r="AF165" s="146"/>
      <c r="AG165" s="146" t="s">
        <v>313</v>
      </c>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row>
    <row r="166" spans="1:60" outlineLevel="2">
      <c r="A166" s="153"/>
      <c r="B166" s="154"/>
      <c r="C166" s="196" t="s">
        <v>1106</v>
      </c>
      <c r="D166" s="194"/>
      <c r="E166" s="195">
        <v>3</v>
      </c>
      <c r="F166" s="157"/>
      <c r="G166" s="157"/>
      <c r="H166" s="157"/>
      <c r="I166" s="157"/>
      <c r="J166" s="157"/>
      <c r="K166" s="157"/>
      <c r="L166" s="157"/>
      <c r="M166" s="157"/>
      <c r="N166" s="156"/>
      <c r="O166" s="156"/>
      <c r="P166" s="156"/>
      <c r="Q166" s="156"/>
      <c r="R166" s="157"/>
      <c r="S166" s="157"/>
      <c r="T166" s="157"/>
      <c r="U166" s="157"/>
      <c r="V166" s="157"/>
      <c r="W166" s="157"/>
      <c r="X166" s="157"/>
      <c r="Y166" s="157"/>
      <c r="Z166" s="146"/>
      <c r="AA166" s="146"/>
      <c r="AB166" s="146"/>
      <c r="AC166" s="146"/>
      <c r="AD166" s="146"/>
      <c r="AE166" s="146"/>
      <c r="AF166" s="146"/>
      <c r="AG166" s="146" t="s">
        <v>317</v>
      </c>
      <c r="AH166" s="146">
        <v>0</v>
      </c>
      <c r="AI166" s="146"/>
      <c r="AJ166" s="146"/>
      <c r="AK166" s="146"/>
      <c r="AL166" s="146"/>
      <c r="AM166" s="146"/>
      <c r="AN166" s="146"/>
      <c r="AO166" s="146"/>
      <c r="AP166" s="146"/>
      <c r="AQ166" s="146"/>
      <c r="AR166" s="146"/>
      <c r="AS166" s="146"/>
      <c r="AT166" s="146"/>
      <c r="AU166" s="146"/>
      <c r="AV166" s="146"/>
      <c r="AW166" s="146"/>
      <c r="AX166" s="146"/>
      <c r="AY166" s="146"/>
      <c r="AZ166" s="146"/>
      <c r="BA166" s="146"/>
      <c r="BB166" s="146"/>
      <c r="BC166" s="146"/>
      <c r="BD166" s="146"/>
      <c r="BE166" s="146"/>
      <c r="BF166" s="146"/>
      <c r="BG166" s="146"/>
      <c r="BH166" s="146"/>
    </row>
    <row r="167" spans="1:60" outlineLevel="3">
      <c r="A167" s="153"/>
      <c r="B167" s="154"/>
      <c r="C167" s="196" t="s">
        <v>1084</v>
      </c>
      <c r="D167" s="194"/>
      <c r="E167" s="195">
        <v>1</v>
      </c>
      <c r="F167" s="157"/>
      <c r="G167" s="157"/>
      <c r="H167" s="157"/>
      <c r="I167" s="157"/>
      <c r="J167" s="157"/>
      <c r="K167" s="157"/>
      <c r="L167" s="157"/>
      <c r="M167" s="157"/>
      <c r="N167" s="156"/>
      <c r="O167" s="156"/>
      <c r="P167" s="156"/>
      <c r="Q167" s="156"/>
      <c r="R167" s="157"/>
      <c r="S167" s="157"/>
      <c r="T167" s="157"/>
      <c r="U167" s="157"/>
      <c r="V167" s="157"/>
      <c r="W167" s="157"/>
      <c r="X167" s="157"/>
      <c r="Y167" s="157"/>
      <c r="Z167" s="146"/>
      <c r="AA167" s="146"/>
      <c r="AB167" s="146"/>
      <c r="AC167" s="146"/>
      <c r="AD167" s="146"/>
      <c r="AE167" s="146"/>
      <c r="AF167" s="146"/>
      <c r="AG167" s="146" t="s">
        <v>317</v>
      </c>
      <c r="AH167" s="146">
        <v>0</v>
      </c>
      <c r="AI167" s="146"/>
      <c r="AJ167" s="146"/>
      <c r="AK167" s="146"/>
      <c r="AL167" s="146"/>
      <c r="AM167" s="146"/>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row>
    <row r="168" spans="1:60" outlineLevel="3">
      <c r="A168" s="153"/>
      <c r="B168" s="154"/>
      <c r="C168" s="196" t="s">
        <v>1085</v>
      </c>
      <c r="D168" s="194"/>
      <c r="E168" s="195">
        <v>1</v>
      </c>
      <c r="F168" s="157"/>
      <c r="G168" s="157"/>
      <c r="H168" s="157"/>
      <c r="I168" s="157"/>
      <c r="J168" s="157"/>
      <c r="K168" s="157"/>
      <c r="L168" s="157"/>
      <c r="M168" s="157"/>
      <c r="N168" s="156"/>
      <c r="O168" s="156"/>
      <c r="P168" s="156"/>
      <c r="Q168" s="156"/>
      <c r="R168" s="157"/>
      <c r="S168" s="157"/>
      <c r="T168" s="157"/>
      <c r="U168" s="157"/>
      <c r="V168" s="157"/>
      <c r="W168" s="157"/>
      <c r="X168" s="157"/>
      <c r="Y168" s="157"/>
      <c r="Z168" s="146"/>
      <c r="AA168" s="146"/>
      <c r="AB168" s="146"/>
      <c r="AC168" s="146"/>
      <c r="AD168" s="146"/>
      <c r="AE168" s="146"/>
      <c r="AF168" s="146"/>
      <c r="AG168" s="146" t="s">
        <v>317</v>
      </c>
      <c r="AH168" s="146">
        <v>0</v>
      </c>
      <c r="AI168" s="146"/>
      <c r="AJ168" s="146"/>
      <c r="AK168" s="146"/>
      <c r="AL168" s="146"/>
      <c r="AM168" s="146"/>
      <c r="AN168" s="146"/>
      <c r="AO168" s="146"/>
      <c r="AP168" s="146"/>
      <c r="AQ168" s="146"/>
      <c r="AR168" s="146"/>
      <c r="AS168" s="146"/>
      <c r="AT168" s="146"/>
      <c r="AU168" s="146"/>
      <c r="AV168" s="146"/>
      <c r="AW168" s="146"/>
      <c r="AX168" s="146"/>
      <c r="AY168" s="146"/>
      <c r="AZ168" s="146"/>
      <c r="BA168" s="146"/>
      <c r="BB168" s="146"/>
      <c r="BC168" s="146"/>
      <c r="BD168" s="146"/>
      <c r="BE168" s="146"/>
      <c r="BF168" s="146"/>
      <c r="BG168" s="146"/>
      <c r="BH168" s="146"/>
    </row>
    <row r="169" spans="1:60" ht="22.5" outlineLevel="1">
      <c r="A169" s="173">
        <v>46</v>
      </c>
      <c r="B169" s="174" t="s">
        <v>1134</v>
      </c>
      <c r="C169" s="190" t="s">
        <v>1135</v>
      </c>
      <c r="D169" s="175" t="s">
        <v>682</v>
      </c>
      <c r="E169" s="176">
        <v>5</v>
      </c>
      <c r="F169" s="177"/>
      <c r="G169" s="178">
        <f>ROUND(E169*F169,2)</f>
        <v>0</v>
      </c>
      <c r="H169" s="177"/>
      <c r="I169" s="178">
        <f>ROUND(E169*H169,2)</f>
        <v>0</v>
      </c>
      <c r="J169" s="177"/>
      <c r="K169" s="178">
        <f>ROUND(E169*J169,2)</f>
        <v>0</v>
      </c>
      <c r="L169" s="178">
        <v>21</v>
      </c>
      <c r="M169" s="178">
        <f>G169*(1+L169/100)</f>
        <v>0</v>
      </c>
      <c r="N169" s="176">
        <v>8.4999999999999995E-4</v>
      </c>
      <c r="O169" s="176">
        <f>ROUND(E169*N169,2)</f>
        <v>0</v>
      </c>
      <c r="P169" s="176">
        <v>0</v>
      </c>
      <c r="Q169" s="176">
        <f>ROUND(E169*P169,2)</f>
        <v>0</v>
      </c>
      <c r="R169" s="178" t="s">
        <v>560</v>
      </c>
      <c r="S169" s="178" t="s">
        <v>266</v>
      </c>
      <c r="T169" s="179" t="s">
        <v>266</v>
      </c>
      <c r="U169" s="157">
        <v>0.44500000000000001</v>
      </c>
      <c r="V169" s="157">
        <f>ROUND(E169*U169,2)</f>
        <v>2.23</v>
      </c>
      <c r="W169" s="157"/>
      <c r="X169" s="157" t="s">
        <v>312</v>
      </c>
      <c r="Y169" s="157" t="s">
        <v>269</v>
      </c>
      <c r="Z169" s="146"/>
      <c r="AA169" s="146"/>
      <c r="AB169" s="146"/>
      <c r="AC169" s="146"/>
      <c r="AD169" s="146"/>
      <c r="AE169" s="146"/>
      <c r="AF169" s="146"/>
      <c r="AG169" s="146" t="s">
        <v>313</v>
      </c>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row>
    <row r="170" spans="1:60" outlineLevel="2">
      <c r="A170" s="153"/>
      <c r="B170" s="154"/>
      <c r="C170" s="196" t="s">
        <v>1023</v>
      </c>
      <c r="D170" s="194"/>
      <c r="E170" s="195">
        <v>5</v>
      </c>
      <c r="F170" s="157"/>
      <c r="G170" s="157"/>
      <c r="H170" s="157"/>
      <c r="I170" s="157"/>
      <c r="J170" s="157"/>
      <c r="K170" s="157"/>
      <c r="L170" s="157"/>
      <c r="M170" s="157"/>
      <c r="N170" s="156"/>
      <c r="O170" s="156"/>
      <c r="P170" s="156"/>
      <c r="Q170" s="156"/>
      <c r="R170" s="157"/>
      <c r="S170" s="157"/>
      <c r="T170" s="157"/>
      <c r="U170" s="157"/>
      <c r="V170" s="157"/>
      <c r="W170" s="157"/>
      <c r="X170" s="157"/>
      <c r="Y170" s="157"/>
      <c r="Z170" s="146"/>
      <c r="AA170" s="146"/>
      <c r="AB170" s="146"/>
      <c r="AC170" s="146"/>
      <c r="AD170" s="146"/>
      <c r="AE170" s="146"/>
      <c r="AF170" s="146"/>
      <c r="AG170" s="146" t="s">
        <v>317</v>
      </c>
      <c r="AH170" s="146">
        <v>5</v>
      </c>
      <c r="AI170" s="146"/>
      <c r="AJ170" s="146"/>
      <c r="AK170" s="146"/>
      <c r="AL170" s="146"/>
      <c r="AM170" s="146"/>
      <c r="AN170" s="146"/>
      <c r="AO170" s="146"/>
      <c r="AP170" s="146"/>
      <c r="AQ170" s="146"/>
      <c r="AR170" s="146"/>
      <c r="AS170" s="146"/>
      <c r="AT170" s="146"/>
      <c r="AU170" s="146"/>
      <c r="AV170" s="146"/>
      <c r="AW170" s="146"/>
      <c r="AX170" s="146"/>
      <c r="AY170" s="146"/>
      <c r="AZ170" s="146"/>
      <c r="BA170" s="146"/>
      <c r="BB170" s="146"/>
      <c r="BC170" s="146"/>
      <c r="BD170" s="146"/>
      <c r="BE170" s="146"/>
      <c r="BF170" s="146"/>
      <c r="BG170" s="146"/>
      <c r="BH170" s="146"/>
    </row>
    <row r="171" spans="1:60" ht="33.75" outlineLevel="1">
      <c r="A171" s="173">
        <v>47</v>
      </c>
      <c r="B171" s="174" t="s">
        <v>1136</v>
      </c>
      <c r="C171" s="190" t="s">
        <v>1137</v>
      </c>
      <c r="D171" s="175" t="s">
        <v>682</v>
      </c>
      <c r="E171" s="176">
        <v>5</v>
      </c>
      <c r="F171" s="177"/>
      <c r="G171" s="178">
        <f>ROUND(E171*F171,2)</f>
        <v>0</v>
      </c>
      <c r="H171" s="177"/>
      <c r="I171" s="178">
        <f>ROUND(E171*H171,2)</f>
        <v>0</v>
      </c>
      <c r="J171" s="177"/>
      <c r="K171" s="178">
        <f>ROUND(E171*J171,2)</f>
        <v>0</v>
      </c>
      <c r="L171" s="178">
        <v>21</v>
      </c>
      <c r="M171" s="178">
        <f>G171*(1+L171/100)</f>
        <v>0</v>
      </c>
      <c r="N171" s="176">
        <v>2.0000000000000001E-4</v>
      </c>
      <c r="O171" s="176">
        <f>ROUND(E171*N171,2)</f>
        <v>0</v>
      </c>
      <c r="P171" s="176">
        <v>0</v>
      </c>
      <c r="Q171" s="176">
        <f>ROUND(E171*P171,2)</f>
        <v>0</v>
      </c>
      <c r="R171" s="178" t="s">
        <v>560</v>
      </c>
      <c r="S171" s="178" t="s">
        <v>266</v>
      </c>
      <c r="T171" s="179" t="s">
        <v>266</v>
      </c>
      <c r="U171" s="157">
        <v>0.246</v>
      </c>
      <c r="V171" s="157">
        <f>ROUND(E171*U171,2)</f>
        <v>1.23</v>
      </c>
      <c r="W171" s="157"/>
      <c r="X171" s="157" t="s">
        <v>312</v>
      </c>
      <c r="Y171" s="157" t="s">
        <v>269</v>
      </c>
      <c r="Z171" s="146"/>
      <c r="AA171" s="146"/>
      <c r="AB171" s="146"/>
      <c r="AC171" s="146"/>
      <c r="AD171" s="146"/>
      <c r="AE171" s="146"/>
      <c r="AF171" s="146"/>
      <c r="AG171" s="146" t="s">
        <v>313</v>
      </c>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row>
    <row r="172" spans="1:60" outlineLevel="2">
      <c r="A172" s="153"/>
      <c r="B172" s="154"/>
      <c r="C172" s="196" t="s">
        <v>1023</v>
      </c>
      <c r="D172" s="194"/>
      <c r="E172" s="195">
        <v>5</v>
      </c>
      <c r="F172" s="157"/>
      <c r="G172" s="157"/>
      <c r="H172" s="157"/>
      <c r="I172" s="157"/>
      <c r="J172" s="157"/>
      <c r="K172" s="157"/>
      <c r="L172" s="157"/>
      <c r="M172" s="157"/>
      <c r="N172" s="156"/>
      <c r="O172" s="156"/>
      <c r="P172" s="156"/>
      <c r="Q172" s="156"/>
      <c r="R172" s="157"/>
      <c r="S172" s="157"/>
      <c r="T172" s="157"/>
      <c r="U172" s="157"/>
      <c r="V172" s="157"/>
      <c r="W172" s="157"/>
      <c r="X172" s="157"/>
      <c r="Y172" s="157"/>
      <c r="Z172" s="146"/>
      <c r="AA172" s="146"/>
      <c r="AB172" s="146"/>
      <c r="AC172" s="146"/>
      <c r="AD172" s="146"/>
      <c r="AE172" s="146"/>
      <c r="AF172" s="146"/>
      <c r="AG172" s="146" t="s">
        <v>317</v>
      </c>
      <c r="AH172" s="146">
        <v>5</v>
      </c>
      <c r="AI172" s="146"/>
      <c r="AJ172" s="146"/>
      <c r="AK172" s="146"/>
      <c r="AL172" s="146"/>
      <c r="AM172" s="146"/>
      <c r="AN172" s="146"/>
      <c r="AO172" s="146"/>
      <c r="AP172" s="146"/>
      <c r="AQ172" s="146"/>
      <c r="AR172" s="146"/>
      <c r="AS172" s="146"/>
      <c r="AT172" s="146"/>
      <c r="AU172" s="146"/>
      <c r="AV172" s="146"/>
      <c r="AW172" s="146"/>
      <c r="AX172" s="146"/>
      <c r="AY172" s="146"/>
      <c r="AZ172" s="146"/>
      <c r="BA172" s="146"/>
      <c r="BB172" s="146"/>
      <c r="BC172" s="146"/>
      <c r="BD172" s="146"/>
      <c r="BE172" s="146"/>
      <c r="BF172" s="146"/>
      <c r="BG172" s="146"/>
      <c r="BH172" s="146"/>
    </row>
    <row r="173" spans="1:60" outlineLevel="1">
      <c r="A173" s="173">
        <v>48</v>
      </c>
      <c r="B173" s="174" t="s">
        <v>1138</v>
      </c>
      <c r="C173" s="190" t="s">
        <v>1139</v>
      </c>
      <c r="D173" s="175" t="s">
        <v>682</v>
      </c>
      <c r="E173" s="176">
        <v>1</v>
      </c>
      <c r="F173" s="177"/>
      <c r="G173" s="178">
        <f>ROUND(E173*F173,2)</f>
        <v>0</v>
      </c>
      <c r="H173" s="177"/>
      <c r="I173" s="178">
        <f>ROUND(E173*H173,2)</f>
        <v>0</v>
      </c>
      <c r="J173" s="177"/>
      <c r="K173" s="178">
        <f>ROUND(E173*J173,2)</f>
        <v>0</v>
      </c>
      <c r="L173" s="178">
        <v>21</v>
      </c>
      <c r="M173" s="178">
        <f>G173*(1+L173/100)</f>
        <v>0</v>
      </c>
      <c r="N173" s="176">
        <v>0</v>
      </c>
      <c r="O173" s="176">
        <f>ROUND(E173*N173,2)</f>
        <v>0</v>
      </c>
      <c r="P173" s="176">
        <v>0</v>
      </c>
      <c r="Q173" s="176">
        <f>ROUND(E173*P173,2)</f>
        <v>0</v>
      </c>
      <c r="R173" s="178"/>
      <c r="S173" s="178" t="s">
        <v>481</v>
      </c>
      <c r="T173" s="179" t="s">
        <v>267</v>
      </c>
      <c r="U173" s="157">
        <v>0</v>
      </c>
      <c r="V173" s="157">
        <f>ROUND(E173*U173,2)</f>
        <v>0</v>
      </c>
      <c r="W173" s="157"/>
      <c r="X173" s="157" t="s">
        <v>312</v>
      </c>
      <c r="Y173" s="157" t="s">
        <v>269</v>
      </c>
      <c r="Z173" s="146"/>
      <c r="AA173" s="146"/>
      <c r="AB173" s="146"/>
      <c r="AC173" s="146"/>
      <c r="AD173" s="146"/>
      <c r="AE173" s="146"/>
      <c r="AF173" s="146"/>
      <c r="AG173" s="146" t="s">
        <v>313</v>
      </c>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row>
    <row r="174" spans="1:60" outlineLevel="2">
      <c r="A174" s="153"/>
      <c r="B174" s="154"/>
      <c r="C174" s="196" t="s">
        <v>997</v>
      </c>
      <c r="D174" s="194"/>
      <c r="E174" s="195"/>
      <c r="F174" s="157"/>
      <c r="G174" s="157"/>
      <c r="H174" s="157"/>
      <c r="I174" s="157"/>
      <c r="J174" s="157"/>
      <c r="K174" s="157"/>
      <c r="L174" s="157"/>
      <c r="M174" s="157"/>
      <c r="N174" s="156"/>
      <c r="O174" s="156"/>
      <c r="P174" s="156"/>
      <c r="Q174" s="156"/>
      <c r="R174" s="157"/>
      <c r="S174" s="157"/>
      <c r="T174" s="157"/>
      <c r="U174" s="157"/>
      <c r="V174" s="157"/>
      <c r="W174" s="157"/>
      <c r="X174" s="157"/>
      <c r="Y174" s="157"/>
      <c r="Z174" s="146"/>
      <c r="AA174" s="146"/>
      <c r="AB174" s="146"/>
      <c r="AC174" s="146"/>
      <c r="AD174" s="146"/>
      <c r="AE174" s="146"/>
      <c r="AF174" s="146"/>
      <c r="AG174" s="146" t="s">
        <v>317</v>
      </c>
      <c r="AH174" s="146">
        <v>0</v>
      </c>
      <c r="AI174" s="146"/>
      <c r="AJ174" s="146"/>
      <c r="AK174" s="146"/>
      <c r="AL174" s="146"/>
      <c r="AM174" s="146"/>
      <c r="AN174" s="146"/>
      <c r="AO174" s="146"/>
      <c r="AP174" s="146"/>
      <c r="AQ174" s="146"/>
      <c r="AR174" s="146"/>
      <c r="AS174" s="146"/>
      <c r="AT174" s="146"/>
      <c r="AU174" s="146"/>
      <c r="AV174" s="146"/>
      <c r="AW174" s="146"/>
      <c r="AX174" s="146"/>
      <c r="AY174" s="146"/>
      <c r="AZ174" s="146"/>
      <c r="BA174" s="146"/>
      <c r="BB174" s="146"/>
      <c r="BC174" s="146"/>
      <c r="BD174" s="146"/>
      <c r="BE174" s="146"/>
      <c r="BF174" s="146"/>
      <c r="BG174" s="146"/>
      <c r="BH174" s="146"/>
    </row>
    <row r="175" spans="1:60" outlineLevel="3">
      <c r="A175" s="153"/>
      <c r="B175" s="154"/>
      <c r="C175" s="196" t="s">
        <v>1084</v>
      </c>
      <c r="D175" s="194"/>
      <c r="E175" s="195">
        <v>1</v>
      </c>
      <c r="F175" s="157"/>
      <c r="G175" s="157"/>
      <c r="H175" s="157"/>
      <c r="I175" s="157"/>
      <c r="J175" s="157"/>
      <c r="K175" s="157"/>
      <c r="L175" s="157"/>
      <c r="M175" s="157"/>
      <c r="N175" s="156"/>
      <c r="O175" s="156"/>
      <c r="P175" s="156"/>
      <c r="Q175" s="156"/>
      <c r="R175" s="157"/>
      <c r="S175" s="157"/>
      <c r="T175" s="157"/>
      <c r="U175" s="157"/>
      <c r="V175" s="157"/>
      <c r="W175" s="157"/>
      <c r="X175" s="157"/>
      <c r="Y175" s="157"/>
      <c r="Z175" s="146"/>
      <c r="AA175" s="146"/>
      <c r="AB175" s="146"/>
      <c r="AC175" s="146"/>
      <c r="AD175" s="146"/>
      <c r="AE175" s="146"/>
      <c r="AF175" s="146"/>
      <c r="AG175" s="146" t="s">
        <v>317</v>
      </c>
      <c r="AH175" s="146">
        <v>0</v>
      </c>
      <c r="AI175" s="146"/>
      <c r="AJ175" s="146"/>
      <c r="AK175" s="146"/>
      <c r="AL175" s="146"/>
      <c r="AM175" s="146"/>
      <c r="AN175" s="146"/>
      <c r="AO175" s="146"/>
      <c r="AP175" s="146"/>
      <c r="AQ175" s="146"/>
      <c r="AR175" s="146"/>
      <c r="AS175" s="146"/>
      <c r="AT175" s="146"/>
      <c r="AU175" s="146"/>
      <c r="AV175" s="146"/>
      <c r="AW175" s="146"/>
      <c r="AX175" s="146"/>
      <c r="AY175" s="146"/>
      <c r="AZ175" s="146"/>
      <c r="BA175" s="146"/>
      <c r="BB175" s="146"/>
      <c r="BC175" s="146"/>
      <c r="BD175" s="146"/>
      <c r="BE175" s="146"/>
      <c r="BF175" s="146"/>
      <c r="BG175" s="146"/>
      <c r="BH175" s="146"/>
    </row>
    <row r="176" spans="1:60" outlineLevel="3">
      <c r="A176" s="153"/>
      <c r="B176" s="154"/>
      <c r="C176" s="196" t="s">
        <v>994</v>
      </c>
      <c r="D176" s="194"/>
      <c r="E176" s="195"/>
      <c r="F176" s="157"/>
      <c r="G176" s="157"/>
      <c r="H176" s="157"/>
      <c r="I176" s="157"/>
      <c r="J176" s="157"/>
      <c r="K176" s="157"/>
      <c r="L176" s="157"/>
      <c r="M176" s="157"/>
      <c r="N176" s="156"/>
      <c r="O176" s="156"/>
      <c r="P176" s="156"/>
      <c r="Q176" s="156"/>
      <c r="R176" s="157"/>
      <c r="S176" s="157"/>
      <c r="T176" s="157"/>
      <c r="U176" s="157"/>
      <c r="V176" s="157"/>
      <c r="W176" s="157"/>
      <c r="X176" s="157"/>
      <c r="Y176" s="157"/>
      <c r="Z176" s="146"/>
      <c r="AA176" s="146"/>
      <c r="AB176" s="146"/>
      <c r="AC176" s="146"/>
      <c r="AD176" s="146"/>
      <c r="AE176" s="146"/>
      <c r="AF176" s="146"/>
      <c r="AG176" s="146" t="s">
        <v>317</v>
      </c>
      <c r="AH176" s="146">
        <v>0</v>
      </c>
      <c r="AI176" s="146"/>
      <c r="AJ176" s="146"/>
      <c r="AK176" s="146"/>
      <c r="AL176" s="146"/>
      <c r="AM176" s="146"/>
      <c r="AN176" s="146"/>
      <c r="AO176" s="146"/>
      <c r="AP176" s="146"/>
      <c r="AQ176" s="146"/>
      <c r="AR176" s="146"/>
      <c r="AS176" s="146"/>
      <c r="AT176" s="146"/>
      <c r="AU176" s="146"/>
      <c r="AV176" s="146"/>
      <c r="AW176" s="146"/>
      <c r="AX176" s="146"/>
      <c r="AY176" s="146"/>
      <c r="AZ176" s="146"/>
      <c r="BA176" s="146"/>
      <c r="BB176" s="146"/>
      <c r="BC176" s="146"/>
      <c r="BD176" s="146"/>
      <c r="BE176" s="146"/>
      <c r="BF176" s="146"/>
      <c r="BG176" s="146"/>
      <c r="BH176" s="146"/>
    </row>
    <row r="177" spans="1:60" ht="22.5" outlineLevel="1">
      <c r="A177" s="173">
        <v>49</v>
      </c>
      <c r="B177" s="174" t="s">
        <v>1140</v>
      </c>
      <c r="C177" s="190" t="s">
        <v>1141</v>
      </c>
      <c r="D177" s="175" t="s">
        <v>1032</v>
      </c>
      <c r="E177" s="176">
        <v>1</v>
      </c>
      <c r="F177" s="177"/>
      <c r="G177" s="178">
        <f>ROUND(E177*F177,2)</f>
        <v>0</v>
      </c>
      <c r="H177" s="177"/>
      <c r="I177" s="178">
        <f>ROUND(E177*H177,2)</f>
        <v>0</v>
      </c>
      <c r="J177" s="177"/>
      <c r="K177" s="178">
        <f>ROUND(E177*J177,2)</f>
        <v>0</v>
      </c>
      <c r="L177" s="178">
        <v>21</v>
      </c>
      <c r="M177" s="178">
        <f>G177*(1+L177/100)</f>
        <v>0</v>
      </c>
      <c r="N177" s="176">
        <v>2.794E-2</v>
      </c>
      <c r="O177" s="176">
        <f>ROUND(E177*N177,2)</f>
        <v>0.03</v>
      </c>
      <c r="P177" s="176">
        <v>0</v>
      </c>
      <c r="Q177" s="176">
        <f>ROUND(E177*P177,2)</f>
        <v>0</v>
      </c>
      <c r="R177" s="178" t="s">
        <v>560</v>
      </c>
      <c r="S177" s="178" t="s">
        <v>266</v>
      </c>
      <c r="T177" s="179" t="s">
        <v>266</v>
      </c>
      <c r="U177" s="157">
        <v>1.5</v>
      </c>
      <c r="V177" s="157">
        <f>ROUND(E177*U177,2)</f>
        <v>1.5</v>
      </c>
      <c r="W177" s="157"/>
      <c r="X177" s="157" t="s">
        <v>312</v>
      </c>
      <c r="Y177" s="157" t="s">
        <v>269</v>
      </c>
      <c r="Z177" s="146"/>
      <c r="AA177" s="146"/>
      <c r="AB177" s="146"/>
      <c r="AC177" s="146"/>
      <c r="AD177" s="146"/>
      <c r="AE177" s="146"/>
      <c r="AF177" s="146"/>
      <c r="AG177" s="146" t="s">
        <v>313</v>
      </c>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row>
    <row r="178" spans="1:60" outlineLevel="2">
      <c r="A178" s="153"/>
      <c r="B178" s="154"/>
      <c r="C178" s="196" t="s">
        <v>1099</v>
      </c>
      <c r="D178" s="194"/>
      <c r="E178" s="195">
        <v>1</v>
      </c>
      <c r="F178" s="157"/>
      <c r="G178" s="157"/>
      <c r="H178" s="157"/>
      <c r="I178" s="157"/>
      <c r="J178" s="157"/>
      <c r="K178" s="157"/>
      <c r="L178" s="157"/>
      <c r="M178" s="157"/>
      <c r="N178" s="156"/>
      <c r="O178" s="156"/>
      <c r="P178" s="156"/>
      <c r="Q178" s="156"/>
      <c r="R178" s="157"/>
      <c r="S178" s="157"/>
      <c r="T178" s="157"/>
      <c r="U178" s="157"/>
      <c r="V178" s="157"/>
      <c r="W178" s="157"/>
      <c r="X178" s="157"/>
      <c r="Y178" s="157"/>
      <c r="Z178" s="146"/>
      <c r="AA178" s="146"/>
      <c r="AB178" s="146"/>
      <c r="AC178" s="146"/>
      <c r="AD178" s="146"/>
      <c r="AE178" s="146"/>
      <c r="AF178" s="146"/>
      <c r="AG178" s="146" t="s">
        <v>317</v>
      </c>
      <c r="AH178" s="146">
        <v>0</v>
      </c>
      <c r="AI178" s="146"/>
      <c r="AJ178" s="146"/>
      <c r="AK178" s="146"/>
      <c r="AL178" s="146"/>
      <c r="AM178" s="146"/>
      <c r="AN178" s="146"/>
      <c r="AO178" s="146"/>
      <c r="AP178" s="146"/>
      <c r="AQ178" s="146"/>
      <c r="AR178" s="146"/>
      <c r="AS178" s="146"/>
      <c r="AT178" s="146"/>
      <c r="AU178" s="146"/>
      <c r="AV178" s="146"/>
      <c r="AW178" s="146"/>
      <c r="AX178" s="146"/>
      <c r="AY178" s="146"/>
      <c r="AZ178" s="146"/>
      <c r="BA178" s="146"/>
      <c r="BB178" s="146"/>
      <c r="BC178" s="146"/>
      <c r="BD178" s="146"/>
      <c r="BE178" s="146"/>
      <c r="BF178" s="146"/>
      <c r="BG178" s="146"/>
      <c r="BH178" s="146"/>
    </row>
    <row r="179" spans="1:60" outlineLevel="3">
      <c r="A179" s="153"/>
      <c r="B179" s="154"/>
      <c r="C179" s="196" t="s">
        <v>993</v>
      </c>
      <c r="D179" s="194"/>
      <c r="E179" s="195"/>
      <c r="F179" s="157"/>
      <c r="G179" s="157"/>
      <c r="H179" s="157"/>
      <c r="I179" s="157"/>
      <c r="J179" s="157"/>
      <c r="K179" s="157"/>
      <c r="L179" s="157"/>
      <c r="M179" s="157"/>
      <c r="N179" s="156"/>
      <c r="O179" s="156"/>
      <c r="P179" s="156"/>
      <c r="Q179" s="156"/>
      <c r="R179" s="157"/>
      <c r="S179" s="157"/>
      <c r="T179" s="157"/>
      <c r="U179" s="157"/>
      <c r="V179" s="157"/>
      <c r="W179" s="157"/>
      <c r="X179" s="157"/>
      <c r="Y179" s="157"/>
      <c r="Z179" s="146"/>
      <c r="AA179" s="146"/>
      <c r="AB179" s="146"/>
      <c r="AC179" s="146"/>
      <c r="AD179" s="146"/>
      <c r="AE179" s="146"/>
      <c r="AF179" s="146"/>
      <c r="AG179" s="146" t="s">
        <v>317</v>
      </c>
      <c r="AH179" s="146">
        <v>0</v>
      </c>
      <c r="AI179" s="146"/>
      <c r="AJ179" s="146"/>
      <c r="AK179" s="146"/>
      <c r="AL179" s="146"/>
      <c r="AM179" s="146"/>
      <c r="AN179" s="146"/>
      <c r="AO179" s="146"/>
      <c r="AP179" s="146"/>
      <c r="AQ179" s="146"/>
      <c r="AR179" s="146"/>
      <c r="AS179" s="146"/>
      <c r="AT179" s="146"/>
      <c r="AU179" s="146"/>
      <c r="AV179" s="146"/>
      <c r="AW179" s="146"/>
      <c r="AX179" s="146"/>
      <c r="AY179" s="146"/>
      <c r="AZ179" s="146"/>
      <c r="BA179" s="146"/>
      <c r="BB179" s="146"/>
      <c r="BC179" s="146"/>
      <c r="BD179" s="146"/>
      <c r="BE179" s="146"/>
      <c r="BF179" s="146"/>
      <c r="BG179" s="146"/>
      <c r="BH179" s="146"/>
    </row>
    <row r="180" spans="1:60" outlineLevel="3">
      <c r="A180" s="153"/>
      <c r="B180" s="154"/>
      <c r="C180" s="196" t="s">
        <v>994</v>
      </c>
      <c r="D180" s="194"/>
      <c r="E180" s="195"/>
      <c r="F180" s="157"/>
      <c r="G180" s="157"/>
      <c r="H180" s="157"/>
      <c r="I180" s="157"/>
      <c r="J180" s="157"/>
      <c r="K180" s="157"/>
      <c r="L180" s="157"/>
      <c r="M180" s="157"/>
      <c r="N180" s="156"/>
      <c r="O180" s="156"/>
      <c r="P180" s="156"/>
      <c r="Q180" s="156"/>
      <c r="R180" s="157"/>
      <c r="S180" s="157"/>
      <c r="T180" s="157"/>
      <c r="U180" s="157"/>
      <c r="V180" s="157"/>
      <c r="W180" s="157"/>
      <c r="X180" s="157"/>
      <c r="Y180" s="157"/>
      <c r="Z180" s="146"/>
      <c r="AA180" s="146"/>
      <c r="AB180" s="146"/>
      <c r="AC180" s="146"/>
      <c r="AD180" s="146"/>
      <c r="AE180" s="146"/>
      <c r="AF180" s="146"/>
      <c r="AG180" s="146" t="s">
        <v>317</v>
      </c>
      <c r="AH180" s="146">
        <v>0</v>
      </c>
      <c r="AI180" s="146"/>
      <c r="AJ180" s="146"/>
      <c r="AK180" s="146"/>
      <c r="AL180" s="146"/>
      <c r="AM180" s="146"/>
      <c r="AN180" s="146"/>
      <c r="AO180" s="146"/>
      <c r="AP180" s="146"/>
      <c r="AQ180" s="146"/>
      <c r="AR180" s="146"/>
      <c r="AS180" s="146"/>
      <c r="AT180" s="146"/>
      <c r="AU180" s="146"/>
      <c r="AV180" s="146"/>
      <c r="AW180" s="146"/>
      <c r="AX180" s="146"/>
      <c r="AY180" s="146"/>
      <c r="AZ180" s="146"/>
      <c r="BA180" s="146"/>
      <c r="BB180" s="146"/>
      <c r="BC180" s="146"/>
      <c r="BD180" s="146"/>
      <c r="BE180" s="146"/>
      <c r="BF180" s="146"/>
      <c r="BG180" s="146"/>
      <c r="BH180" s="146"/>
    </row>
    <row r="181" spans="1:60" outlineLevel="1">
      <c r="A181" s="173">
        <v>50</v>
      </c>
      <c r="B181" s="174" t="s">
        <v>1142</v>
      </c>
      <c r="C181" s="190" t="s">
        <v>1143</v>
      </c>
      <c r="D181" s="175" t="s">
        <v>682</v>
      </c>
      <c r="E181" s="176">
        <v>2</v>
      </c>
      <c r="F181" s="177"/>
      <c r="G181" s="178">
        <f>ROUND(E181*F181,2)</f>
        <v>0</v>
      </c>
      <c r="H181" s="177"/>
      <c r="I181" s="178">
        <f>ROUND(E181*H181,2)</f>
        <v>0</v>
      </c>
      <c r="J181" s="177"/>
      <c r="K181" s="178">
        <f>ROUND(E181*J181,2)</f>
        <v>0</v>
      </c>
      <c r="L181" s="178">
        <v>21</v>
      </c>
      <c r="M181" s="178">
        <f>G181*(1+L181/100)</f>
        <v>0</v>
      </c>
      <c r="N181" s="176">
        <v>1.72E-3</v>
      </c>
      <c r="O181" s="176">
        <f>ROUND(E181*N181,2)</f>
        <v>0</v>
      </c>
      <c r="P181" s="176">
        <v>0</v>
      </c>
      <c r="Q181" s="176">
        <f>ROUND(E181*P181,2)</f>
        <v>0</v>
      </c>
      <c r="R181" s="178" t="s">
        <v>560</v>
      </c>
      <c r="S181" s="178" t="s">
        <v>266</v>
      </c>
      <c r="T181" s="179" t="s">
        <v>266</v>
      </c>
      <c r="U181" s="157">
        <v>0.47599999999999998</v>
      </c>
      <c r="V181" s="157">
        <f>ROUND(E181*U181,2)</f>
        <v>0.95</v>
      </c>
      <c r="W181" s="157"/>
      <c r="X181" s="157" t="s">
        <v>312</v>
      </c>
      <c r="Y181" s="157" t="s">
        <v>269</v>
      </c>
      <c r="Z181" s="146"/>
      <c r="AA181" s="146"/>
      <c r="AB181" s="146"/>
      <c r="AC181" s="146"/>
      <c r="AD181" s="146"/>
      <c r="AE181" s="146"/>
      <c r="AF181" s="146"/>
      <c r="AG181" s="146" t="s">
        <v>313</v>
      </c>
      <c r="AH181" s="146"/>
      <c r="AI181" s="146"/>
      <c r="AJ181" s="146"/>
      <c r="AK181" s="146"/>
      <c r="AL181" s="146"/>
      <c r="AM181" s="146"/>
      <c r="AN181" s="146"/>
      <c r="AO181" s="146"/>
      <c r="AP181" s="146"/>
      <c r="AQ181" s="146"/>
      <c r="AR181" s="146"/>
      <c r="AS181" s="146"/>
      <c r="AT181" s="146"/>
      <c r="AU181" s="146"/>
      <c r="AV181" s="146"/>
      <c r="AW181" s="146"/>
      <c r="AX181" s="146"/>
      <c r="AY181" s="146"/>
      <c r="AZ181" s="146"/>
      <c r="BA181" s="146"/>
      <c r="BB181" s="146"/>
      <c r="BC181" s="146"/>
      <c r="BD181" s="146"/>
      <c r="BE181" s="146"/>
      <c r="BF181" s="146"/>
      <c r="BG181" s="146"/>
      <c r="BH181" s="146"/>
    </row>
    <row r="182" spans="1:60" outlineLevel="2">
      <c r="A182" s="153"/>
      <c r="B182" s="154"/>
      <c r="C182" s="196" t="s">
        <v>1027</v>
      </c>
      <c r="D182" s="194"/>
      <c r="E182" s="195">
        <v>2</v>
      </c>
      <c r="F182" s="157"/>
      <c r="G182" s="157"/>
      <c r="H182" s="157"/>
      <c r="I182" s="157"/>
      <c r="J182" s="157"/>
      <c r="K182" s="157"/>
      <c r="L182" s="157"/>
      <c r="M182" s="157"/>
      <c r="N182" s="156"/>
      <c r="O182" s="156"/>
      <c r="P182" s="156"/>
      <c r="Q182" s="156"/>
      <c r="R182" s="157"/>
      <c r="S182" s="157"/>
      <c r="T182" s="157"/>
      <c r="U182" s="157"/>
      <c r="V182" s="157"/>
      <c r="W182" s="157"/>
      <c r="X182" s="157"/>
      <c r="Y182" s="157"/>
      <c r="Z182" s="146"/>
      <c r="AA182" s="146"/>
      <c r="AB182" s="146"/>
      <c r="AC182" s="146"/>
      <c r="AD182" s="146"/>
      <c r="AE182" s="146"/>
      <c r="AF182" s="146"/>
      <c r="AG182" s="146" t="s">
        <v>317</v>
      </c>
      <c r="AH182" s="146">
        <v>5</v>
      </c>
      <c r="AI182" s="146"/>
      <c r="AJ182" s="146"/>
      <c r="AK182" s="146"/>
      <c r="AL182" s="146"/>
      <c r="AM182" s="146"/>
      <c r="AN182" s="146"/>
      <c r="AO182" s="146"/>
      <c r="AP182" s="146"/>
      <c r="AQ182" s="146"/>
      <c r="AR182" s="146"/>
      <c r="AS182" s="146"/>
      <c r="AT182" s="146"/>
      <c r="AU182" s="146"/>
      <c r="AV182" s="146"/>
      <c r="AW182" s="146"/>
      <c r="AX182" s="146"/>
      <c r="AY182" s="146"/>
      <c r="AZ182" s="146"/>
      <c r="BA182" s="146"/>
      <c r="BB182" s="146"/>
      <c r="BC182" s="146"/>
      <c r="BD182" s="146"/>
      <c r="BE182" s="146"/>
      <c r="BF182" s="146"/>
      <c r="BG182" s="146"/>
      <c r="BH182" s="146"/>
    </row>
    <row r="183" spans="1:60" ht="22.5" outlineLevel="1">
      <c r="A183" s="173">
        <v>51</v>
      </c>
      <c r="B183" s="174" t="s">
        <v>1144</v>
      </c>
      <c r="C183" s="190" t="s">
        <v>1145</v>
      </c>
      <c r="D183" s="175" t="s">
        <v>1032</v>
      </c>
      <c r="E183" s="176">
        <v>1</v>
      </c>
      <c r="F183" s="177"/>
      <c r="G183" s="178">
        <f>ROUND(E183*F183,2)</f>
        <v>0</v>
      </c>
      <c r="H183" s="177"/>
      <c r="I183" s="178">
        <f>ROUND(E183*H183,2)</f>
        <v>0</v>
      </c>
      <c r="J183" s="177"/>
      <c r="K183" s="178">
        <f>ROUND(E183*J183,2)</f>
        <v>0</v>
      </c>
      <c r="L183" s="178">
        <v>21</v>
      </c>
      <c r="M183" s="178">
        <f>G183*(1+L183/100)</f>
        <v>0</v>
      </c>
      <c r="N183" s="176">
        <v>2.8219999999999999E-2</v>
      </c>
      <c r="O183" s="176">
        <f>ROUND(E183*N183,2)</f>
        <v>0.03</v>
      </c>
      <c r="P183" s="176">
        <v>0</v>
      </c>
      <c r="Q183" s="176">
        <f>ROUND(E183*P183,2)</f>
        <v>0</v>
      </c>
      <c r="R183" s="178" t="s">
        <v>560</v>
      </c>
      <c r="S183" s="178" t="s">
        <v>266</v>
      </c>
      <c r="T183" s="179" t="s">
        <v>266</v>
      </c>
      <c r="U183" s="157">
        <v>1.5</v>
      </c>
      <c r="V183" s="157">
        <f>ROUND(E183*U183,2)</f>
        <v>1.5</v>
      </c>
      <c r="W183" s="157"/>
      <c r="X183" s="157" t="s">
        <v>312</v>
      </c>
      <c r="Y183" s="157" t="s">
        <v>269</v>
      </c>
      <c r="Z183" s="146"/>
      <c r="AA183" s="146"/>
      <c r="AB183" s="146"/>
      <c r="AC183" s="146"/>
      <c r="AD183" s="146"/>
      <c r="AE183" s="146"/>
      <c r="AF183" s="146"/>
      <c r="AG183" s="146" t="s">
        <v>313</v>
      </c>
      <c r="AH183" s="146"/>
      <c r="AI183" s="146"/>
      <c r="AJ183" s="146"/>
      <c r="AK183" s="146"/>
      <c r="AL183" s="146"/>
      <c r="AM183" s="146"/>
      <c r="AN183" s="146"/>
      <c r="AO183" s="146"/>
      <c r="AP183" s="146"/>
      <c r="AQ183" s="146"/>
      <c r="AR183" s="146"/>
      <c r="AS183" s="146"/>
      <c r="AT183" s="146"/>
      <c r="AU183" s="146"/>
      <c r="AV183" s="146"/>
      <c r="AW183" s="146"/>
      <c r="AX183" s="146"/>
      <c r="AY183" s="146"/>
      <c r="AZ183" s="146"/>
      <c r="BA183" s="146"/>
      <c r="BB183" s="146"/>
      <c r="BC183" s="146"/>
      <c r="BD183" s="146"/>
      <c r="BE183" s="146"/>
      <c r="BF183" s="146"/>
      <c r="BG183" s="146"/>
      <c r="BH183" s="146"/>
    </row>
    <row r="184" spans="1:60" outlineLevel="2">
      <c r="A184" s="153"/>
      <c r="B184" s="154"/>
      <c r="C184" s="196" t="s">
        <v>1099</v>
      </c>
      <c r="D184" s="194"/>
      <c r="E184" s="195">
        <v>1</v>
      </c>
      <c r="F184" s="157"/>
      <c r="G184" s="157"/>
      <c r="H184" s="157"/>
      <c r="I184" s="157"/>
      <c r="J184" s="157"/>
      <c r="K184" s="157"/>
      <c r="L184" s="157"/>
      <c r="M184" s="157"/>
      <c r="N184" s="156"/>
      <c r="O184" s="156"/>
      <c r="P184" s="156"/>
      <c r="Q184" s="156"/>
      <c r="R184" s="157"/>
      <c r="S184" s="157"/>
      <c r="T184" s="157"/>
      <c r="U184" s="157"/>
      <c r="V184" s="157"/>
      <c r="W184" s="157"/>
      <c r="X184" s="157"/>
      <c r="Y184" s="157"/>
      <c r="Z184" s="146"/>
      <c r="AA184" s="146"/>
      <c r="AB184" s="146"/>
      <c r="AC184" s="146"/>
      <c r="AD184" s="146"/>
      <c r="AE184" s="146"/>
      <c r="AF184" s="146"/>
      <c r="AG184" s="146" t="s">
        <v>317</v>
      </c>
      <c r="AH184" s="146">
        <v>0</v>
      </c>
      <c r="AI184" s="146"/>
      <c r="AJ184" s="146"/>
      <c r="AK184" s="146"/>
      <c r="AL184" s="146"/>
      <c r="AM184" s="146"/>
      <c r="AN184" s="146"/>
      <c r="AO184" s="146"/>
      <c r="AP184" s="146"/>
      <c r="AQ184" s="146"/>
      <c r="AR184" s="146"/>
      <c r="AS184" s="146"/>
      <c r="AT184" s="146"/>
      <c r="AU184" s="146"/>
      <c r="AV184" s="146"/>
      <c r="AW184" s="146"/>
      <c r="AX184" s="146"/>
      <c r="AY184" s="146"/>
      <c r="AZ184" s="146"/>
      <c r="BA184" s="146"/>
      <c r="BB184" s="146"/>
      <c r="BC184" s="146"/>
      <c r="BD184" s="146"/>
      <c r="BE184" s="146"/>
      <c r="BF184" s="146"/>
      <c r="BG184" s="146"/>
      <c r="BH184" s="146"/>
    </row>
    <row r="185" spans="1:60" outlineLevel="1">
      <c r="A185" s="173">
        <v>52</v>
      </c>
      <c r="B185" s="174" t="s">
        <v>1146</v>
      </c>
      <c r="C185" s="190" t="s">
        <v>1147</v>
      </c>
      <c r="D185" s="175" t="s">
        <v>1032</v>
      </c>
      <c r="E185" s="176">
        <v>1</v>
      </c>
      <c r="F185" s="177"/>
      <c r="G185" s="178">
        <f>ROUND(E185*F185,2)</f>
        <v>0</v>
      </c>
      <c r="H185" s="177"/>
      <c r="I185" s="178">
        <f>ROUND(E185*H185,2)</f>
        <v>0</v>
      </c>
      <c r="J185" s="177"/>
      <c r="K185" s="178">
        <f>ROUND(E185*J185,2)</f>
        <v>0</v>
      </c>
      <c r="L185" s="178">
        <v>21</v>
      </c>
      <c r="M185" s="178">
        <f>G185*(1+L185/100)</f>
        <v>0</v>
      </c>
      <c r="N185" s="176">
        <v>1.7010000000000001E-2</v>
      </c>
      <c r="O185" s="176">
        <f>ROUND(E185*N185,2)</f>
        <v>0.02</v>
      </c>
      <c r="P185" s="176">
        <v>0</v>
      </c>
      <c r="Q185" s="176">
        <f>ROUND(E185*P185,2)</f>
        <v>0</v>
      </c>
      <c r="R185" s="178" t="s">
        <v>560</v>
      </c>
      <c r="S185" s="178" t="s">
        <v>266</v>
      </c>
      <c r="T185" s="179" t="s">
        <v>266</v>
      </c>
      <c r="U185" s="157">
        <v>1.2529999999999999</v>
      </c>
      <c r="V185" s="157">
        <f>ROUND(E185*U185,2)</f>
        <v>1.25</v>
      </c>
      <c r="W185" s="157"/>
      <c r="X185" s="157" t="s">
        <v>312</v>
      </c>
      <c r="Y185" s="157" t="s">
        <v>269</v>
      </c>
      <c r="Z185" s="146"/>
      <c r="AA185" s="146"/>
      <c r="AB185" s="146"/>
      <c r="AC185" s="146"/>
      <c r="AD185" s="146"/>
      <c r="AE185" s="146"/>
      <c r="AF185" s="146"/>
      <c r="AG185" s="146" t="s">
        <v>313</v>
      </c>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row>
    <row r="186" spans="1:60" outlineLevel="2">
      <c r="A186" s="153"/>
      <c r="B186" s="154"/>
      <c r="C186" s="196" t="s">
        <v>1099</v>
      </c>
      <c r="D186" s="194"/>
      <c r="E186" s="195">
        <v>1</v>
      </c>
      <c r="F186" s="157"/>
      <c r="G186" s="157"/>
      <c r="H186" s="157"/>
      <c r="I186" s="157"/>
      <c r="J186" s="157"/>
      <c r="K186" s="157"/>
      <c r="L186" s="157"/>
      <c r="M186" s="157"/>
      <c r="N186" s="156"/>
      <c r="O186" s="156"/>
      <c r="P186" s="156"/>
      <c r="Q186" s="156"/>
      <c r="R186" s="157"/>
      <c r="S186" s="157"/>
      <c r="T186" s="157"/>
      <c r="U186" s="157"/>
      <c r="V186" s="157"/>
      <c r="W186" s="157"/>
      <c r="X186" s="157"/>
      <c r="Y186" s="157"/>
      <c r="Z186" s="146"/>
      <c r="AA186" s="146"/>
      <c r="AB186" s="146"/>
      <c r="AC186" s="146"/>
      <c r="AD186" s="146"/>
      <c r="AE186" s="146"/>
      <c r="AF186" s="146"/>
      <c r="AG186" s="146" t="s">
        <v>317</v>
      </c>
      <c r="AH186" s="146">
        <v>0</v>
      </c>
      <c r="AI186" s="146"/>
      <c r="AJ186" s="146"/>
      <c r="AK186" s="146"/>
      <c r="AL186" s="146"/>
      <c r="AM186" s="146"/>
      <c r="AN186" s="146"/>
      <c r="AO186" s="146"/>
      <c r="AP186" s="146"/>
      <c r="AQ186" s="146"/>
      <c r="AR186" s="146"/>
      <c r="AS186" s="146"/>
      <c r="AT186" s="146"/>
      <c r="AU186" s="146"/>
      <c r="AV186" s="146"/>
      <c r="AW186" s="146"/>
      <c r="AX186" s="146"/>
      <c r="AY186" s="146"/>
      <c r="AZ186" s="146"/>
      <c r="BA186" s="146"/>
      <c r="BB186" s="146"/>
      <c r="BC186" s="146"/>
      <c r="BD186" s="146"/>
      <c r="BE186" s="146"/>
      <c r="BF186" s="146"/>
      <c r="BG186" s="146"/>
      <c r="BH186" s="146"/>
    </row>
    <row r="187" spans="1:60" ht="22.5" outlineLevel="1">
      <c r="A187" s="173">
        <v>53</v>
      </c>
      <c r="B187" s="174" t="s">
        <v>1134</v>
      </c>
      <c r="C187" s="190" t="s">
        <v>1135</v>
      </c>
      <c r="D187" s="175" t="s">
        <v>682</v>
      </c>
      <c r="E187" s="176">
        <v>1</v>
      </c>
      <c r="F187" s="177"/>
      <c r="G187" s="178">
        <f>ROUND(E187*F187,2)</f>
        <v>0</v>
      </c>
      <c r="H187" s="177"/>
      <c r="I187" s="178">
        <f>ROUND(E187*H187,2)</f>
        <v>0</v>
      </c>
      <c r="J187" s="177"/>
      <c r="K187" s="178">
        <f>ROUND(E187*J187,2)</f>
        <v>0</v>
      </c>
      <c r="L187" s="178">
        <v>21</v>
      </c>
      <c r="M187" s="178">
        <f>G187*(1+L187/100)</f>
        <v>0</v>
      </c>
      <c r="N187" s="176">
        <v>8.4999999999999995E-4</v>
      </c>
      <c r="O187" s="176">
        <f>ROUND(E187*N187,2)</f>
        <v>0</v>
      </c>
      <c r="P187" s="176">
        <v>0</v>
      </c>
      <c r="Q187" s="176">
        <f>ROUND(E187*P187,2)</f>
        <v>0</v>
      </c>
      <c r="R187" s="178" t="s">
        <v>560</v>
      </c>
      <c r="S187" s="178" t="s">
        <v>266</v>
      </c>
      <c r="T187" s="179" t="s">
        <v>266</v>
      </c>
      <c r="U187" s="157">
        <v>0.44500000000000001</v>
      </c>
      <c r="V187" s="157">
        <f>ROUND(E187*U187,2)</f>
        <v>0.45</v>
      </c>
      <c r="W187" s="157"/>
      <c r="X187" s="157" t="s">
        <v>312</v>
      </c>
      <c r="Y187" s="157" t="s">
        <v>269</v>
      </c>
      <c r="Z187" s="146"/>
      <c r="AA187" s="146"/>
      <c r="AB187" s="146"/>
      <c r="AC187" s="146"/>
      <c r="AD187" s="146"/>
      <c r="AE187" s="146"/>
      <c r="AF187" s="146"/>
      <c r="AG187" s="146" t="s">
        <v>313</v>
      </c>
      <c r="AH187" s="146"/>
      <c r="AI187" s="146"/>
      <c r="AJ187" s="146"/>
      <c r="AK187" s="146"/>
      <c r="AL187" s="146"/>
      <c r="AM187" s="146"/>
      <c r="AN187" s="146"/>
      <c r="AO187" s="146"/>
      <c r="AP187" s="146"/>
      <c r="AQ187" s="146"/>
      <c r="AR187" s="146"/>
      <c r="AS187" s="146"/>
      <c r="AT187" s="146"/>
      <c r="AU187" s="146"/>
      <c r="AV187" s="146"/>
      <c r="AW187" s="146"/>
      <c r="AX187" s="146"/>
      <c r="AY187" s="146"/>
      <c r="AZ187" s="146"/>
      <c r="BA187" s="146"/>
      <c r="BB187" s="146"/>
      <c r="BC187" s="146"/>
      <c r="BD187" s="146"/>
      <c r="BE187" s="146"/>
      <c r="BF187" s="146"/>
      <c r="BG187" s="146"/>
      <c r="BH187" s="146"/>
    </row>
    <row r="188" spans="1:60" outlineLevel="2">
      <c r="A188" s="153"/>
      <c r="B188" s="154"/>
      <c r="C188" s="196" t="s">
        <v>1024</v>
      </c>
      <c r="D188" s="194"/>
      <c r="E188" s="195">
        <v>1</v>
      </c>
      <c r="F188" s="157"/>
      <c r="G188" s="157"/>
      <c r="H188" s="157"/>
      <c r="I188" s="157"/>
      <c r="J188" s="157"/>
      <c r="K188" s="157"/>
      <c r="L188" s="157"/>
      <c r="M188" s="157"/>
      <c r="N188" s="156"/>
      <c r="O188" s="156"/>
      <c r="P188" s="156"/>
      <c r="Q188" s="156"/>
      <c r="R188" s="157"/>
      <c r="S188" s="157"/>
      <c r="T188" s="157"/>
      <c r="U188" s="157"/>
      <c r="V188" s="157"/>
      <c r="W188" s="157"/>
      <c r="X188" s="157"/>
      <c r="Y188" s="157"/>
      <c r="Z188" s="146"/>
      <c r="AA188" s="146"/>
      <c r="AB188" s="146"/>
      <c r="AC188" s="146"/>
      <c r="AD188" s="146"/>
      <c r="AE188" s="146"/>
      <c r="AF188" s="146"/>
      <c r="AG188" s="146" t="s">
        <v>317</v>
      </c>
      <c r="AH188" s="146">
        <v>5</v>
      </c>
      <c r="AI188" s="146"/>
      <c r="AJ188" s="146"/>
      <c r="AK188" s="146"/>
      <c r="AL188" s="146"/>
      <c r="AM188" s="146"/>
      <c r="AN188" s="146"/>
      <c r="AO188" s="146"/>
      <c r="AP188" s="146"/>
      <c r="AQ188" s="146"/>
      <c r="AR188" s="146"/>
      <c r="AS188" s="146"/>
      <c r="AT188" s="146"/>
      <c r="AU188" s="146"/>
      <c r="AV188" s="146"/>
      <c r="AW188" s="146"/>
      <c r="AX188" s="146"/>
      <c r="AY188" s="146"/>
      <c r="AZ188" s="146"/>
      <c r="BA188" s="146"/>
      <c r="BB188" s="146"/>
      <c r="BC188" s="146"/>
      <c r="BD188" s="146"/>
      <c r="BE188" s="146"/>
      <c r="BF188" s="146"/>
      <c r="BG188" s="146"/>
      <c r="BH188" s="146"/>
    </row>
    <row r="189" spans="1:60" ht="22.5" outlineLevel="1">
      <c r="A189" s="173">
        <v>54</v>
      </c>
      <c r="B189" s="174" t="s">
        <v>1148</v>
      </c>
      <c r="C189" s="190" t="s">
        <v>1149</v>
      </c>
      <c r="D189" s="175" t="s">
        <v>682</v>
      </c>
      <c r="E189" s="176">
        <v>1</v>
      </c>
      <c r="F189" s="177"/>
      <c r="G189" s="178">
        <f>ROUND(E189*F189,2)</f>
        <v>0</v>
      </c>
      <c r="H189" s="177"/>
      <c r="I189" s="178">
        <f>ROUND(E189*H189,2)</f>
        <v>0</v>
      </c>
      <c r="J189" s="177"/>
      <c r="K189" s="178">
        <f>ROUND(E189*J189,2)</f>
        <v>0</v>
      </c>
      <c r="L189" s="178">
        <v>21</v>
      </c>
      <c r="M189" s="178">
        <f>G189*(1+L189/100)</f>
        <v>0</v>
      </c>
      <c r="N189" s="176">
        <v>2.2000000000000001E-4</v>
      </c>
      <c r="O189" s="176">
        <f>ROUND(E189*N189,2)</f>
        <v>0</v>
      </c>
      <c r="P189" s="176">
        <v>0</v>
      </c>
      <c r="Q189" s="176">
        <f>ROUND(E189*P189,2)</f>
        <v>0</v>
      </c>
      <c r="R189" s="178" t="s">
        <v>560</v>
      </c>
      <c r="S189" s="178" t="s">
        <v>266</v>
      </c>
      <c r="T189" s="179" t="s">
        <v>266</v>
      </c>
      <c r="U189" s="157">
        <v>0.246</v>
      </c>
      <c r="V189" s="157">
        <f>ROUND(E189*U189,2)</f>
        <v>0.25</v>
      </c>
      <c r="W189" s="157"/>
      <c r="X189" s="157" t="s">
        <v>312</v>
      </c>
      <c r="Y189" s="157" t="s">
        <v>269</v>
      </c>
      <c r="Z189" s="146"/>
      <c r="AA189" s="146"/>
      <c r="AB189" s="146"/>
      <c r="AC189" s="146"/>
      <c r="AD189" s="146"/>
      <c r="AE189" s="146"/>
      <c r="AF189" s="146"/>
      <c r="AG189" s="146" t="s">
        <v>313</v>
      </c>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146"/>
      <c r="BC189" s="146"/>
      <c r="BD189" s="146"/>
      <c r="BE189" s="146"/>
      <c r="BF189" s="146"/>
      <c r="BG189" s="146"/>
      <c r="BH189" s="146"/>
    </row>
    <row r="190" spans="1:60" outlineLevel="2">
      <c r="A190" s="153"/>
      <c r="B190" s="154"/>
      <c r="C190" s="196" t="s">
        <v>1024</v>
      </c>
      <c r="D190" s="194"/>
      <c r="E190" s="195">
        <v>1</v>
      </c>
      <c r="F190" s="157"/>
      <c r="G190" s="157"/>
      <c r="H190" s="157"/>
      <c r="I190" s="157"/>
      <c r="J190" s="157"/>
      <c r="K190" s="157"/>
      <c r="L190" s="157"/>
      <c r="M190" s="157"/>
      <c r="N190" s="156"/>
      <c r="O190" s="156"/>
      <c r="P190" s="156"/>
      <c r="Q190" s="156"/>
      <c r="R190" s="157"/>
      <c r="S190" s="157"/>
      <c r="T190" s="157"/>
      <c r="U190" s="157"/>
      <c r="V190" s="157"/>
      <c r="W190" s="157"/>
      <c r="X190" s="157"/>
      <c r="Y190" s="157"/>
      <c r="Z190" s="146"/>
      <c r="AA190" s="146"/>
      <c r="AB190" s="146"/>
      <c r="AC190" s="146"/>
      <c r="AD190" s="146"/>
      <c r="AE190" s="146"/>
      <c r="AF190" s="146"/>
      <c r="AG190" s="146" t="s">
        <v>317</v>
      </c>
      <c r="AH190" s="146">
        <v>5</v>
      </c>
      <c r="AI190" s="146"/>
      <c r="AJ190" s="146"/>
      <c r="AK190" s="146"/>
      <c r="AL190" s="146"/>
      <c r="AM190" s="146"/>
      <c r="AN190" s="146"/>
      <c r="AO190" s="146"/>
      <c r="AP190" s="146"/>
      <c r="AQ190" s="146"/>
      <c r="AR190" s="146"/>
      <c r="AS190" s="146"/>
      <c r="AT190" s="146"/>
      <c r="AU190" s="146"/>
      <c r="AV190" s="146"/>
      <c r="AW190" s="146"/>
      <c r="AX190" s="146"/>
      <c r="AY190" s="146"/>
      <c r="AZ190" s="146"/>
      <c r="BA190" s="146"/>
      <c r="BB190" s="146"/>
      <c r="BC190" s="146"/>
      <c r="BD190" s="146"/>
      <c r="BE190" s="146"/>
      <c r="BF190" s="146"/>
      <c r="BG190" s="146"/>
      <c r="BH190" s="146"/>
    </row>
    <row r="191" spans="1:60" outlineLevel="1">
      <c r="A191" s="173">
        <v>55</v>
      </c>
      <c r="B191" s="174" t="s">
        <v>1150</v>
      </c>
      <c r="C191" s="190" t="s">
        <v>1151</v>
      </c>
      <c r="D191" s="175" t="s">
        <v>1032</v>
      </c>
      <c r="E191" s="176">
        <v>1</v>
      </c>
      <c r="F191" s="177"/>
      <c r="G191" s="178">
        <f>ROUND(E191*F191,2)</f>
        <v>0</v>
      </c>
      <c r="H191" s="177"/>
      <c r="I191" s="178">
        <f>ROUND(E191*H191,2)</f>
        <v>0</v>
      </c>
      <c r="J191" s="177"/>
      <c r="K191" s="178">
        <f>ROUND(E191*J191,2)</f>
        <v>0</v>
      </c>
      <c r="L191" s="178">
        <v>21</v>
      </c>
      <c r="M191" s="178">
        <f>G191*(1+L191/100)</f>
        <v>0</v>
      </c>
      <c r="N191" s="176">
        <v>2.2000000000000001E-3</v>
      </c>
      <c r="O191" s="176">
        <f>ROUND(E191*N191,2)</f>
        <v>0</v>
      </c>
      <c r="P191" s="176">
        <v>0</v>
      </c>
      <c r="Q191" s="176">
        <f>ROUND(E191*P191,2)</f>
        <v>0</v>
      </c>
      <c r="R191" s="178" t="s">
        <v>560</v>
      </c>
      <c r="S191" s="178" t="s">
        <v>266</v>
      </c>
      <c r="T191" s="179" t="s">
        <v>266</v>
      </c>
      <c r="U191" s="157">
        <v>0.38</v>
      </c>
      <c r="V191" s="157">
        <f>ROUND(E191*U191,2)</f>
        <v>0.38</v>
      </c>
      <c r="W191" s="157"/>
      <c r="X191" s="157" t="s">
        <v>312</v>
      </c>
      <c r="Y191" s="157" t="s">
        <v>269</v>
      </c>
      <c r="Z191" s="146"/>
      <c r="AA191" s="146"/>
      <c r="AB191" s="146"/>
      <c r="AC191" s="146"/>
      <c r="AD191" s="146"/>
      <c r="AE191" s="146"/>
      <c r="AF191" s="146"/>
      <c r="AG191" s="146" t="s">
        <v>313</v>
      </c>
      <c r="AH191" s="146"/>
      <c r="AI191" s="146"/>
      <c r="AJ191" s="146"/>
      <c r="AK191" s="146"/>
      <c r="AL191" s="146"/>
      <c r="AM191" s="146"/>
      <c r="AN191" s="146"/>
      <c r="AO191" s="146"/>
      <c r="AP191" s="146"/>
      <c r="AQ191" s="146"/>
      <c r="AR191" s="146"/>
      <c r="AS191" s="146"/>
      <c r="AT191" s="146"/>
      <c r="AU191" s="146"/>
      <c r="AV191" s="146"/>
      <c r="AW191" s="146"/>
      <c r="AX191" s="146"/>
      <c r="AY191" s="146"/>
      <c r="AZ191" s="146"/>
      <c r="BA191" s="146"/>
      <c r="BB191" s="146"/>
      <c r="BC191" s="146"/>
      <c r="BD191" s="146"/>
      <c r="BE191" s="146"/>
      <c r="BF191" s="146"/>
      <c r="BG191" s="146"/>
      <c r="BH191" s="146"/>
    </row>
    <row r="192" spans="1:60" outlineLevel="2">
      <c r="A192" s="153"/>
      <c r="B192" s="154"/>
      <c r="C192" s="196" t="s">
        <v>137</v>
      </c>
      <c r="D192" s="194"/>
      <c r="E192" s="195">
        <v>1</v>
      </c>
      <c r="F192" s="157"/>
      <c r="G192" s="157"/>
      <c r="H192" s="157"/>
      <c r="I192" s="157"/>
      <c r="J192" s="157"/>
      <c r="K192" s="157"/>
      <c r="L192" s="157"/>
      <c r="M192" s="157"/>
      <c r="N192" s="156"/>
      <c r="O192" s="156"/>
      <c r="P192" s="156"/>
      <c r="Q192" s="156"/>
      <c r="R192" s="157"/>
      <c r="S192" s="157"/>
      <c r="T192" s="157"/>
      <c r="U192" s="157"/>
      <c r="V192" s="157"/>
      <c r="W192" s="157"/>
      <c r="X192" s="157"/>
      <c r="Y192" s="157"/>
      <c r="Z192" s="146"/>
      <c r="AA192" s="146"/>
      <c r="AB192" s="146"/>
      <c r="AC192" s="146"/>
      <c r="AD192" s="146"/>
      <c r="AE192" s="146"/>
      <c r="AF192" s="146"/>
      <c r="AG192" s="146" t="s">
        <v>317</v>
      </c>
      <c r="AH192" s="146">
        <v>0</v>
      </c>
      <c r="AI192" s="146"/>
      <c r="AJ192" s="146"/>
      <c r="AK192" s="146"/>
      <c r="AL192" s="146"/>
      <c r="AM192" s="146"/>
      <c r="AN192" s="146"/>
      <c r="AO192" s="146"/>
      <c r="AP192" s="146"/>
      <c r="AQ192" s="146"/>
      <c r="AR192" s="146"/>
      <c r="AS192" s="146"/>
      <c r="AT192" s="146"/>
      <c r="AU192" s="146"/>
      <c r="AV192" s="146"/>
      <c r="AW192" s="146"/>
      <c r="AX192" s="146"/>
      <c r="AY192" s="146"/>
      <c r="AZ192" s="146"/>
      <c r="BA192" s="146"/>
      <c r="BB192" s="146"/>
      <c r="BC192" s="146"/>
      <c r="BD192" s="146"/>
      <c r="BE192" s="146"/>
      <c r="BF192" s="146"/>
      <c r="BG192" s="146"/>
      <c r="BH192" s="146"/>
    </row>
    <row r="193" spans="1:60" outlineLevel="1">
      <c r="A193" s="173">
        <v>56</v>
      </c>
      <c r="B193" s="174" t="s">
        <v>1152</v>
      </c>
      <c r="C193" s="190" t="s">
        <v>1153</v>
      </c>
      <c r="D193" s="175" t="s">
        <v>1032</v>
      </c>
      <c r="E193" s="176">
        <v>1</v>
      </c>
      <c r="F193" s="177"/>
      <c r="G193" s="178">
        <f>ROUND(E193*F193,2)</f>
        <v>0</v>
      </c>
      <c r="H193" s="177"/>
      <c r="I193" s="178">
        <f>ROUND(E193*H193,2)</f>
        <v>0</v>
      </c>
      <c r="J193" s="177"/>
      <c r="K193" s="178">
        <f>ROUND(E193*J193,2)</f>
        <v>0</v>
      </c>
      <c r="L193" s="178">
        <v>21</v>
      </c>
      <c r="M193" s="178">
        <f>G193*(1+L193/100)</f>
        <v>0</v>
      </c>
      <c r="N193" s="176">
        <v>2E-3</v>
      </c>
      <c r="O193" s="176">
        <f>ROUND(E193*N193,2)</f>
        <v>0</v>
      </c>
      <c r="P193" s="176">
        <v>0</v>
      </c>
      <c r="Q193" s="176">
        <f>ROUND(E193*P193,2)</f>
        <v>0</v>
      </c>
      <c r="R193" s="178" t="s">
        <v>560</v>
      </c>
      <c r="S193" s="178" t="s">
        <v>266</v>
      </c>
      <c r="T193" s="179" t="s">
        <v>266</v>
      </c>
      <c r="U193" s="157">
        <v>0.38</v>
      </c>
      <c r="V193" s="157">
        <f>ROUND(E193*U193,2)</f>
        <v>0.38</v>
      </c>
      <c r="W193" s="157"/>
      <c r="X193" s="157" t="s">
        <v>312</v>
      </c>
      <c r="Y193" s="157" t="s">
        <v>269</v>
      </c>
      <c r="Z193" s="146"/>
      <c r="AA193" s="146"/>
      <c r="AB193" s="146"/>
      <c r="AC193" s="146"/>
      <c r="AD193" s="146"/>
      <c r="AE193" s="146"/>
      <c r="AF193" s="146"/>
      <c r="AG193" s="146" t="s">
        <v>313</v>
      </c>
      <c r="AH193" s="146"/>
      <c r="AI193" s="146"/>
      <c r="AJ193" s="146"/>
      <c r="AK193" s="146"/>
      <c r="AL193" s="146"/>
      <c r="AM193" s="146"/>
      <c r="AN193" s="146"/>
      <c r="AO193" s="146"/>
      <c r="AP193" s="146"/>
      <c r="AQ193" s="146"/>
      <c r="AR193" s="146"/>
      <c r="AS193" s="146"/>
      <c r="AT193" s="146"/>
      <c r="AU193" s="146"/>
      <c r="AV193" s="146"/>
      <c r="AW193" s="146"/>
      <c r="AX193" s="146"/>
      <c r="AY193" s="146"/>
      <c r="AZ193" s="146"/>
      <c r="BA193" s="146"/>
      <c r="BB193" s="146"/>
      <c r="BC193" s="146"/>
      <c r="BD193" s="146"/>
      <c r="BE193" s="146"/>
      <c r="BF193" s="146"/>
      <c r="BG193" s="146"/>
      <c r="BH193" s="146"/>
    </row>
    <row r="194" spans="1:60" outlineLevel="2">
      <c r="A194" s="153"/>
      <c r="B194" s="154"/>
      <c r="C194" s="196" t="s">
        <v>137</v>
      </c>
      <c r="D194" s="194"/>
      <c r="E194" s="195">
        <v>1</v>
      </c>
      <c r="F194" s="157"/>
      <c r="G194" s="157"/>
      <c r="H194" s="157"/>
      <c r="I194" s="157"/>
      <c r="J194" s="157"/>
      <c r="K194" s="157"/>
      <c r="L194" s="157"/>
      <c r="M194" s="157"/>
      <c r="N194" s="156"/>
      <c r="O194" s="156"/>
      <c r="P194" s="156"/>
      <c r="Q194" s="156"/>
      <c r="R194" s="157"/>
      <c r="S194" s="157"/>
      <c r="T194" s="157"/>
      <c r="U194" s="157"/>
      <c r="V194" s="157"/>
      <c r="W194" s="157"/>
      <c r="X194" s="157"/>
      <c r="Y194" s="157"/>
      <c r="Z194" s="146"/>
      <c r="AA194" s="146"/>
      <c r="AB194" s="146"/>
      <c r="AC194" s="146"/>
      <c r="AD194" s="146"/>
      <c r="AE194" s="146"/>
      <c r="AF194" s="146"/>
      <c r="AG194" s="146" t="s">
        <v>317</v>
      </c>
      <c r="AH194" s="146">
        <v>0</v>
      </c>
      <c r="AI194" s="146"/>
      <c r="AJ194" s="146"/>
      <c r="AK194" s="146"/>
      <c r="AL194" s="146"/>
      <c r="AM194" s="146"/>
      <c r="AN194" s="146"/>
      <c r="AO194" s="146"/>
      <c r="AP194" s="146"/>
      <c r="AQ194" s="146"/>
      <c r="AR194" s="146"/>
      <c r="AS194" s="146"/>
      <c r="AT194" s="146"/>
      <c r="AU194" s="146"/>
      <c r="AV194" s="146"/>
      <c r="AW194" s="146"/>
      <c r="AX194" s="146"/>
      <c r="AY194" s="146"/>
      <c r="AZ194" s="146"/>
      <c r="BA194" s="146"/>
      <c r="BB194" s="146"/>
      <c r="BC194" s="146"/>
      <c r="BD194" s="146"/>
      <c r="BE194" s="146"/>
      <c r="BF194" s="146"/>
      <c r="BG194" s="146"/>
      <c r="BH194" s="146"/>
    </row>
    <row r="195" spans="1:60" outlineLevel="1">
      <c r="A195" s="173">
        <v>57</v>
      </c>
      <c r="B195" s="174" t="s">
        <v>1154</v>
      </c>
      <c r="C195" s="190" t="s">
        <v>1155</v>
      </c>
      <c r="D195" s="175" t="s">
        <v>1032</v>
      </c>
      <c r="E195" s="176">
        <v>4</v>
      </c>
      <c r="F195" s="177"/>
      <c r="G195" s="178">
        <f>ROUND(E195*F195,2)</f>
        <v>0</v>
      </c>
      <c r="H195" s="177"/>
      <c r="I195" s="178">
        <f>ROUND(E195*H195,2)</f>
        <v>0</v>
      </c>
      <c r="J195" s="177"/>
      <c r="K195" s="178">
        <f>ROUND(E195*J195,2)</f>
        <v>0</v>
      </c>
      <c r="L195" s="178">
        <v>21</v>
      </c>
      <c r="M195" s="178">
        <f>G195*(1+L195/100)</f>
        <v>0</v>
      </c>
      <c r="N195" s="176">
        <v>1.2999999999999999E-3</v>
      </c>
      <c r="O195" s="176">
        <f>ROUND(E195*N195,2)</f>
        <v>0.01</v>
      </c>
      <c r="P195" s="176">
        <v>0</v>
      </c>
      <c r="Q195" s="176">
        <f>ROUND(E195*P195,2)</f>
        <v>0</v>
      </c>
      <c r="R195" s="178" t="s">
        <v>560</v>
      </c>
      <c r="S195" s="178" t="s">
        <v>266</v>
      </c>
      <c r="T195" s="179" t="s">
        <v>266</v>
      </c>
      <c r="U195" s="157">
        <v>0.33</v>
      </c>
      <c r="V195" s="157">
        <f>ROUND(E195*U195,2)</f>
        <v>1.32</v>
      </c>
      <c r="W195" s="157"/>
      <c r="X195" s="157" t="s">
        <v>312</v>
      </c>
      <c r="Y195" s="157" t="s">
        <v>269</v>
      </c>
      <c r="Z195" s="146"/>
      <c r="AA195" s="146"/>
      <c r="AB195" s="146"/>
      <c r="AC195" s="146"/>
      <c r="AD195" s="146"/>
      <c r="AE195" s="146"/>
      <c r="AF195" s="146"/>
      <c r="AG195" s="146" t="s">
        <v>313</v>
      </c>
      <c r="AH195" s="146"/>
      <c r="AI195" s="146"/>
      <c r="AJ195" s="146"/>
      <c r="AK195" s="146"/>
      <c r="AL195" s="146"/>
      <c r="AM195" s="146"/>
      <c r="AN195" s="146"/>
      <c r="AO195" s="146"/>
      <c r="AP195" s="146"/>
      <c r="AQ195" s="146"/>
      <c r="AR195" s="146"/>
      <c r="AS195" s="146"/>
      <c r="AT195" s="146"/>
      <c r="AU195" s="146"/>
      <c r="AV195" s="146"/>
      <c r="AW195" s="146"/>
      <c r="AX195" s="146"/>
      <c r="AY195" s="146"/>
      <c r="AZ195" s="146"/>
      <c r="BA195" s="146"/>
      <c r="BB195" s="146"/>
      <c r="BC195" s="146"/>
      <c r="BD195" s="146"/>
      <c r="BE195" s="146"/>
      <c r="BF195" s="146"/>
      <c r="BG195" s="146"/>
      <c r="BH195" s="146"/>
    </row>
    <row r="196" spans="1:60" outlineLevel="2">
      <c r="A196" s="153"/>
      <c r="B196" s="154"/>
      <c r="C196" s="196" t="s">
        <v>150</v>
      </c>
      <c r="D196" s="194"/>
      <c r="E196" s="195">
        <v>4</v>
      </c>
      <c r="F196" s="157"/>
      <c r="G196" s="157"/>
      <c r="H196" s="157"/>
      <c r="I196" s="157"/>
      <c r="J196" s="157"/>
      <c r="K196" s="157"/>
      <c r="L196" s="157"/>
      <c r="M196" s="157"/>
      <c r="N196" s="156"/>
      <c r="O196" s="156"/>
      <c r="P196" s="156"/>
      <c r="Q196" s="156"/>
      <c r="R196" s="157"/>
      <c r="S196" s="157"/>
      <c r="T196" s="157"/>
      <c r="U196" s="157"/>
      <c r="V196" s="157"/>
      <c r="W196" s="157"/>
      <c r="X196" s="157"/>
      <c r="Y196" s="157"/>
      <c r="Z196" s="146"/>
      <c r="AA196" s="146"/>
      <c r="AB196" s="146"/>
      <c r="AC196" s="146"/>
      <c r="AD196" s="146"/>
      <c r="AE196" s="146"/>
      <c r="AF196" s="146"/>
      <c r="AG196" s="146" t="s">
        <v>317</v>
      </c>
      <c r="AH196" s="146">
        <v>0</v>
      </c>
      <c r="AI196" s="146"/>
      <c r="AJ196" s="146"/>
      <c r="AK196" s="146"/>
      <c r="AL196" s="146"/>
      <c r="AM196" s="146"/>
      <c r="AN196" s="146"/>
      <c r="AO196" s="146"/>
      <c r="AP196" s="146"/>
      <c r="AQ196" s="146"/>
      <c r="AR196" s="146"/>
      <c r="AS196" s="146"/>
      <c r="AT196" s="146"/>
      <c r="AU196" s="146"/>
      <c r="AV196" s="146"/>
      <c r="AW196" s="146"/>
      <c r="AX196" s="146"/>
      <c r="AY196" s="146"/>
      <c r="AZ196" s="146"/>
      <c r="BA196" s="146"/>
      <c r="BB196" s="146"/>
      <c r="BC196" s="146"/>
      <c r="BD196" s="146"/>
      <c r="BE196" s="146"/>
      <c r="BF196" s="146"/>
      <c r="BG196" s="146"/>
      <c r="BH196" s="146"/>
    </row>
    <row r="197" spans="1:60" outlineLevel="1">
      <c r="A197" s="173">
        <v>58</v>
      </c>
      <c r="B197" s="174" t="s">
        <v>1156</v>
      </c>
      <c r="C197" s="190" t="s">
        <v>1157</v>
      </c>
      <c r="D197" s="175" t="s">
        <v>1032</v>
      </c>
      <c r="E197" s="176">
        <v>1</v>
      </c>
      <c r="F197" s="177"/>
      <c r="G197" s="178">
        <f>ROUND(E197*F197,2)</f>
        <v>0</v>
      </c>
      <c r="H197" s="177"/>
      <c r="I197" s="178">
        <f>ROUND(E197*H197,2)</f>
        <v>0</v>
      </c>
      <c r="J197" s="177"/>
      <c r="K197" s="178">
        <f>ROUND(E197*J197,2)</f>
        <v>0</v>
      </c>
      <c r="L197" s="178">
        <v>21</v>
      </c>
      <c r="M197" s="178">
        <f>G197*(1+L197/100)</f>
        <v>0</v>
      </c>
      <c r="N197" s="176">
        <v>8.0000000000000002E-3</v>
      </c>
      <c r="O197" s="176">
        <f>ROUND(E197*N197,2)</f>
        <v>0.01</v>
      </c>
      <c r="P197" s="176">
        <v>0</v>
      </c>
      <c r="Q197" s="176">
        <f>ROUND(E197*P197,2)</f>
        <v>0</v>
      </c>
      <c r="R197" s="178" t="s">
        <v>560</v>
      </c>
      <c r="S197" s="178" t="s">
        <v>266</v>
      </c>
      <c r="T197" s="179" t="s">
        <v>266</v>
      </c>
      <c r="U197" s="157">
        <v>0.63</v>
      </c>
      <c r="V197" s="157">
        <f>ROUND(E197*U197,2)</f>
        <v>0.63</v>
      </c>
      <c r="W197" s="157"/>
      <c r="X197" s="157" t="s">
        <v>312</v>
      </c>
      <c r="Y197" s="157" t="s">
        <v>269</v>
      </c>
      <c r="Z197" s="146"/>
      <c r="AA197" s="146"/>
      <c r="AB197" s="146"/>
      <c r="AC197" s="146"/>
      <c r="AD197" s="146"/>
      <c r="AE197" s="146"/>
      <c r="AF197" s="146"/>
      <c r="AG197" s="146" t="s">
        <v>313</v>
      </c>
      <c r="AH197" s="146"/>
      <c r="AI197" s="146"/>
      <c r="AJ197" s="146"/>
      <c r="AK197" s="146"/>
      <c r="AL197" s="146"/>
      <c r="AM197" s="146"/>
      <c r="AN197" s="146"/>
      <c r="AO197" s="146"/>
      <c r="AP197" s="146"/>
      <c r="AQ197" s="146"/>
      <c r="AR197" s="146"/>
      <c r="AS197" s="146"/>
      <c r="AT197" s="146"/>
      <c r="AU197" s="146"/>
      <c r="AV197" s="146"/>
      <c r="AW197" s="146"/>
      <c r="AX197" s="146"/>
      <c r="AY197" s="146"/>
      <c r="AZ197" s="146"/>
      <c r="BA197" s="146"/>
      <c r="BB197" s="146"/>
      <c r="BC197" s="146"/>
      <c r="BD197" s="146"/>
      <c r="BE197" s="146"/>
      <c r="BF197" s="146"/>
      <c r="BG197" s="146"/>
      <c r="BH197" s="146"/>
    </row>
    <row r="198" spans="1:60" outlineLevel="2">
      <c r="A198" s="153"/>
      <c r="B198" s="154"/>
      <c r="C198" s="196" t="s">
        <v>137</v>
      </c>
      <c r="D198" s="194"/>
      <c r="E198" s="195">
        <v>1</v>
      </c>
      <c r="F198" s="157"/>
      <c r="G198" s="157"/>
      <c r="H198" s="157"/>
      <c r="I198" s="157"/>
      <c r="J198" s="157"/>
      <c r="K198" s="157"/>
      <c r="L198" s="157"/>
      <c r="M198" s="157"/>
      <c r="N198" s="156"/>
      <c r="O198" s="156"/>
      <c r="P198" s="156"/>
      <c r="Q198" s="156"/>
      <c r="R198" s="157"/>
      <c r="S198" s="157"/>
      <c r="T198" s="157"/>
      <c r="U198" s="157"/>
      <c r="V198" s="157"/>
      <c r="W198" s="157"/>
      <c r="X198" s="157"/>
      <c r="Y198" s="157"/>
      <c r="Z198" s="146"/>
      <c r="AA198" s="146"/>
      <c r="AB198" s="146"/>
      <c r="AC198" s="146"/>
      <c r="AD198" s="146"/>
      <c r="AE198" s="146"/>
      <c r="AF198" s="146"/>
      <c r="AG198" s="146" t="s">
        <v>317</v>
      </c>
      <c r="AH198" s="146">
        <v>0</v>
      </c>
      <c r="AI198" s="146"/>
      <c r="AJ198" s="146"/>
      <c r="AK198" s="146"/>
      <c r="AL198" s="146"/>
      <c r="AM198" s="146"/>
      <c r="AN198" s="146"/>
      <c r="AO198" s="146"/>
      <c r="AP198" s="146"/>
      <c r="AQ198" s="146"/>
      <c r="AR198" s="146"/>
      <c r="AS198" s="146"/>
      <c r="AT198" s="146"/>
      <c r="AU198" s="146"/>
      <c r="AV198" s="146"/>
      <c r="AW198" s="146"/>
      <c r="AX198" s="146"/>
      <c r="AY198" s="146"/>
      <c r="AZ198" s="146"/>
      <c r="BA198" s="146"/>
      <c r="BB198" s="146"/>
      <c r="BC198" s="146"/>
      <c r="BD198" s="146"/>
      <c r="BE198" s="146"/>
      <c r="BF198" s="146"/>
      <c r="BG198" s="146"/>
      <c r="BH198" s="146"/>
    </row>
    <row r="199" spans="1:60" ht="22.5" outlineLevel="1">
      <c r="A199" s="173">
        <v>59</v>
      </c>
      <c r="B199" s="174" t="s">
        <v>1158</v>
      </c>
      <c r="C199" s="190" t="s">
        <v>1159</v>
      </c>
      <c r="D199" s="175" t="s">
        <v>682</v>
      </c>
      <c r="E199" s="176">
        <v>1</v>
      </c>
      <c r="F199" s="177"/>
      <c r="G199" s="178">
        <f>ROUND(E199*F199,2)</f>
        <v>0</v>
      </c>
      <c r="H199" s="177"/>
      <c r="I199" s="178">
        <f>ROUND(E199*H199,2)</f>
        <v>0</v>
      </c>
      <c r="J199" s="177"/>
      <c r="K199" s="178">
        <f>ROUND(E199*J199,2)</f>
        <v>0</v>
      </c>
      <c r="L199" s="178">
        <v>21</v>
      </c>
      <c r="M199" s="178">
        <f>G199*(1+L199/100)</f>
        <v>0</v>
      </c>
      <c r="N199" s="176">
        <v>1.5200000000000001E-3</v>
      </c>
      <c r="O199" s="176">
        <f>ROUND(E199*N199,2)</f>
        <v>0</v>
      </c>
      <c r="P199" s="176">
        <v>0</v>
      </c>
      <c r="Q199" s="176">
        <f>ROUND(E199*P199,2)</f>
        <v>0</v>
      </c>
      <c r="R199" s="178" t="s">
        <v>560</v>
      </c>
      <c r="S199" s="178" t="s">
        <v>266</v>
      </c>
      <c r="T199" s="179" t="s">
        <v>266</v>
      </c>
      <c r="U199" s="157">
        <v>0.58699999999999997</v>
      </c>
      <c r="V199" s="157">
        <f>ROUND(E199*U199,2)</f>
        <v>0.59</v>
      </c>
      <c r="W199" s="157"/>
      <c r="X199" s="157" t="s">
        <v>312</v>
      </c>
      <c r="Y199" s="157" t="s">
        <v>269</v>
      </c>
      <c r="Z199" s="146"/>
      <c r="AA199" s="146"/>
      <c r="AB199" s="146"/>
      <c r="AC199" s="146"/>
      <c r="AD199" s="146"/>
      <c r="AE199" s="146"/>
      <c r="AF199" s="146"/>
      <c r="AG199" s="146" t="s">
        <v>313</v>
      </c>
      <c r="AH199" s="146"/>
      <c r="AI199" s="146"/>
      <c r="AJ199" s="146"/>
      <c r="AK199" s="146"/>
      <c r="AL199" s="146"/>
      <c r="AM199" s="146"/>
      <c r="AN199" s="146"/>
      <c r="AO199" s="146"/>
      <c r="AP199" s="146"/>
      <c r="AQ199" s="146"/>
      <c r="AR199" s="146"/>
      <c r="AS199" s="146"/>
      <c r="AT199" s="146"/>
      <c r="AU199" s="146"/>
      <c r="AV199" s="146"/>
      <c r="AW199" s="146"/>
      <c r="AX199" s="146"/>
      <c r="AY199" s="146"/>
      <c r="AZ199" s="146"/>
      <c r="BA199" s="146"/>
      <c r="BB199" s="146"/>
      <c r="BC199" s="146"/>
      <c r="BD199" s="146"/>
      <c r="BE199" s="146"/>
      <c r="BF199" s="146"/>
      <c r="BG199" s="146"/>
      <c r="BH199" s="146"/>
    </row>
    <row r="200" spans="1:60" outlineLevel="2">
      <c r="A200" s="153"/>
      <c r="B200" s="154"/>
      <c r="C200" s="196" t="s">
        <v>137</v>
      </c>
      <c r="D200" s="194"/>
      <c r="E200" s="195">
        <v>1</v>
      </c>
      <c r="F200" s="157"/>
      <c r="G200" s="157"/>
      <c r="H200" s="157"/>
      <c r="I200" s="157"/>
      <c r="J200" s="157"/>
      <c r="K200" s="157"/>
      <c r="L200" s="157"/>
      <c r="M200" s="157"/>
      <c r="N200" s="156"/>
      <c r="O200" s="156"/>
      <c r="P200" s="156"/>
      <c r="Q200" s="156"/>
      <c r="R200" s="157"/>
      <c r="S200" s="157"/>
      <c r="T200" s="157"/>
      <c r="U200" s="157"/>
      <c r="V200" s="157"/>
      <c r="W200" s="157"/>
      <c r="X200" s="157"/>
      <c r="Y200" s="157"/>
      <c r="Z200" s="146"/>
      <c r="AA200" s="146"/>
      <c r="AB200" s="146"/>
      <c r="AC200" s="146"/>
      <c r="AD200" s="146"/>
      <c r="AE200" s="146"/>
      <c r="AF200" s="146"/>
      <c r="AG200" s="146" t="s">
        <v>317</v>
      </c>
      <c r="AH200" s="146">
        <v>0</v>
      </c>
      <c r="AI200" s="146"/>
      <c r="AJ200" s="146"/>
      <c r="AK200" s="146"/>
      <c r="AL200" s="146"/>
      <c r="AM200" s="146"/>
      <c r="AN200" s="146"/>
      <c r="AO200" s="146"/>
      <c r="AP200" s="146"/>
      <c r="AQ200" s="146"/>
      <c r="AR200" s="146"/>
      <c r="AS200" s="146"/>
      <c r="AT200" s="146"/>
      <c r="AU200" s="146"/>
      <c r="AV200" s="146"/>
      <c r="AW200" s="146"/>
      <c r="AX200" s="146"/>
      <c r="AY200" s="146"/>
      <c r="AZ200" s="146"/>
      <c r="BA200" s="146"/>
      <c r="BB200" s="146"/>
      <c r="BC200" s="146"/>
      <c r="BD200" s="146"/>
      <c r="BE200" s="146"/>
      <c r="BF200" s="146"/>
      <c r="BG200" s="146"/>
      <c r="BH200" s="146"/>
    </row>
    <row r="201" spans="1:60" outlineLevel="1">
      <c r="A201" s="173">
        <v>60</v>
      </c>
      <c r="B201" s="174" t="s">
        <v>1160</v>
      </c>
      <c r="C201" s="190" t="s">
        <v>1161</v>
      </c>
      <c r="D201" s="175" t="s">
        <v>682</v>
      </c>
      <c r="E201" s="176">
        <v>1</v>
      </c>
      <c r="F201" s="177"/>
      <c r="G201" s="178">
        <f>ROUND(E201*F201,2)</f>
        <v>0</v>
      </c>
      <c r="H201" s="177"/>
      <c r="I201" s="178">
        <f>ROUND(E201*H201,2)</f>
        <v>0</v>
      </c>
      <c r="J201" s="177"/>
      <c r="K201" s="178">
        <f>ROUND(E201*J201,2)</f>
        <v>0</v>
      </c>
      <c r="L201" s="178">
        <v>21</v>
      </c>
      <c r="M201" s="178">
        <f>G201*(1+L201/100)</f>
        <v>0</v>
      </c>
      <c r="N201" s="176">
        <v>0</v>
      </c>
      <c r="O201" s="176">
        <f>ROUND(E201*N201,2)</f>
        <v>0</v>
      </c>
      <c r="P201" s="176">
        <v>0</v>
      </c>
      <c r="Q201" s="176">
        <f>ROUND(E201*P201,2)</f>
        <v>0</v>
      </c>
      <c r="R201" s="178" t="s">
        <v>379</v>
      </c>
      <c r="S201" s="178" t="s">
        <v>266</v>
      </c>
      <c r="T201" s="179" t="s">
        <v>266</v>
      </c>
      <c r="U201" s="157">
        <v>0</v>
      </c>
      <c r="V201" s="157">
        <f>ROUND(E201*U201,2)</f>
        <v>0</v>
      </c>
      <c r="W201" s="157"/>
      <c r="X201" s="157" t="s">
        <v>380</v>
      </c>
      <c r="Y201" s="157" t="s">
        <v>269</v>
      </c>
      <c r="Z201" s="146"/>
      <c r="AA201" s="146"/>
      <c r="AB201" s="146"/>
      <c r="AC201" s="146"/>
      <c r="AD201" s="146"/>
      <c r="AE201" s="146"/>
      <c r="AF201" s="146"/>
      <c r="AG201" s="146" t="s">
        <v>381</v>
      </c>
      <c r="AH201" s="146"/>
      <c r="AI201" s="146"/>
      <c r="AJ201" s="146"/>
      <c r="AK201" s="146"/>
      <c r="AL201" s="146"/>
      <c r="AM201" s="146"/>
      <c r="AN201" s="146"/>
      <c r="AO201" s="146"/>
      <c r="AP201" s="146"/>
      <c r="AQ201" s="146"/>
      <c r="AR201" s="146"/>
      <c r="AS201" s="146"/>
      <c r="AT201" s="146"/>
      <c r="AU201" s="146"/>
      <c r="AV201" s="146"/>
      <c r="AW201" s="146"/>
      <c r="AX201" s="146"/>
      <c r="AY201" s="146"/>
      <c r="AZ201" s="146"/>
      <c r="BA201" s="146"/>
      <c r="BB201" s="146"/>
      <c r="BC201" s="146"/>
      <c r="BD201" s="146"/>
      <c r="BE201" s="146"/>
      <c r="BF201" s="146"/>
      <c r="BG201" s="146"/>
      <c r="BH201" s="146"/>
    </row>
    <row r="202" spans="1:60" outlineLevel="2">
      <c r="A202" s="153"/>
      <c r="B202" s="154"/>
      <c r="C202" s="196" t="s">
        <v>137</v>
      </c>
      <c r="D202" s="194"/>
      <c r="E202" s="195">
        <v>1</v>
      </c>
      <c r="F202" s="157"/>
      <c r="G202" s="157"/>
      <c r="H202" s="157"/>
      <c r="I202" s="157"/>
      <c r="J202" s="157"/>
      <c r="K202" s="157"/>
      <c r="L202" s="157"/>
      <c r="M202" s="157"/>
      <c r="N202" s="156"/>
      <c r="O202" s="156"/>
      <c r="P202" s="156"/>
      <c r="Q202" s="156"/>
      <c r="R202" s="157"/>
      <c r="S202" s="157"/>
      <c r="T202" s="157"/>
      <c r="U202" s="157"/>
      <c r="V202" s="157"/>
      <c r="W202" s="157"/>
      <c r="X202" s="157"/>
      <c r="Y202" s="157"/>
      <c r="Z202" s="146"/>
      <c r="AA202" s="146"/>
      <c r="AB202" s="146"/>
      <c r="AC202" s="146"/>
      <c r="AD202" s="146"/>
      <c r="AE202" s="146"/>
      <c r="AF202" s="146"/>
      <c r="AG202" s="146" t="s">
        <v>317</v>
      </c>
      <c r="AH202" s="146">
        <v>0</v>
      </c>
      <c r="AI202" s="146"/>
      <c r="AJ202" s="146"/>
      <c r="AK202" s="146"/>
      <c r="AL202" s="146"/>
      <c r="AM202" s="146"/>
      <c r="AN202" s="146"/>
      <c r="AO202" s="146"/>
      <c r="AP202" s="146"/>
      <c r="AQ202" s="146"/>
      <c r="AR202" s="146"/>
      <c r="AS202" s="146"/>
      <c r="AT202" s="146"/>
      <c r="AU202" s="146"/>
      <c r="AV202" s="146"/>
      <c r="AW202" s="146"/>
      <c r="AX202" s="146"/>
      <c r="AY202" s="146"/>
      <c r="AZ202" s="146"/>
      <c r="BA202" s="146"/>
      <c r="BB202" s="146"/>
      <c r="BC202" s="146"/>
      <c r="BD202" s="146"/>
      <c r="BE202" s="146"/>
      <c r="BF202" s="146"/>
      <c r="BG202" s="146"/>
      <c r="BH202" s="146"/>
    </row>
    <row r="203" spans="1:60" ht="22.5" outlineLevel="1">
      <c r="A203" s="173">
        <v>61</v>
      </c>
      <c r="B203" s="174" t="s">
        <v>1162</v>
      </c>
      <c r="C203" s="190" t="s">
        <v>1163</v>
      </c>
      <c r="D203" s="175" t="s">
        <v>1032</v>
      </c>
      <c r="E203" s="176">
        <v>1</v>
      </c>
      <c r="F203" s="177"/>
      <c r="G203" s="178">
        <f>ROUND(E203*F203,2)</f>
        <v>0</v>
      </c>
      <c r="H203" s="177"/>
      <c r="I203" s="178">
        <f>ROUND(E203*H203,2)</f>
        <v>0</v>
      </c>
      <c r="J203" s="177"/>
      <c r="K203" s="178">
        <f>ROUND(E203*J203,2)</f>
        <v>0</v>
      </c>
      <c r="L203" s="178">
        <v>21</v>
      </c>
      <c r="M203" s="178">
        <f>G203*(1+L203/100)</f>
        <v>0</v>
      </c>
      <c r="N203" s="176">
        <v>6.4820000000000003E-2</v>
      </c>
      <c r="O203" s="176">
        <f>ROUND(E203*N203,2)</f>
        <v>0.06</v>
      </c>
      <c r="P203" s="176">
        <v>0</v>
      </c>
      <c r="Q203" s="176">
        <f>ROUND(E203*P203,2)</f>
        <v>0</v>
      </c>
      <c r="R203" s="178" t="s">
        <v>560</v>
      </c>
      <c r="S203" s="178" t="s">
        <v>266</v>
      </c>
      <c r="T203" s="179" t="s">
        <v>266</v>
      </c>
      <c r="U203" s="157">
        <v>2.8580000000000001</v>
      </c>
      <c r="V203" s="157">
        <f>ROUND(E203*U203,2)</f>
        <v>2.86</v>
      </c>
      <c r="W203" s="157"/>
      <c r="X203" s="157" t="s">
        <v>312</v>
      </c>
      <c r="Y203" s="157" t="s">
        <v>269</v>
      </c>
      <c r="Z203" s="146"/>
      <c r="AA203" s="146"/>
      <c r="AB203" s="146"/>
      <c r="AC203" s="146"/>
      <c r="AD203" s="146"/>
      <c r="AE203" s="146"/>
      <c r="AF203" s="146"/>
      <c r="AG203" s="146" t="s">
        <v>313</v>
      </c>
      <c r="AH203" s="146"/>
      <c r="AI203" s="146"/>
      <c r="AJ203" s="146"/>
      <c r="AK203" s="146"/>
      <c r="AL203" s="146"/>
      <c r="AM203" s="146"/>
      <c r="AN203" s="146"/>
      <c r="AO203" s="146"/>
      <c r="AP203" s="146"/>
      <c r="AQ203" s="146"/>
      <c r="AR203" s="146"/>
      <c r="AS203" s="146"/>
      <c r="AT203" s="146"/>
      <c r="AU203" s="146"/>
      <c r="AV203" s="146"/>
      <c r="AW203" s="146"/>
      <c r="AX203" s="146"/>
      <c r="AY203" s="146"/>
      <c r="AZ203" s="146"/>
      <c r="BA203" s="146"/>
      <c r="BB203" s="146"/>
      <c r="BC203" s="146"/>
      <c r="BD203" s="146"/>
      <c r="BE203" s="146"/>
      <c r="BF203" s="146"/>
      <c r="BG203" s="146"/>
      <c r="BH203" s="146"/>
    </row>
    <row r="204" spans="1:60" outlineLevel="2">
      <c r="A204" s="153"/>
      <c r="B204" s="154"/>
      <c r="C204" s="196" t="s">
        <v>137</v>
      </c>
      <c r="D204" s="194"/>
      <c r="E204" s="195">
        <v>1</v>
      </c>
      <c r="F204" s="157"/>
      <c r="G204" s="157"/>
      <c r="H204" s="157"/>
      <c r="I204" s="157"/>
      <c r="J204" s="157"/>
      <c r="K204" s="157"/>
      <c r="L204" s="157"/>
      <c r="M204" s="157"/>
      <c r="N204" s="156"/>
      <c r="O204" s="156"/>
      <c r="P204" s="156"/>
      <c r="Q204" s="156"/>
      <c r="R204" s="157"/>
      <c r="S204" s="157"/>
      <c r="T204" s="157"/>
      <c r="U204" s="157"/>
      <c r="V204" s="157"/>
      <c r="W204" s="157"/>
      <c r="X204" s="157"/>
      <c r="Y204" s="157"/>
      <c r="Z204" s="146"/>
      <c r="AA204" s="146"/>
      <c r="AB204" s="146"/>
      <c r="AC204" s="146"/>
      <c r="AD204" s="146"/>
      <c r="AE204" s="146"/>
      <c r="AF204" s="146"/>
      <c r="AG204" s="146" t="s">
        <v>317</v>
      </c>
      <c r="AH204" s="146">
        <v>0</v>
      </c>
      <c r="AI204" s="146"/>
      <c r="AJ204" s="146"/>
      <c r="AK204" s="146"/>
      <c r="AL204" s="146"/>
      <c r="AM204" s="146"/>
      <c r="AN204" s="146"/>
      <c r="AO204" s="146"/>
      <c r="AP204" s="146"/>
      <c r="AQ204" s="146"/>
      <c r="AR204" s="146"/>
      <c r="AS204" s="146"/>
      <c r="AT204" s="146"/>
      <c r="AU204" s="146"/>
      <c r="AV204" s="146"/>
      <c r="AW204" s="146"/>
      <c r="AX204" s="146"/>
      <c r="AY204" s="146"/>
      <c r="AZ204" s="146"/>
      <c r="BA204" s="146"/>
      <c r="BB204" s="146"/>
      <c r="BC204" s="146"/>
      <c r="BD204" s="146"/>
      <c r="BE204" s="146"/>
      <c r="BF204" s="146"/>
      <c r="BG204" s="146"/>
      <c r="BH204" s="146"/>
    </row>
    <row r="205" spans="1:60" ht="22.5" outlineLevel="1">
      <c r="A205" s="173">
        <v>62</v>
      </c>
      <c r="B205" s="174" t="s">
        <v>1164</v>
      </c>
      <c r="C205" s="190" t="s">
        <v>1165</v>
      </c>
      <c r="D205" s="175" t="s">
        <v>1032</v>
      </c>
      <c r="E205" s="176">
        <v>2</v>
      </c>
      <c r="F205" s="177"/>
      <c r="G205" s="178">
        <f>ROUND(E205*F205,2)</f>
        <v>0</v>
      </c>
      <c r="H205" s="177"/>
      <c r="I205" s="178">
        <f>ROUND(E205*H205,2)</f>
        <v>0</v>
      </c>
      <c r="J205" s="177"/>
      <c r="K205" s="178">
        <f>ROUND(E205*J205,2)</f>
        <v>0</v>
      </c>
      <c r="L205" s="178">
        <v>21</v>
      </c>
      <c r="M205" s="178">
        <f>G205*(1+L205/100)</f>
        <v>0</v>
      </c>
      <c r="N205" s="176">
        <v>0.10482</v>
      </c>
      <c r="O205" s="176">
        <f>ROUND(E205*N205,2)</f>
        <v>0.21</v>
      </c>
      <c r="P205" s="176">
        <v>0</v>
      </c>
      <c r="Q205" s="176">
        <f>ROUND(E205*P205,2)</f>
        <v>0</v>
      </c>
      <c r="R205" s="178" t="s">
        <v>560</v>
      </c>
      <c r="S205" s="178" t="s">
        <v>266</v>
      </c>
      <c r="T205" s="179" t="s">
        <v>266</v>
      </c>
      <c r="U205" s="157">
        <v>3.1440000000000001</v>
      </c>
      <c r="V205" s="157">
        <f>ROUND(E205*U205,2)</f>
        <v>6.29</v>
      </c>
      <c r="W205" s="157"/>
      <c r="X205" s="157" t="s">
        <v>312</v>
      </c>
      <c r="Y205" s="157" t="s">
        <v>269</v>
      </c>
      <c r="Z205" s="146"/>
      <c r="AA205" s="146"/>
      <c r="AB205" s="146"/>
      <c r="AC205" s="146"/>
      <c r="AD205" s="146"/>
      <c r="AE205" s="146"/>
      <c r="AF205" s="146"/>
      <c r="AG205" s="146" t="s">
        <v>313</v>
      </c>
      <c r="AH205" s="146"/>
      <c r="AI205" s="146"/>
      <c r="AJ205" s="146"/>
      <c r="AK205" s="146"/>
      <c r="AL205" s="146"/>
      <c r="AM205" s="146"/>
      <c r="AN205" s="146"/>
      <c r="AO205" s="146"/>
      <c r="AP205" s="146"/>
      <c r="AQ205" s="146"/>
      <c r="AR205" s="146"/>
      <c r="AS205" s="146"/>
      <c r="AT205" s="146"/>
      <c r="AU205" s="146"/>
      <c r="AV205" s="146"/>
      <c r="AW205" s="146"/>
      <c r="AX205" s="146"/>
      <c r="AY205" s="146"/>
      <c r="AZ205" s="146"/>
      <c r="BA205" s="146"/>
      <c r="BB205" s="146"/>
      <c r="BC205" s="146"/>
      <c r="BD205" s="146"/>
      <c r="BE205" s="146"/>
      <c r="BF205" s="146"/>
      <c r="BG205" s="146"/>
      <c r="BH205" s="146"/>
    </row>
    <row r="206" spans="1:60" outlineLevel="2">
      <c r="A206" s="153"/>
      <c r="B206" s="154"/>
      <c r="C206" s="196" t="s">
        <v>140</v>
      </c>
      <c r="D206" s="194"/>
      <c r="E206" s="195">
        <v>2</v>
      </c>
      <c r="F206" s="157"/>
      <c r="G206" s="157"/>
      <c r="H206" s="157"/>
      <c r="I206" s="157"/>
      <c r="J206" s="157"/>
      <c r="K206" s="157"/>
      <c r="L206" s="157"/>
      <c r="M206" s="157"/>
      <c r="N206" s="156"/>
      <c r="O206" s="156"/>
      <c r="P206" s="156"/>
      <c r="Q206" s="156"/>
      <c r="R206" s="157"/>
      <c r="S206" s="157"/>
      <c r="T206" s="157"/>
      <c r="U206" s="157"/>
      <c r="V206" s="157"/>
      <c r="W206" s="157"/>
      <c r="X206" s="157"/>
      <c r="Y206" s="157"/>
      <c r="Z206" s="146"/>
      <c r="AA206" s="146"/>
      <c r="AB206" s="146"/>
      <c r="AC206" s="146"/>
      <c r="AD206" s="146"/>
      <c r="AE206" s="146"/>
      <c r="AF206" s="146"/>
      <c r="AG206" s="146" t="s">
        <v>317</v>
      </c>
      <c r="AH206" s="146">
        <v>0</v>
      </c>
      <c r="AI206" s="146"/>
      <c r="AJ206" s="146"/>
      <c r="AK206" s="146"/>
      <c r="AL206" s="146"/>
      <c r="AM206" s="146"/>
      <c r="AN206" s="146"/>
      <c r="AO206" s="146"/>
      <c r="AP206" s="146"/>
      <c r="AQ206" s="146"/>
      <c r="AR206" s="146"/>
      <c r="AS206" s="146"/>
      <c r="AT206" s="146"/>
      <c r="AU206" s="146"/>
      <c r="AV206" s="146"/>
      <c r="AW206" s="146"/>
      <c r="AX206" s="146"/>
      <c r="AY206" s="146"/>
      <c r="AZ206" s="146"/>
      <c r="BA206" s="146"/>
      <c r="BB206" s="146"/>
      <c r="BC206" s="146"/>
      <c r="BD206" s="146"/>
      <c r="BE206" s="146"/>
      <c r="BF206" s="146"/>
      <c r="BG206" s="146"/>
      <c r="BH206" s="146"/>
    </row>
    <row r="207" spans="1:60" ht="22.5" outlineLevel="1">
      <c r="A207" s="173">
        <v>63</v>
      </c>
      <c r="B207" s="174" t="s">
        <v>1166</v>
      </c>
      <c r="C207" s="190" t="s">
        <v>1167</v>
      </c>
      <c r="D207" s="175" t="s">
        <v>1032</v>
      </c>
      <c r="E207" s="176">
        <v>1</v>
      </c>
      <c r="F207" s="177"/>
      <c r="G207" s="178">
        <f>ROUND(E207*F207,2)</f>
        <v>0</v>
      </c>
      <c r="H207" s="177"/>
      <c r="I207" s="178">
        <f>ROUND(E207*H207,2)</f>
        <v>0</v>
      </c>
      <c r="J207" s="177"/>
      <c r="K207" s="178">
        <f>ROUND(E207*J207,2)</f>
        <v>0</v>
      </c>
      <c r="L207" s="178">
        <v>21</v>
      </c>
      <c r="M207" s="178">
        <f>G207*(1+L207/100)</f>
        <v>0</v>
      </c>
      <c r="N207" s="176">
        <v>3.8700000000000002E-3</v>
      </c>
      <c r="O207" s="176">
        <f>ROUND(E207*N207,2)</f>
        <v>0</v>
      </c>
      <c r="P207" s="176">
        <v>0</v>
      </c>
      <c r="Q207" s="176">
        <f>ROUND(E207*P207,2)</f>
        <v>0</v>
      </c>
      <c r="R207" s="178" t="s">
        <v>560</v>
      </c>
      <c r="S207" s="178" t="s">
        <v>266</v>
      </c>
      <c r="T207" s="179" t="s">
        <v>266</v>
      </c>
      <c r="U207" s="157">
        <v>0.50700000000000001</v>
      </c>
      <c r="V207" s="157">
        <f>ROUND(E207*U207,2)</f>
        <v>0.51</v>
      </c>
      <c r="W207" s="157"/>
      <c r="X207" s="157" t="s">
        <v>312</v>
      </c>
      <c r="Y207" s="157" t="s">
        <v>269</v>
      </c>
      <c r="Z207" s="146"/>
      <c r="AA207" s="146"/>
      <c r="AB207" s="146"/>
      <c r="AC207" s="146"/>
      <c r="AD207" s="146"/>
      <c r="AE207" s="146"/>
      <c r="AF207" s="146"/>
      <c r="AG207" s="146" t="s">
        <v>313</v>
      </c>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146"/>
      <c r="BC207" s="146"/>
      <c r="BD207" s="146"/>
      <c r="BE207" s="146"/>
      <c r="BF207" s="146"/>
      <c r="BG207" s="146"/>
      <c r="BH207" s="146"/>
    </row>
    <row r="208" spans="1:60" outlineLevel="2">
      <c r="A208" s="153"/>
      <c r="B208" s="154"/>
      <c r="C208" s="196" t="s">
        <v>137</v>
      </c>
      <c r="D208" s="194"/>
      <c r="E208" s="195">
        <v>1</v>
      </c>
      <c r="F208" s="157"/>
      <c r="G208" s="157"/>
      <c r="H208" s="157"/>
      <c r="I208" s="157"/>
      <c r="J208" s="157"/>
      <c r="K208" s="157"/>
      <c r="L208" s="157"/>
      <c r="M208" s="157"/>
      <c r="N208" s="156"/>
      <c r="O208" s="156"/>
      <c r="P208" s="156"/>
      <c r="Q208" s="156"/>
      <c r="R208" s="157"/>
      <c r="S208" s="157"/>
      <c r="T208" s="157"/>
      <c r="U208" s="157"/>
      <c r="V208" s="157"/>
      <c r="W208" s="157"/>
      <c r="X208" s="157"/>
      <c r="Y208" s="157"/>
      <c r="Z208" s="146"/>
      <c r="AA208" s="146"/>
      <c r="AB208" s="146"/>
      <c r="AC208" s="146"/>
      <c r="AD208" s="146"/>
      <c r="AE208" s="146"/>
      <c r="AF208" s="146"/>
      <c r="AG208" s="146" t="s">
        <v>317</v>
      </c>
      <c r="AH208" s="146">
        <v>0</v>
      </c>
      <c r="AI208" s="146"/>
      <c r="AJ208" s="146"/>
      <c r="AK208" s="146"/>
      <c r="AL208" s="146"/>
      <c r="AM208" s="146"/>
      <c r="AN208" s="146"/>
      <c r="AO208" s="146"/>
      <c r="AP208" s="146"/>
      <c r="AQ208" s="146"/>
      <c r="AR208" s="146"/>
      <c r="AS208" s="146"/>
      <c r="AT208" s="146"/>
      <c r="AU208" s="146"/>
      <c r="AV208" s="146"/>
      <c r="AW208" s="146"/>
      <c r="AX208" s="146"/>
      <c r="AY208" s="146"/>
      <c r="AZ208" s="146"/>
      <c r="BA208" s="146"/>
      <c r="BB208" s="146"/>
      <c r="BC208" s="146"/>
      <c r="BD208" s="146"/>
      <c r="BE208" s="146"/>
      <c r="BF208" s="146"/>
      <c r="BG208" s="146"/>
      <c r="BH208" s="146"/>
    </row>
    <row r="209" spans="1:60" outlineLevel="1">
      <c r="A209" s="173">
        <v>64</v>
      </c>
      <c r="B209" s="174" t="s">
        <v>1168</v>
      </c>
      <c r="C209" s="190" t="s">
        <v>1169</v>
      </c>
      <c r="D209" s="175" t="s">
        <v>1032</v>
      </c>
      <c r="E209" s="176">
        <v>2</v>
      </c>
      <c r="F209" s="177"/>
      <c r="G209" s="178">
        <f>ROUND(E209*F209,2)</f>
        <v>0</v>
      </c>
      <c r="H209" s="177"/>
      <c r="I209" s="178">
        <f>ROUND(E209*H209,2)</f>
        <v>0</v>
      </c>
      <c r="J209" s="177"/>
      <c r="K209" s="178">
        <f>ROUND(E209*J209,2)</f>
        <v>0</v>
      </c>
      <c r="L209" s="178">
        <v>21</v>
      </c>
      <c r="M209" s="178">
        <f>G209*(1+L209/100)</f>
        <v>0</v>
      </c>
      <c r="N209" s="176">
        <v>2.8819999999999998E-2</v>
      </c>
      <c r="O209" s="176">
        <f>ROUND(E209*N209,2)</f>
        <v>0.06</v>
      </c>
      <c r="P209" s="176">
        <v>0</v>
      </c>
      <c r="Q209" s="176">
        <f>ROUND(E209*P209,2)</f>
        <v>0</v>
      </c>
      <c r="R209" s="178" t="s">
        <v>560</v>
      </c>
      <c r="S209" s="178" t="s">
        <v>266</v>
      </c>
      <c r="T209" s="179" t="s">
        <v>266</v>
      </c>
      <c r="U209" s="157">
        <v>2.9580000000000002</v>
      </c>
      <c r="V209" s="157">
        <f>ROUND(E209*U209,2)</f>
        <v>5.92</v>
      </c>
      <c r="W209" s="157"/>
      <c r="X209" s="157" t="s">
        <v>312</v>
      </c>
      <c r="Y209" s="157" t="s">
        <v>269</v>
      </c>
      <c r="Z209" s="146"/>
      <c r="AA209" s="146"/>
      <c r="AB209" s="146"/>
      <c r="AC209" s="146"/>
      <c r="AD209" s="146"/>
      <c r="AE209" s="146"/>
      <c r="AF209" s="146"/>
      <c r="AG209" s="146" t="s">
        <v>313</v>
      </c>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146"/>
      <c r="BC209" s="146"/>
      <c r="BD209" s="146"/>
      <c r="BE209" s="146"/>
      <c r="BF209" s="146"/>
      <c r="BG209" s="146"/>
      <c r="BH209" s="146"/>
    </row>
    <row r="210" spans="1:60" outlineLevel="2">
      <c r="A210" s="153"/>
      <c r="B210" s="154"/>
      <c r="C210" s="196" t="s">
        <v>1170</v>
      </c>
      <c r="D210" s="194"/>
      <c r="E210" s="195">
        <v>1</v>
      </c>
      <c r="F210" s="157"/>
      <c r="G210" s="157"/>
      <c r="H210" s="157"/>
      <c r="I210" s="157"/>
      <c r="J210" s="157"/>
      <c r="K210" s="157"/>
      <c r="L210" s="157"/>
      <c r="M210" s="157"/>
      <c r="N210" s="156"/>
      <c r="O210" s="156"/>
      <c r="P210" s="156"/>
      <c r="Q210" s="156"/>
      <c r="R210" s="157"/>
      <c r="S210" s="157"/>
      <c r="T210" s="157"/>
      <c r="U210" s="157"/>
      <c r="V210" s="157"/>
      <c r="W210" s="157"/>
      <c r="X210" s="157"/>
      <c r="Y210" s="157"/>
      <c r="Z210" s="146"/>
      <c r="AA210" s="146"/>
      <c r="AB210" s="146"/>
      <c r="AC210" s="146"/>
      <c r="AD210" s="146"/>
      <c r="AE210" s="146"/>
      <c r="AF210" s="146"/>
      <c r="AG210" s="146" t="s">
        <v>317</v>
      </c>
      <c r="AH210" s="146">
        <v>5</v>
      </c>
      <c r="AI210" s="146"/>
      <c r="AJ210" s="146"/>
      <c r="AK210" s="146"/>
      <c r="AL210" s="146"/>
      <c r="AM210" s="146"/>
      <c r="AN210" s="146"/>
      <c r="AO210" s="146"/>
      <c r="AP210" s="146"/>
      <c r="AQ210" s="146"/>
      <c r="AR210" s="146"/>
      <c r="AS210" s="146"/>
      <c r="AT210" s="146"/>
      <c r="AU210" s="146"/>
      <c r="AV210" s="146"/>
      <c r="AW210" s="146"/>
      <c r="AX210" s="146"/>
      <c r="AY210" s="146"/>
      <c r="AZ210" s="146"/>
      <c r="BA210" s="146"/>
      <c r="BB210" s="146"/>
      <c r="BC210" s="146"/>
      <c r="BD210" s="146"/>
      <c r="BE210" s="146"/>
      <c r="BF210" s="146"/>
      <c r="BG210" s="146"/>
      <c r="BH210" s="146"/>
    </row>
    <row r="211" spans="1:60" outlineLevel="3">
      <c r="A211" s="153"/>
      <c r="B211" s="154"/>
      <c r="C211" s="196" t="s">
        <v>1171</v>
      </c>
      <c r="D211" s="194"/>
      <c r="E211" s="195">
        <v>1</v>
      </c>
      <c r="F211" s="157"/>
      <c r="G211" s="157"/>
      <c r="H211" s="157"/>
      <c r="I211" s="157"/>
      <c r="J211" s="157"/>
      <c r="K211" s="157"/>
      <c r="L211" s="157"/>
      <c r="M211" s="157"/>
      <c r="N211" s="156"/>
      <c r="O211" s="156"/>
      <c r="P211" s="156"/>
      <c r="Q211" s="156"/>
      <c r="R211" s="157"/>
      <c r="S211" s="157"/>
      <c r="T211" s="157"/>
      <c r="U211" s="157"/>
      <c r="V211" s="157"/>
      <c r="W211" s="157"/>
      <c r="X211" s="157"/>
      <c r="Y211" s="157"/>
      <c r="Z211" s="146"/>
      <c r="AA211" s="146"/>
      <c r="AB211" s="146"/>
      <c r="AC211" s="146"/>
      <c r="AD211" s="146"/>
      <c r="AE211" s="146"/>
      <c r="AF211" s="146"/>
      <c r="AG211" s="146" t="s">
        <v>317</v>
      </c>
      <c r="AH211" s="146">
        <v>5</v>
      </c>
      <c r="AI211" s="146"/>
      <c r="AJ211" s="146"/>
      <c r="AK211" s="146"/>
      <c r="AL211" s="146"/>
      <c r="AM211" s="146"/>
      <c r="AN211" s="146"/>
      <c r="AO211" s="146"/>
      <c r="AP211" s="146"/>
      <c r="AQ211" s="146"/>
      <c r="AR211" s="146"/>
      <c r="AS211" s="146"/>
      <c r="AT211" s="146"/>
      <c r="AU211" s="146"/>
      <c r="AV211" s="146"/>
      <c r="AW211" s="146"/>
      <c r="AX211" s="146"/>
      <c r="AY211" s="146"/>
      <c r="AZ211" s="146"/>
      <c r="BA211" s="146"/>
      <c r="BB211" s="146"/>
      <c r="BC211" s="146"/>
      <c r="BD211" s="146"/>
      <c r="BE211" s="146"/>
      <c r="BF211" s="146"/>
      <c r="BG211" s="146"/>
      <c r="BH211" s="146"/>
    </row>
    <row r="212" spans="1:60" outlineLevel="1">
      <c r="A212" s="173">
        <v>65</v>
      </c>
      <c r="B212" s="174" t="s">
        <v>1172</v>
      </c>
      <c r="C212" s="190" t="s">
        <v>1173</v>
      </c>
      <c r="D212" s="175" t="s">
        <v>1032</v>
      </c>
      <c r="E212" s="176">
        <v>2</v>
      </c>
      <c r="F212" s="177"/>
      <c r="G212" s="178">
        <f>ROUND(E212*F212,2)</f>
        <v>0</v>
      </c>
      <c r="H212" s="177"/>
      <c r="I212" s="178">
        <f>ROUND(E212*H212,2)</f>
        <v>0</v>
      </c>
      <c r="J212" s="177"/>
      <c r="K212" s="178">
        <f>ROUND(E212*J212,2)</f>
        <v>0</v>
      </c>
      <c r="L212" s="178">
        <v>21</v>
      </c>
      <c r="M212" s="178">
        <f>G212*(1+L212/100)</f>
        <v>0</v>
      </c>
      <c r="N212" s="176">
        <v>2.8819999999999998E-2</v>
      </c>
      <c r="O212" s="176">
        <f>ROUND(E212*N212,2)</f>
        <v>0.06</v>
      </c>
      <c r="P212" s="176">
        <v>0</v>
      </c>
      <c r="Q212" s="176">
        <f>ROUND(E212*P212,2)</f>
        <v>0</v>
      </c>
      <c r="R212" s="178" t="s">
        <v>560</v>
      </c>
      <c r="S212" s="178" t="s">
        <v>266</v>
      </c>
      <c r="T212" s="179" t="s">
        <v>266</v>
      </c>
      <c r="U212" s="157">
        <v>3.1440000000000001</v>
      </c>
      <c r="V212" s="157">
        <f>ROUND(E212*U212,2)</f>
        <v>6.29</v>
      </c>
      <c r="W212" s="157"/>
      <c r="X212" s="157" t="s">
        <v>312</v>
      </c>
      <c r="Y212" s="157" t="s">
        <v>269</v>
      </c>
      <c r="Z212" s="146"/>
      <c r="AA212" s="146"/>
      <c r="AB212" s="146"/>
      <c r="AC212" s="146"/>
      <c r="AD212" s="146"/>
      <c r="AE212" s="146"/>
      <c r="AF212" s="146"/>
      <c r="AG212" s="146" t="s">
        <v>313</v>
      </c>
      <c r="AH212" s="146"/>
      <c r="AI212" s="146"/>
      <c r="AJ212" s="146"/>
      <c r="AK212" s="146"/>
      <c r="AL212" s="146"/>
      <c r="AM212" s="146"/>
      <c r="AN212" s="146"/>
      <c r="AO212" s="146"/>
      <c r="AP212" s="146"/>
      <c r="AQ212" s="146"/>
      <c r="AR212" s="146"/>
      <c r="AS212" s="146"/>
      <c r="AT212" s="146"/>
      <c r="AU212" s="146"/>
      <c r="AV212" s="146"/>
      <c r="AW212" s="146"/>
      <c r="AX212" s="146"/>
      <c r="AY212" s="146"/>
      <c r="AZ212" s="146"/>
      <c r="BA212" s="146"/>
      <c r="BB212" s="146"/>
      <c r="BC212" s="146"/>
      <c r="BD212" s="146"/>
      <c r="BE212" s="146"/>
      <c r="BF212" s="146"/>
      <c r="BG212" s="146"/>
      <c r="BH212" s="146"/>
    </row>
    <row r="213" spans="1:60" outlineLevel="2">
      <c r="A213" s="153"/>
      <c r="B213" s="154"/>
      <c r="C213" s="196" t="s">
        <v>1174</v>
      </c>
      <c r="D213" s="194"/>
      <c r="E213" s="195">
        <v>2</v>
      </c>
      <c r="F213" s="157"/>
      <c r="G213" s="157"/>
      <c r="H213" s="157"/>
      <c r="I213" s="157"/>
      <c r="J213" s="157"/>
      <c r="K213" s="157"/>
      <c r="L213" s="157"/>
      <c r="M213" s="157"/>
      <c r="N213" s="156"/>
      <c r="O213" s="156"/>
      <c r="P213" s="156"/>
      <c r="Q213" s="156"/>
      <c r="R213" s="157"/>
      <c r="S213" s="157"/>
      <c r="T213" s="157"/>
      <c r="U213" s="157"/>
      <c r="V213" s="157"/>
      <c r="W213" s="157"/>
      <c r="X213" s="157"/>
      <c r="Y213" s="157"/>
      <c r="Z213" s="146"/>
      <c r="AA213" s="146"/>
      <c r="AB213" s="146"/>
      <c r="AC213" s="146"/>
      <c r="AD213" s="146"/>
      <c r="AE213" s="146"/>
      <c r="AF213" s="146"/>
      <c r="AG213" s="146" t="s">
        <v>317</v>
      </c>
      <c r="AH213" s="146">
        <v>5</v>
      </c>
      <c r="AI213" s="146"/>
      <c r="AJ213" s="146"/>
      <c r="AK213" s="146"/>
      <c r="AL213" s="146"/>
      <c r="AM213" s="146"/>
      <c r="AN213" s="146"/>
      <c r="AO213" s="146"/>
      <c r="AP213" s="146"/>
      <c r="AQ213" s="146"/>
      <c r="AR213" s="146"/>
      <c r="AS213" s="146"/>
      <c r="AT213" s="146"/>
      <c r="AU213" s="146"/>
      <c r="AV213" s="146"/>
      <c r="AW213" s="146"/>
      <c r="AX213" s="146"/>
      <c r="AY213" s="146"/>
      <c r="AZ213" s="146"/>
      <c r="BA213" s="146"/>
      <c r="BB213" s="146"/>
      <c r="BC213" s="146"/>
      <c r="BD213" s="146"/>
      <c r="BE213" s="146"/>
      <c r="BF213" s="146"/>
      <c r="BG213" s="146"/>
      <c r="BH213" s="146"/>
    </row>
    <row r="214" spans="1:60" ht="22.5" outlineLevel="1">
      <c r="A214" s="173">
        <v>66</v>
      </c>
      <c r="B214" s="174" t="s">
        <v>1175</v>
      </c>
      <c r="C214" s="190" t="s">
        <v>1176</v>
      </c>
      <c r="D214" s="175" t="s">
        <v>1032</v>
      </c>
      <c r="E214" s="176">
        <v>14</v>
      </c>
      <c r="F214" s="177"/>
      <c r="G214" s="178">
        <f>ROUND(E214*F214,2)</f>
        <v>0</v>
      </c>
      <c r="H214" s="177"/>
      <c r="I214" s="178">
        <f>ROUND(E214*H214,2)</f>
        <v>0</v>
      </c>
      <c r="J214" s="177"/>
      <c r="K214" s="178">
        <f>ROUND(E214*J214,2)</f>
        <v>0</v>
      </c>
      <c r="L214" s="178">
        <v>21</v>
      </c>
      <c r="M214" s="178">
        <f>G214*(1+L214/100)</f>
        <v>0</v>
      </c>
      <c r="N214" s="176">
        <v>1.7000000000000001E-4</v>
      </c>
      <c r="O214" s="176">
        <f>ROUND(E214*N214,2)</f>
        <v>0</v>
      </c>
      <c r="P214" s="176">
        <v>0</v>
      </c>
      <c r="Q214" s="176">
        <f>ROUND(E214*P214,2)</f>
        <v>0</v>
      </c>
      <c r="R214" s="178" t="s">
        <v>560</v>
      </c>
      <c r="S214" s="178" t="s">
        <v>266</v>
      </c>
      <c r="T214" s="179" t="s">
        <v>266</v>
      </c>
      <c r="U214" s="157">
        <v>0.22700000000000001</v>
      </c>
      <c r="V214" s="157">
        <f>ROUND(E214*U214,2)</f>
        <v>3.18</v>
      </c>
      <c r="W214" s="157"/>
      <c r="X214" s="157" t="s">
        <v>312</v>
      </c>
      <c r="Y214" s="157" t="s">
        <v>269</v>
      </c>
      <c r="Z214" s="146"/>
      <c r="AA214" s="146"/>
      <c r="AB214" s="146"/>
      <c r="AC214" s="146"/>
      <c r="AD214" s="146"/>
      <c r="AE214" s="146"/>
      <c r="AF214" s="146"/>
      <c r="AG214" s="146" t="s">
        <v>313</v>
      </c>
      <c r="AH214" s="146"/>
      <c r="AI214" s="146"/>
      <c r="AJ214" s="146"/>
      <c r="AK214" s="146"/>
      <c r="AL214" s="146"/>
      <c r="AM214" s="146"/>
      <c r="AN214" s="146"/>
      <c r="AO214" s="146"/>
      <c r="AP214" s="146"/>
      <c r="AQ214" s="146"/>
      <c r="AR214" s="146"/>
      <c r="AS214" s="146"/>
      <c r="AT214" s="146"/>
      <c r="AU214" s="146"/>
      <c r="AV214" s="146"/>
      <c r="AW214" s="146"/>
      <c r="AX214" s="146"/>
      <c r="AY214" s="146"/>
      <c r="AZ214" s="146"/>
      <c r="BA214" s="146"/>
      <c r="BB214" s="146"/>
      <c r="BC214" s="146"/>
      <c r="BD214" s="146"/>
      <c r="BE214" s="146"/>
      <c r="BF214" s="146"/>
      <c r="BG214" s="146"/>
      <c r="BH214" s="146"/>
    </row>
    <row r="215" spans="1:60" outlineLevel="2">
      <c r="A215" s="153"/>
      <c r="B215" s="154"/>
      <c r="C215" s="196" t="s">
        <v>1177</v>
      </c>
      <c r="D215" s="194"/>
      <c r="E215" s="195">
        <v>10</v>
      </c>
      <c r="F215" s="157"/>
      <c r="G215" s="157"/>
      <c r="H215" s="157"/>
      <c r="I215" s="157"/>
      <c r="J215" s="157"/>
      <c r="K215" s="157"/>
      <c r="L215" s="157"/>
      <c r="M215" s="157"/>
      <c r="N215" s="156"/>
      <c r="O215" s="156"/>
      <c r="P215" s="156"/>
      <c r="Q215" s="156"/>
      <c r="R215" s="157"/>
      <c r="S215" s="157"/>
      <c r="T215" s="157"/>
      <c r="U215" s="157"/>
      <c r="V215" s="157"/>
      <c r="W215" s="157"/>
      <c r="X215" s="157"/>
      <c r="Y215" s="157"/>
      <c r="Z215" s="146"/>
      <c r="AA215" s="146"/>
      <c r="AB215" s="146"/>
      <c r="AC215" s="146"/>
      <c r="AD215" s="146"/>
      <c r="AE215" s="146"/>
      <c r="AF215" s="146"/>
      <c r="AG215" s="146" t="s">
        <v>317</v>
      </c>
      <c r="AH215" s="146">
        <v>5</v>
      </c>
      <c r="AI215" s="146"/>
      <c r="AJ215" s="146"/>
      <c r="AK215" s="146"/>
      <c r="AL215" s="146"/>
      <c r="AM215" s="146"/>
      <c r="AN215" s="146"/>
      <c r="AO215" s="146"/>
      <c r="AP215" s="146"/>
      <c r="AQ215" s="146"/>
      <c r="AR215" s="146"/>
      <c r="AS215" s="146"/>
      <c r="AT215" s="146"/>
      <c r="AU215" s="146"/>
      <c r="AV215" s="146"/>
      <c r="AW215" s="146"/>
      <c r="AX215" s="146"/>
      <c r="AY215" s="146"/>
      <c r="AZ215" s="146"/>
      <c r="BA215" s="146"/>
      <c r="BB215" s="146"/>
      <c r="BC215" s="146"/>
      <c r="BD215" s="146"/>
      <c r="BE215" s="146"/>
      <c r="BF215" s="146"/>
      <c r="BG215" s="146"/>
      <c r="BH215" s="146"/>
    </row>
    <row r="216" spans="1:60" outlineLevel="3">
      <c r="A216" s="153"/>
      <c r="B216" s="154"/>
      <c r="C216" s="196" t="s">
        <v>1028</v>
      </c>
      <c r="D216" s="194"/>
      <c r="E216" s="195">
        <v>1</v>
      </c>
      <c r="F216" s="157"/>
      <c r="G216" s="157"/>
      <c r="H216" s="157"/>
      <c r="I216" s="157"/>
      <c r="J216" s="157"/>
      <c r="K216" s="157"/>
      <c r="L216" s="157"/>
      <c r="M216" s="157"/>
      <c r="N216" s="156"/>
      <c r="O216" s="156"/>
      <c r="P216" s="156"/>
      <c r="Q216" s="156"/>
      <c r="R216" s="157"/>
      <c r="S216" s="157"/>
      <c r="T216" s="157"/>
      <c r="U216" s="157"/>
      <c r="V216" s="157"/>
      <c r="W216" s="157"/>
      <c r="X216" s="157"/>
      <c r="Y216" s="157"/>
      <c r="Z216" s="146"/>
      <c r="AA216" s="146"/>
      <c r="AB216" s="146"/>
      <c r="AC216" s="146"/>
      <c r="AD216" s="146"/>
      <c r="AE216" s="146"/>
      <c r="AF216" s="146"/>
      <c r="AG216" s="146" t="s">
        <v>317</v>
      </c>
      <c r="AH216" s="146">
        <v>5</v>
      </c>
      <c r="AI216" s="146"/>
      <c r="AJ216" s="146"/>
      <c r="AK216" s="146"/>
      <c r="AL216" s="146"/>
      <c r="AM216" s="146"/>
      <c r="AN216" s="146"/>
      <c r="AO216" s="146"/>
      <c r="AP216" s="146"/>
      <c r="AQ216" s="146"/>
      <c r="AR216" s="146"/>
      <c r="AS216" s="146"/>
      <c r="AT216" s="146"/>
      <c r="AU216" s="146"/>
      <c r="AV216" s="146"/>
      <c r="AW216" s="146"/>
      <c r="AX216" s="146"/>
      <c r="AY216" s="146"/>
      <c r="AZ216" s="146"/>
      <c r="BA216" s="146"/>
      <c r="BB216" s="146"/>
      <c r="BC216" s="146"/>
      <c r="BD216" s="146"/>
      <c r="BE216" s="146"/>
      <c r="BF216" s="146"/>
      <c r="BG216" s="146"/>
      <c r="BH216" s="146"/>
    </row>
    <row r="217" spans="1:60" outlineLevel="3">
      <c r="A217" s="153"/>
      <c r="B217" s="154"/>
      <c r="C217" s="196" t="s">
        <v>1029</v>
      </c>
      <c r="D217" s="194"/>
      <c r="E217" s="195">
        <v>1</v>
      </c>
      <c r="F217" s="157"/>
      <c r="G217" s="157"/>
      <c r="H217" s="157"/>
      <c r="I217" s="157"/>
      <c r="J217" s="157"/>
      <c r="K217" s="157"/>
      <c r="L217" s="157"/>
      <c r="M217" s="157"/>
      <c r="N217" s="156"/>
      <c r="O217" s="156"/>
      <c r="P217" s="156"/>
      <c r="Q217" s="156"/>
      <c r="R217" s="157"/>
      <c r="S217" s="157"/>
      <c r="T217" s="157"/>
      <c r="U217" s="157"/>
      <c r="V217" s="157"/>
      <c r="W217" s="157"/>
      <c r="X217" s="157"/>
      <c r="Y217" s="157"/>
      <c r="Z217" s="146"/>
      <c r="AA217" s="146"/>
      <c r="AB217" s="146"/>
      <c r="AC217" s="146"/>
      <c r="AD217" s="146"/>
      <c r="AE217" s="146"/>
      <c r="AF217" s="146"/>
      <c r="AG217" s="146" t="s">
        <v>317</v>
      </c>
      <c r="AH217" s="146">
        <v>5</v>
      </c>
      <c r="AI217" s="146"/>
      <c r="AJ217" s="146"/>
      <c r="AK217" s="146"/>
      <c r="AL217" s="146"/>
      <c r="AM217" s="146"/>
      <c r="AN217" s="146"/>
      <c r="AO217" s="146"/>
      <c r="AP217" s="146"/>
      <c r="AQ217" s="146"/>
      <c r="AR217" s="146"/>
      <c r="AS217" s="146"/>
      <c r="AT217" s="146"/>
      <c r="AU217" s="146"/>
      <c r="AV217" s="146"/>
      <c r="AW217" s="146"/>
      <c r="AX217" s="146"/>
      <c r="AY217" s="146"/>
      <c r="AZ217" s="146"/>
      <c r="BA217" s="146"/>
      <c r="BB217" s="146"/>
      <c r="BC217" s="146"/>
      <c r="BD217" s="146"/>
      <c r="BE217" s="146"/>
      <c r="BF217" s="146"/>
      <c r="BG217" s="146"/>
      <c r="BH217" s="146"/>
    </row>
    <row r="218" spans="1:60" outlineLevel="3">
      <c r="A218" s="153"/>
      <c r="B218" s="154"/>
      <c r="C218" s="196" t="s">
        <v>1178</v>
      </c>
      <c r="D218" s="194"/>
      <c r="E218" s="195">
        <v>2</v>
      </c>
      <c r="F218" s="157"/>
      <c r="G218" s="157"/>
      <c r="H218" s="157"/>
      <c r="I218" s="157"/>
      <c r="J218" s="157"/>
      <c r="K218" s="157"/>
      <c r="L218" s="157"/>
      <c r="M218" s="157"/>
      <c r="N218" s="156"/>
      <c r="O218" s="156"/>
      <c r="P218" s="156"/>
      <c r="Q218" s="156"/>
      <c r="R218" s="157"/>
      <c r="S218" s="157"/>
      <c r="T218" s="157"/>
      <c r="U218" s="157"/>
      <c r="V218" s="157"/>
      <c r="W218" s="157"/>
      <c r="X218" s="157"/>
      <c r="Y218" s="157"/>
      <c r="Z218" s="146"/>
      <c r="AA218" s="146"/>
      <c r="AB218" s="146"/>
      <c r="AC218" s="146"/>
      <c r="AD218" s="146"/>
      <c r="AE218" s="146"/>
      <c r="AF218" s="146"/>
      <c r="AG218" s="146" t="s">
        <v>317</v>
      </c>
      <c r="AH218" s="146">
        <v>5</v>
      </c>
      <c r="AI218" s="146"/>
      <c r="AJ218" s="146"/>
      <c r="AK218" s="146"/>
      <c r="AL218" s="146"/>
      <c r="AM218" s="146"/>
      <c r="AN218" s="146"/>
      <c r="AO218" s="146"/>
      <c r="AP218" s="146"/>
      <c r="AQ218" s="146"/>
      <c r="AR218" s="146"/>
      <c r="AS218" s="146"/>
      <c r="AT218" s="146"/>
      <c r="AU218" s="146"/>
      <c r="AV218" s="146"/>
      <c r="AW218" s="146"/>
      <c r="AX218" s="146"/>
      <c r="AY218" s="146"/>
      <c r="AZ218" s="146"/>
      <c r="BA218" s="146"/>
      <c r="BB218" s="146"/>
      <c r="BC218" s="146"/>
      <c r="BD218" s="146"/>
      <c r="BE218" s="146"/>
      <c r="BF218" s="146"/>
      <c r="BG218" s="146"/>
      <c r="BH218" s="146"/>
    </row>
    <row r="219" spans="1:60" outlineLevel="1">
      <c r="A219" s="173">
        <v>67</v>
      </c>
      <c r="B219" s="174" t="s">
        <v>1179</v>
      </c>
      <c r="C219" s="190" t="s">
        <v>1180</v>
      </c>
      <c r="D219" s="175" t="s">
        <v>375</v>
      </c>
      <c r="E219" s="176">
        <v>0.59677000000000002</v>
      </c>
      <c r="F219" s="177"/>
      <c r="G219" s="178">
        <f>ROUND(E219*F219,2)</f>
        <v>0</v>
      </c>
      <c r="H219" s="177"/>
      <c r="I219" s="178">
        <f>ROUND(E219*H219,2)</f>
        <v>0</v>
      </c>
      <c r="J219" s="177"/>
      <c r="K219" s="178">
        <f>ROUND(E219*J219,2)</f>
        <v>0</v>
      </c>
      <c r="L219" s="178">
        <v>21</v>
      </c>
      <c r="M219" s="178">
        <f>G219*(1+L219/100)</f>
        <v>0</v>
      </c>
      <c r="N219" s="176">
        <v>0</v>
      </c>
      <c r="O219" s="176">
        <f>ROUND(E219*N219,2)</f>
        <v>0</v>
      </c>
      <c r="P219" s="176">
        <v>0</v>
      </c>
      <c r="Q219" s="176">
        <f>ROUND(E219*P219,2)</f>
        <v>0</v>
      </c>
      <c r="R219" s="178" t="s">
        <v>560</v>
      </c>
      <c r="S219" s="178" t="s">
        <v>266</v>
      </c>
      <c r="T219" s="179" t="s">
        <v>266</v>
      </c>
      <c r="U219" s="157">
        <v>1.629</v>
      </c>
      <c r="V219" s="157">
        <f>ROUND(E219*U219,2)</f>
        <v>0.97</v>
      </c>
      <c r="W219" s="157"/>
      <c r="X219" s="157" t="s">
        <v>555</v>
      </c>
      <c r="Y219" s="157" t="s">
        <v>269</v>
      </c>
      <c r="Z219" s="146"/>
      <c r="AA219" s="146"/>
      <c r="AB219" s="146"/>
      <c r="AC219" s="146"/>
      <c r="AD219" s="146"/>
      <c r="AE219" s="146"/>
      <c r="AF219" s="146"/>
      <c r="AG219" s="146" t="s">
        <v>556</v>
      </c>
      <c r="AH219" s="146"/>
      <c r="AI219" s="146"/>
      <c r="AJ219" s="146"/>
      <c r="AK219" s="146"/>
      <c r="AL219" s="146"/>
      <c r="AM219" s="146"/>
      <c r="AN219" s="146"/>
      <c r="AO219" s="146"/>
      <c r="AP219" s="146"/>
      <c r="AQ219" s="146"/>
      <c r="AR219" s="146"/>
      <c r="AS219" s="146"/>
      <c r="AT219" s="146"/>
      <c r="AU219" s="146"/>
      <c r="AV219" s="146"/>
      <c r="AW219" s="146"/>
      <c r="AX219" s="146"/>
      <c r="AY219" s="146"/>
      <c r="AZ219" s="146"/>
      <c r="BA219" s="146"/>
      <c r="BB219" s="146"/>
      <c r="BC219" s="146"/>
      <c r="BD219" s="146"/>
      <c r="BE219" s="146"/>
      <c r="BF219" s="146"/>
      <c r="BG219" s="146"/>
      <c r="BH219" s="146"/>
    </row>
    <row r="220" spans="1:60" outlineLevel="2">
      <c r="A220" s="153"/>
      <c r="B220" s="154"/>
      <c r="C220" s="293" t="s">
        <v>1129</v>
      </c>
      <c r="D220" s="294"/>
      <c r="E220" s="294"/>
      <c r="F220" s="294"/>
      <c r="G220" s="294"/>
      <c r="H220" s="157"/>
      <c r="I220" s="157"/>
      <c r="J220" s="157"/>
      <c r="K220" s="157"/>
      <c r="L220" s="157"/>
      <c r="M220" s="157"/>
      <c r="N220" s="156"/>
      <c r="O220" s="156"/>
      <c r="P220" s="156"/>
      <c r="Q220" s="156"/>
      <c r="R220" s="157"/>
      <c r="S220" s="157"/>
      <c r="T220" s="157"/>
      <c r="U220" s="157"/>
      <c r="V220" s="157"/>
      <c r="W220" s="157"/>
      <c r="X220" s="157"/>
      <c r="Y220" s="157"/>
      <c r="Z220" s="146"/>
      <c r="AA220" s="146"/>
      <c r="AB220" s="146"/>
      <c r="AC220" s="146"/>
      <c r="AD220" s="146"/>
      <c r="AE220" s="146"/>
      <c r="AF220" s="146"/>
      <c r="AG220" s="146" t="s">
        <v>315</v>
      </c>
      <c r="AH220" s="146"/>
      <c r="AI220" s="146"/>
      <c r="AJ220" s="146"/>
      <c r="AK220" s="146"/>
      <c r="AL220" s="146"/>
      <c r="AM220" s="146"/>
      <c r="AN220" s="146"/>
      <c r="AO220" s="146"/>
      <c r="AP220" s="146"/>
      <c r="AQ220" s="146"/>
      <c r="AR220" s="146"/>
      <c r="AS220" s="146"/>
      <c r="AT220" s="146"/>
      <c r="AU220" s="146"/>
      <c r="AV220" s="146"/>
      <c r="AW220" s="146"/>
      <c r="AX220" s="146"/>
      <c r="AY220" s="146"/>
      <c r="AZ220" s="146"/>
      <c r="BA220" s="146"/>
      <c r="BB220" s="146"/>
      <c r="BC220" s="146"/>
      <c r="BD220" s="146"/>
      <c r="BE220" s="146"/>
      <c r="BF220" s="146"/>
      <c r="BG220" s="146"/>
      <c r="BH220" s="146"/>
    </row>
    <row r="221" spans="1:60">
      <c r="A221" s="163" t="s">
        <v>261</v>
      </c>
      <c r="B221" s="164" t="s">
        <v>188</v>
      </c>
      <c r="C221" s="188" t="s">
        <v>189</v>
      </c>
      <c r="D221" s="165"/>
      <c r="E221" s="166"/>
      <c r="F221" s="167"/>
      <c r="G221" s="167">
        <f>SUMIF(AG222:AG233,"&lt;&gt;NOR",G222:G233)</f>
        <v>0</v>
      </c>
      <c r="H221" s="167"/>
      <c r="I221" s="167">
        <f>SUM(I222:I233)</f>
        <v>0</v>
      </c>
      <c r="J221" s="167"/>
      <c r="K221" s="167">
        <f>SUM(K222:K233)</f>
        <v>0</v>
      </c>
      <c r="L221" s="167"/>
      <c r="M221" s="167">
        <f>SUM(M222:M233)</f>
        <v>0</v>
      </c>
      <c r="N221" s="166"/>
      <c r="O221" s="166">
        <f>SUM(O222:O233)</f>
        <v>0</v>
      </c>
      <c r="P221" s="166"/>
      <c r="Q221" s="166">
        <f>SUM(Q222:Q233)</f>
        <v>0</v>
      </c>
      <c r="R221" s="167"/>
      <c r="S221" s="167"/>
      <c r="T221" s="168"/>
      <c r="U221" s="162"/>
      <c r="V221" s="162">
        <f>SUM(V222:V233)</f>
        <v>1.0900000000000001</v>
      </c>
      <c r="W221" s="162"/>
      <c r="X221" s="162"/>
      <c r="Y221" s="162"/>
      <c r="AG221" t="s">
        <v>262</v>
      </c>
    </row>
    <row r="222" spans="1:60" outlineLevel="1">
      <c r="A222" s="173">
        <v>68</v>
      </c>
      <c r="B222" s="174" t="s">
        <v>1181</v>
      </c>
      <c r="C222" s="190" t="s">
        <v>1182</v>
      </c>
      <c r="D222" s="175" t="s">
        <v>1032</v>
      </c>
      <c r="E222" s="176">
        <v>2</v>
      </c>
      <c r="F222" s="177"/>
      <c r="G222" s="178">
        <f>ROUND(E222*F222,2)</f>
        <v>0</v>
      </c>
      <c r="H222" s="177"/>
      <c r="I222" s="178">
        <f>ROUND(E222*H222,2)</f>
        <v>0</v>
      </c>
      <c r="J222" s="177"/>
      <c r="K222" s="178">
        <f>ROUND(E222*J222,2)</f>
        <v>0</v>
      </c>
      <c r="L222" s="178">
        <v>21</v>
      </c>
      <c r="M222" s="178">
        <f>G222*(1+L222/100)</f>
        <v>0</v>
      </c>
      <c r="N222" s="176">
        <v>5.2999999999999998E-4</v>
      </c>
      <c r="O222" s="176">
        <f>ROUND(E222*N222,2)</f>
        <v>0</v>
      </c>
      <c r="P222" s="176">
        <v>0</v>
      </c>
      <c r="Q222" s="176">
        <f>ROUND(E222*P222,2)</f>
        <v>0</v>
      </c>
      <c r="R222" s="178" t="s">
        <v>1183</v>
      </c>
      <c r="S222" s="178" t="s">
        <v>266</v>
      </c>
      <c r="T222" s="179" t="s">
        <v>266</v>
      </c>
      <c r="U222" s="157">
        <v>0.25</v>
      </c>
      <c r="V222" s="157">
        <f>ROUND(E222*U222,2)</f>
        <v>0.5</v>
      </c>
      <c r="W222" s="157"/>
      <c r="X222" s="157" t="s">
        <v>312</v>
      </c>
      <c r="Y222" s="157" t="s">
        <v>269</v>
      </c>
      <c r="Z222" s="146"/>
      <c r="AA222" s="146"/>
      <c r="AB222" s="146"/>
      <c r="AC222" s="146"/>
      <c r="AD222" s="146"/>
      <c r="AE222" s="146"/>
      <c r="AF222" s="146"/>
      <c r="AG222" s="146" t="s">
        <v>313</v>
      </c>
      <c r="AH222" s="146"/>
      <c r="AI222" s="146"/>
      <c r="AJ222" s="146"/>
      <c r="AK222" s="146"/>
      <c r="AL222" s="146"/>
      <c r="AM222" s="146"/>
      <c r="AN222" s="146"/>
      <c r="AO222" s="146"/>
      <c r="AP222" s="146"/>
      <c r="AQ222" s="146"/>
      <c r="AR222" s="146"/>
      <c r="AS222" s="146"/>
      <c r="AT222" s="146"/>
      <c r="AU222" s="146"/>
      <c r="AV222" s="146"/>
      <c r="AW222" s="146"/>
      <c r="AX222" s="146"/>
      <c r="AY222" s="146"/>
      <c r="AZ222" s="146"/>
      <c r="BA222" s="146"/>
      <c r="BB222" s="146"/>
      <c r="BC222" s="146"/>
      <c r="BD222" s="146"/>
      <c r="BE222" s="146"/>
      <c r="BF222" s="146"/>
      <c r="BG222" s="146"/>
      <c r="BH222" s="146"/>
    </row>
    <row r="223" spans="1:60" outlineLevel="2">
      <c r="A223" s="153"/>
      <c r="B223" s="154"/>
      <c r="C223" s="196" t="s">
        <v>1184</v>
      </c>
      <c r="D223" s="194"/>
      <c r="E223" s="195">
        <v>1</v>
      </c>
      <c r="F223" s="157"/>
      <c r="G223" s="157"/>
      <c r="H223" s="157"/>
      <c r="I223" s="157"/>
      <c r="J223" s="157"/>
      <c r="K223" s="157"/>
      <c r="L223" s="157"/>
      <c r="M223" s="157"/>
      <c r="N223" s="156"/>
      <c r="O223" s="156"/>
      <c r="P223" s="156"/>
      <c r="Q223" s="156"/>
      <c r="R223" s="157"/>
      <c r="S223" s="157"/>
      <c r="T223" s="157"/>
      <c r="U223" s="157"/>
      <c r="V223" s="157"/>
      <c r="W223" s="157"/>
      <c r="X223" s="157"/>
      <c r="Y223" s="157"/>
      <c r="Z223" s="146"/>
      <c r="AA223" s="146"/>
      <c r="AB223" s="146"/>
      <c r="AC223" s="146"/>
      <c r="AD223" s="146"/>
      <c r="AE223" s="146"/>
      <c r="AF223" s="146"/>
      <c r="AG223" s="146" t="s">
        <v>317</v>
      </c>
      <c r="AH223" s="146">
        <v>5</v>
      </c>
      <c r="AI223" s="146"/>
      <c r="AJ223" s="146"/>
      <c r="AK223" s="146"/>
      <c r="AL223" s="146"/>
      <c r="AM223" s="146"/>
      <c r="AN223" s="146"/>
      <c r="AO223" s="146"/>
      <c r="AP223" s="146"/>
      <c r="AQ223" s="146"/>
      <c r="AR223" s="146"/>
      <c r="AS223" s="146"/>
      <c r="AT223" s="146"/>
      <c r="AU223" s="146"/>
      <c r="AV223" s="146"/>
      <c r="AW223" s="146"/>
      <c r="AX223" s="146"/>
      <c r="AY223" s="146"/>
      <c r="AZ223" s="146"/>
      <c r="BA223" s="146"/>
      <c r="BB223" s="146"/>
      <c r="BC223" s="146"/>
      <c r="BD223" s="146"/>
      <c r="BE223" s="146"/>
      <c r="BF223" s="146"/>
      <c r="BG223" s="146"/>
      <c r="BH223" s="146"/>
    </row>
    <row r="224" spans="1:60" outlineLevel="3">
      <c r="A224" s="153"/>
      <c r="B224" s="154"/>
      <c r="C224" s="196" t="s">
        <v>1185</v>
      </c>
      <c r="D224" s="194"/>
      <c r="E224" s="195">
        <v>1</v>
      </c>
      <c r="F224" s="157"/>
      <c r="G224" s="157"/>
      <c r="H224" s="157"/>
      <c r="I224" s="157"/>
      <c r="J224" s="157"/>
      <c r="K224" s="157"/>
      <c r="L224" s="157"/>
      <c r="M224" s="157"/>
      <c r="N224" s="156"/>
      <c r="O224" s="156"/>
      <c r="P224" s="156"/>
      <c r="Q224" s="156"/>
      <c r="R224" s="157"/>
      <c r="S224" s="157"/>
      <c r="T224" s="157"/>
      <c r="U224" s="157"/>
      <c r="V224" s="157"/>
      <c r="W224" s="157"/>
      <c r="X224" s="157"/>
      <c r="Y224" s="157"/>
      <c r="Z224" s="146"/>
      <c r="AA224" s="146"/>
      <c r="AB224" s="146"/>
      <c r="AC224" s="146"/>
      <c r="AD224" s="146"/>
      <c r="AE224" s="146"/>
      <c r="AF224" s="146"/>
      <c r="AG224" s="146" t="s">
        <v>317</v>
      </c>
      <c r="AH224" s="146">
        <v>5</v>
      </c>
      <c r="AI224" s="146"/>
      <c r="AJ224" s="146"/>
      <c r="AK224" s="146"/>
      <c r="AL224" s="146"/>
      <c r="AM224" s="146"/>
      <c r="AN224" s="146"/>
      <c r="AO224" s="146"/>
      <c r="AP224" s="146"/>
      <c r="AQ224" s="146"/>
      <c r="AR224" s="146"/>
      <c r="AS224" s="146"/>
      <c r="AT224" s="146"/>
      <c r="AU224" s="146"/>
      <c r="AV224" s="146"/>
      <c r="AW224" s="146"/>
      <c r="AX224" s="146"/>
      <c r="AY224" s="146"/>
      <c r="AZ224" s="146"/>
      <c r="BA224" s="146"/>
      <c r="BB224" s="146"/>
      <c r="BC224" s="146"/>
      <c r="BD224" s="146"/>
      <c r="BE224" s="146"/>
      <c r="BF224" s="146"/>
      <c r="BG224" s="146"/>
      <c r="BH224" s="146"/>
    </row>
    <row r="225" spans="1:60" outlineLevel="1">
      <c r="A225" s="173">
        <v>69</v>
      </c>
      <c r="B225" s="174" t="s">
        <v>1186</v>
      </c>
      <c r="C225" s="190" t="s">
        <v>1187</v>
      </c>
      <c r="D225" s="175" t="s">
        <v>1032</v>
      </c>
      <c r="E225" s="176">
        <v>1</v>
      </c>
      <c r="F225" s="177"/>
      <c r="G225" s="178">
        <f>ROUND(E225*F225,2)</f>
        <v>0</v>
      </c>
      <c r="H225" s="177"/>
      <c r="I225" s="178">
        <f>ROUND(E225*H225,2)</f>
        <v>0</v>
      </c>
      <c r="J225" s="177"/>
      <c r="K225" s="178">
        <f>ROUND(E225*J225,2)</f>
        <v>0</v>
      </c>
      <c r="L225" s="178">
        <v>21</v>
      </c>
      <c r="M225" s="178">
        <f>G225*(1+L225/100)</f>
        <v>0</v>
      </c>
      <c r="N225" s="176">
        <v>5.9000000000000003E-4</v>
      </c>
      <c r="O225" s="176">
        <f>ROUND(E225*N225,2)</f>
        <v>0</v>
      </c>
      <c r="P225" s="176">
        <v>0</v>
      </c>
      <c r="Q225" s="176">
        <f>ROUND(E225*P225,2)</f>
        <v>0</v>
      </c>
      <c r="R225" s="178" t="s">
        <v>1183</v>
      </c>
      <c r="S225" s="178" t="s">
        <v>266</v>
      </c>
      <c r="T225" s="179" t="s">
        <v>266</v>
      </c>
      <c r="U225" s="157">
        <v>0.53</v>
      </c>
      <c r="V225" s="157">
        <f>ROUND(E225*U225,2)</f>
        <v>0.53</v>
      </c>
      <c r="W225" s="157"/>
      <c r="X225" s="157" t="s">
        <v>312</v>
      </c>
      <c r="Y225" s="157" t="s">
        <v>269</v>
      </c>
      <c r="Z225" s="146"/>
      <c r="AA225" s="146"/>
      <c r="AB225" s="146"/>
      <c r="AC225" s="146"/>
      <c r="AD225" s="146"/>
      <c r="AE225" s="146"/>
      <c r="AF225" s="146"/>
      <c r="AG225" s="146" t="s">
        <v>313</v>
      </c>
      <c r="AH225" s="146"/>
      <c r="AI225" s="146"/>
      <c r="AJ225" s="146"/>
      <c r="AK225" s="146"/>
      <c r="AL225" s="146"/>
      <c r="AM225" s="146"/>
      <c r="AN225" s="146"/>
      <c r="AO225" s="146"/>
      <c r="AP225" s="146"/>
      <c r="AQ225" s="146"/>
      <c r="AR225" s="146"/>
      <c r="AS225" s="146"/>
      <c r="AT225" s="146"/>
      <c r="AU225" s="146"/>
      <c r="AV225" s="146"/>
      <c r="AW225" s="146"/>
      <c r="AX225" s="146"/>
      <c r="AY225" s="146"/>
      <c r="AZ225" s="146"/>
      <c r="BA225" s="146"/>
      <c r="BB225" s="146"/>
      <c r="BC225" s="146"/>
      <c r="BD225" s="146"/>
      <c r="BE225" s="146"/>
      <c r="BF225" s="146"/>
      <c r="BG225" s="146"/>
      <c r="BH225" s="146"/>
    </row>
    <row r="226" spans="1:60" outlineLevel="2">
      <c r="A226" s="153"/>
      <c r="B226" s="154"/>
      <c r="C226" s="196" t="s">
        <v>1188</v>
      </c>
      <c r="D226" s="194"/>
      <c r="E226" s="195">
        <v>1</v>
      </c>
      <c r="F226" s="157"/>
      <c r="G226" s="157"/>
      <c r="H226" s="157"/>
      <c r="I226" s="157"/>
      <c r="J226" s="157"/>
      <c r="K226" s="157"/>
      <c r="L226" s="157"/>
      <c r="M226" s="157"/>
      <c r="N226" s="156"/>
      <c r="O226" s="156"/>
      <c r="P226" s="156"/>
      <c r="Q226" s="156"/>
      <c r="R226" s="157"/>
      <c r="S226" s="157"/>
      <c r="T226" s="157"/>
      <c r="U226" s="157"/>
      <c r="V226" s="157"/>
      <c r="W226" s="157"/>
      <c r="X226" s="157"/>
      <c r="Y226" s="157"/>
      <c r="Z226" s="146"/>
      <c r="AA226" s="146"/>
      <c r="AB226" s="146"/>
      <c r="AC226" s="146"/>
      <c r="AD226" s="146"/>
      <c r="AE226" s="146"/>
      <c r="AF226" s="146"/>
      <c r="AG226" s="146" t="s">
        <v>317</v>
      </c>
      <c r="AH226" s="146">
        <v>5</v>
      </c>
      <c r="AI226" s="146"/>
      <c r="AJ226" s="146"/>
      <c r="AK226" s="146"/>
      <c r="AL226" s="146"/>
      <c r="AM226" s="146"/>
      <c r="AN226" s="146"/>
      <c r="AO226" s="146"/>
      <c r="AP226" s="146"/>
      <c r="AQ226" s="146"/>
      <c r="AR226" s="146"/>
      <c r="AS226" s="146"/>
      <c r="AT226" s="146"/>
      <c r="AU226" s="146"/>
      <c r="AV226" s="146"/>
      <c r="AW226" s="146"/>
      <c r="AX226" s="146"/>
      <c r="AY226" s="146"/>
      <c r="AZ226" s="146"/>
      <c r="BA226" s="146"/>
      <c r="BB226" s="146"/>
      <c r="BC226" s="146"/>
      <c r="BD226" s="146"/>
      <c r="BE226" s="146"/>
      <c r="BF226" s="146"/>
      <c r="BG226" s="146"/>
      <c r="BH226" s="146"/>
    </row>
    <row r="227" spans="1:60" ht="22.5" outlineLevel="1">
      <c r="A227" s="173">
        <v>70</v>
      </c>
      <c r="B227" s="174" t="s">
        <v>1189</v>
      </c>
      <c r="C227" s="190" t="s">
        <v>1190</v>
      </c>
      <c r="D227" s="175" t="s">
        <v>1191</v>
      </c>
      <c r="E227" s="176">
        <v>1</v>
      </c>
      <c r="F227" s="177"/>
      <c r="G227" s="178">
        <f>ROUND(E227*F227,2)</f>
        <v>0</v>
      </c>
      <c r="H227" s="177"/>
      <c r="I227" s="178">
        <f>ROUND(E227*H227,2)</f>
        <v>0</v>
      </c>
      <c r="J227" s="177"/>
      <c r="K227" s="178">
        <f>ROUND(E227*J227,2)</f>
        <v>0</v>
      </c>
      <c r="L227" s="178">
        <v>21</v>
      </c>
      <c r="M227" s="178">
        <f>G227*(1+L227/100)</f>
        <v>0</v>
      </c>
      <c r="N227" s="176">
        <v>3.5100000000000001E-3</v>
      </c>
      <c r="O227" s="176">
        <f>ROUND(E227*N227,2)</f>
        <v>0</v>
      </c>
      <c r="P227" s="176">
        <v>0</v>
      </c>
      <c r="Q227" s="176">
        <f>ROUND(E227*P227,2)</f>
        <v>0</v>
      </c>
      <c r="R227" s="178"/>
      <c r="S227" s="178" t="s">
        <v>481</v>
      </c>
      <c r="T227" s="179" t="s">
        <v>267</v>
      </c>
      <c r="U227" s="157">
        <v>0</v>
      </c>
      <c r="V227" s="157">
        <f>ROUND(E227*U227,2)</f>
        <v>0</v>
      </c>
      <c r="W227" s="157"/>
      <c r="X227" s="157" t="s">
        <v>312</v>
      </c>
      <c r="Y227" s="157" t="s">
        <v>269</v>
      </c>
      <c r="Z227" s="146"/>
      <c r="AA227" s="146"/>
      <c r="AB227" s="146"/>
      <c r="AC227" s="146"/>
      <c r="AD227" s="146"/>
      <c r="AE227" s="146"/>
      <c r="AF227" s="146"/>
      <c r="AG227" s="146" t="s">
        <v>313</v>
      </c>
      <c r="AH227" s="146"/>
      <c r="AI227" s="146"/>
      <c r="AJ227" s="146"/>
      <c r="AK227" s="146"/>
      <c r="AL227" s="146"/>
      <c r="AM227" s="146"/>
      <c r="AN227" s="146"/>
      <c r="AO227" s="146"/>
      <c r="AP227" s="146"/>
      <c r="AQ227" s="146"/>
      <c r="AR227" s="146"/>
      <c r="AS227" s="146"/>
      <c r="AT227" s="146"/>
      <c r="AU227" s="146"/>
      <c r="AV227" s="146"/>
      <c r="AW227" s="146"/>
      <c r="AX227" s="146"/>
      <c r="AY227" s="146"/>
      <c r="AZ227" s="146"/>
      <c r="BA227" s="146"/>
      <c r="BB227" s="146"/>
      <c r="BC227" s="146"/>
      <c r="BD227" s="146"/>
      <c r="BE227" s="146"/>
      <c r="BF227" s="146"/>
      <c r="BG227" s="146"/>
      <c r="BH227" s="146"/>
    </row>
    <row r="228" spans="1:60" outlineLevel="2">
      <c r="A228" s="153"/>
      <c r="B228" s="154"/>
      <c r="C228" s="196" t="s">
        <v>137</v>
      </c>
      <c r="D228" s="194"/>
      <c r="E228" s="195">
        <v>1</v>
      </c>
      <c r="F228" s="157"/>
      <c r="G228" s="157"/>
      <c r="H228" s="157"/>
      <c r="I228" s="157"/>
      <c r="J228" s="157"/>
      <c r="K228" s="157"/>
      <c r="L228" s="157"/>
      <c r="M228" s="157"/>
      <c r="N228" s="156"/>
      <c r="O228" s="156"/>
      <c r="P228" s="156"/>
      <c r="Q228" s="156"/>
      <c r="R228" s="157"/>
      <c r="S228" s="157"/>
      <c r="T228" s="157"/>
      <c r="U228" s="157"/>
      <c r="V228" s="157"/>
      <c r="W228" s="157"/>
      <c r="X228" s="157"/>
      <c r="Y228" s="157"/>
      <c r="Z228" s="146"/>
      <c r="AA228" s="146"/>
      <c r="AB228" s="146"/>
      <c r="AC228" s="146"/>
      <c r="AD228" s="146"/>
      <c r="AE228" s="146"/>
      <c r="AF228" s="146"/>
      <c r="AG228" s="146" t="s">
        <v>317</v>
      </c>
      <c r="AH228" s="146">
        <v>0</v>
      </c>
      <c r="AI228" s="146"/>
      <c r="AJ228" s="146"/>
      <c r="AK228" s="146"/>
      <c r="AL228" s="146"/>
      <c r="AM228" s="146"/>
      <c r="AN228" s="146"/>
      <c r="AO228" s="146"/>
      <c r="AP228" s="146"/>
      <c r="AQ228" s="146"/>
      <c r="AR228" s="146"/>
      <c r="AS228" s="146"/>
      <c r="AT228" s="146"/>
      <c r="AU228" s="146"/>
      <c r="AV228" s="146"/>
      <c r="AW228" s="146"/>
      <c r="AX228" s="146"/>
      <c r="AY228" s="146"/>
      <c r="AZ228" s="146"/>
      <c r="BA228" s="146"/>
      <c r="BB228" s="146"/>
      <c r="BC228" s="146"/>
      <c r="BD228" s="146"/>
      <c r="BE228" s="146"/>
      <c r="BF228" s="146"/>
      <c r="BG228" s="146"/>
      <c r="BH228" s="146"/>
    </row>
    <row r="229" spans="1:60" ht="22.5" outlineLevel="1">
      <c r="A229" s="173">
        <v>71</v>
      </c>
      <c r="B229" s="174" t="s">
        <v>1192</v>
      </c>
      <c r="C229" s="190" t="s">
        <v>1193</v>
      </c>
      <c r="D229" s="175" t="s">
        <v>682</v>
      </c>
      <c r="E229" s="176">
        <v>1</v>
      </c>
      <c r="F229" s="177"/>
      <c r="G229" s="178">
        <f>ROUND(E229*F229,2)</f>
        <v>0</v>
      </c>
      <c r="H229" s="177"/>
      <c r="I229" s="178">
        <f>ROUND(E229*H229,2)</f>
        <v>0</v>
      </c>
      <c r="J229" s="177"/>
      <c r="K229" s="178">
        <f>ROUND(E229*J229,2)</f>
        <v>0</v>
      </c>
      <c r="L229" s="178">
        <v>21</v>
      </c>
      <c r="M229" s="178">
        <f>G229*(1+L229/100)</f>
        <v>0</v>
      </c>
      <c r="N229" s="176">
        <v>4.7299999999999998E-3</v>
      </c>
      <c r="O229" s="176">
        <f>ROUND(E229*N229,2)</f>
        <v>0</v>
      </c>
      <c r="P229" s="176">
        <v>0</v>
      </c>
      <c r="Q229" s="176">
        <f>ROUND(E229*P229,2)</f>
        <v>0</v>
      </c>
      <c r="R229" s="178"/>
      <c r="S229" s="178" t="s">
        <v>481</v>
      </c>
      <c r="T229" s="179" t="s">
        <v>267</v>
      </c>
      <c r="U229" s="157">
        <v>0</v>
      </c>
      <c r="V229" s="157">
        <f>ROUND(E229*U229,2)</f>
        <v>0</v>
      </c>
      <c r="W229" s="157"/>
      <c r="X229" s="157" t="s">
        <v>380</v>
      </c>
      <c r="Y229" s="157" t="s">
        <v>269</v>
      </c>
      <c r="Z229" s="146"/>
      <c r="AA229" s="146"/>
      <c r="AB229" s="146"/>
      <c r="AC229" s="146"/>
      <c r="AD229" s="146"/>
      <c r="AE229" s="146"/>
      <c r="AF229" s="146"/>
      <c r="AG229" s="146" t="s">
        <v>381</v>
      </c>
      <c r="AH229" s="146"/>
      <c r="AI229" s="146"/>
      <c r="AJ229" s="146"/>
      <c r="AK229" s="146"/>
      <c r="AL229" s="146"/>
      <c r="AM229" s="146"/>
      <c r="AN229" s="146"/>
      <c r="AO229" s="146"/>
      <c r="AP229" s="146"/>
      <c r="AQ229" s="146"/>
      <c r="AR229" s="146"/>
      <c r="AS229" s="146"/>
      <c r="AT229" s="146"/>
      <c r="AU229" s="146"/>
      <c r="AV229" s="146"/>
      <c r="AW229" s="146"/>
      <c r="AX229" s="146"/>
      <c r="AY229" s="146"/>
      <c r="AZ229" s="146"/>
      <c r="BA229" s="146"/>
      <c r="BB229" s="146"/>
      <c r="BC229" s="146"/>
      <c r="BD229" s="146"/>
      <c r="BE229" s="146"/>
      <c r="BF229" s="146"/>
      <c r="BG229" s="146"/>
      <c r="BH229" s="146"/>
    </row>
    <row r="230" spans="1:60" outlineLevel="2">
      <c r="A230" s="153"/>
      <c r="B230" s="154"/>
      <c r="C230" s="196" t="s">
        <v>137</v>
      </c>
      <c r="D230" s="194"/>
      <c r="E230" s="195">
        <v>1</v>
      </c>
      <c r="F230" s="157"/>
      <c r="G230" s="157"/>
      <c r="H230" s="157"/>
      <c r="I230" s="157"/>
      <c r="J230" s="157"/>
      <c r="K230" s="157"/>
      <c r="L230" s="157"/>
      <c r="M230" s="157"/>
      <c r="N230" s="156"/>
      <c r="O230" s="156"/>
      <c r="P230" s="156"/>
      <c r="Q230" s="156"/>
      <c r="R230" s="157"/>
      <c r="S230" s="157"/>
      <c r="T230" s="157"/>
      <c r="U230" s="157"/>
      <c r="V230" s="157"/>
      <c r="W230" s="157"/>
      <c r="X230" s="157"/>
      <c r="Y230" s="157"/>
      <c r="Z230" s="146"/>
      <c r="AA230" s="146"/>
      <c r="AB230" s="146"/>
      <c r="AC230" s="146"/>
      <c r="AD230" s="146"/>
      <c r="AE230" s="146"/>
      <c r="AF230" s="146"/>
      <c r="AG230" s="146" t="s">
        <v>317</v>
      </c>
      <c r="AH230" s="146">
        <v>0</v>
      </c>
      <c r="AI230" s="146"/>
      <c r="AJ230" s="146"/>
      <c r="AK230" s="146"/>
      <c r="AL230" s="146"/>
      <c r="AM230" s="146"/>
      <c r="AN230" s="146"/>
      <c r="AO230" s="146"/>
      <c r="AP230" s="146"/>
      <c r="AQ230" s="146"/>
      <c r="AR230" s="146"/>
      <c r="AS230" s="146"/>
      <c r="AT230" s="146"/>
      <c r="AU230" s="146"/>
      <c r="AV230" s="146"/>
      <c r="AW230" s="146"/>
      <c r="AX230" s="146"/>
      <c r="AY230" s="146"/>
      <c r="AZ230" s="146"/>
      <c r="BA230" s="146"/>
      <c r="BB230" s="146"/>
      <c r="BC230" s="146"/>
      <c r="BD230" s="146"/>
      <c r="BE230" s="146"/>
      <c r="BF230" s="146"/>
      <c r="BG230" s="146"/>
      <c r="BH230" s="146"/>
    </row>
    <row r="231" spans="1:60" ht="22.5" outlineLevel="1">
      <c r="A231" s="173">
        <v>72</v>
      </c>
      <c r="B231" s="174" t="s">
        <v>1194</v>
      </c>
      <c r="C231" s="190" t="s">
        <v>1195</v>
      </c>
      <c r="D231" s="175" t="s">
        <v>682</v>
      </c>
      <c r="E231" s="176">
        <v>1</v>
      </c>
      <c r="F231" s="177"/>
      <c r="G231" s="178">
        <f>ROUND(E231*F231,2)</f>
        <v>0</v>
      </c>
      <c r="H231" s="177"/>
      <c r="I231" s="178">
        <f>ROUND(E231*H231,2)</f>
        <v>0</v>
      </c>
      <c r="J231" s="177"/>
      <c r="K231" s="178">
        <f>ROUND(E231*J231,2)</f>
        <v>0</v>
      </c>
      <c r="L231" s="178">
        <v>21</v>
      </c>
      <c r="M231" s="178">
        <f>G231*(1+L231/100)</f>
        <v>0</v>
      </c>
      <c r="N231" s="176">
        <v>4.7299999999999998E-3</v>
      </c>
      <c r="O231" s="176">
        <f>ROUND(E231*N231,2)</f>
        <v>0</v>
      </c>
      <c r="P231" s="176">
        <v>0</v>
      </c>
      <c r="Q231" s="176">
        <f>ROUND(E231*P231,2)</f>
        <v>0</v>
      </c>
      <c r="R231" s="178"/>
      <c r="S231" s="178" t="s">
        <v>481</v>
      </c>
      <c r="T231" s="179" t="s">
        <v>267</v>
      </c>
      <c r="U231" s="157">
        <v>0</v>
      </c>
      <c r="V231" s="157">
        <f>ROUND(E231*U231,2)</f>
        <v>0</v>
      </c>
      <c r="W231" s="157"/>
      <c r="X231" s="157" t="s">
        <v>380</v>
      </c>
      <c r="Y231" s="157" t="s">
        <v>269</v>
      </c>
      <c r="Z231" s="146"/>
      <c r="AA231" s="146"/>
      <c r="AB231" s="146"/>
      <c r="AC231" s="146"/>
      <c r="AD231" s="146"/>
      <c r="AE231" s="146"/>
      <c r="AF231" s="146"/>
      <c r="AG231" s="146" t="s">
        <v>381</v>
      </c>
      <c r="AH231" s="146"/>
      <c r="AI231" s="146"/>
      <c r="AJ231" s="146"/>
      <c r="AK231" s="146"/>
      <c r="AL231" s="146"/>
      <c r="AM231" s="146"/>
      <c r="AN231" s="146"/>
      <c r="AO231" s="146"/>
      <c r="AP231" s="146"/>
      <c r="AQ231" s="146"/>
      <c r="AR231" s="146"/>
      <c r="AS231" s="146"/>
      <c r="AT231" s="146"/>
      <c r="AU231" s="146"/>
      <c r="AV231" s="146"/>
      <c r="AW231" s="146"/>
      <c r="AX231" s="146"/>
      <c r="AY231" s="146"/>
      <c r="AZ231" s="146"/>
      <c r="BA231" s="146"/>
      <c r="BB231" s="146"/>
      <c r="BC231" s="146"/>
      <c r="BD231" s="146"/>
      <c r="BE231" s="146"/>
      <c r="BF231" s="146"/>
      <c r="BG231" s="146"/>
      <c r="BH231" s="146"/>
    </row>
    <row r="232" spans="1:60" outlineLevel="2">
      <c r="A232" s="153"/>
      <c r="B232" s="154"/>
      <c r="C232" s="196" t="s">
        <v>137</v>
      </c>
      <c r="D232" s="194"/>
      <c r="E232" s="195">
        <v>1</v>
      </c>
      <c r="F232" s="157"/>
      <c r="G232" s="157"/>
      <c r="H232" s="157"/>
      <c r="I232" s="157"/>
      <c r="J232" s="157"/>
      <c r="K232" s="157"/>
      <c r="L232" s="157"/>
      <c r="M232" s="157"/>
      <c r="N232" s="156"/>
      <c r="O232" s="156"/>
      <c r="P232" s="156"/>
      <c r="Q232" s="156"/>
      <c r="R232" s="157"/>
      <c r="S232" s="157"/>
      <c r="T232" s="157"/>
      <c r="U232" s="157"/>
      <c r="V232" s="157"/>
      <c r="W232" s="157"/>
      <c r="X232" s="157"/>
      <c r="Y232" s="157"/>
      <c r="Z232" s="146"/>
      <c r="AA232" s="146"/>
      <c r="AB232" s="146"/>
      <c r="AC232" s="146"/>
      <c r="AD232" s="146"/>
      <c r="AE232" s="146"/>
      <c r="AF232" s="146"/>
      <c r="AG232" s="146" t="s">
        <v>317</v>
      </c>
      <c r="AH232" s="146">
        <v>0</v>
      </c>
      <c r="AI232" s="146"/>
      <c r="AJ232" s="146"/>
      <c r="AK232" s="146"/>
      <c r="AL232" s="146"/>
      <c r="AM232" s="146"/>
      <c r="AN232" s="146"/>
      <c r="AO232" s="146"/>
      <c r="AP232" s="146"/>
      <c r="AQ232" s="146"/>
      <c r="AR232" s="146"/>
      <c r="AS232" s="146"/>
      <c r="AT232" s="146"/>
      <c r="AU232" s="146"/>
      <c r="AV232" s="146"/>
      <c r="AW232" s="146"/>
      <c r="AX232" s="146"/>
      <c r="AY232" s="146"/>
      <c r="AZ232" s="146"/>
      <c r="BA232" s="146"/>
      <c r="BB232" s="146"/>
      <c r="BC232" s="146"/>
      <c r="BD232" s="146"/>
      <c r="BE232" s="146"/>
      <c r="BF232" s="146"/>
      <c r="BG232" s="146"/>
      <c r="BH232" s="146"/>
    </row>
    <row r="233" spans="1:60" outlineLevel="1">
      <c r="A233" s="180">
        <v>73</v>
      </c>
      <c r="B233" s="181" t="s">
        <v>1196</v>
      </c>
      <c r="C233" s="189" t="s">
        <v>1197</v>
      </c>
      <c r="D233" s="182" t="s">
        <v>375</v>
      </c>
      <c r="E233" s="183">
        <v>1.4619999999999999E-2</v>
      </c>
      <c r="F233" s="184"/>
      <c r="G233" s="185">
        <f>ROUND(E233*F233,2)</f>
        <v>0</v>
      </c>
      <c r="H233" s="184"/>
      <c r="I233" s="185">
        <f>ROUND(E233*H233,2)</f>
        <v>0</v>
      </c>
      <c r="J233" s="184"/>
      <c r="K233" s="185">
        <f>ROUND(E233*J233,2)</f>
        <v>0</v>
      </c>
      <c r="L233" s="185">
        <v>21</v>
      </c>
      <c r="M233" s="185">
        <f>G233*(1+L233/100)</f>
        <v>0</v>
      </c>
      <c r="N233" s="183">
        <v>0</v>
      </c>
      <c r="O233" s="183">
        <f>ROUND(E233*N233,2)</f>
        <v>0</v>
      </c>
      <c r="P233" s="183">
        <v>0</v>
      </c>
      <c r="Q233" s="183">
        <f>ROUND(E233*P233,2)</f>
        <v>0</v>
      </c>
      <c r="R233" s="185" t="s">
        <v>1183</v>
      </c>
      <c r="S233" s="185" t="s">
        <v>266</v>
      </c>
      <c r="T233" s="186" t="s">
        <v>266</v>
      </c>
      <c r="U233" s="157">
        <v>4.093</v>
      </c>
      <c r="V233" s="157">
        <f>ROUND(E233*U233,2)</f>
        <v>0.06</v>
      </c>
      <c r="W233" s="157"/>
      <c r="X233" s="157" t="s">
        <v>555</v>
      </c>
      <c r="Y233" s="157" t="s">
        <v>269</v>
      </c>
      <c r="Z233" s="146"/>
      <c r="AA233" s="146"/>
      <c r="AB233" s="146"/>
      <c r="AC233" s="146"/>
      <c r="AD233" s="146"/>
      <c r="AE233" s="146"/>
      <c r="AF233" s="146"/>
      <c r="AG233" s="146" t="s">
        <v>556</v>
      </c>
      <c r="AH233" s="146"/>
      <c r="AI233" s="146"/>
      <c r="AJ233" s="146"/>
      <c r="AK233" s="146"/>
      <c r="AL233" s="146"/>
      <c r="AM233" s="146"/>
      <c r="AN233" s="146"/>
      <c r="AO233" s="146"/>
      <c r="AP233" s="146"/>
      <c r="AQ233" s="146"/>
      <c r="AR233" s="146"/>
      <c r="AS233" s="146"/>
      <c r="AT233" s="146"/>
      <c r="AU233" s="146"/>
      <c r="AV233" s="146"/>
      <c r="AW233" s="146"/>
      <c r="AX233" s="146"/>
      <c r="AY233" s="146"/>
      <c r="AZ233" s="146"/>
      <c r="BA233" s="146"/>
      <c r="BB233" s="146"/>
      <c r="BC233" s="146"/>
      <c r="BD233" s="146"/>
      <c r="BE233" s="146"/>
      <c r="BF233" s="146"/>
      <c r="BG233" s="146"/>
      <c r="BH233" s="146"/>
    </row>
    <row r="234" spans="1:60">
      <c r="A234" s="163" t="s">
        <v>261</v>
      </c>
      <c r="B234" s="164" t="s">
        <v>190</v>
      </c>
      <c r="C234" s="188" t="s">
        <v>191</v>
      </c>
      <c r="D234" s="165"/>
      <c r="E234" s="166"/>
      <c r="F234" s="167"/>
      <c r="G234" s="167">
        <f>SUMIF(AG235:AG239,"&lt;&gt;NOR",G235:G239)</f>
        <v>0</v>
      </c>
      <c r="H234" s="167"/>
      <c r="I234" s="167">
        <f>SUM(I235:I239)</f>
        <v>0</v>
      </c>
      <c r="J234" s="167"/>
      <c r="K234" s="167">
        <f>SUM(K235:K239)</f>
        <v>0</v>
      </c>
      <c r="L234" s="167"/>
      <c r="M234" s="167">
        <f>SUM(M235:M239)</f>
        <v>0</v>
      </c>
      <c r="N234" s="166"/>
      <c r="O234" s="166">
        <f>SUM(O235:O239)</f>
        <v>0</v>
      </c>
      <c r="P234" s="166"/>
      <c r="Q234" s="166">
        <f>SUM(Q235:Q239)</f>
        <v>0</v>
      </c>
      <c r="R234" s="167"/>
      <c r="S234" s="167"/>
      <c r="T234" s="168"/>
      <c r="U234" s="162"/>
      <c r="V234" s="162">
        <f>SUM(V235:V239)</f>
        <v>1.5799999999999998</v>
      </c>
      <c r="W234" s="162"/>
      <c r="X234" s="162"/>
      <c r="Y234" s="162"/>
      <c r="AG234" t="s">
        <v>262</v>
      </c>
    </row>
    <row r="235" spans="1:60" ht="22.5" outlineLevel="1">
      <c r="A235" s="173">
        <v>74</v>
      </c>
      <c r="B235" s="174" t="s">
        <v>1198</v>
      </c>
      <c r="C235" s="190" t="s">
        <v>1199</v>
      </c>
      <c r="D235" s="175" t="s">
        <v>682</v>
      </c>
      <c r="E235" s="176">
        <v>3</v>
      </c>
      <c r="F235" s="177"/>
      <c r="G235" s="178">
        <f>ROUND(E235*F235,2)</f>
        <v>0</v>
      </c>
      <c r="H235" s="177"/>
      <c r="I235" s="178">
        <f>ROUND(E235*H235,2)</f>
        <v>0</v>
      </c>
      <c r="J235" s="177"/>
      <c r="K235" s="178">
        <f>ROUND(E235*J235,2)</f>
        <v>0</v>
      </c>
      <c r="L235" s="178">
        <v>21</v>
      </c>
      <c r="M235" s="178">
        <f>G235*(1+L235/100)</f>
        <v>0</v>
      </c>
      <c r="N235" s="176">
        <v>6.7000000000000002E-4</v>
      </c>
      <c r="O235" s="176">
        <f>ROUND(E235*N235,2)</f>
        <v>0</v>
      </c>
      <c r="P235" s="176">
        <v>0</v>
      </c>
      <c r="Q235" s="176">
        <f>ROUND(E235*P235,2)</f>
        <v>0</v>
      </c>
      <c r="R235" s="178" t="s">
        <v>1183</v>
      </c>
      <c r="S235" s="178" t="s">
        <v>1200</v>
      </c>
      <c r="T235" s="179" t="s">
        <v>497</v>
      </c>
      <c r="U235" s="157">
        <v>0.38100000000000001</v>
      </c>
      <c r="V235" s="157">
        <f>ROUND(E235*U235,2)</f>
        <v>1.1399999999999999</v>
      </c>
      <c r="W235" s="157"/>
      <c r="X235" s="157" t="s">
        <v>312</v>
      </c>
      <c r="Y235" s="157" t="s">
        <v>269</v>
      </c>
      <c r="Z235" s="146"/>
      <c r="AA235" s="146"/>
      <c r="AB235" s="146"/>
      <c r="AC235" s="146"/>
      <c r="AD235" s="146"/>
      <c r="AE235" s="146"/>
      <c r="AF235" s="146"/>
      <c r="AG235" s="146" t="s">
        <v>313</v>
      </c>
      <c r="AH235" s="146"/>
      <c r="AI235" s="146"/>
      <c r="AJ235" s="146"/>
      <c r="AK235" s="146"/>
      <c r="AL235" s="146"/>
      <c r="AM235" s="146"/>
      <c r="AN235" s="146"/>
      <c r="AO235" s="146"/>
      <c r="AP235" s="146"/>
      <c r="AQ235" s="146"/>
      <c r="AR235" s="146"/>
      <c r="AS235" s="146"/>
      <c r="AT235" s="146"/>
      <c r="AU235" s="146"/>
      <c r="AV235" s="146"/>
      <c r="AW235" s="146"/>
      <c r="AX235" s="146"/>
      <c r="AY235" s="146"/>
      <c r="AZ235" s="146"/>
      <c r="BA235" s="146"/>
      <c r="BB235" s="146"/>
      <c r="BC235" s="146"/>
      <c r="BD235" s="146"/>
      <c r="BE235" s="146"/>
      <c r="BF235" s="146"/>
      <c r="BG235" s="146"/>
      <c r="BH235" s="146"/>
    </row>
    <row r="236" spans="1:60" outlineLevel="2">
      <c r="A236" s="153"/>
      <c r="B236" s="154"/>
      <c r="C236" s="196" t="s">
        <v>145</v>
      </c>
      <c r="D236" s="194"/>
      <c r="E236" s="195">
        <v>3</v>
      </c>
      <c r="F236" s="157"/>
      <c r="G236" s="157"/>
      <c r="H236" s="157"/>
      <c r="I236" s="157"/>
      <c r="J236" s="157"/>
      <c r="K236" s="157"/>
      <c r="L236" s="157"/>
      <c r="M236" s="157"/>
      <c r="N236" s="156"/>
      <c r="O236" s="156"/>
      <c r="P236" s="156"/>
      <c r="Q236" s="156"/>
      <c r="R236" s="157"/>
      <c r="S236" s="157"/>
      <c r="T236" s="157"/>
      <c r="U236" s="157"/>
      <c r="V236" s="157"/>
      <c r="W236" s="157"/>
      <c r="X236" s="157"/>
      <c r="Y236" s="157"/>
      <c r="Z236" s="146"/>
      <c r="AA236" s="146"/>
      <c r="AB236" s="146"/>
      <c r="AC236" s="146"/>
      <c r="AD236" s="146"/>
      <c r="AE236" s="146"/>
      <c r="AF236" s="146"/>
      <c r="AG236" s="146" t="s">
        <v>317</v>
      </c>
      <c r="AH236" s="146">
        <v>0</v>
      </c>
      <c r="AI236" s="146"/>
      <c r="AJ236" s="146"/>
      <c r="AK236" s="146"/>
      <c r="AL236" s="146"/>
      <c r="AM236" s="146"/>
      <c r="AN236" s="146"/>
      <c r="AO236" s="146"/>
      <c r="AP236" s="146"/>
      <c r="AQ236" s="146"/>
      <c r="AR236" s="146"/>
      <c r="AS236" s="146"/>
      <c r="AT236" s="146"/>
      <c r="AU236" s="146"/>
      <c r="AV236" s="146"/>
      <c r="AW236" s="146"/>
      <c r="AX236" s="146"/>
      <c r="AY236" s="146"/>
      <c r="AZ236" s="146"/>
      <c r="BA236" s="146"/>
      <c r="BB236" s="146"/>
      <c r="BC236" s="146"/>
      <c r="BD236" s="146"/>
      <c r="BE236" s="146"/>
      <c r="BF236" s="146"/>
      <c r="BG236" s="146"/>
      <c r="BH236" s="146"/>
    </row>
    <row r="237" spans="1:60" outlineLevel="1">
      <c r="A237" s="173">
        <v>75</v>
      </c>
      <c r="B237" s="174" t="s">
        <v>1201</v>
      </c>
      <c r="C237" s="190" t="s">
        <v>1202</v>
      </c>
      <c r="D237" s="175" t="s">
        <v>682</v>
      </c>
      <c r="E237" s="176">
        <v>1</v>
      </c>
      <c r="F237" s="177"/>
      <c r="G237" s="178">
        <f>ROUND(E237*F237,2)</f>
        <v>0</v>
      </c>
      <c r="H237" s="177"/>
      <c r="I237" s="178">
        <f>ROUND(E237*H237,2)</f>
        <v>0</v>
      </c>
      <c r="J237" s="177"/>
      <c r="K237" s="178">
        <f>ROUND(E237*J237,2)</f>
        <v>0</v>
      </c>
      <c r="L237" s="178">
        <v>21</v>
      </c>
      <c r="M237" s="178">
        <f>G237*(1+L237/100)</f>
        <v>0</v>
      </c>
      <c r="N237" s="176">
        <v>2.5200000000000001E-3</v>
      </c>
      <c r="O237" s="176">
        <f>ROUND(E237*N237,2)</f>
        <v>0</v>
      </c>
      <c r="P237" s="176">
        <v>0</v>
      </c>
      <c r="Q237" s="176">
        <f>ROUND(E237*P237,2)</f>
        <v>0</v>
      </c>
      <c r="R237" s="178" t="s">
        <v>1183</v>
      </c>
      <c r="S237" s="178" t="s">
        <v>266</v>
      </c>
      <c r="T237" s="179" t="s">
        <v>266</v>
      </c>
      <c r="U237" s="157">
        <v>0.433</v>
      </c>
      <c r="V237" s="157">
        <f>ROUND(E237*U237,2)</f>
        <v>0.43</v>
      </c>
      <c r="W237" s="157"/>
      <c r="X237" s="157" t="s">
        <v>312</v>
      </c>
      <c r="Y237" s="157" t="s">
        <v>269</v>
      </c>
      <c r="Z237" s="146"/>
      <c r="AA237" s="146"/>
      <c r="AB237" s="146"/>
      <c r="AC237" s="146"/>
      <c r="AD237" s="146"/>
      <c r="AE237" s="146"/>
      <c r="AF237" s="146"/>
      <c r="AG237" s="146" t="s">
        <v>313</v>
      </c>
      <c r="AH237" s="146"/>
      <c r="AI237" s="146"/>
      <c r="AJ237" s="146"/>
      <c r="AK237" s="146"/>
      <c r="AL237" s="146"/>
      <c r="AM237" s="146"/>
      <c r="AN237" s="146"/>
      <c r="AO237" s="146"/>
      <c r="AP237" s="146"/>
      <c r="AQ237" s="146"/>
      <c r="AR237" s="146"/>
      <c r="AS237" s="146"/>
      <c r="AT237" s="146"/>
      <c r="AU237" s="146"/>
      <c r="AV237" s="146"/>
      <c r="AW237" s="146"/>
      <c r="AX237" s="146"/>
      <c r="AY237" s="146"/>
      <c r="AZ237" s="146"/>
      <c r="BA237" s="146"/>
      <c r="BB237" s="146"/>
      <c r="BC237" s="146"/>
      <c r="BD237" s="146"/>
      <c r="BE237" s="146"/>
      <c r="BF237" s="146"/>
      <c r="BG237" s="146"/>
      <c r="BH237" s="146"/>
    </row>
    <row r="238" spans="1:60" outlineLevel="2">
      <c r="A238" s="153"/>
      <c r="B238" s="154"/>
      <c r="C238" s="196" t="s">
        <v>137</v>
      </c>
      <c r="D238" s="194"/>
      <c r="E238" s="195">
        <v>1</v>
      </c>
      <c r="F238" s="157"/>
      <c r="G238" s="157"/>
      <c r="H238" s="157"/>
      <c r="I238" s="157"/>
      <c r="J238" s="157"/>
      <c r="K238" s="157"/>
      <c r="L238" s="157"/>
      <c r="M238" s="157"/>
      <c r="N238" s="156"/>
      <c r="O238" s="156"/>
      <c r="P238" s="156"/>
      <c r="Q238" s="156"/>
      <c r="R238" s="157"/>
      <c r="S238" s="157"/>
      <c r="T238" s="157"/>
      <c r="U238" s="157"/>
      <c r="V238" s="157"/>
      <c r="W238" s="157"/>
      <c r="X238" s="157"/>
      <c r="Y238" s="157"/>
      <c r="Z238" s="146"/>
      <c r="AA238" s="146"/>
      <c r="AB238" s="146"/>
      <c r="AC238" s="146"/>
      <c r="AD238" s="146"/>
      <c r="AE238" s="146"/>
      <c r="AF238" s="146"/>
      <c r="AG238" s="146" t="s">
        <v>317</v>
      </c>
      <c r="AH238" s="146">
        <v>0</v>
      </c>
      <c r="AI238" s="146"/>
      <c r="AJ238" s="146"/>
      <c r="AK238" s="146"/>
      <c r="AL238" s="146"/>
      <c r="AM238" s="146"/>
      <c r="AN238" s="146"/>
      <c r="AO238" s="146"/>
      <c r="AP238" s="146"/>
      <c r="AQ238" s="146"/>
      <c r="AR238" s="146"/>
      <c r="AS238" s="146"/>
      <c r="AT238" s="146"/>
      <c r="AU238" s="146"/>
      <c r="AV238" s="146"/>
      <c r="AW238" s="146"/>
      <c r="AX238" s="146"/>
      <c r="AY238" s="146"/>
      <c r="AZ238" s="146"/>
      <c r="BA238" s="146"/>
      <c r="BB238" s="146"/>
      <c r="BC238" s="146"/>
      <c r="BD238" s="146"/>
      <c r="BE238" s="146"/>
      <c r="BF238" s="146"/>
      <c r="BG238" s="146"/>
      <c r="BH238" s="146"/>
    </row>
    <row r="239" spans="1:60" outlineLevel="1">
      <c r="A239" s="180">
        <v>76</v>
      </c>
      <c r="B239" s="181" t="s">
        <v>1203</v>
      </c>
      <c r="C239" s="189" t="s">
        <v>1204</v>
      </c>
      <c r="D239" s="182" t="s">
        <v>375</v>
      </c>
      <c r="E239" s="183">
        <v>4.5300000000000002E-3</v>
      </c>
      <c r="F239" s="184"/>
      <c r="G239" s="185">
        <f>ROUND(E239*F239,2)</f>
        <v>0</v>
      </c>
      <c r="H239" s="184"/>
      <c r="I239" s="185">
        <f>ROUND(E239*H239,2)</f>
        <v>0</v>
      </c>
      <c r="J239" s="184"/>
      <c r="K239" s="185">
        <f>ROUND(E239*J239,2)</f>
        <v>0</v>
      </c>
      <c r="L239" s="185">
        <v>21</v>
      </c>
      <c r="M239" s="185">
        <f>G239*(1+L239/100)</f>
        <v>0</v>
      </c>
      <c r="N239" s="183">
        <v>0</v>
      </c>
      <c r="O239" s="183">
        <f>ROUND(E239*N239,2)</f>
        <v>0</v>
      </c>
      <c r="P239" s="183">
        <v>0</v>
      </c>
      <c r="Q239" s="183">
        <f>ROUND(E239*P239,2)</f>
        <v>0</v>
      </c>
      <c r="R239" s="185" t="s">
        <v>1183</v>
      </c>
      <c r="S239" s="185" t="s">
        <v>266</v>
      </c>
      <c r="T239" s="186" t="s">
        <v>266</v>
      </c>
      <c r="U239" s="157">
        <v>2.351</v>
      </c>
      <c r="V239" s="157">
        <f>ROUND(E239*U239,2)</f>
        <v>0.01</v>
      </c>
      <c r="W239" s="157"/>
      <c r="X239" s="157" t="s">
        <v>555</v>
      </c>
      <c r="Y239" s="157" t="s">
        <v>269</v>
      </c>
      <c r="Z239" s="146"/>
      <c r="AA239" s="146"/>
      <c r="AB239" s="146"/>
      <c r="AC239" s="146"/>
      <c r="AD239" s="146"/>
      <c r="AE239" s="146"/>
      <c r="AF239" s="146"/>
      <c r="AG239" s="146" t="s">
        <v>556</v>
      </c>
      <c r="AH239" s="146"/>
      <c r="AI239" s="146"/>
      <c r="AJ239" s="146"/>
      <c r="AK239" s="146"/>
      <c r="AL239" s="146"/>
      <c r="AM239" s="146"/>
      <c r="AN239" s="146"/>
      <c r="AO239" s="146"/>
      <c r="AP239" s="146"/>
      <c r="AQ239" s="146"/>
      <c r="AR239" s="146"/>
      <c r="AS239" s="146"/>
      <c r="AT239" s="146"/>
      <c r="AU239" s="146"/>
      <c r="AV239" s="146"/>
      <c r="AW239" s="146"/>
      <c r="AX239" s="146"/>
      <c r="AY239" s="146"/>
      <c r="AZ239" s="146"/>
      <c r="BA239" s="146"/>
      <c r="BB239" s="146"/>
      <c r="BC239" s="146"/>
      <c r="BD239" s="146"/>
      <c r="BE239" s="146"/>
      <c r="BF239" s="146"/>
      <c r="BG239" s="146"/>
      <c r="BH239" s="146"/>
    </row>
    <row r="240" spans="1:60">
      <c r="A240" s="163" t="s">
        <v>261</v>
      </c>
      <c r="B240" s="164" t="s">
        <v>198</v>
      </c>
      <c r="C240" s="188" t="s">
        <v>199</v>
      </c>
      <c r="D240" s="165"/>
      <c r="E240" s="166"/>
      <c r="F240" s="167"/>
      <c r="G240" s="167">
        <f>SUMIF(AG241:AG247,"&lt;&gt;NOR",G241:G247)</f>
        <v>0</v>
      </c>
      <c r="H240" s="167"/>
      <c r="I240" s="167">
        <f>SUM(I241:I247)</f>
        <v>0</v>
      </c>
      <c r="J240" s="167"/>
      <c r="K240" s="167">
        <f>SUM(K241:K247)</f>
        <v>0</v>
      </c>
      <c r="L240" s="167"/>
      <c r="M240" s="167">
        <f>SUM(M241:M247)</f>
        <v>0</v>
      </c>
      <c r="N240" s="166"/>
      <c r="O240" s="166">
        <f>SUM(O241:O247)</f>
        <v>0.03</v>
      </c>
      <c r="P240" s="166"/>
      <c r="Q240" s="166">
        <f>SUM(Q241:Q247)</f>
        <v>0</v>
      </c>
      <c r="R240" s="167"/>
      <c r="S240" s="167"/>
      <c r="T240" s="168"/>
      <c r="U240" s="162"/>
      <c r="V240" s="162">
        <f>SUM(V241:V247)</f>
        <v>14.399999999999999</v>
      </c>
      <c r="W240" s="162"/>
      <c r="X240" s="162"/>
      <c r="Y240" s="162"/>
      <c r="AG240" t="s">
        <v>262</v>
      </c>
    </row>
    <row r="241" spans="1:60" ht="22.5" outlineLevel="1">
      <c r="A241" s="173">
        <v>77</v>
      </c>
      <c r="B241" s="174" t="s">
        <v>1205</v>
      </c>
      <c r="C241" s="190" t="s">
        <v>1206</v>
      </c>
      <c r="D241" s="175" t="s">
        <v>1207</v>
      </c>
      <c r="E241" s="176">
        <v>33.533999999999999</v>
      </c>
      <c r="F241" s="177"/>
      <c r="G241" s="178">
        <f>ROUND(E241*F241,2)</f>
        <v>0</v>
      </c>
      <c r="H241" s="177"/>
      <c r="I241" s="178">
        <f>ROUND(E241*H241,2)</f>
        <v>0</v>
      </c>
      <c r="J241" s="177"/>
      <c r="K241" s="178">
        <f>ROUND(E241*J241,2)</f>
        <v>0</v>
      </c>
      <c r="L241" s="178">
        <v>21</v>
      </c>
      <c r="M241" s="178">
        <f>G241*(1+L241/100)</f>
        <v>0</v>
      </c>
      <c r="N241" s="176">
        <v>6.0000000000000002E-5</v>
      </c>
      <c r="O241" s="176">
        <f>ROUND(E241*N241,2)</f>
        <v>0</v>
      </c>
      <c r="P241" s="176">
        <v>0</v>
      </c>
      <c r="Q241" s="176">
        <f>ROUND(E241*P241,2)</f>
        <v>0</v>
      </c>
      <c r="R241" s="178" t="s">
        <v>916</v>
      </c>
      <c r="S241" s="178" t="s">
        <v>266</v>
      </c>
      <c r="T241" s="179" t="s">
        <v>266</v>
      </c>
      <c r="U241" s="157">
        <v>0.42599999999999999</v>
      </c>
      <c r="V241" s="157">
        <f>ROUND(E241*U241,2)</f>
        <v>14.29</v>
      </c>
      <c r="W241" s="157"/>
      <c r="X241" s="157" t="s">
        <v>312</v>
      </c>
      <c r="Y241" s="157" t="s">
        <v>269</v>
      </c>
      <c r="Z241" s="146"/>
      <c r="AA241" s="146"/>
      <c r="AB241" s="146"/>
      <c r="AC241" s="146"/>
      <c r="AD241" s="146"/>
      <c r="AE241" s="146"/>
      <c r="AF241" s="146"/>
      <c r="AG241" s="146" t="s">
        <v>313</v>
      </c>
      <c r="AH241" s="146"/>
      <c r="AI241" s="146"/>
      <c r="AJ241" s="146"/>
      <c r="AK241" s="146"/>
      <c r="AL241" s="146"/>
      <c r="AM241" s="146"/>
      <c r="AN241" s="146"/>
      <c r="AO241" s="146"/>
      <c r="AP241" s="146"/>
      <c r="AQ241" s="146"/>
      <c r="AR241" s="146"/>
      <c r="AS241" s="146"/>
      <c r="AT241" s="146"/>
      <c r="AU241" s="146"/>
      <c r="AV241" s="146"/>
      <c r="AW241" s="146"/>
      <c r="AX241" s="146"/>
      <c r="AY241" s="146"/>
      <c r="AZ241" s="146"/>
      <c r="BA241" s="146"/>
      <c r="BB241" s="146"/>
      <c r="BC241" s="146"/>
      <c r="BD241" s="146"/>
      <c r="BE241" s="146"/>
      <c r="BF241" s="146"/>
      <c r="BG241" s="146"/>
      <c r="BH241" s="146"/>
    </row>
    <row r="242" spans="1:60" outlineLevel="2">
      <c r="A242" s="153"/>
      <c r="B242" s="154"/>
      <c r="C242" s="196" t="s">
        <v>1208</v>
      </c>
      <c r="D242" s="194"/>
      <c r="E242" s="195">
        <v>15.042</v>
      </c>
      <c r="F242" s="157"/>
      <c r="G242" s="157"/>
      <c r="H242" s="157"/>
      <c r="I242" s="157"/>
      <c r="J242" s="157"/>
      <c r="K242" s="157"/>
      <c r="L242" s="157"/>
      <c r="M242" s="157"/>
      <c r="N242" s="156"/>
      <c r="O242" s="156"/>
      <c r="P242" s="156"/>
      <c r="Q242" s="156"/>
      <c r="R242" s="157"/>
      <c r="S242" s="157"/>
      <c r="T242" s="157"/>
      <c r="U242" s="157"/>
      <c r="V242" s="157"/>
      <c r="W242" s="157"/>
      <c r="X242" s="157"/>
      <c r="Y242" s="157"/>
      <c r="Z242" s="146"/>
      <c r="AA242" s="146"/>
      <c r="AB242" s="146"/>
      <c r="AC242" s="146"/>
      <c r="AD242" s="146"/>
      <c r="AE242" s="146"/>
      <c r="AF242" s="146"/>
      <c r="AG242" s="146" t="s">
        <v>317</v>
      </c>
      <c r="AH242" s="146">
        <v>5</v>
      </c>
      <c r="AI242" s="146"/>
      <c r="AJ242" s="146"/>
      <c r="AK242" s="146"/>
      <c r="AL242" s="146"/>
      <c r="AM242" s="146"/>
      <c r="AN242" s="146"/>
      <c r="AO242" s="146"/>
      <c r="AP242" s="146"/>
      <c r="AQ242" s="146"/>
      <c r="AR242" s="146"/>
      <c r="AS242" s="146"/>
      <c r="AT242" s="146"/>
      <c r="AU242" s="146"/>
      <c r="AV242" s="146"/>
      <c r="AW242" s="146"/>
      <c r="AX242" s="146"/>
      <c r="AY242" s="146"/>
      <c r="AZ242" s="146"/>
      <c r="BA242" s="146"/>
      <c r="BB242" s="146"/>
      <c r="BC242" s="146"/>
      <c r="BD242" s="146"/>
      <c r="BE242" s="146"/>
      <c r="BF242" s="146"/>
      <c r="BG242" s="146"/>
      <c r="BH242" s="146"/>
    </row>
    <row r="243" spans="1:60" outlineLevel="3">
      <c r="A243" s="153"/>
      <c r="B243" s="154"/>
      <c r="C243" s="196" t="s">
        <v>1209</v>
      </c>
      <c r="D243" s="194"/>
      <c r="E243" s="195">
        <v>18.492000000000001</v>
      </c>
      <c r="F243" s="157"/>
      <c r="G243" s="157"/>
      <c r="H243" s="157"/>
      <c r="I243" s="157"/>
      <c r="J243" s="157"/>
      <c r="K243" s="157"/>
      <c r="L243" s="157"/>
      <c r="M243" s="157"/>
      <c r="N243" s="156"/>
      <c r="O243" s="156"/>
      <c r="P243" s="156"/>
      <c r="Q243" s="156"/>
      <c r="R243" s="157"/>
      <c r="S243" s="157"/>
      <c r="T243" s="157"/>
      <c r="U243" s="157"/>
      <c r="V243" s="157"/>
      <c r="W243" s="157"/>
      <c r="X243" s="157"/>
      <c r="Y243" s="157"/>
      <c r="Z243" s="146"/>
      <c r="AA243" s="146"/>
      <c r="AB243" s="146"/>
      <c r="AC243" s="146"/>
      <c r="AD243" s="146"/>
      <c r="AE243" s="146"/>
      <c r="AF243" s="146"/>
      <c r="AG243" s="146" t="s">
        <v>317</v>
      </c>
      <c r="AH243" s="146">
        <v>5</v>
      </c>
      <c r="AI243" s="146"/>
      <c r="AJ243" s="146"/>
      <c r="AK243" s="146"/>
      <c r="AL243" s="146"/>
      <c r="AM243" s="146"/>
      <c r="AN243" s="146"/>
      <c r="AO243" s="146"/>
      <c r="AP243" s="146"/>
      <c r="AQ243" s="146"/>
      <c r="AR243" s="146"/>
      <c r="AS243" s="146"/>
      <c r="AT243" s="146"/>
      <c r="AU243" s="146"/>
      <c r="AV243" s="146"/>
      <c r="AW243" s="146"/>
      <c r="AX243" s="146"/>
      <c r="AY243" s="146"/>
      <c r="AZ243" s="146"/>
      <c r="BA243" s="146"/>
      <c r="BB243" s="146"/>
      <c r="BC243" s="146"/>
      <c r="BD243" s="146"/>
      <c r="BE243" s="146"/>
      <c r="BF243" s="146"/>
      <c r="BG243" s="146"/>
      <c r="BH243" s="146"/>
    </row>
    <row r="244" spans="1:60" outlineLevel="1">
      <c r="A244" s="173">
        <v>78</v>
      </c>
      <c r="B244" s="174" t="s">
        <v>1210</v>
      </c>
      <c r="C244" s="190" t="s">
        <v>1211</v>
      </c>
      <c r="D244" s="175" t="s">
        <v>1212</v>
      </c>
      <c r="E244" s="176">
        <v>33.533999999999999</v>
      </c>
      <c r="F244" s="177"/>
      <c r="G244" s="178">
        <f>ROUND(E244*F244,2)</f>
        <v>0</v>
      </c>
      <c r="H244" s="177"/>
      <c r="I244" s="178">
        <f>ROUND(E244*H244,2)</f>
        <v>0</v>
      </c>
      <c r="J244" s="177"/>
      <c r="K244" s="178">
        <f>ROUND(E244*J244,2)</f>
        <v>0</v>
      </c>
      <c r="L244" s="178">
        <v>21</v>
      </c>
      <c r="M244" s="178">
        <f>G244*(1+L244/100)</f>
        <v>0</v>
      </c>
      <c r="N244" s="176">
        <v>1E-3</v>
      </c>
      <c r="O244" s="176">
        <f>ROUND(E244*N244,2)</f>
        <v>0.03</v>
      </c>
      <c r="P244" s="176">
        <v>0</v>
      </c>
      <c r="Q244" s="176">
        <f>ROUND(E244*P244,2)</f>
        <v>0</v>
      </c>
      <c r="R244" s="178"/>
      <c r="S244" s="178" t="s">
        <v>481</v>
      </c>
      <c r="T244" s="179" t="s">
        <v>267</v>
      </c>
      <c r="U244" s="157">
        <v>0</v>
      </c>
      <c r="V244" s="157">
        <f>ROUND(E244*U244,2)</f>
        <v>0</v>
      </c>
      <c r="W244" s="157"/>
      <c r="X244" s="157" t="s">
        <v>312</v>
      </c>
      <c r="Y244" s="157" t="s">
        <v>269</v>
      </c>
      <c r="Z244" s="146"/>
      <c r="AA244" s="146"/>
      <c r="AB244" s="146"/>
      <c r="AC244" s="146"/>
      <c r="AD244" s="146"/>
      <c r="AE244" s="146"/>
      <c r="AF244" s="146"/>
      <c r="AG244" s="146" t="s">
        <v>313</v>
      </c>
      <c r="AH244" s="146"/>
      <c r="AI244" s="146"/>
      <c r="AJ244" s="146"/>
      <c r="AK244" s="146"/>
      <c r="AL244" s="146"/>
      <c r="AM244" s="146"/>
      <c r="AN244" s="146"/>
      <c r="AO244" s="146"/>
      <c r="AP244" s="146"/>
      <c r="AQ244" s="146"/>
      <c r="AR244" s="146"/>
      <c r="AS244" s="146"/>
      <c r="AT244" s="146"/>
      <c r="AU244" s="146"/>
      <c r="AV244" s="146"/>
      <c r="AW244" s="146"/>
      <c r="AX244" s="146"/>
      <c r="AY244" s="146"/>
      <c r="AZ244" s="146"/>
      <c r="BA244" s="146"/>
      <c r="BB244" s="146"/>
      <c r="BC244" s="146"/>
      <c r="BD244" s="146"/>
      <c r="BE244" s="146"/>
      <c r="BF244" s="146"/>
      <c r="BG244" s="146"/>
      <c r="BH244" s="146"/>
    </row>
    <row r="245" spans="1:60" outlineLevel="2">
      <c r="A245" s="153"/>
      <c r="B245" s="154"/>
      <c r="C245" s="196" t="s">
        <v>1213</v>
      </c>
      <c r="D245" s="194"/>
      <c r="E245" s="195">
        <v>33.533999999999999</v>
      </c>
      <c r="F245" s="157"/>
      <c r="G245" s="157"/>
      <c r="H245" s="157"/>
      <c r="I245" s="157"/>
      <c r="J245" s="157"/>
      <c r="K245" s="157"/>
      <c r="L245" s="157"/>
      <c r="M245" s="157"/>
      <c r="N245" s="156"/>
      <c r="O245" s="156"/>
      <c r="P245" s="156"/>
      <c r="Q245" s="156"/>
      <c r="R245" s="157"/>
      <c r="S245" s="157"/>
      <c r="T245" s="157"/>
      <c r="U245" s="157"/>
      <c r="V245" s="157"/>
      <c r="W245" s="157"/>
      <c r="X245" s="157"/>
      <c r="Y245" s="157"/>
      <c r="Z245" s="146"/>
      <c r="AA245" s="146"/>
      <c r="AB245" s="146"/>
      <c r="AC245" s="146"/>
      <c r="AD245" s="146"/>
      <c r="AE245" s="146"/>
      <c r="AF245" s="146"/>
      <c r="AG245" s="146" t="s">
        <v>317</v>
      </c>
      <c r="AH245" s="146">
        <v>5</v>
      </c>
      <c r="AI245" s="146"/>
      <c r="AJ245" s="146"/>
      <c r="AK245" s="146"/>
      <c r="AL245" s="146"/>
      <c r="AM245" s="146"/>
      <c r="AN245" s="146"/>
      <c r="AO245" s="146"/>
      <c r="AP245" s="146"/>
      <c r="AQ245" s="146"/>
      <c r="AR245" s="146"/>
      <c r="AS245" s="146"/>
      <c r="AT245" s="146"/>
      <c r="AU245" s="146"/>
      <c r="AV245" s="146"/>
      <c r="AW245" s="146"/>
      <c r="AX245" s="146"/>
      <c r="AY245" s="146"/>
      <c r="AZ245" s="146"/>
      <c r="BA245" s="146"/>
      <c r="BB245" s="146"/>
      <c r="BC245" s="146"/>
      <c r="BD245" s="146"/>
      <c r="BE245" s="146"/>
      <c r="BF245" s="146"/>
      <c r="BG245" s="146"/>
      <c r="BH245" s="146"/>
    </row>
    <row r="246" spans="1:60" outlineLevel="1">
      <c r="A246" s="173">
        <v>79</v>
      </c>
      <c r="B246" s="174" t="s">
        <v>1214</v>
      </c>
      <c r="C246" s="190" t="s">
        <v>1215</v>
      </c>
      <c r="D246" s="175" t="s">
        <v>375</v>
      </c>
      <c r="E246" s="176">
        <v>3.5549999999999998E-2</v>
      </c>
      <c r="F246" s="177"/>
      <c r="G246" s="178">
        <f>ROUND(E246*F246,2)</f>
        <v>0</v>
      </c>
      <c r="H246" s="177"/>
      <c r="I246" s="178">
        <f>ROUND(E246*H246,2)</f>
        <v>0</v>
      </c>
      <c r="J246" s="177"/>
      <c r="K246" s="178">
        <f>ROUND(E246*J246,2)</f>
        <v>0</v>
      </c>
      <c r="L246" s="178">
        <v>21</v>
      </c>
      <c r="M246" s="178">
        <f>G246*(1+L246/100)</f>
        <v>0</v>
      </c>
      <c r="N246" s="176">
        <v>0</v>
      </c>
      <c r="O246" s="176">
        <f>ROUND(E246*N246,2)</f>
        <v>0</v>
      </c>
      <c r="P246" s="176">
        <v>0</v>
      </c>
      <c r="Q246" s="176">
        <f>ROUND(E246*P246,2)</f>
        <v>0</v>
      </c>
      <c r="R246" s="178" t="s">
        <v>916</v>
      </c>
      <c r="S246" s="178" t="s">
        <v>266</v>
      </c>
      <c r="T246" s="179" t="s">
        <v>266</v>
      </c>
      <c r="U246" s="157">
        <v>3.0059999999999998</v>
      </c>
      <c r="V246" s="157">
        <f>ROUND(E246*U246,2)</f>
        <v>0.11</v>
      </c>
      <c r="W246" s="157"/>
      <c r="X246" s="157" t="s">
        <v>555</v>
      </c>
      <c r="Y246" s="157" t="s">
        <v>269</v>
      </c>
      <c r="Z246" s="146"/>
      <c r="AA246" s="146"/>
      <c r="AB246" s="146"/>
      <c r="AC246" s="146"/>
      <c r="AD246" s="146"/>
      <c r="AE246" s="146"/>
      <c r="AF246" s="146"/>
      <c r="AG246" s="146" t="s">
        <v>556</v>
      </c>
      <c r="AH246" s="146"/>
      <c r="AI246" s="146"/>
      <c r="AJ246" s="146"/>
      <c r="AK246" s="146"/>
      <c r="AL246" s="146"/>
      <c r="AM246" s="146"/>
      <c r="AN246" s="146"/>
      <c r="AO246" s="146"/>
      <c r="AP246" s="146"/>
      <c r="AQ246" s="146"/>
      <c r="AR246" s="146"/>
      <c r="AS246" s="146"/>
      <c r="AT246" s="146"/>
      <c r="AU246" s="146"/>
      <c r="AV246" s="146"/>
      <c r="AW246" s="146"/>
      <c r="AX246" s="146"/>
      <c r="AY246" s="146"/>
      <c r="AZ246" s="146"/>
      <c r="BA246" s="146"/>
      <c r="BB246" s="146"/>
      <c r="BC246" s="146"/>
      <c r="BD246" s="146"/>
      <c r="BE246" s="146"/>
      <c r="BF246" s="146"/>
      <c r="BG246" s="146"/>
      <c r="BH246" s="146"/>
    </row>
    <row r="247" spans="1:60" outlineLevel="2">
      <c r="A247" s="153"/>
      <c r="B247" s="154"/>
      <c r="C247" s="293" t="s">
        <v>849</v>
      </c>
      <c r="D247" s="294"/>
      <c r="E247" s="294"/>
      <c r="F247" s="294"/>
      <c r="G247" s="294"/>
      <c r="H247" s="157"/>
      <c r="I247" s="157"/>
      <c r="J247" s="157"/>
      <c r="K247" s="157"/>
      <c r="L247" s="157"/>
      <c r="M247" s="157"/>
      <c r="N247" s="156"/>
      <c r="O247" s="156"/>
      <c r="P247" s="156"/>
      <c r="Q247" s="156"/>
      <c r="R247" s="157"/>
      <c r="S247" s="157"/>
      <c r="T247" s="157"/>
      <c r="U247" s="157"/>
      <c r="V247" s="157"/>
      <c r="W247" s="157"/>
      <c r="X247" s="157"/>
      <c r="Y247" s="157"/>
      <c r="Z247" s="146"/>
      <c r="AA247" s="146"/>
      <c r="AB247" s="146"/>
      <c r="AC247" s="146"/>
      <c r="AD247" s="146"/>
      <c r="AE247" s="146"/>
      <c r="AF247" s="146"/>
      <c r="AG247" s="146" t="s">
        <v>315</v>
      </c>
      <c r="AH247" s="146"/>
      <c r="AI247" s="146"/>
      <c r="AJ247" s="146"/>
      <c r="AK247" s="146"/>
      <c r="AL247" s="146"/>
      <c r="AM247" s="146"/>
      <c r="AN247" s="146"/>
      <c r="AO247" s="146"/>
      <c r="AP247" s="146"/>
      <c r="AQ247" s="146"/>
      <c r="AR247" s="146"/>
      <c r="AS247" s="146"/>
      <c r="AT247" s="146"/>
      <c r="AU247" s="146"/>
      <c r="AV247" s="146"/>
      <c r="AW247" s="146"/>
      <c r="AX247" s="146"/>
      <c r="AY247" s="146"/>
      <c r="AZ247" s="146"/>
      <c r="BA247" s="146"/>
      <c r="BB247" s="146"/>
      <c r="BC247" s="146"/>
      <c r="BD247" s="146"/>
      <c r="BE247" s="146"/>
      <c r="BF247" s="146"/>
      <c r="BG247" s="146"/>
      <c r="BH247" s="146"/>
    </row>
    <row r="248" spans="1:60">
      <c r="A248" s="163" t="s">
        <v>261</v>
      </c>
      <c r="B248" s="164" t="s">
        <v>226</v>
      </c>
      <c r="C248" s="188" t="s">
        <v>227</v>
      </c>
      <c r="D248" s="165"/>
      <c r="E248" s="166"/>
      <c r="F248" s="167"/>
      <c r="G248" s="167">
        <f>SUMIF(AG249:AG250,"&lt;&gt;NOR",G249:G250)</f>
        <v>0</v>
      </c>
      <c r="H248" s="167"/>
      <c r="I248" s="167">
        <f>SUM(I249:I250)</f>
        <v>0</v>
      </c>
      <c r="J248" s="167"/>
      <c r="K248" s="167">
        <f>SUM(K249:K250)</f>
        <v>0</v>
      </c>
      <c r="L248" s="167"/>
      <c r="M248" s="167">
        <f>SUM(M249:M250)</f>
        <v>0</v>
      </c>
      <c r="N248" s="166"/>
      <c r="O248" s="166">
        <f>SUM(O249:O250)</f>
        <v>0</v>
      </c>
      <c r="P248" s="166"/>
      <c r="Q248" s="166">
        <f>SUM(Q249:Q250)</f>
        <v>0</v>
      </c>
      <c r="R248" s="167"/>
      <c r="S248" s="167"/>
      <c r="T248" s="168"/>
      <c r="U248" s="162"/>
      <c r="V248" s="162">
        <f>SUM(V249:V250)</f>
        <v>0</v>
      </c>
      <c r="W248" s="162"/>
      <c r="X248" s="162"/>
      <c r="Y248" s="162"/>
      <c r="AG248" t="s">
        <v>262</v>
      </c>
    </row>
    <row r="249" spans="1:60" outlineLevel="1">
      <c r="A249" s="173">
        <v>80</v>
      </c>
      <c r="B249" s="174" t="s">
        <v>1216</v>
      </c>
      <c r="C249" s="190" t="s">
        <v>1217</v>
      </c>
      <c r="D249" s="175" t="s">
        <v>1218</v>
      </c>
      <c r="E249" s="176">
        <v>80</v>
      </c>
      <c r="F249" s="177"/>
      <c r="G249" s="178">
        <f>ROUND(E249*F249,2)</f>
        <v>0</v>
      </c>
      <c r="H249" s="177"/>
      <c r="I249" s="178">
        <f>ROUND(E249*H249,2)</f>
        <v>0</v>
      </c>
      <c r="J249" s="177"/>
      <c r="K249" s="178">
        <f>ROUND(E249*J249,2)</f>
        <v>0</v>
      </c>
      <c r="L249" s="178">
        <v>21</v>
      </c>
      <c r="M249" s="178">
        <f>G249*(1+L249/100)</f>
        <v>0</v>
      </c>
      <c r="N249" s="176">
        <v>0</v>
      </c>
      <c r="O249" s="176">
        <f>ROUND(E249*N249,2)</f>
        <v>0</v>
      </c>
      <c r="P249" s="176">
        <v>0</v>
      </c>
      <c r="Q249" s="176">
        <f>ROUND(E249*P249,2)</f>
        <v>0</v>
      </c>
      <c r="R249" s="178"/>
      <c r="S249" s="178" t="s">
        <v>481</v>
      </c>
      <c r="T249" s="179" t="s">
        <v>267</v>
      </c>
      <c r="U249" s="157">
        <v>0</v>
      </c>
      <c r="V249" s="157">
        <f>ROUND(E249*U249,2)</f>
        <v>0</v>
      </c>
      <c r="W249" s="157"/>
      <c r="X249" s="157" t="s">
        <v>380</v>
      </c>
      <c r="Y249" s="157" t="s">
        <v>269</v>
      </c>
      <c r="Z249" s="146"/>
      <c r="AA249" s="146"/>
      <c r="AB249" s="146"/>
      <c r="AC249" s="146"/>
      <c r="AD249" s="146"/>
      <c r="AE249" s="146"/>
      <c r="AF249" s="146"/>
      <c r="AG249" s="146" t="s">
        <v>1219</v>
      </c>
      <c r="AH249" s="146"/>
      <c r="AI249" s="146"/>
      <c r="AJ249" s="146"/>
      <c r="AK249" s="146"/>
      <c r="AL249" s="146"/>
      <c r="AM249" s="146"/>
      <c r="AN249" s="146"/>
      <c r="AO249" s="146"/>
      <c r="AP249" s="146"/>
      <c r="AQ249" s="146"/>
      <c r="AR249" s="146"/>
      <c r="AS249" s="146"/>
      <c r="AT249" s="146"/>
      <c r="AU249" s="146"/>
      <c r="AV249" s="146"/>
      <c r="AW249" s="146"/>
      <c r="AX249" s="146"/>
      <c r="AY249" s="146"/>
      <c r="AZ249" s="146"/>
      <c r="BA249" s="146"/>
      <c r="BB249" s="146"/>
      <c r="BC249" s="146"/>
      <c r="BD249" s="146"/>
      <c r="BE249" s="146"/>
      <c r="BF249" s="146"/>
      <c r="BG249" s="146"/>
      <c r="BH249" s="146"/>
    </row>
    <row r="250" spans="1:60" outlineLevel="2">
      <c r="A250" s="153"/>
      <c r="B250" s="154"/>
      <c r="C250" s="196" t="s">
        <v>1220</v>
      </c>
      <c r="D250" s="194"/>
      <c r="E250" s="195">
        <v>80</v>
      </c>
      <c r="F250" s="157"/>
      <c r="G250" s="157"/>
      <c r="H250" s="157"/>
      <c r="I250" s="157"/>
      <c r="J250" s="157"/>
      <c r="K250" s="157"/>
      <c r="L250" s="157"/>
      <c r="M250" s="157"/>
      <c r="N250" s="156"/>
      <c r="O250" s="156"/>
      <c r="P250" s="156"/>
      <c r="Q250" s="156"/>
      <c r="R250" s="157"/>
      <c r="S250" s="157"/>
      <c r="T250" s="157"/>
      <c r="U250" s="157"/>
      <c r="V250" s="157"/>
      <c r="W250" s="157"/>
      <c r="X250" s="157"/>
      <c r="Y250" s="157"/>
      <c r="Z250" s="146"/>
      <c r="AA250" s="146"/>
      <c r="AB250" s="146"/>
      <c r="AC250" s="146"/>
      <c r="AD250" s="146"/>
      <c r="AE250" s="146"/>
      <c r="AF250" s="146"/>
      <c r="AG250" s="146" t="s">
        <v>317</v>
      </c>
      <c r="AH250" s="146">
        <v>0</v>
      </c>
      <c r="AI250" s="146"/>
      <c r="AJ250" s="146"/>
      <c r="AK250" s="146"/>
      <c r="AL250" s="146"/>
      <c r="AM250" s="146"/>
      <c r="AN250" s="146"/>
      <c r="AO250" s="146"/>
      <c r="AP250" s="146"/>
      <c r="AQ250" s="146"/>
      <c r="AR250" s="146"/>
      <c r="AS250" s="146"/>
      <c r="AT250" s="146"/>
      <c r="AU250" s="146"/>
      <c r="AV250" s="146"/>
      <c r="AW250" s="146"/>
      <c r="AX250" s="146"/>
      <c r="AY250" s="146"/>
      <c r="AZ250" s="146"/>
      <c r="BA250" s="146"/>
      <c r="BB250" s="146"/>
      <c r="BC250" s="146"/>
      <c r="BD250" s="146"/>
      <c r="BE250" s="146"/>
      <c r="BF250" s="146"/>
      <c r="BG250" s="146"/>
      <c r="BH250" s="146"/>
    </row>
    <row r="251" spans="1:60">
      <c r="A251" s="3"/>
      <c r="B251" s="4"/>
      <c r="C251" s="191"/>
      <c r="D251" s="6"/>
      <c r="E251" s="3"/>
      <c r="F251" s="3"/>
      <c r="G251" s="3"/>
      <c r="H251" s="3"/>
      <c r="I251" s="3"/>
      <c r="J251" s="3"/>
      <c r="K251" s="3"/>
      <c r="L251" s="3"/>
      <c r="M251" s="3"/>
      <c r="N251" s="3"/>
      <c r="O251" s="3"/>
      <c r="P251" s="3"/>
      <c r="Q251" s="3"/>
      <c r="R251" s="3"/>
      <c r="S251" s="3"/>
      <c r="T251" s="3"/>
      <c r="U251" s="3"/>
      <c r="V251" s="3"/>
      <c r="W251" s="3"/>
      <c r="X251" s="3"/>
      <c r="Y251" s="3"/>
      <c r="AE251">
        <v>15</v>
      </c>
      <c r="AF251">
        <v>21</v>
      </c>
      <c r="AG251" t="s">
        <v>247</v>
      </c>
    </row>
    <row r="252" spans="1:60">
      <c r="A252" s="149"/>
      <c r="B252" s="150" t="s">
        <v>29</v>
      </c>
      <c r="C252" s="192"/>
      <c r="D252" s="151"/>
      <c r="E252" s="152"/>
      <c r="F252" s="152"/>
      <c r="G252" s="172">
        <f>G8+G82+G160+G221+G234+G240+G248</f>
        <v>0</v>
      </c>
      <c r="H252" s="3"/>
      <c r="I252" s="3"/>
      <c r="J252" s="3"/>
      <c r="K252" s="3"/>
      <c r="L252" s="3"/>
      <c r="M252" s="3"/>
      <c r="N252" s="3"/>
      <c r="O252" s="3"/>
      <c r="P252" s="3"/>
      <c r="Q252" s="3"/>
      <c r="R252" s="3"/>
      <c r="S252" s="3"/>
      <c r="T252" s="3"/>
      <c r="U252" s="3"/>
      <c r="V252" s="3"/>
      <c r="W252" s="3"/>
      <c r="X252" s="3"/>
      <c r="Y252" s="3"/>
      <c r="AE252">
        <f>SUMIF(L7:L250,AE251,G7:G250)</f>
        <v>0</v>
      </c>
      <c r="AF252">
        <f>SUMIF(L7:L250,AF251,G7:G250)</f>
        <v>0</v>
      </c>
      <c r="AG252" t="s">
        <v>304</v>
      </c>
    </row>
    <row r="253" spans="1:60">
      <c r="C253" s="193"/>
      <c r="D253" s="10"/>
      <c r="AG253" t="s">
        <v>306</v>
      </c>
    </row>
    <row r="254" spans="1:60">
      <c r="D254" s="10"/>
    </row>
    <row r="255" spans="1:60">
      <c r="D255" s="10"/>
    </row>
    <row r="256" spans="1:60">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16">
    <mergeCell ref="C30:G30"/>
    <mergeCell ref="A1:G1"/>
    <mergeCell ref="C2:G2"/>
    <mergeCell ref="C3:G3"/>
    <mergeCell ref="C4:G4"/>
    <mergeCell ref="C25:G25"/>
    <mergeCell ref="C156:G156"/>
    <mergeCell ref="C159:G159"/>
    <mergeCell ref="C220:G220"/>
    <mergeCell ref="C247:G247"/>
    <mergeCell ref="C36:G36"/>
    <mergeCell ref="C42:G42"/>
    <mergeCell ref="C53:G53"/>
    <mergeCell ref="C57:G57"/>
    <mergeCell ref="C81:G81"/>
    <mergeCell ref="C150:G150"/>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sheetPr>
    <outlinePr summaryBelow="0"/>
  </sheetPr>
  <dimension ref="A1:BH5000"/>
  <sheetViews>
    <sheetView workbookViewId="0">
      <pane ySplit="7" topLeftCell="A8" activePane="bottomLeft" state="frozen"/>
      <selection pane="bottomLeft" sqref="A1:G1"/>
    </sheetView>
  </sheetViews>
  <sheetFormatPr defaultRowHeight="12.75" outlineLevelRow="3"/>
  <cols>
    <col min="1" max="1" width="3.42578125" customWidth="1"/>
    <col min="2" max="2" width="12.5703125" style="119" customWidth="1"/>
    <col min="3" max="3" width="63.28515625" style="119" customWidth="1"/>
    <col min="4" max="4" width="4.85546875" customWidth="1"/>
    <col min="5" max="5" width="10.5703125" customWidth="1"/>
    <col min="6" max="6" width="9.85546875" customWidth="1"/>
    <col min="7" max="7" width="12.7109375" customWidth="1"/>
    <col min="8" max="13" width="0" hidden="1" customWidth="1"/>
    <col min="18" max="18" width="6.85546875" hidden="1" customWidth="1"/>
    <col min="20" max="25" width="0" hidden="1" customWidth="1"/>
    <col min="29" max="29" width="0" hidden="1" customWidth="1"/>
    <col min="31" max="41" width="0" hidden="1" customWidth="1"/>
    <col min="53" max="53" width="98.7109375" customWidth="1"/>
  </cols>
  <sheetData>
    <row r="1" spans="1:60" ht="15.75" customHeight="1">
      <c r="A1" s="284" t="s">
        <v>307</v>
      </c>
      <c r="B1" s="284"/>
      <c r="C1" s="284"/>
      <c r="D1" s="284"/>
      <c r="E1" s="284"/>
      <c r="F1" s="284"/>
      <c r="G1" s="284"/>
      <c r="AG1" t="s">
        <v>234</v>
      </c>
    </row>
    <row r="2" spans="1:60" ht="24.95" customHeight="1">
      <c r="A2" s="138" t="s">
        <v>7</v>
      </c>
      <c r="B2" s="48" t="s">
        <v>43</v>
      </c>
      <c r="C2" s="285" t="s">
        <v>44</v>
      </c>
      <c r="D2" s="286"/>
      <c r="E2" s="286"/>
      <c r="F2" s="286"/>
      <c r="G2" s="287"/>
      <c r="AG2" t="s">
        <v>235</v>
      </c>
    </row>
    <row r="3" spans="1:60" ht="24.95" customHeight="1">
      <c r="A3" s="138" t="s">
        <v>8</v>
      </c>
      <c r="B3" s="48" t="s">
        <v>56</v>
      </c>
      <c r="C3" s="285" t="s">
        <v>57</v>
      </c>
      <c r="D3" s="286"/>
      <c r="E3" s="286"/>
      <c r="F3" s="286"/>
      <c r="G3" s="287"/>
      <c r="AC3" s="119" t="s">
        <v>235</v>
      </c>
      <c r="AG3" t="s">
        <v>237</v>
      </c>
    </row>
    <row r="4" spans="1:60" ht="24.95" customHeight="1">
      <c r="A4" s="139" t="s">
        <v>9</v>
      </c>
      <c r="B4" s="140" t="s">
        <v>65</v>
      </c>
      <c r="C4" s="288" t="s">
        <v>66</v>
      </c>
      <c r="D4" s="289"/>
      <c r="E4" s="289"/>
      <c r="F4" s="289"/>
      <c r="G4" s="290"/>
      <c r="AG4" t="s">
        <v>238</v>
      </c>
    </row>
    <row r="5" spans="1:60">
      <c r="D5" s="10"/>
    </row>
    <row r="6" spans="1:60" ht="38.25">
      <c r="A6" s="142" t="s">
        <v>239</v>
      </c>
      <c r="B6" s="144" t="s">
        <v>240</v>
      </c>
      <c r="C6" s="144" t="s">
        <v>241</v>
      </c>
      <c r="D6" s="143" t="s">
        <v>242</v>
      </c>
      <c r="E6" s="142" t="s">
        <v>243</v>
      </c>
      <c r="F6" s="141" t="s">
        <v>244</v>
      </c>
      <c r="G6" s="142" t="s">
        <v>29</v>
      </c>
      <c r="H6" s="145" t="s">
        <v>30</v>
      </c>
      <c r="I6" s="145" t="s">
        <v>245</v>
      </c>
      <c r="J6" s="145" t="s">
        <v>31</v>
      </c>
      <c r="K6" s="145" t="s">
        <v>246</v>
      </c>
      <c r="L6" s="145" t="s">
        <v>247</v>
      </c>
      <c r="M6" s="145" t="s">
        <v>248</v>
      </c>
      <c r="N6" s="145" t="s">
        <v>249</v>
      </c>
      <c r="O6" s="145" t="s">
        <v>250</v>
      </c>
      <c r="P6" s="145" t="s">
        <v>251</v>
      </c>
      <c r="Q6" s="145" t="s">
        <v>252</v>
      </c>
      <c r="R6" s="145" t="s">
        <v>253</v>
      </c>
      <c r="S6" s="145" t="s">
        <v>254</v>
      </c>
      <c r="T6" s="145" t="s">
        <v>255</v>
      </c>
      <c r="U6" s="145" t="s">
        <v>256</v>
      </c>
      <c r="V6" s="145" t="s">
        <v>257</v>
      </c>
      <c r="W6" s="145" t="s">
        <v>258</v>
      </c>
      <c r="X6" s="145" t="s">
        <v>259</v>
      </c>
      <c r="Y6" s="145" t="s">
        <v>260</v>
      </c>
    </row>
    <row r="7" spans="1:60" hidden="1">
      <c r="A7" s="3"/>
      <c r="B7" s="4"/>
      <c r="C7" s="4"/>
      <c r="D7" s="6"/>
      <c r="E7" s="147"/>
      <c r="F7" s="148"/>
      <c r="G7" s="148"/>
      <c r="H7" s="148"/>
      <c r="I7" s="148"/>
      <c r="J7" s="148"/>
      <c r="K7" s="148"/>
      <c r="L7" s="148"/>
      <c r="M7" s="148"/>
      <c r="N7" s="147"/>
      <c r="O7" s="147"/>
      <c r="P7" s="147"/>
      <c r="Q7" s="147"/>
      <c r="R7" s="148"/>
      <c r="S7" s="148"/>
      <c r="T7" s="148"/>
      <c r="U7" s="148"/>
      <c r="V7" s="148"/>
      <c r="W7" s="148"/>
      <c r="X7" s="148"/>
      <c r="Y7" s="148"/>
    </row>
    <row r="8" spans="1:60">
      <c r="A8" s="163" t="s">
        <v>261</v>
      </c>
      <c r="B8" s="164" t="s">
        <v>127</v>
      </c>
      <c r="C8" s="188" t="s">
        <v>128</v>
      </c>
      <c r="D8" s="165"/>
      <c r="E8" s="166"/>
      <c r="F8" s="167"/>
      <c r="G8" s="167">
        <f>SUMIF(AG9:AG75,"&lt;&gt;NOR",G9:G75)</f>
        <v>0</v>
      </c>
      <c r="H8" s="167"/>
      <c r="I8" s="167">
        <f>SUM(I9:I75)</f>
        <v>0</v>
      </c>
      <c r="J8" s="167"/>
      <c r="K8" s="167">
        <f>SUM(K9:K75)</f>
        <v>0</v>
      </c>
      <c r="L8" s="167"/>
      <c r="M8" s="167">
        <f>SUM(M9:M75)</f>
        <v>0</v>
      </c>
      <c r="N8" s="166"/>
      <c r="O8" s="166">
        <f>SUM(O9:O75)</f>
        <v>0</v>
      </c>
      <c r="P8" s="166"/>
      <c r="Q8" s="166">
        <f>SUM(Q9:Q75)</f>
        <v>0</v>
      </c>
      <c r="R8" s="167"/>
      <c r="S8" s="167"/>
      <c r="T8" s="168"/>
      <c r="U8" s="162"/>
      <c r="V8" s="162">
        <f>SUM(V9:V75)</f>
        <v>0</v>
      </c>
      <c r="W8" s="162"/>
      <c r="X8" s="162"/>
      <c r="Y8" s="162"/>
      <c r="AG8" t="s">
        <v>262</v>
      </c>
    </row>
    <row r="9" spans="1:60" ht="22.5" outlineLevel="1">
      <c r="A9" s="173">
        <v>1</v>
      </c>
      <c r="B9" s="174" t="s">
        <v>137</v>
      </c>
      <c r="C9" s="190" t="s">
        <v>1221</v>
      </c>
      <c r="D9" s="175" t="s">
        <v>646</v>
      </c>
      <c r="E9" s="176">
        <v>1</v>
      </c>
      <c r="F9" s="177"/>
      <c r="G9" s="178">
        <f>ROUND(E9*F9,2)</f>
        <v>0</v>
      </c>
      <c r="H9" s="177"/>
      <c r="I9" s="178">
        <f>ROUND(E9*H9,2)</f>
        <v>0</v>
      </c>
      <c r="J9" s="177"/>
      <c r="K9" s="178">
        <f>ROUND(E9*J9,2)</f>
        <v>0</v>
      </c>
      <c r="L9" s="178">
        <v>21</v>
      </c>
      <c r="M9" s="178">
        <f>G9*(1+L9/100)</f>
        <v>0</v>
      </c>
      <c r="N9" s="176">
        <v>0</v>
      </c>
      <c r="O9" s="176">
        <f>ROUND(E9*N9,2)</f>
        <v>0</v>
      </c>
      <c r="P9" s="176">
        <v>0</v>
      </c>
      <c r="Q9" s="176">
        <f>ROUND(E9*P9,2)</f>
        <v>0</v>
      </c>
      <c r="R9" s="178"/>
      <c r="S9" s="178" t="s">
        <v>481</v>
      </c>
      <c r="T9" s="179" t="s">
        <v>267</v>
      </c>
      <c r="U9" s="157">
        <v>0</v>
      </c>
      <c r="V9" s="157">
        <f>ROUND(E9*U9,2)</f>
        <v>0</v>
      </c>
      <c r="W9" s="157"/>
      <c r="X9" s="157" t="s">
        <v>380</v>
      </c>
      <c r="Y9" s="157" t="s">
        <v>269</v>
      </c>
      <c r="Z9" s="146"/>
      <c r="AA9" s="146"/>
      <c r="AB9" s="146"/>
      <c r="AC9" s="146"/>
      <c r="AD9" s="146"/>
      <c r="AE9" s="146"/>
      <c r="AF9" s="146"/>
      <c r="AG9" s="146" t="s">
        <v>1222</v>
      </c>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row>
    <row r="10" spans="1:60" ht="22.5" outlineLevel="2">
      <c r="A10" s="153"/>
      <c r="B10" s="154"/>
      <c r="C10" s="282" t="s">
        <v>1223</v>
      </c>
      <c r="D10" s="283"/>
      <c r="E10" s="283"/>
      <c r="F10" s="283"/>
      <c r="G10" s="283"/>
      <c r="H10" s="157"/>
      <c r="I10" s="157"/>
      <c r="J10" s="157"/>
      <c r="K10" s="157"/>
      <c r="L10" s="157"/>
      <c r="M10" s="157"/>
      <c r="N10" s="156"/>
      <c r="O10" s="156"/>
      <c r="P10" s="156"/>
      <c r="Q10" s="156"/>
      <c r="R10" s="157"/>
      <c r="S10" s="157"/>
      <c r="T10" s="157"/>
      <c r="U10" s="157"/>
      <c r="V10" s="157"/>
      <c r="W10" s="157"/>
      <c r="X10" s="157"/>
      <c r="Y10" s="157"/>
      <c r="Z10" s="146"/>
      <c r="AA10" s="146"/>
      <c r="AB10" s="146"/>
      <c r="AC10" s="146"/>
      <c r="AD10" s="146"/>
      <c r="AE10" s="146"/>
      <c r="AF10" s="146"/>
      <c r="AG10" s="146" t="s">
        <v>278</v>
      </c>
      <c r="AH10" s="146"/>
      <c r="AI10" s="146"/>
      <c r="AJ10" s="146"/>
      <c r="AK10" s="146"/>
      <c r="AL10" s="146"/>
      <c r="AM10" s="146"/>
      <c r="AN10" s="146"/>
      <c r="AO10" s="146"/>
      <c r="AP10" s="146"/>
      <c r="AQ10" s="146"/>
      <c r="AR10" s="146"/>
      <c r="AS10" s="146"/>
      <c r="AT10" s="146"/>
      <c r="AU10" s="146"/>
      <c r="AV10" s="146"/>
      <c r="AW10" s="146"/>
      <c r="AX10" s="146"/>
      <c r="AY10" s="146"/>
      <c r="AZ10" s="146"/>
      <c r="BA10" s="187" t="str">
        <f>C10</f>
        <v>ventilátor radiální do čtvercového potrubí 500x500/ O 355 - EC motor, V=3200 m3/h, dp=200Pa, 1x230V/50Hz, P=526W, I=2,21A,  T=+60stC, IP55, m=30kg</v>
      </c>
      <c r="BB10" s="146"/>
      <c r="BC10" s="146"/>
      <c r="BD10" s="146"/>
      <c r="BE10" s="146"/>
      <c r="BF10" s="146"/>
      <c r="BG10" s="146"/>
      <c r="BH10" s="146"/>
    </row>
    <row r="11" spans="1:60" outlineLevel="3">
      <c r="A11" s="153"/>
      <c r="B11" s="154"/>
      <c r="C11" s="291" t="s">
        <v>1224</v>
      </c>
      <c r="D11" s="292"/>
      <c r="E11" s="292"/>
      <c r="F11" s="292"/>
      <c r="G11" s="292"/>
      <c r="H11" s="157"/>
      <c r="I11" s="157"/>
      <c r="J11" s="157"/>
      <c r="K11" s="157"/>
      <c r="L11" s="157"/>
      <c r="M11" s="157"/>
      <c r="N11" s="156"/>
      <c r="O11" s="156"/>
      <c r="P11" s="156"/>
      <c r="Q11" s="156"/>
      <c r="R11" s="157"/>
      <c r="S11" s="157"/>
      <c r="T11" s="157"/>
      <c r="U11" s="157"/>
      <c r="V11" s="157"/>
      <c r="W11" s="157"/>
      <c r="X11" s="157"/>
      <c r="Y11" s="157"/>
      <c r="Z11" s="146"/>
      <c r="AA11" s="146"/>
      <c r="AB11" s="146"/>
      <c r="AC11" s="146"/>
      <c r="AD11" s="146"/>
      <c r="AE11" s="146"/>
      <c r="AF11" s="146"/>
      <c r="AG11" s="146" t="s">
        <v>278</v>
      </c>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row>
    <row r="12" spans="1:60" outlineLevel="1">
      <c r="A12" s="173">
        <v>2</v>
      </c>
      <c r="B12" s="174" t="s">
        <v>140</v>
      </c>
      <c r="C12" s="190" t="s">
        <v>1225</v>
      </c>
      <c r="D12" s="175" t="s">
        <v>646</v>
      </c>
      <c r="E12" s="176">
        <v>1</v>
      </c>
      <c r="F12" s="177"/>
      <c r="G12" s="178">
        <f>ROUND(E12*F12,2)</f>
        <v>0</v>
      </c>
      <c r="H12" s="177"/>
      <c r="I12" s="178">
        <f>ROUND(E12*H12,2)</f>
        <v>0</v>
      </c>
      <c r="J12" s="177"/>
      <c r="K12" s="178">
        <f>ROUND(E12*J12,2)</f>
        <v>0</v>
      </c>
      <c r="L12" s="178">
        <v>21</v>
      </c>
      <c r="M12" s="178">
        <f>G12*(1+L12/100)</f>
        <v>0</v>
      </c>
      <c r="N12" s="176">
        <v>0</v>
      </c>
      <c r="O12" s="176">
        <f>ROUND(E12*N12,2)</f>
        <v>0</v>
      </c>
      <c r="P12" s="176">
        <v>0</v>
      </c>
      <c r="Q12" s="176">
        <f>ROUND(E12*P12,2)</f>
        <v>0</v>
      </c>
      <c r="R12" s="178"/>
      <c r="S12" s="178" t="s">
        <v>481</v>
      </c>
      <c r="T12" s="179" t="s">
        <v>267</v>
      </c>
      <c r="U12" s="157">
        <v>0</v>
      </c>
      <c r="V12" s="157">
        <f>ROUND(E12*U12,2)</f>
        <v>0</v>
      </c>
      <c r="W12" s="157"/>
      <c r="X12" s="157" t="s">
        <v>380</v>
      </c>
      <c r="Y12" s="157" t="s">
        <v>269</v>
      </c>
      <c r="Z12" s="146"/>
      <c r="AA12" s="146"/>
      <c r="AB12" s="146"/>
      <c r="AC12" s="146"/>
      <c r="AD12" s="146"/>
      <c r="AE12" s="146"/>
      <c r="AF12" s="146"/>
      <c r="AG12" s="146" t="s">
        <v>1222</v>
      </c>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row>
    <row r="13" spans="1:60" outlineLevel="2">
      <c r="A13" s="153"/>
      <c r="B13" s="154"/>
      <c r="C13" s="282" t="s">
        <v>1225</v>
      </c>
      <c r="D13" s="283"/>
      <c r="E13" s="283"/>
      <c r="F13" s="283"/>
      <c r="G13" s="283"/>
      <c r="H13" s="157"/>
      <c r="I13" s="157"/>
      <c r="J13" s="157"/>
      <c r="K13" s="157"/>
      <c r="L13" s="157"/>
      <c r="M13" s="157"/>
      <c r="N13" s="156"/>
      <c r="O13" s="156"/>
      <c r="P13" s="156"/>
      <c r="Q13" s="156"/>
      <c r="R13" s="157"/>
      <c r="S13" s="157"/>
      <c r="T13" s="157"/>
      <c r="U13" s="157"/>
      <c r="V13" s="157"/>
      <c r="W13" s="157"/>
      <c r="X13" s="157"/>
      <c r="Y13" s="157"/>
      <c r="Z13" s="146"/>
      <c r="AA13" s="146"/>
      <c r="AB13" s="146"/>
      <c r="AC13" s="146"/>
      <c r="AD13" s="146"/>
      <c r="AE13" s="146"/>
      <c r="AF13" s="146"/>
      <c r="AG13" s="146" t="s">
        <v>278</v>
      </c>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row>
    <row r="14" spans="1:60" outlineLevel="1">
      <c r="A14" s="173">
        <v>3</v>
      </c>
      <c r="B14" s="174" t="s">
        <v>145</v>
      </c>
      <c r="C14" s="190" t="s">
        <v>1226</v>
      </c>
      <c r="D14" s="175" t="s">
        <v>646</v>
      </c>
      <c r="E14" s="176">
        <v>1</v>
      </c>
      <c r="F14" s="177"/>
      <c r="G14" s="178">
        <f>ROUND(E14*F14,2)</f>
        <v>0</v>
      </c>
      <c r="H14" s="177"/>
      <c r="I14" s="178">
        <f>ROUND(E14*H14,2)</f>
        <v>0</v>
      </c>
      <c r="J14" s="177"/>
      <c r="K14" s="178">
        <f>ROUND(E14*J14,2)</f>
        <v>0</v>
      </c>
      <c r="L14" s="178">
        <v>21</v>
      </c>
      <c r="M14" s="178">
        <f>G14*(1+L14/100)</f>
        <v>0</v>
      </c>
      <c r="N14" s="176">
        <v>0</v>
      </c>
      <c r="O14" s="176">
        <f>ROUND(E14*N14,2)</f>
        <v>0</v>
      </c>
      <c r="P14" s="176">
        <v>0</v>
      </c>
      <c r="Q14" s="176">
        <f>ROUND(E14*P14,2)</f>
        <v>0</v>
      </c>
      <c r="R14" s="178"/>
      <c r="S14" s="178" t="s">
        <v>481</v>
      </c>
      <c r="T14" s="179" t="s">
        <v>267</v>
      </c>
      <c r="U14" s="157">
        <v>0</v>
      </c>
      <c r="V14" s="157">
        <f>ROUND(E14*U14,2)</f>
        <v>0</v>
      </c>
      <c r="W14" s="157"/>
      <c r="X14" s="157" t="s">
        <v>380</v>
      </c>
      <c r="Y14" s="157" t="s">
        <v>269</v>
      </c>
      <c r="Z14" s="146"/>
      <c r="AA14" s="146"/>
      <c r="AB14" s="146"/>
      <c r="AC14" s="146"/>
      <c r="AD14" s="146"/>
      <c r="AE14" s="146"/>
      <c r="AF14" s="146"/>
      <c r="AG14" s="146" t="s">
        <v>1222</v>
      </c>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row>
    <row r="15" spans="1:60" outlineLevel="2">
      <c r="A15" s="153"/>
      <c r="B15" s="154"/>
      <c r="C15" s="282" t="s">
        <v>1226</v>
      </c>
      <c r="D15" s="283"/>
      <c r="E15" s="283"/>
      <c r="F15" s="283"/>
      <c r="G15" s="283"/>
      <c r="H15" s="157"/>
      <c r="I15" s="157"/>
      <c r="J15" s="157"/>
      <c r="K15" s="157"/>
      <c r="L15" s="157"/>
      <c r="M15" s="157"/>
      <c r="N15" s="156"/>
      <c r="O15" s="156"/>
      <c r="P15" s="156"/>
      <c r="Q15" s="156"/>
      <c r="R15" s="157"/>
      <c r="S15" s="157"/>
      <c r="T15" s="157"/>
      <c r="U15" s="157"/>
      <c r="V15" s="157"/>
      <c r="W15" s="157"/>
      <c r="X15" s="157"/>
      <c r="Y15" s="157"/>
      <c r="Z15" s="146"/>
      <c r="AA15" s="146"/>
      <c r="AB15" s="146"/>
      <c r="AC15" s="146"/>
      <c r="AD15" s="146"/>
      <c r="AE15" s="146"/>
      <c r="AF15" s="146"/>
      <c r="AG15" s="146" t="s">
        <v>278</v>
      </c>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row>
    <row r="16" spans="1:60" outlineLevel="1">
      <c r="A16" s="173">
        <v>4</v>
      </c>
      <c r="B16" s="174" t="s">
        <v>150</v>
      </c>
      <c r="C16" s="190" t="s">
        <v>1227</v>
      </c>
      <c r="D16" s="175" t="s">
        <v>646</v>
      </c>
      <c r="E16" s="176">
        <v>2</v>
      </c>
      <c r="F16" s="177"/>
      <c r="G16" s="178">
        <f>ROUND(E16*F16,2)</f>
        <v>0</v>
      </c>
      <c r="H16" s="177"/>
      <c r="I16" s="178">
        <f>ROUND(E16*H16,2)</f>
        <v>0</v>
      </c>
      <c r="J16" s="177"/>
      <c r="K16" s="178">
        <f>ROUND(E16*J16,2)</f>
        <v>0</v>
      </c>
      <c r="L16" s="178">
        <v>21</v>
      </c>
      <c r="M16" s="178">
        <f>G16*(1+L16/100)</f>
        <v>0</v>
      </c>
      <c r="N16" s="176">
        <v>0</v>
      </c>
      <c r="O16" s="176">
        <f>ROUND(E16*N16,2)</f>
        <v>0</v>
      </c>
      <c r="P16" s="176">
        <v>0</v>
      </c>
      <c r="Q16" s="176">
        <f>ROUND(E16*P16,2)</f>
        <v>0</v>
      </c>
      <c r="R16" s="178"/>
      <c r="S16" s="178" t="s">
        <v>481</v>
      </c>
      <c r="T16" s="179" t="s">
        <v>267</v>
      </c>
      <c r="U16" s="157">
        <v>0</v>
      </c>
      <c r="V16" s="157">
        <f>ROUND(E16*U16,2)</f>
        <v>0</v>
      </c>
      <c r="W16" s="157"/>
      <c r="X16" s="157" t="s">
        <v>380</v>
      </c>
      <c r="Y16" s="157" t="s">
        <v>269</v>
      </c>
      <c r="Z16" s="146"/>
      <c r="AA16" s="146"/>
      <c r="AB16" s="146"/>
      <c r="AC16" s="146"/>
      <c r="AD16" s="146"/>
      <c r="AE16" s="146"/>
      <c r="AF16" s="146"/>
      <c r="AG16" s="146" t="s">
        <v>1222</v>
      </c>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row>
    <row r="17" spans="1:60" outlineLevel="2">
      <c r="A17" s="153"/>
      <c r="B17" s="154"/>
      <c r="C17" s="282" t="s">
        <v>1227</v>
      </c>
      <c r="D17" s="283"/>
      <c r="E17" s="283"/>
      <c r="F17" s="283"/>
      <c r="G17" s="283"/>
      <c r="H17" s="157"/>
      <c r="I17" s="157"/>
      <c r="J17" s="157"/>
      <c r="K17" s="157"/>
      <c r="L17" s="157"/>
      <c r="M17" s="157"/>
      <c r="N17" s="156"/>
      <c r="O17" s="156"/>
      <c r="P17" s="156"/>
      <c r="Q17" s="156"/>
      <c r="R17" s="157"/>
      <c r="S17" s="157"/>
      <c r="T17" s="157"/>
      <c r="U17" s="157"/>
      <c r="V17" s="157"/>
      <c r="W17" s="157"/>
      <c r="X17" s="157"/>
      <c r="Y17" s="157"/>
      <c r="Z17" s="146"/>
      <c r="AA17" s="146"/>
      <c r="AB17" s="146"/>
      <c r="AC17" s="146"/>
      <c r="AD17" s="146"/>
      <c r="AE17" s="146"/>
      <c r="AF17" s="146"/>
      <c r="AG17" s="146" t="s">
        <v>278</v>
      </c>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row>
    <row r="18" spans="1:60" outlineLevel="1">
      <c r="A18" s="173">
        <v>5</v>
      </c>
      <c r="B18" s="174" t="s">
        <v>155</v>
      </c>
      <c r="C18" s="190" t="s">
        <v>1228</v>
      </c>
      <c r="D18" s="175" t="s">
        <v>646</v>
      </c>
      <c r="E18" s="176">
        <v>1</v>
      </c>
      <c r="F18" s="177"/>
      <c r="G18" s="178">
        <f>ROUND(E18*F18,2)</f>
        <v>0</v>
      </c>
      <c r="H18" s="177"/>
      <c r="I18" s="178">
        <f>ROUND(E18*H18,2)</f>
        <v>0</v>
      </c>
      <c r="J18" s="177"/>
      <c r="K18" s="178">
        <f>ROUND(E18*J18,2)</f>
        <v>0</v>
      </c>
      <c r="L18" s="178">
        <v>21</v>
      </c>
      <c r="M18" s="178">
        <f>G18*(1+L18/100)</f>
        <v>0</v>
      </c>
      <c r="N18" s="176">
        <v>0</v>
      </c>
      <c r="O18" s="176">
        <f>ROUND(E18*N18,2)</f>
        <v>0</v>
      </c>
      <c r="P18" s="176">
        <v>0</v>
      </c>
      <c r="Q18" s="176">
        <f>ROUND(E18*P18,2)</f>
        <v>0</v>
      </c>
      <c r="R18" s="178"/>
      <c r="S18" s="178" t="s">
        <v>481</v>
      </c>
      <c r="T18" s="179" t="s">
        <v>267</v>
      </c>
      <c r="U18" s="157">
        <v>0</v>
      </c>
      <c r="V18" s="157">
        <f>ROUND(E18*U18,2)</f>
        <v>0</v>
      </c>
      <c r="W18" s="157"/>
      <c r="X18" s="157" t="s">
        <v>380</v>
      </c>
      <c r="Y18" s="157" t="s">
        <v>269</v>
      </c>
      <c r="Z18" s="146"/>
      <c r="AA18" s="146"/>
      <c r="AB18" s="146"/>
      <c r="AC18" s="146"/>
      <c r="AD18" s="146"/>
      <c r="AE18" s="146"/>
      <c r="AF18" s="146"/>
      <c r="AG18" s="146" t="s">
        <v>1222</v>
      </c>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row>
    <row r="19" spans="1:60" outlineLevel="2">
      <c r="A19" s="153"/>
      <c r="B19" s="154"/>
      <c r="C19" s="282" t="s">
        <v>1228</v>
      </c>
      <c r="D19" s="283"/>
      <c r="E19" s="283"/>
      <c r="F19" s="283"/>
      <c r="G19" s="283"/>
      <c r="H19" s="157"/>
      <c r="I19" s="157"/>
      <c r="J19" s="157"/>
      <c r="K19" s="157"/>
      <c r="L19" s="157"/>
      <c r="M19" s="157"/>
      <c r="N19" s="156"/>
      <c r="O19" s="156"/>
      <c r="P19" s="156"/>
      <c r="Q19" s="156"/>
      <c r="R19" s="157"/>
      <c r="S19" s="157"/>
      <c r="T19" s="157"/>
      <c r="U19" s="157"/>
      <c r="V19" s="157"/>
      <c r="W19" s="157"/>
      <c r="X19" s="157"/>
      <c r="Y19" s="157"/>
      <c r="Z19" s="146"/>
      <c r="AA19" s="146"/>
      <c r="AB19" s="146"/>
      <c r="AC19" s="146"/>
      <c r="AD19" s="146"/>
      <c r="AE19" s="146"/>
      <c r="AF19" s="146"/>
      <c r="AG19" s="146" t="s">
        <v>278</v>
      </c>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row>
    <row r="20" spans="1:60" outlineLevel="3">
      <c r="A20" s="153"/>
      <c r="B20" s="154"/>
      <c r="C20" s="291" t="s">
        <v>1229</v>
      </c>
      <c r="D20" s="292"/>
      <c r="E20" s="292"/>
      <c r="F20" s="292"/>
      <c r="G20" s="292"/>
      <c r="H20" s="157"/>
      <c r="I20" s="157"/>
      <c r="J20" s="157"/>
      <c r="K20" s="157"/>
      <c r="L20" s="157"/>
      <c r="M20" s="157"/>
      <c r="N20" s="156"/>
      <c r="O20" s="156"/>
      <c r="P20" s="156"/>
      <c r="Q20" s="156"/>
      <c r="R20" s="157"/>
      <c r="S20" s="157"/>
      <c r="T20" s="157"/>
      <c r="U20" s="157"/>
      <c r="V20" s="157"/>
      <c r="W20" s="157"/>
      <c r="X20" s="157"/>
      <c r="Y20" s="157"/>
      <c r="Z20" s="146"/>
      <c r="AA20" s="146"/>
      <c r="AB20" s="146"/>
      <c r="AC20" s="146"/>
      <c r="AD20" s="146"/>
      <c r="AE20" s="146"/>
      <c r="AF20" s="146"/>
      <c r="AG20" s="146" t="s">
        <v>278</v>
      </c>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row>
    <row r="21" spans="1:60" outlineLevel="1">
      <c r="A21" s="173">
        <v>6</v>
      </c>
      <c r="B21" s="174" t="s">
        <v>1080</v>
      </c>
      <c r="C21" s="190" t="s">
        <v>1230</v>
      </c>
      <c r="D21" s="175" t="s">
        <v>646</v>
      </c>
      <c r="E21" s="176">
        <v>1</v>
      </c>
      <c r="F21" s="177"/>
      <c r="G21" s="178">
        <f>ROUND(E21*F21,2)</f>
        <v>0</v>
      </c>
      <c r="H21" s="177"/>
      <c r="I21" s="178">
        <f>ROUND(E21*H21,2)</f>
        <v>0</v>
      </c>
      <c r="J21" s="177"/>
      <c r="K21" s="178">
        <f>ROUND(E21*J21,2)</f>
        <v>0</v>
      </c>
      <c r="L21" s="178">
        <v>21</v>
      </c>
      <c r="M21" s="178">
        <f>G21*(1+L21/100)</f>
        <v>0</v>
      </c>
      <c r="N21" s="176">
        <v>0</v>
      </c>
      <c r="O21" s="176">
        <f>ROUND(E21*N21,2)</f>
        <v>0</v>
      </c>
      <c r="P21" s="176">
        <v>0</v>
      </c>
      <c r="Q21" s="176">
        <f>ROUND(E21*P21,2)</f>
        <v>0</v>
      </c>
      <c r="R21" s="178"/>
      <c r="S21" s="178" t="s">
        <v>481</v>
      </c>
      <c r="T21" s="179" t="s">
        <v>267</v>
      </c>
      <c r="U21" s="157">
        <v>0</v>
      </c>
      <c r="V21" s="157">
        <f>ROUND(E21*U21,2)</f>
        <v>0</v>
      </c>
      <c r="W21" s="157"/>
      <c r="X21" s="157" t="s">
        <v>312</v>
      </c>
      <c r="Y21" s="157" t="s">
        <v>269</v>
      </c>
      <c r="Z21" s="146"/>
      <c r="AA21" s="146"/>
      <c r="AB21" s="146"/>
      <c r="AC21" s="146"/>
      <c r="AD21" s="146"/>
      <c r="AE21" s="146"/>
      <c r="AF21" s="146"/>
      <c r="AG21" s="146" t="s">
        <v>1231</v>
      </c>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row>
    <row r="22" spans="1:60" outlineLevel="2">
      <c r="A22" s="153"/>
      <c r="B22" s="154"/>
      <c r="C22" s="282" t="s">
        <v>1230</v>
      </c>
      <c r="D22" s="283"/>
      <c r="E22" s="283"/>
      <c r="F22" s="283"/>
      <c r="G22" s="283"/>
      <c r="H22" s="157"/>
      <c r="I22" s="157"/>
      <c r="J22" s="157"/>
      <c r="K22" s="157"/>
      <c r="L22" s="157"/>
      <c r="M22" s="157"/>
      <c r="N22" s="156"/>
      <c r="O22" s="156"/>
      <c r="P22" s="156"/>
      <c r="Q22" s="156"/>
      <c r="R22" s="157"/>
      <c r="S22" s="157"/>
      <c r="T22" s="157"/>
      <c r="U22" s="157"/>
      <c r="V22" s="157"/>
      <c r="W22" s="157"/>
      <c r="X22" s="157"/>
      <c r="Y22" s="157"/>
      <c r="Z22" s="146"/>
      <c r="AA22" s="146"/>
      <c r="AB22" s="146"/>
      <c r="AC22" s="146"/>
      <c r="AD22" s="146"/>
      <c r="AE22" s="146"/>
      <c r="AF22" s="146"/>
      <c r="AG22" s="146" t="s">
        <v>278</v>
      </c>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row>
    <row r="23" spans="1:60" outlineLevel="3">
      <c r="A23" s="153"/>
      <c r="B23" s="154"/>
      <c r="C23" s="291" t="s">
        <v>1232</v>
      </c>
      <c r="D23" s="292"/>
      <c r="E23" s="292"/>
      <c r="F23" s="292"/>
      <c r="G23" s="292"/>
      <c r="H23" s="157"/>
      <c r="I23" s="157"/>
      <c r="J23" s="157"/>
      <c r="K23" s="157"/>
      <c r="L23" s="157"/>
      <c r="M23" s="157"/>
      <c r="N23" s="156"/>
      <c r="O23" s="156"/>
      <c r="P23" s="156"/>
      <c r="Q23" s="156"/>
      <c r="R23" s="157"/>
      <c r="S23" s="157"/>
      <c r="T23" s="157"/>
      <c r="U23" s="157"/>
      <c r="V23" s="157"/>
      <c r="W23" s="157"/>
      <c r="X23" s="157"/>
      <c r="Y23" s="157"/>
      <c r="Z23" s="146"/>
      <c r="AA23" s="146"/>
      <c r="AB23" s="146"/>
      <c r="AC23" s="146"/>
      <c r="AD23" s="146"/>
      <c r="AE23" s="146"/>
      <c r="AF23" s="146"/>
      <c r="AG23" s="146" t="s">
        <v>278</v>
      </c>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row>
    <row r="24" spans="1:60" outlineLevel="1">
      <c r="A24" s="173">
        <v>7</v>
      </c>
      <c r="B24" s="174" t="s">
        <v>1233</v>
      </c>
      <c r="C24" s="190" t="s">
        <v>1234</v>
      </c>
      <c r="D24" s="175" t="s">
        <v>646</v>
      </c>
      <c r="E24" s="176">
        <v>1</v>
      </c>
      <c r="F24" s="177"/>
      <c r="G24" s="178">
        <f>ROUND(E24*F24,2)</f>
        <v>0</v>
      </c>
      <c r="H24" s="177"/>
      <c r="I24" s="178">
        <f>ROUND(E24*H24,2)</f>
        <v>0</v>
      </c>
      <c r="J24" s="177"/>
      <c r="K24" s="178">
        <f>ROUND(E24*J24,2)</f>
        <v>0</v>
      </c>
      <c r="L24" s="178">
        <v>21</v>
      </c>
      <c r="M24" s="178">
        <f>G24*(1+L24/100)</f>
        <v>0</v>
      </c>
      <c r="N24" s="176">
        <v>0</v>
      </c>
      <c r="O24" s="176">
        <f>ROUND(E24*N24,2)</f>
        <v>0</v>
      </c>
      <c r="P24" s="176">
        <v>0</v>
      </c>
      <c r="Q24" s="176">
        <f>ROUND(E24*P24,2)</f>
        <v>0</v>
      </c>
      <c r="R24" s="178"/>
      <c r="S24" s="178" t="s">
        <v>481</v>
      </c>
      <c r="T24" s="179" t="s">
        <v>267</v>
      </c>
      <c r="U24" s="157">
        <v>0</v>
      </c>
      <c r="V24" s="157">
        <f>ROUND(E24*U24,2)</f>
        <v>0</v>
      </c>
      <c r="W24" s="157"/>
      <c r="X24" s="157" t="s">
        <v>312</v>
      </c>
      <c r="Y24" s="157" t="s">
        <v>269</v>
      </c>
      <c r="Z24" s="146"/>
      <c r="AA24" s="146"/>
      <c r="AB24" s="146"/>
      <c r="AC24" s="146"/>
      <c r="AD24" s="146"/>
      <c r="AE24" s="146"/>
      <c r="AF24" s="146"/>
      <c r="AG24" s="146" t="s">
        <v>1231</v>
      </c>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row>
    <row r="25" spans="1:60" outlineLevel="2">
      <c r="A25" s="153"/>
      <c r="B25" s="154"/>
      <c r="C25" s="282" t="s">
        <v>1234</v>
      </c>
      <c r="D25" s="283"/>
      <c r="E25" s="283"/>
      <c r="F25" s="283"/>
      <c r="G25" s="283"/>
      <c r="H25" s="157"/>
      <c r="I25" s="157"/>
      <c r="J25" s="157"/>
      <c r="K25" s="157"/>
      <c r="L25" s="157"/>
      <c r="M25" s="157"/>
      <c r="N25" s="156"/>
      <c r="O25" s="156"/>
      <c r="P25" s="156"/>
      <c r="Q25" s="156"/>
      <c r="R25" s="157"/>
      <c r="S25" s="157"/>
      <c r="T25" s="157"/>
      <c r="U25" s="157"/>
      <c r="V25" s="157"/>
      <c r="W25" s="157"/>
      <c r="X25" s="157"/>
      <c r="Y25" s="157"/>
      <c r="Z25" s="146"/>
      <c r="AA25" s="146"/>
      <c r="AB25" s="146"/>
      <c r="AC25" s="146"/>
      <c r="AD25" s="146"/>
      <c r="AE25" s="146"/>
      <c r="AF25" s="146"/>
      <c r="AG25" s="146" t="s">
        <v>278</v>
      </c>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row>
    <row r="26" spans="1:60" outlineLevel="3">
      <c r="A26" s="153"/>
      <c r="B26" s="154"/>
      <c r="C26" s="291" t="s">
        <v>1235</v>
      </c>
      <c r="D26" s="292"/>
      <c r="E26" s="292"/>
      <c r="F26" s="292"/>
      <c r="G26" s="292"/>
      <c r="H26" s="157"/>
      <c r="I26" s="157"/>
      <c r="J26" s="157"/>
      <c r="K26" s="157"/>
      <c r="L26" s="157"/>
      <c r="M26" s="157"/>
      <c r="N26" s="156"/>
      <c r="O26" s="156"/>
      <c r="P26" s="156"/>
      <c r="Q26" s="156"/>
      <c r="R26" s="157"/>
      <c r="S26" s="157"/>
      <c r="T26" s="157"/>
      <c r="U26" s="157"/>
      <c r="V26" s="157"/>
      <c r="W26" s="157"/>
      <c r="X26" s="157"/>
      <c r="Y26" s="157"/>
      <c r="Z26" s="146"/>
      <c r="AA26" s="146"/>
      <c r="AB26" s="146"/>
      <c r="AC26" s="146"/>
      <c r="AD26" s="146"/>
      <c r="AE26" s="146"/>
      <c r="AF26" s="146"/>
      <c r="AG26" s="146" t="s">
        <v>278</v>
      </c>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row>
    <row r="27" spans="1:60" ht="22.5" outlineLevel="1">
      <c r="A27" s="173">
        <v>8</v>
      </c>
      <c r="B27" s="174" t="s">
        <v>162</v>
      </c>
      <c r="C27" s="190" t="s">
        <v>1236</v>
      </c>
      <c r="D27" s="175" t="s">
        <v>646</v>
      </c>
      <c r="E27" s="176">
        <v>1</v>
      </c>
      <c r="F27" s="177"/>
      <c r="G27" s="178">
        <f>ROUND(E27*F27,2)</f>
        <v>0</v>
      </c>
      <c r="H27" s="177"/>
      <c r="I27" s="178">
        <f>ROUND(E27*H27,2)</f>
        <v>0</v>
      </c>
      <c r="J27" s="177"/>
      <c r="K27" s="178">
        <f>ROUND(E27*J27,2)</f>
        <v>0</v>
      </c>
      <c r="L27" s="178">
        <v>21</v>
      </c>
      <c r="M27" s="178">
        <f>G27*(1+L27/100)</f>
        <v>0</v>
      </c>
      <c r="N27" s="176">
        <v>0</v>
      </c>
      <c r="O27" s="176">
        <f>ROUND(E27*N27,2)</f>
        <v>0</v>
      </c>
      <c r="P27" s="176">
        <v>0</v>
      </c>
      <c r="Q27" s="176">
        <f>ROUND(E27*P27,2)</f>
        <v>0</v>
      </c>
      <c r="R27" s="178"/>
      <c r="S27" s="178" t="s">
        <v>481</v>
      </c>
      <c r="T27" s="179" t="s">
        <v>267</v>
      </c>
      <c r="U27" s="157">
        <v>0</v>
      </c>
      <c r="V27" s="157">
        <f>ROUND(E27*U27,2)</f>
        <v>0</v>
      </c>
      <c r="W27" s="157"/>
      <c r="X27" s="157" t="s">
        <v>380</v>
      </c>
      <c r="Y27" s="157" t="s">
        <v>269</v>
      </c>
      <c r="Z27" s="146"/>
      <c r="AA27" s="146"/>
      <c r="AB27" s="146"/>
      <c r="AC27" s="146"/>
      <c r="AD27" s="146"/>
      <c r="AE27" s="146"/>
      <c r="AF27" s="146"/>
      <c r="AG27" s="146" t="s">
        <v>1222</v>
      </c>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row>
    <row r="28" spans="1:60" outlineLevel="2">
      <c r="A28" s="153"/>
      <c r="B28" s="154"/>
      <c r="C28" s="282" t="s">
        <v>1237</v>
      </c>
      <c r="D28" s="283"/>
      <c r="E28" s="283"/>
      <c r="F28" s="283"/>
      <c r="G28" s="283"/>
      <c r="H28" s="157"/>
      <c r="I28" s="157"/>
      <c r="J28" s="157"/>
      <c r="K28" s="157"/>
      <c r="L28" s="157"/>
      <c r="M28" s="157"/>
      <c r="N28" s="156"/>
      <c r="O28" s="156"/>
      <c r="P28" s="156"/>
      <c r="Q28" s="156"/>
      <c r="R28" s="157"/>
      <c r="S28" s="157"/>
      <c r="T28" s="157"/>
      <c r="U28" s="157"/>
      <c r="V28" s="157"/>
      <c r="W28" s="157"/>
      <c r="X28" s="157"/>
      <c r="Y28" s="157"/>
      <c r="Z28" s="146"/>
      <c r="AA28" s="146"/>
      <c r="AB28" s="146"/>
      <c r="AC28" s="146"/>
      <c r="AD28" s="146"/>
      <c r="AE28" s="146"/>
      <c r="AF28" s="146"/>
      <c r="AG28" s="146" t="s">
        <v>278</v>
      </c>
      <c r="AH28" s="146"/>
      <c r="AI28" s="146"/>
      <c r="AJ28" s="146"/>
      <c r="AK28" s="146"/>
      <c r="AL28" s="146"/>
      <c r="AM28" s="146"/>
      <c r="AN28" s="146"/>
      <c r="AO28" s="146"/>
      <c r="AP28" s="146"/>
      <c r="AQ28" s="146"/>
      <c r="AR28" s="146"/>
      <c r="AS28" s="146"/>
      <c r="AT28" s="146"/>
      <c r="AU28" s="146"/>
      <c r="AV28" s="146"/>
      <c r="AW28" s="146"/>
      <c r="AX28" s="146"/>
      <c r="AY28" s="146"/>
      <c r="AZ28" s="146"/>
      <c r="BA28" s="187" t="str">
        <f>C28</f>
        <v>lamelová hlavice 800x800/680-800 pozinkovaný plech, hliníkové žaluzie, nátěr RAL dle architekta, síto proti ptactvu</v>
      </c>
      <c r="BB28" s="146"/>
      <c r="BC28" s="146"/>
      <c r="BD28" s="146"/>
      <c r="BE28" s="146"/>
      <c r="BF28" s="146"/>
      <c r="BG28" s="146"/>
      <c r="BH28" s="146"/>
    </row>
    <row r="29" spans="1:60" outlineLevel="3">
      <c r="A29" s="153"/>
      <c r="B29" s="154"/>
      <c r="C29" s="291" t="s">
        <v>1238</v>
      </c>
      <c r="D29" s="292"/>
      <c r="E29" s="292"/>
      <c r="F29" s="292"/>
      <c r="G29" s="292"/>
      <c r="H29" s="157"/>
      <c r="I29" s="157"/>
      <c r="J29" s="157"/>
      <c r="K29" s="157"/>
      <c r="L29" s="157"/>
      <c r="M29" s="157"/>
      <c r="N29" s="156"/>
      <c r="O29" s="156"/>
      <c r="P29" s="156"/>
      <c r="Q29" s="156"/>
      <c r="R29" s="157"/>
      <c r="S29" s="157"/>
      <c r="T29" s="157"/>
      <c r="U29" s="157"/>
      <c r="V29" s="157"/>
      <c r="W29" s="157"/>
      <c r="X29" s="157"/>
      <c r="Y29" s="157"/>
      <c r="Z29" s="146"/>
      <c r="AA29" s="146"/>
      <c r="AB29" s="146"/>
      <c r="AC29" s="146"/>
      <c r="AD29" s="146"/>
      <c r="AE29" s="146"/>
      <c r="AF29" s="146"/>
      <c r="AG29" s="146" t="s">
        <v>278</v>
      </c>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row>
    <row r="30" spans="1:60" ht="22.5" outlineLevel="1">
      <c r="A30" s="173">
        <v>9</v>
      </c>
      <c r="B30" s="174" t="s">
        <v>1239</v>
      </c>
      <c r="C30" s="190" t="s">
        <v>1240</v>
      </c>
      <c r="D30" s="175" t="s">
        <v>646</v>
      </c>
      <c r="E30" s="176">
        <v>1</v>
      </c>
      <c r="F30" s="177"/>
      <c r="G30" s="178">
        <f>ROUND(E30*F30,2)</f>
        <v>0</v>
      </c>
      <c r="H30" s="177"/>
      <c r="I30" s="178">
        <f>ROUND(E30*H30,2)</f>
        <v>0</v>
      </c>
      <c r="J30" s="177"/>
      <c r="K30" s="178">
        <f>ROUND(E30*J30,2)</f>
        <v>0</v>
      </c>
      <c r="L30" s="178">
        <v>21</v>
      </c>
      <c r="M30" s="178">
        <f>G30*(1+L30/100)</f>
        <v>0</v>
      </c>
      <c r="N30" s="176">
        <v>0</v>
      </c>
      <c r="O30" s="176">
        <f>ROUND(E30*N30,2)</f>
        <v>0</v>
      </c>
      <c r="P30" s="176">
        <v>0</v>
      </c>
      <c r="Q30" s="176">
        <f>ROUND(E30*P30,2)</f>
        <v>0</v>
      </c>
      <c r="R30" s="178"/>
      <c r="S30" s="178" t="s">
        <v>481</v>
      </c>
      <c r="T30" s="179" t="s">
        <v>267</v>
      </c>
      <c r="U30" s="157">
        <v>0</v>
      </c>
      <c r="V30" s="157">
        <f>ROUND(E30*U30,2)</f>
        <v>0</v>
      </c>
      <c r="W30" s="157"/>
      <c r="X30" s="157" t="s">
        <v>380</v>
      </c>
      <c r="Y30" s="157" t="s">
        <v>269</v>
      </c>
      <c r="Z30" s="146"/>
      <c r="AA30" s="146"/>
      <c r="AB30" s="146"/>
      <c r="AC30" s="146"/>
      <c r="AD30" s="146"/>
      <c r="AE30" s="146"/>
      <c r="AF30" s="146"/>
      <c r="AG30" s="146" t="s">
        <v>1222</v>
      </c>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row>
    <row r="31" spans="1:60" outlineLevel="2">
      <c r="A31" s="153"/>
      <c r="B31" s="154"/>
      <c r="C31" s="282" t="s">
        <v>1241</v>
      </c>
      <c r="D31" s="283"/>
      <c r="E31" s="283"/>
      <c r="F31" s="283"/>
      <c r="G31" s="283"/>
      <c r="H31" s="157"/>
      <c r="I31" s="157"/>
      <c r="J31" s="157"/>
      <c r="K31" s="157"/>
      <c r="L31" s="157"/>
      <c r="M31" s="157"/>
      <c r="N31" s="156"/>
      <c r="O31" s="156"/>
      <c r="P31" s="156"/>
      <c r="Q31" s="156"/>
      <c r="R31" s="157"/>
      <c r="S31" s="157"/>
      <c r="T31" s="157"/>
      <c r="U31" s="157"/>
      <c r="V31" s="157"/>
      <c r="W31" s="157"/>
      <c r="X31" s="157"/>
      <c r="Y31" s="157"/>
      <c r="Z31" s="146"/>
      <c r="AA31" s="146"/>
      <c r="AB31" s="146"/>
      <c r="AC31" s="146"/>
      <c r="AD31" s="146"/>
      <c r="AE31" s="146"/>
      <c r="AF31" s="146"/>
      <c r="AG31" s="146" t="s">
        <v>278</v>
      </c>
      <c r="AH31" s="146"/>
      <c r="AI31" s="146"/>
      <c r="AJ31" s="146"/>
      <c r="AK31" s="146"/>
      <c r="AL31" s="146"/>
      <c r="AM31" s="146"/>
      <c r="AN31" s="146"/>
      <c r="AO31" s="146"/>
      <c r="AP31" s="146"/>
      <c r="AQ31" s="146"/>
      <c r="AR31" s="146"/>
      <c r="AS31" s="146"/>
      <c r="AT31" s="146"/>
      <c r="AU31" s="146"/>
      <c r="AV31" s="146"/>
      <c r="AW31" s="146"/>
      <c r="AX31" s="146"/>
      <c r="AY31" s="146"/>
      <c r="AZ31" s="146"/>
      <c r="BA31" s="187" t="str">
        <f>C31</f>
        <v>lamelová hlavice 710x710/620-740 pozinkovaný plech, hliníkové žaluzie, nátěr RAL dle architekta, síto proti ptactvu</v>
      </c>
      <c r="BB31" s="146"/>
      <c r="BC31" s="146"/>
      <c r="BD31" s="146"/>
      <c r="BE31" s="146"/>
      <c r="BF31" s="146"/>
      <c r="BG31" s="146"/>
      <c r="BH31" s="146"/>
    </row>
    <row r="32" spans="1:60" outlineLevel="3">
      <c r="A32" s="153"/>
      <c r="B32" s="154"/>
      <c r="C32" s="291" t="s">
        <v>1242</v>
      </c>
      <c r="D32" s="292"/>
      <c r="E32" s="292"/>
      <c r="F32" s="292"/>
      <c r="G32" s="292"/>
      <c r="H32" s="157"/>
      <c r="I32" s="157"/>
      <c r="J32" s="157"/>
      <c r="K32" s="157"/>
      <c r="L32" s="157"/>
      <c r="M32" s="157"/>
      <c r="N32" s="156"/>
      <c r="O32" s="156"/>
      <c r="P32" s="156"/>
      <c r="Q32" s="156"/>
      <c r="R32" s="157"/>
      <c r="S32" s="157"/>
      <c r="T32" s="157"/>
      <c r="U32" s="157"/>
      <c r="V32" s="157"/>
      <c r="W32" s="157"/>
      <c r="X32" s="157"/>
      <c r="Y32" s="157"/>
      <c r="Z32" s="146"/>
      <c r="AA32" s="146"/>
      <c r="AB32" s="146"/>
      <c r="AC32" s="146"/>
      <c r="AD32" s="146"/>
      <c r="AE32" s="146"/>
      <c r="AF32" s="146"/>
      <c r="AG32" s="146" t="s">
        <v>278</v>
      </c>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row>
    <row r="33" spans="1:60" outlineLevel="1">
      <c r="A33" s="173">
        <v>10</v>
      </c>
      <c r="B33" s="174" t="s">
        <v>1243</v>
      </c>
      <c r="C33" s="190" t="s">
        <v>1244</v>
      </c>
      <c r="D33" s="175" t="s">
        <v>646</v>
      </c>
      <c r="E33" s="176">
        <v>1</v>
      </c>
      <c r="F33" s="177"/>
      <c r="G33" s="178">
        <f>ROUND(E33*F33,2)</f>
        <v>0</v>
      </c>
      <c r="H33" s="177"/>
      <c r="I33" s="178">
        <f>ROUND(E33*H33,2)</f>
        <v>0</v>
      </c>
      <c r="J33" s="177"/>
      <c r="K33" s="178">
        <f>ROUND(E33*J33,2)</f>
        <v>0</v>
      </c>
      <c r="L33" s="178">
        <v>21</v>
      </c>
      <c r="M33" s="178">
        <f>G33*(1+L33/100)</f>
        <v>0</v>
      </c>
      <c r="N33" s="176">
        <v>0</v>
      </c>
      <c r="O33" s="176">
        <f>ROUND(E33*N33,2)</f>
        <v>0</v>
      </c>
      <c r="P33" s="176">
        <v>0</v>
      </c>
      <c r="Q33" s="176">
        <f>ROUND(E33*P33,2)</f>
        <v>0</v>
      </c>
      <c r="R33" s="178"/>
      <c r="S33" s="178" t="s">
        <v>481</v>
      </c>
      <c r="T33" s="179" t="s">
        <v>267</v>
      </c>
      <c r="U33" s="157">
        <v>0</v>
      </c>
      <c r="V33" s="157">
        <f>ROUND(E33*U33,2)</f>
        <v>0</v>
      </c>
      <c r="W33" s="157"/>
      <c r="X33" s="157" t="s">
        <v>380</v>
      </c>
      <c r="Y33" s="157" t="s">
        <v>269</v>
      </c>
      <c r="Z33" s="146"/>
      <c r="AA33" s="146"/>
      <c r="AB33" s="146"/>
      <c r="AC33" s="146"/>
      <c r="AD33" s="146"/>
      <c r="AE33" s="146"/>
      <c r="AF33" s="146"/>
      <c r="AG33" s="146" t="s">
        <v>1222</v>
      </c>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row>
    <row r="34" spans="1:60" outlineLevel="2">
      <c r="A34" s="153"/>
      <c r="B34" s="154"/>
      <c r="C34" s="282" t="s">
        <v>1244</v>
      </c>
      <c r="D34" s="283"/>
      <c r="E34" s="283"/>
      <c r="F34" s="283"/>
      <c r="G34" s="283"/>
      <c r="H34" s="157"/>
      <c r="I34" s="157"/>
      <c r="J34" s="157"/>
      <c r="K34" s="157"/>
      <c r="L34" s="157"/>
      <c r="M34" s="157"/>
      <c r="N34" s="156"/>
      <c r="O34" s="156"/>
      <c r="P34" s="156"/>
      <c r="Q34" s="156"/>
      <c r="R34" s="157"/>
      <c r="S34" s="157"/>
      <c r="T34" s="157"/>
      <c r="U34" s="157"/>
      <c r="V34" s="157"/>
      <c r="W34" s="157"/>
      <c r="X34" s="157"/>
      <c r="Y34" s="157"/>
      <c r="Z34" s="146"/>
      <c r="AA34" s="146"/>
      <c r="AB34" s="146"/>
      <c r="AC34" s="146"/>
      <c r="AD34" s="146"/>
      <c r="AE34" s="146"/>
      <c r="AF34" s="146"/>
      <c r="AG34" s="146" t="s">
        <v>278</v>
      </c>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row>
    <row r="35" spans="1:60" outlineLevel="3">
      <c r="A35" s="153"/>
      <c r="B35" s="154"/>
      <c r="C35" s="291" t="s">
        <v>1245</v>
      </c>
      <c r="D35" s="292"/>
      <c r="E35" s="292"/>
      <c r="F35" s="292"/>
      <c r="G35" s="292"/>
      <c r="H35" s="157"/>
      <c r="I35" s="157"/>
      <c r="J35" s="157"/>
      <c r="K35" s="157"/>
      <c r="L35" s="157"/>
      <c r="M35" s="157"/>
      <c r="N35" s="156"/>
      <c r="O35" s="156"/>
      <c r="P35" s="156"/>
      <c r="Q35" s="156"/>
      <c r="R35" s="157"/>
      <c r="S35" s="157"/>
      <c r="T35" s="157"/>
      <c r="U35" s="157"/>
      <c r="V35" s="157"/>
      <c r="W35" s="157"/>
      <c r="X35" s="157"/>
      <c r="Y35" s="157"/>
      <c r="Z35" s="146"/>
      <c r="AA35" s="146"/>
      <c r="AB35" s="146"/>
      <c r="AC35" s="146"/>
      <c r="AD35" s="146"/>
      <c r="AE35" s="146"/>
      <c r="AF35" s="146"/>
      <c r="AG35" s="146" t="s">
        <v>278</v>
      </c>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row>
    <row r="36" spans="1:60" outlineLevel="1">
      <c r="A36" s="173">
        <v>11</v>
      </c>
      <c r="B36" s="174" t="s">
        <v>1246</v>
      </c>
      <c r="C36" s="190" t="s">
        <v>1247</v>
      </c>
      <c r="D36" s="175" t="s">
        <v>646</v>
      </c>
      <c r="E36" s="176">
        <v>1</v>
      </c>
      <c r="F36" s="177"/>
      <c r="G36" s="178">
        <f>ROUND(E36*F36,2)</f>
        <v>0</v>
      </c>
      <c r="H36" s="177"/>
      <c r="I36" s="178">
        <f>ROUND(E36*H36,2)</f>
        <v>0</v>
      </c>
      <c r="J36" s="177"/>
      <c r="K36" s="178">
        <f>ROUND(E36*J36,2)</f>
        <v>0</v>
      </c>
      <c r="L36" s="178">
        <v>21</v>
      </c>
      <c r="M36" s="178">
        <f>G36*(1+L36/100)</f>
        <v>0</v>
      </c>
      <c r="N36" s="176">
        <v>0</v>
      </c>
      <c r="O36" s="176">
        <f>ROUND(E36*N36,2)</f>
        <v>0</v>
      </c>
      <c r="P36" s="176">
        <v>0</v>
      </c>
      <c r="Q36" s="176">
        <f>ROUND(E36*P36,2)</f>
        <v>0</v>
      </c>
      <c r="R36" s="178"/>
      <c r="S36" s="178" t="s">
        <v>481</v>
      </c>
      <c r="T36" s="179" t="s">
        <v>267</v>
      </c>
      <c r="U36" s="157">
        <v>0</v>
      </c>
      <c r="V36" s="157">
        <f>ROUND(E36*U36,2)</f>
        <v>0</v>
      </c>
      <c r="W36" s="157"/>
      <c r="X36" s="157" t="s">
        <v>380</v>
      </c>
      <c r="Y36" s="157" t="s">
        <v>269</v>
      </c>
      <c r="Z36" s="146"/>
      <c r="AA36" s="146"/>
      <c r="AB36" s="146"/>
      <c r="AC36" s="146"/>
      <c r="AD36" s="146"/>
      <c r="AE36" s="146"/>
      <c r="AF36" s="146"/>
      <c r="AG36" s="146" t="s">
        <v>1222</v>
      </c>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row>
    <row r="37" spans="1:60" outlineLevel="2">
      <c r="A37" s="153"/>
      <c r="B37" s="154"/>
      <c r="C37" s="282" t="s">
        <v>1247</v>
      </c>
      <c r="D37" s="283"/>
      <c r="E37" s="283"/>
      <c r="F37" s="283"/>
      <c r="G37" s="283"/>
      <c r="H37" s="157"/>
      <c r="I37" s="157"/>
      <c r="J37" s="157"/>
      <c r="K37" s="157"/>
      <c r="L37" s="157"/>
      <c r="M37" s="157"/>
      <c r="N37" s="156"/>
      <c r="O37" s="156"/>
      <c r="P37" s="156"/>
      <c r="Q37" s="156"/>
      <c r="R37" s="157"/>
      <c r="S37" s="157"/>
      <c r="T37" s="157"/>
      <c r="U37" s="157"/>
      <c r="V37" s="157"/>
      <c r="W37" s="157"/>
      <c r="X37" s="157"/>
      <c r="Y37" s="157"/>
      <c r="Z37" s="146"/>
      <c r="AA37" s="146"/>
      <c r="AB37" s="146"/>
      <c r="AC37" s="146"/>
      <c r="AD37" s="146"/>
      <c r="AE37" s="146"/>
      <c r="AF37" s="146"/>
      <c r="AG37" s="146" t="s">
        <v>278</v>
      </c>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row>
    <row r="38" spans="1:60" outlineLevel="3">
      <c r="A38" s="153"/>
      <c r="B38" s="154"/>
      <c r="C38" s="291" t="s">
        <v>1248</v>
      </c>
      <c r="D38" s="292"/>
      <c r="E38" s="292"/>
      <c r="F38" s="292"/>
      <c r="G38" s="292"/>
      <c r="H38" s="157"/>
      <c r="I38" s="157"/>
      <c r="J38" s="157"/>
      <c r="K38" s="157"/>
      <c r="L38" s="157"/>
      <c r="M38" s="157"/>
      <c r="N38" s="156"/>
      <c r="O38" s="156"/>
      <c r="P38" s="156"/>
      <c r="Q38" s="156"/>
      <c r="R38" s="157"/>
      <c r="S38" s="157"/>
      <c r="T38" s="157"/>
      <c r="U38" s="157"/>
      <c r="V38" s="157"/>
      <c r="W38" s="157"/>
      <c r="X38" s="157"/>
      <c r="Y38" s="157"/>
      <c r="Z38" s="146"/>
      <c r="AA38" s="146"/>
      <c r="AB38" s="146"/>
      <c r="AC38" s="146"/>
      <c r="AD38" s="146"/>
      <c r="AE38" s="146"/>
      <c r="AF38" s="146"/>
      <c r="AG38" s="146" t="s">
        <v>278</v>
      </c>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row>
    <row r="39" spans="1:60" outlineLevel="3">
      <c r="A39" s="153"/>
      <c r="B39" s="154"/>
      <c r="C39" s="291" t="s">
        <v>1249</v>
      </c>
      <c r="D39" s="292"/>
      <c r="E39" s="292"/>
      <c r="F39" s="292"/>
      <c r="G39" s="292"/>
      <c r="H39" s="157"/>
      <c r="I39" s="157"/>
      <c r="J39" s="157"/>
      <c r="K39" s="157"/>
      <c r="L39" s="157"/>
      <c r="M39" s="157"/>
      <c r="N39" s="156"/>
      <c r="O39" s="156"/>
      <c r="P39" s="156"/>
      <c r="Q39" s="156"/>
      <c r="R39" s="157"/>
      <c r="S39" s="157"/>
      <c r="T39" s="157"/>
      <c r="U39" s="157"/>
      <c r="V39" s="157"/>
      <c r="W39" s="157"/>
      <c r="X39" s="157"/>
      <c r="Y39" s="157"/>
      <c r="Z39" s="146"/>
      <c r="AA39" s="146"/>
      <c r="AB39" s="146"/>
      <c r="AC39" s="146"/>
      <c r="AD39" s="146"/>
      <c r="AE39" s="146"/>
      <c r="AF39" s="146"/>
      <c r="AG39" s="146" t="s">
        <v>278</v>
      </c>
      <c r="AH39" s="146"/>
      <c r="AI39" s="146"/>
      <c r="AJ39" s="146"/>
      <c r="AK39" s="146"/>
      <c r="AL39" s="146"/>
      <c r="AM39" s="146"/>
      <c r="AN39" s="146"/>
      <c r="AO39" s="146"/>
      <c r="AP39" s="146"/>
      <c r="AQ39" s="146"/>
      <c r="AR39" s="146"/>
      <c r="AS39" s="146"/>
      <c r="AT39" s="146"/>
      <c r="AU39" s="146"/>
      <c r="AV39" s="146"/>
      <c r="AW39" s="146"/>
      <c r="AX39" s="146"/>
      <c r="AY39" s="146"/>
      <c r="AZ39" s="146"/>
      <c r="BA39" s="187" t="str">
        <f>C39</f>
        <v>potrubí  SPIRO z pozinkovaného plechu tl. 0,6 - 0,8  mm, tř.těsnosti III, spojování vzájemným zasunutím dílů s dotěsněním tmelem a páskou</v>
      </c>
      <c r="BB39" s="146"/>
      <c r="BC39" s="146"/>
      <c r="BD39" s="146"/>
      <c r="BE39" s="146"/>
      <c r="BF39" s="146"/>
      <c r="BG39" s="146"/>
      <c r="BH39" s="146"/>
    </row>
    <row r="40" spans="1:60" outlineLevel="1">
      <c r="A40" s="173">
        <v>12</v>
      </c>
      <c r="B40" s="174" t="s">
        <v>1250</v>
      </c>
      <c r="C40" s="190" t="s">
        <v>1251</v>
      </c>
      <c r="D40" s="175" t="s">
        <v>646</v>
      </c>
      <c r="E40" s="176">
        <v>1</v>
      </c>
      <c r="F40" s="177"/>
      <c r="G40" s="178">
        <f>ROUND(E40*F40,2)</f>
        <v>0</v>
      </c>
      <c r="H40" s="177"/>
      <c r="I40" s="178">
        <f>ROUND(E40*H40,2)</f>
        <v>0</v>
      </c>
      <c r="J40" s="177"/>
      <c r="K40" s="178">
        <f>ROUND(E40*J40,2)</f>
        <v>0</v>
      </c>
      <c r="L40" s="178">
        <v>21</v>
      </c>
      <c r="M40" s="178">
        <f>G40*(1+L40/100)</f>
        <v>0</v>
      </c>
      <c r="N40" s="176">
        <v>0</v>
      </c>
      <c r="O40" s="176">
        <f>ROUND(E40*N40,2)</f>
        <v>0</v>
      </c>
      <c r="P40" s="176">
        <v>0</v>
      </c>
      <c r="Q40" s="176">
        <f>ROUND(E40*P40,2)</f>
        <v>0</v>
      </c>
      <c r="R40" s="178"/>
      <c r="S40" s="178" t="s">
        <v>481</v>
      </c>
      <c r="T40" s="179" t="s">
        <v>267</v>
      </c>
      <c r="U40" s="157">
        <v>0</v>
      </c>
      <c r="V40" s="157">
        <f>ROUND(E40*U40,2)</f>
        <v>0</v>
      </c>
      <c r="W40" s="157"/>
      <c r="X40" s="157" t="s">
        <v>380</v>
      </c>
      <c r="Y40" s="157" t="s">
        <v>269</v>
      </c>
      <c r="Z40" s="146"/>
      <c r="AA40" s="146"/>
      <c r="AB40" s="146"/>
      <c r="AC40" s="146"/>
      <c r="AD40" s="146"/>
      <c r="AE40" s="146"/>
      <c r="AF40" s="146"/>
      <c r="AG40" s="146" t="s">
        <v>1222</v>
      </c>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row>
    <row r="41" spans="1:60" outlineLevel="2">
      <c r="A41" s="153"/>
      <c r="B41" s="154"/>
      <c r="C41" s="282" t="s">
        <v>1251</v>
      </c>
      <c r="D41" s="283"/>
      <c r="E41" s="283"/>
      <c r="F41" s="283"/>
      <c r="G41" s="283"/>
      <c r="H41" s="157"/>
      <c r="I41" s="157"/>
      <c r="J41" s="157"/>
      <c r="K41" s="157"/>
      <c r="L41" s="157"/>
      <c r="M41" s="157"/>
      <c r="N41" s="156"/>
      <c r="O41" s="156"/>
      <c r="P41" s="156"/>
      <c r="Q41" s="156"/>
      <c r="R41" s="157"/>
      <c r="S41" s="157"/>
      <c r="T41" s="157"/>
      <c r="U41" s="157"/>
      <c r="V41" s="157"/>
      <c r="W41" s="157"/>
      <c r="X41" s="157"/>
      <c r="Y41" s="157"/>
      <c r="Z41" s="146"/>
      <c r="AA41" s="146"/>
      <c r="AB41" s="146"/>
      <c r="AC41" s="146"/>
      <c r="AD41" s="146"/>
      <c r="AE41" s="146"/>
      <c r="AF41" s="146"/>
      <c r="AG41" s="146" t="s">
        <v>278</v>
      </c>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row>
    <row r="42" spans="1:60" outlineLevel="3">
      <c r="A42" s="153"/>
      <c r="B42" s="154"/>
      <c r="C42" s="291" t="s">
        <v>1252</v>
      </c>
      <c r="D42" s="292"/>
      <c r="E42" s="292"/>
      <c r="F42" s="292"/>
      <c r="G42" s="292"/>
      <c r="H42" s="157"/>
      <c r="I42" s="157"/>
      <c r="J42" s="157"/>
      <c r="K42" s="157"/>
      <c r="L42" s="157"/>
      <c r="M42" s="157"/>
      <c r="N42" s="156"/>
      <c r="O42" s="156"/>
      <c r="P42" s="156"/>
      <c r="Q42" s="156"/>
      <c r="R42" s="157"/>
      <c r="S42" s="157"/>
      <c r="T42" s="157"/>
      <c r="U42" s="157"/>
      <c r="V42" s="157"/>
      <c r="W42" s="157"/>
      <c r="X42" s="157"/>
      <c r="Y42" s="157"/>
      <c r="Z42" s="146"/>
      <c r="AA42" s="146"/>
      <c r="AB42" s="146"/>
      <c r="AC42" s="146"/>
      <c r="AD42" s="146"/>
      <c r="AE42" s="146"/>
      <c r="AF42" s="146"/>
      <c r="AG42" s="146" t="s">
        <v>278</v>
      </c>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row>
    <row r="43" spans="1:60" outlineLevel="1">
      <c r="A43" s="173">
        <v>13</v>
      </c>
      <c r="B43" s="174" t="s">
        <v>1017</v>
      </c>
      <c r="C43" s="190" t="s">
        <v>1253</v>
      </c>
      <c r="D43" s="175" t="s">
        <v>646</v>
      </c>
      <c r="E43" s="176">
        <v>1</v>
      </c>
      <c r="F43" s="177"/>
      <c r="G43" s="178">
        <f>ROUND(E43*F43,2)</f>
        <v>0</v>
      </c>
      <c r="H43" s="177"/>
      <c r="I43" s="178">
        <f>ROUND(E43*H43,2)</f>
        <v>0</v>
      </c>
      <c r="J43" s="177"/>
      <c r="K43" s="178">
        <f>ROUND(E43*J43,2)</f>
        <v>0</v>
      </c>
      <c r="L43" s="178">
        <v>21</v>
      </c>
      <c r="M43" s="178">
        <f>G43*(1+L43/100)</f>
        <v>0</v>
      </c>
      <c r="N43" s="176">
        <v>0</v>
      </c>
      <c r="O43" s="176">
        <f>ROUND(E43*N43,2)</f>
        <v>0</v>
      </c>
      <c r="P43" s="176">
        <v>0</v>
      </c>
      <c r="Q43" s="176">
        <f>ROUND(E43*P43,2)</f>
        <v>0</v>
      </c>
      <c r="R43" s="178"/>
      <c r="S43" s="178" t="s">
        <v>481</v>
      </c>
      <c r="T43" s="179" t="s">
        <v>267</v>
      </c>
      <c r="U43" s="157">
        <v>0</v>
      </c>
      <c r="V43" s="157">
        <f>ROUND(E43*U43,2)</f>
        <v>0</v>
      </c>
      <c r="W43" s="157"/>
      <c r="X43" s="157" t="s">
        <v>380</v>
      </c>
      <c r="Y43" s="157" t="s">
        <v>269</v>
      </c>
      <c r="Z43" s="146"/>
      <c r="AA43" s="146"/>
      <c r="AB43" s="146"/>
      <c r="AC43" s="146"/>
      <c r="AD43" s="146"/>
      <c r="AE43" s="146"/>
      <c r="AF43" s="146"/>
      <c r="AG43" s="146" t="s">
        <v>1222</v>
      </c>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row>
    <row r="44" spans="1:60" outlineLevel="2">
      <c r="A44" s="153"/>
      <c r="B44" s="154"/>
      <c r="C44" s="282" t="s">
        <v>1253</v>
      </c>
      <c r="D44" s="283"/>
      <c r="E44" s="283"/>
      <c r="F44" s="283"/>
      <c r="G44" s="283"/>
      <c r="H44" s="157"/>
      <c r="I44" s="157"/>
      <c r="J44" s="157"/>
      <c r="K44" s="157"/>
      <c r="L44" s="157"/>
      <c r="M44" s="157"/>
      <c r="N44" s="156"/>
      <c r="O44" s="156"/>
      <c r="P44" s="156"/>
      <c r="Q44" s="156"/>
      <c r="R44" s="157"/>
      <c r="S44" s="157"/>
      <c r="T44" s="157"/>
      <c r="U44" s="157"/>
      <c r="V44" s="157"/>
      <c r="W44" s="157"/>
      <c r="X44" s="157"/>
      <c r="Y44" s="157"/>
      <c r="Z44" s="146"/>
      <c r="AA44" s="146"/>
      <c r="AB44" s="146"/>
      <c r="AC44" s="146"/>
      <c r="AD44" s="146"/>
      <c r="AE44" s="146"/>
      <c r="AF44" s="146"/>
      <c r="AG44" s="146" t="s">
        <v>278</v>
      </c>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row>
    <row r="45" spans="1:60" outlineLevel="3">
      <c r="A45" s="153"/>
      <c r="B45" s="154"/>
      <c r="C45" s="291" t="s">
        <v>1254</v>
      </c>
      <c r="D45" s="292"/>
      <c r="E45" s="292"/>
      <c r="F45" s="292"/>
      <c r="G45" s="292"/>
      <c r="H45" s="157"/>
      <c r="I45" s="157"/>
      <c r="J45" s="157"/>
      <c r="K45" s="157"/>
      <c r="L45" s="157"/>
      <c r="M45" s="157"/>
      <c r="N45" s="156"/>
      <c r="O45" s="156"/>
      <c r="P45" s="156"/>
      <c r="Q45" s="156"/>
      <c r="R45" s="157"/>
      <c r="S45" s="157"/>
      <c r="T45" s="157"/>
      <c r="U45" s="157"/>
      <c r="V45" s="157"/>
      <c r="W45" s="157"/>
      <c r="X45" s="157"/>
      <c r="Y45" s="157"/>
      <c r="Z45" s="146"/>
      <c r="AA45" s="146"/>
      <c r="AB45" s="146"/>
      <c r="AC45" s="146"/>
      <c r="AD45" s="146"/>
      <c r="AE45" s="146"/>
      <c r="AF45" s="146"/>
      <c r="AG45" s="146" t="s">
        <v>278</v>
      </c>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row>
    <row r="46" spans="1:60" outlineLevel="3">
      <c r="A46" s="153"/>
      <c r="B46" s="154"/>
      <c r="C46" s="291" t="s">
        <v>1255</v>
      </c>
      <c r="D46" s="292"/>
      <c r="E46" s="292"/>
      <c r="F46" s="292"/>
      <c r="G46" s="292"/>
      <c r="H46" s="157"/>
      <c r="I46" s="157"/>
      <c r="J46" s="157"/>
      <c r="K46" s="157"/>
      <c r="L46" s="157"/>
      <c r="M46" s="157"/>
      <c r="N46" s="156"/>
      <c r="O46" s="156"/>
      <c r="P46" s="156"/>
      <c r="Q46" s="156"/>
      <c r="R46" s="157"/>
      <c r="S46" s="157"/>
      <c r="T46" s="157"/>
      <c r="U46" s="157"/>
      <c r="V46" s="157"/>
      <c r="W46" s="157"/>
      <c r="X46" s="157"/>
      <c r="Y46" s="157"/>
      <c r="Z46" s="146"/>
      <c r="AA46" s="146"/>
      <c r="AB46" s="146"/>
      <c r="AC46" s="146"/>
      <c r="AD46" s="146"/>
      <c r="AE46" s="146"/>
      <c r="AF46" s="146"/>
      <c r="AG46" s="146" t="s">
        <v>278</v>
      </c>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row>
    <row r="47" spans="1:60" outlineLevel="1">
      <c r="A47" s="173">
        <v>14</v>
      </c>
      <c r="B47" s="174" t="s">
        <v>1256</v>
      </c>
      <c r="C47" s="190" t="s">
        <v>1257</v>
      </c>
      <c r="D47" s="175" t="s">
        <v>646</v>
      </c>
      <c r="E47" s="176">
        <v>3</v>
      </c>
      <c r="F47" s="177"/>
      <c r="G47" s="178">
        <f>ROUND(E47*F47,2)</f>
        <v>0</v>
      </c>
      <c r="H47" s="177"/>
      <c r="I47" s="178">
        <f>ROUND(E47*H47,2)</f>
        <v>0</v>
      </c>
      <c r="J47" s="177"/>
      <c r="K47" s="178">
        <f>ROUND(E47*J47,2)</f>
        <v>0</v>
      </c>
      <c r="L47" s="178">
        <v>21</v>
      </c>
      <c r="M47" s="178">
        <f>G47*(1+L47/100)</f>
        <v>0</v>
      </c>
      <c r="N47" s="176">
        <v>0</v>
      </c>
      <c r="O47" s="176">
        <f>ROUND(E47*N47,2)</f>
        <v>0</v>
      </c>
      <c r="P47" s="176">
        <v>0</v>
      </c>
      <c r="Q47" s="176">
        <f>ROUND(E47*P47,2)</f>
        <v>0</v>
      </c>
      <c r="R47" s="178"/>
      <c r="S47" s="178" t="s">
        <v>481</v>
      </c>
      <c r="T47" s="179" t="s">
        <v>267</v>
      </c>
      <c r="U47" s="157">
        <v>0</v>
      </c>
      <c r="V47" s="157">
        <f>ROUND(E47*U47,2)</f>
        <v>0</v>
      </c>
      <c r="W47" s="157"/>
      <c r="X47" s="157" t="s">
        <v>312</v>
      </c>
      <c r="Y47" s="157" t="s">
        <v>269</v>
      </c>
      <c r="Z47" s="146"/>
      <c r="AA47" s="146"/>
      <c r="AB47" s="146"/>
      <c r="AC47" s="146"/>
      <c r="AD47" s="146"/>
      <c r="AE47" s="146"/>
      <c r="AF47" s="146"/>
      <c r="AG47" s="146" t="s">
        <v>1231</v>
      </c>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row>
    <row r="48" spans="1:60" outlineLevel="2">
      <c r="A48" s="153"/>
      <c r="B48" s="154"/>
      <c r="C48" s="282" t="s">
        <v>1257</v>
      </c>
      <c r="D48" s="283"/>
      <c r="E48" s="283"/>
      <c r="F48" s="283"/>
      <c r="G48" s="283"/>
      <c r="H48" s="157"/>
      <c r="I48" s="157"/>
      <c r="J48" s="157"/>
      <c r="K48" s="157"/>
      <c r="L48" s="157"/>
      <c r="M48" s="157"/>
      <c r="N48" s="156"/>
      <c r="O48" s="156"/>
      <c r="P48" s="156"/>
      <c r="Q48" s="156"/>
      <c r="R48" s="157"/>
      <c r="S48" s="157"/>
      <c r="T48" s="157"/>
      <c r="U48" s="157"/>
      <c r="V48" s="157"/>
      <c r="W48" s="157"/>
      <c r="X48" s="157"/>
      <c r="Y48" s="157"/>
      <c r="Z48" s="146"/>
      <c r="AA48" s="146"/>
      <c r="AB48" s="146"/>
      <c r="AC48" s="146"/>
      <c r="AD48" s="146"/>
      <c r="AE48" s="146"/>
      <c r="AF48" s="146"/>
      <c r="AG48" s="146" t="s">
        <v>278</v>
      </c>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row>
    <row r="49" spans="1:60" outlineLevel="3">
      <c r="A49" s="153"/>
      <c r="B49" s="154"/>
      <c r="C49" s="291" t="s">
        <v>1258</v>
      </c>
      <c r="D49" s="292"/>
      <c r="E49" s="292"/>
      <c r="F49" s="292"/>
      <c r="G49" s="292"/>
      <c r="H49" s="157"/>
      <c r="I49" s="157"/>
      <c r="J49" s="157"/>
      <c r="K49" s="157"/>
      <c r="L49" s="157"/>
      <c r="M49" s="157"/>
      <c r="N49" s="156"/>
      <c r="O49" s="156"/>
      <c r="P49" s="156"/>
      <c r="Q49" s="156"/>
      <c r="R49" s="157"/>
      <c r="S49" s="157"/>
      <c r="T49" s="157"/>
      <c r="U49" s="157"/>
      <c r="V49" s="157"/>
      <c r="W49" s="157"/>
      <c r="X49" s="157"/>
      <c r="Y49" s="157"/>
      <c r="Z49" s="146"/>
      <c r="AA49" s="146"/>
      <c r="AB49" s="146"/>
      <c r="AC49" s="146"/>
      <c r="AD49" s="146"/>
      <c r="AE49" s="146"/>
      <c r="AF49" s="146"/>
      <c r="AG49" s="146" t="s">
        <v>278</v>
      </c>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row>
    <row r="50" spans="1:60" outlineLevel="1">
      <c r="A50" s="173">
        <v>15</v>
      </c>
      <c r="B50" s="174" t="s">
        <v>1259</v>
      </c>
      <c r="C50" s="190" t="s">
        <v>1260</v>
      </c>
      <c r="D50" s="175" t="s">
        <v>646</v>
      </c>
      <c r="E50" s="176">
        <v>1</v>
      </c>
      <c r="F50" s="177"/>
      <c r="G50" s="178">
        <f>ROUND(E50*F50,2)</f>
        <v>0</v>
      </c>
      <c r="H50" s="177"/>
      <c r="I50" s="178">
        <f>ROUND(E50*H50,2)</f>
        <v>0</v>
      </c>
      <c r="J50" s="177"/>
      <c r="K50" s="178">
        <f>ROUND(E50*J50,2)</f>
        <v>0</v>
      </c>
      <c r="L50" s="178">
        <v>21</v>
      </c>
      <c r="M50" s="178">
        <f>G50*(1+L50/100)</f>
        <v>0</v>
      </c>
      <c r="N50" s="176">
        <v>0</v>
      </c>
      <c r="O50" s="176">
        <f>ROUND(E50*N50,2)</f>
        <v>0</v>
      </c>
      <c r="P50" s="176">
        <v>0</v>
      </c>
      <c r="Q50" s="176">
        <f>ROUND(E50*P50,2)</f>
        <v>0</v>
      </c>
      <c r="R50" s="178"/>
      <c r="S50" s="178" t="s">
        <v>481</v>
      </c>
      <c r="T50" s="179" t="s">
        <v>267</v>
      </c>
      <c r="U50" s="157">
        <v>0</v>
      </c>
      <c r="V50" s="157">
        <f>ROUND(E50*U50,2)</f>
        <v>0</v>
      </c>
      <c r="W50" s="157"/>
      <c r="X50" s="157" t="s">
        <v>312</v>
      </c>
      <c r="Y50" s="157" t="s">
        <v>269</v>
      </c>
      <c r="Z50" s="146"/>
      <c r="AA50" s="146"/>
      <c r="AB50" s="146"/>
      <c r="AC50" s="146"/>
      <c r="AD50" s="146"/>
      <c r="AE50" s="146"/>
      <c r="AF50" s="146"/>
      <c r="AG50" s="146" t="s">
        <v>1231</v>
      </c>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row>
    <row r="51" spans="1:60" outlineLevel="2">
      <c r="A51" s="153"/>
      <c r="B51" s="154"/>
      <c r="C51" s="282" t="s">
        <v>1260</v>
      </c>
      <c r="D51" s="283"/>
      <c r="E51" s="283"/>
      <c r="F51" s="283"/>
      <c r="G51" s="283"/>
      <c r="H51" s="157"/>
      <c r="I51" s="157"/>
      <c r="J51" s="157"/>
      <c r="K51" s="157"/>
      <c r="L51" s="157"/>
      <c r="M51" s="157"/>
      <c r="N51" s="156"/>
      <c r="O51" s="156"/>
      <c r="P51" s="156"/>
      <c r="Q51" s="156"/>
      <c r="R51" s="157"/>
      <c r="S51" s="157"/>
      <c r="T51" s="157"/>
      <c r="U51" s="157"/>
      <c r="V51" s="157"/>
      <c r="W51" s="157"/>
      <c r="X51" s="157"/>
      <c r="Y51" s="157"/>
      <c r="Z51" s="146"/>
      <c r="AA51" s="146"/>
      <c r="AB51" s="146"/>
      <c r="AC51" s="146"/>
      <c r="AD51" s="146"/>
      <c r="AE51" s="146"/>
      <c r="AF51" s="146"/>
      <c r="AG51" s="146" t="s">
        <v>278</v>
      </c>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row>
    <row r="52" spans="1:60" outlineLevel="3">
      <c r="A52" s="153"/>
      <c r="B52" s="154"/>
      <c r="C52" s="291" t="s">
        <v>1261</v>
      </c>
      <c r="D52" s="292"/>
      <c r="E52" s="292"/>
      <c r="F52" s="292"/>
      <c r="G52" s="292"/>
      <c r="H52" s="157"/>
      <c r="I52" s="157"/>
      <c r="J52" s="157"/>
      <c r="K52" s="157"/>
      <c r="L52" s="157"/>
      <c r="M52" s="157"/>
      <c r="N52" s="156"/>
      <c r="O52" s="156"/>
      <c r="P52" s="156"/>
      <c r="Q52" s="156"/>
      <c r="R52" s="157"/>
      <c r="S52" s="157"/>
      <c r="T52" s="157"/>
      <c r="U52" s="157"/>
      <c r="V52" s="157"/>
      <c r="W52" s="157"/>
      <c r="X52" s="157"/>
      <c r="Y52" s="157"/>
      <c r="Z52" s="146"/>
      <c r="AA52" s="146"/>
      <c r="AB52" s="146"/>
      <c r="AC52" s="146"/>
      <c r="AD52" s="146"/>
      <c r="AE52" s="146"/>
      <c r="AF52" s="146"/>
      <c r="AG52" s="146" t="s">
        <v>278</v>
      </c>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row>
    <row r="53" spans="1:60" outlineLevel="1">
      <c r="A53" s="173">
        <v>16</v>
      </c>
      <c r="B53" s="174" t="s">
        <v>1262</v>
      </c>
      <c r="C53" s="190" t="s">
        <v>1263</v>
      </c>
      <c r="D53" s="175" t="s">
        <v>646</v>
      </c>
      <c r="E53" s="176">
        <v>1</v>
      </c>
      <c r="F53" s="177"/>
      <c r="G53" s="178">
        <f>ROUND(E53*F53,2)</f>
        <v>0</v>
      </c>
      <c r="H53" s="177"/>
      <c r="I53" s="178">
        <f>ROUND(E53*H53,2)</f>
        <v>0</v>
      </c>
      <c r="J53" s="177"/>
      <c r="K53" s="178">
        <f>ROUND(E53*J53,2)</f>
        <v>0</v>
      </c>
      <c r="L53" s="178">
        <v>21</v>
      </c>
      <c r="M53" s="178">
        <f>G53*(1+L53/100)</f>
        <v>0</v>
      </c>
      <c r="N53" s="176">
        <v>0</v>
      </c>
      <c r="O53" s="176">
        <f>ROUND(E53*N53,2)</f>
        <v>0</v>
      </c>
      <c r="P53" s="176">
        <v>0</v>
      </c>
      <c r="Q53" s="176">
        <f>ROUND(E53*P53,2)</f>
        <v>0</v>
      </c>
      <c r="R53" s="178"/>
      <c r="S53" s="178" t="s">
        <v>481</v>
      </c>
      <c r="T53" s="179" t="s">
        <v>267</v>
      </c>
      <c r="U53" s="157">
        <v>0</v>
      </c>
      <c r="V53" s="157">
        <f>ROUND(E53*U53,2)</f>
        <v>0</v>
      </c>
      <c r="W53" s="157"/>
      <c r="X53" s="157" t="s">
        <v>312</v>
      </c>
      <c r="Y53" s="157" t="s">
        <v>269</v>
      </c>
      <c r="Z53" s="146"/>
      <c r="AA53" s="146"/>
      <c r="AB53" s="146"/>
      <c r="AC53" s="146"/>
      <c r="AD53" s="146"/>
      <c r="AE53" s="146"/>
      <c r="AF53" s="146"/>
      <c r="AG53" s="146" t="s">
        <v>1231</v>
      </c>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row>
    <row r="54" spans="1:60" outlineLevel="2">
      <c r="A54" s="153"/>
      <c r="B54" s="154"/>
      <c r="C54" s="282" t="s">
        <v>1263</v>
      </c>
      <c r="D54" s="283"/>
      <c r="E54" s="283"/>
      <c r="F54" s="283"/>
      <c r="G54" s="283"/>
      <c r="H54" s="157"/>
      <c r="I54" s="157"/>
      <c r="J54" s="157"/>
      <c r="K54" s="157"/>
      <c r="L54" s="157"/>
      <c r="M54" s="157"/>
      <c r="N54" s="156"/>
      <c r="O54" s="156"/>
      <c r="P54" s="156"/>
      <c r="Q54" s="156"/>
      <c r="R54" s="157"/>
      <c r="S54" s="157"/>
      <c r="T54" s="157"/>
      <c r="U54" s="157"/>
      <c r="V54" s="157"/>
      <c r="W54" s="157"/>
      <c r="X54" s="157"/>
      <c r="Y54" s="157"/>
      <c r="Z54" s="146"/>
      <c r="AA54" s="146"/>
      <c r="AB54" s="146"/>
      <c r="AC54" s="146"/>
      <c r="AD54" s="146"/>
      <c r="AE54" s="146"/>
      <c r="AF54" s="146"/>
      <c r="AG54" s="146" t="s">
        <v>278</v>
      </c>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row>
    <row r="55" spans="1:60" outlineLevel="3">
      <c r="A55" s="153"/>
      <c r="B55" s="154"/>
      <c r="C55" s="291" t="s">
        <v>1264</v>
      </c>
      <c r="D55" s="292"/>
      <c r="E55" s="292"/>
      <c r="F55" s="292"/>
      <c r="G55" s="292"/>
      <c r="H55" s="157"/>
      <c r="I55" s="157"/>
      <c r="J55" s="157"/>
      <c r="K55" s="157"/>
      <c r="L55" s="157"/>
      <c r="M55" s="157"/>
      <c r="N55" s="156"/>
      <c r="O55" s="156"/>
      <c r="P55" s="156"/>
      <c r="Q55" s="156"/>
      <c r="R55" s="157"/>
      <c r="S55" s="157"/>
      <c r="T55" s="157"/>
      <c r="U55" s="157"/>
      <c r="V55" s="157"/>
      <c r="W55" s="157"/>
      <c r="X55" s="157"/>
      <c r="Y55" s="157"/>
      <c r="Z55" s="146"/>
      <c r="AA55" s="146"/>
      <c r="AB55" s="146"/>
      <c r="AC55" s="146"/>
      <c r="AD55" s="146"/>
      <c r="AE55" s="146"/>
      <c r="AF55" s="146"/>
      <c r="AG55" s="146" t="s">
        <v>278</v>
      </c>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row>
    <row r="56" spans="1:60" outlineLevel="1">
      <c r="A56" s="173">
        <v>17</v>
      </c>
      <c r="B56" s="174" t="s">
        <v>1265</v>
      </c>
      <c r="C56" s="190" t="s">
        <v>1266</v>
      </c>
      <c r="D56" s="175" t="s">
        <v>646</v>
      </c>
      <c r="E56" s="176">
        <v>1</v>
      </c>
      <c r="F56" s="177"/>
      <c r="G56" s="178">
        <f>ROUND(E56*F56,2)</f>
        <v>0</v>
      </c>
      <c r="H56" s="177"/>
      <c r="I56" s="178">
        <f>ROUND(E56*H56,2)</f>
        <v>0</v>
      </c>
      <c r="J56" s="177"/>
      <c r="K56" s="178">
        <f>ROUND(E56*J56,2)</f>
        <v>0</v>
      </c>
      <c r="L56" s="178">
        <v>21</v>
      </c>
      <c r="M56" s="178">
        <f>G56*(1+L56/100)</f>
        <v>0</v>
      </c>
      <c r="N56" s="176">
        <v>0</v>
      </c>
      <c r="O56" s="176">
        <f>ROUND(E56*N56,2)</f>
        <v>0</v>
      </c>
      <c r="P56" s="176">
        <v>0</v>
      </c>
      <c r="Q56" s="176">
        <f>ROUND(E56*P56,2)</f>
        <v>0</v>
      </c>
      <c r="R56" s="178"/>
      <c r="S56" s="178" t="s">
        <v>481</v>
      </c>
      <c r="T56" s="179" t="s">
        <v>267</v>
      </c>
      <c r="U56" s="157">
        <v>0</v>
      </c>
      <c r="V56" s="157">
        <f>ROUND(E56*U56,2)</f>
        <v>0</v>
      </c>
      <c r="W56" s="157"/>
      <c r="X56" s="157" t="s">
        <v>312</v>
      </c>
      <c r="Y56" s="157" t="s">
        <v>269</v>
      </c>
      <c r="Z56" s="146"/>
      <c r="AA56" s="146"/>
      <c r="AB56" s="146"/>
      <c r="AC56" s="146"/>
      <c r="AD56" s="146"/>
      <c r="AE56" s="146"/>
      <c r="AF56" s="146"/>
      <c r="AG56" s="146" t="s">
        <v>1231</v>
      </c>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row>
    <row r="57" spans="1:60" outlineLevel="2">
      <c r="A57" s="153"/>
      <c r="B57" s="154"/>
      <c r="C57" s="282" t="s">
        <v>1266</v>
      </c>
      <c r="D57" s="283"/>
      <c r="E57" s="283"/>
      <c r="F57" s="283"/>
      <c r="G57" s="283"/>
      <c r="H57" s="157"/>
      <c r="I57" s="157"/>
      <c r="J57" s="157"/>
      <c r="K57" s="157"/>
      <c r="L57" s="157"/>
      <c r="M57" s="157"/>
      <c r="N57" s="156"/>
      <c r="O57" s="156"/>
      <c r="P57" s="156"/>
      <c r="Q57" s="156"/>
      <c r="R57" s="157"/>
      <c r="S57" s="157"/>
      <c r="T57" s="157"/>
      <c r="U57" s="157"/>
      <c r="V57" s="157"/>
      <c r="W57" s="157"/>
      <c r="X57" s="157"/>
      <c r="Y57" s="157"/>
      <c r="Z57" s="146"/>
      <c r="AA57" s="146"/>
      <c r="AB57" s="146"/>
      <c r="AC57" s="146"/>
      <c r="AD57" s="146"/>
      <c r="AE57" s="146"/>
      <c r="AF57" s="146"/>
      <c r="AG57" s="146" t="s">
        <v>278</v>
      </c>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row>
    <row r="58" spans="1:60" outlineLevel="3">
      <c r="A58" s="153"/>
      <c r="B58" s="154"/>
      <c r="C58" s="291" t="s">
        <v>1267</v>
      </c>
      <c r="D58" s="292"/>
      <c r="E58" s="292"/>
      <c r="F58" s="292"/>
      <c r="G58" s="292"/>
      <c r="H58" s="157"/>
      <c r="I58" s="157"/>
      <c r="J58" s="157"/>
      <c r="K58" s="157"/>
      <c r="L58" s="157"/>
      <c r="M58" s="157"/>
      <c r="N58" s="156"/>
      <c r="O58" s="156"/>
      <c r="P58" s="156"/>
      <c r="Q58" s="156"/>
      <c r="R58" s="157"/>
      <c r="S58" s="157"/>
      <c r="T58" s="157"/>
      <c r="U58" s="157"/>
      <c r="V58" s="157"/>
      <c r="W58" s="157"/>
      <c r="X58" s="157"/>
      <c r="Y58" s="157"/>
      <c r="Z58" s="146"/>
      <c r="AA58" s="146"/>
      <c r="AB58" s="146"/>
      <c r="AC58" s="146"/>
      <c r="AD58" s="146"/>
      <c r="AE58" s="146"/>
      <c r="AF58" s="146"/>
      <c r="AG58" s="146" t="s">
        <v>278</v>
      </c>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row>
    <row r="59" spans="1:60" outlineLevel="1">
      <c r="A59" s="173">
        <v>18</v>
      </c>
      <c r="B59" s="174" t="s">
        <v>1268</v>
      </c>
      <c r="C59" s="190" t="s">
        <v>1269</v>
      </c>
      <c r="D59" s="175" t="s">
        <v>646</v>
      </c>
      <c r="E59" s="176">
        <v>1</v>
      </c>
      <c r="F59" s="177"/>
      <c r="G59" s="178">
        <f>ROUND(E59*F59,2)</f>
        <v>0</v>
      </c>
      <c r="H59" s="177"/>
      <c r="I59" s="178">
        <f>ROUND(E59*H59,2)</f>
        <v>0</v>
      </c>
      <c r="J59" s="177"/>
      <c r="K59" s="178">
        <f>ROUND(E59*J59,2)</f>
        <v>0</v>
      </c>
      <c r="L59" s="178">
        <v>21</v>
      </c>
      <c r="M59" s="178">
        <f>G59*(1+L59/100)</f>
        <v>0</v>
      </c>
      <c r="N59" s="176">
        <v>0</v>
      </c>
      <c r="O59" s="176">
        <f>ROUND(E59*N59,2)</f>
        <v>0</v>
      </c>
      <c r="P59" s="176">
        <v>0</v>
      </c>
      <c r="Q59" s="176">
        <f>ROUND(E59*P59,2)</f>
        <v>0</v>
      </c>
      <c r="R59" s="178"/>
      <c r="S59" s="178" t="s">
        <v>481</v>
      </c>
      <c r="T59" s="179" t="s">
        <v>267</v>
      </c>
      <c r="U59" s="157">
        <v>0</v>
      </c>
      <c r="V59" s="157">
        <f>ROUND(E59*U59,2)</f>
        <v>0</v>
      </c>
      <c r="W59" s="157"/>
      <c r="X59" s="157" t="s">
        <v>312</v>
      </c>
      <c r="Y59" s="157" t="s">
        <v>269</v>
      </c>
      <c r="Z59" s="146"/>
      <c r="AA59" s="146"/>
      <c r="AB59" s="146"/>
      <c r="AC59" s="146"/>
      <c r="AD59" s="146"/>
      <c r="AE59" s="146"/>
      <c r="AF59" s="146"/>
      <c r="AG59" s="146" t="s">
        <v>1231</v>
      </c>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row>
    <row r="60" spans="1:60" outlineLevel="2">
      <c r="A60" s="153"/>
      <c r="B60" s="154"/>
      <c r="C60" s="282" t="s">
        <v>1269</v>
      </c>
      <c r="D60" s="283"/>
      <c r="E60" s="283"/>
      <c r="F60" s="283"/>
      <c r="G60" s="283"/>
      <c r="H60" s="157"/>
      <c r="I60" s="157"/>
      <c r="J60" s="157"/>
      <c r="K60" s="157"/>
      <c r="L60" s="157"/>
      <c r="M60" s="157"/>
      <c r="N60" s="156"/>
      <c r="O60" s="156"/>
      <c r="P60" s="156"/>
      <c r="Q60" s="156"/>
      <c r="R60" s="157"/>
      <c r="S60" s="157"/>
      <c r="T60" s="157"/>
      <c r="U60" s="157"/>
      <c r="V60" s="157"/>
      <c r="W60" s="157"/>
      <c r="X60" s="157"/>
      <c r="Y60" s="157"/>
      <c r="Z60" s="146"/>
      <c r="AA60" s="146"/>
      <c r="AB60" s="146"/>
      <c r="AC60" s="146"/>
      <c r="AD60" s="146"/>
      <c r="AE60" s="146"/>
      <c r="AF60" s="146"/>
      <c r="AG60" s="146" t="s">
        <v>278</v>
      </c>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row>
    <row r="61" spans="1:60" outlineLevel="3">
      <c r="A61" s="153"/>
      <c r="B61" s="154"/>
      <c r="C61" s="291" t="s">
        <v>1270</v>
      </c>
      <c r="D61" s="292"/>
      <c r="E61" s="292"/>
      <c r="F61" s="292"/>
      <c r="G61" s="292"/>
      <c r="H61" s="157"/>
      <c r="I61" s="157"/>
      <c r="J61" s="157"/>
      <c r="K61" s="157"/>
      <c r="L61" s="157"/>
      <c r="M61" s="157"/>
      <c r="N61" s="156"/>
      <c r="O61" s="156"/>
      <c r="P61" s="156"/>
      <c r="Q61" s="156"/>
      <c r="R61" s="157"/>
      <c r="S61" s="157"/>
      <c r="T61" s="157"/>
      <c r="U61" s="157"/>
      <c r="V61" s="157"/>
      <c r="W61" s="157"/>
      <c r="X61" s="157"/>
      <c r="Y61" s="157"/>
      <c r="Z61" s="146"/>
      <c r="AA61" s="146"/>
      <c r="AB61" s="146"/>
      <c r="AC61" s="146"/>
      <c r="AD61" s="146"/>
      <c r="AE61" s="146"/>
      <c r="AF61" s="146"/>
      <c r="AG61" s="146" t="s">
        <v>278</v>
      </c>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row>
    <row r="62" spans="1:60" outlineLevel="1">
      <c r="A62" s="173">
        <v>19</v>
      </c>
      <c r="B62" s="174" t="s">
        <v>1271</v>
      </c>
      <c r="C62" s="190" t="s">
        <v>1272</v>
      </c>
      <c r="D62" s="175" t="s">
        <v>646</v>
      </c>
      <c r="E62" s="176">
        <v>2</v>
      </c>
      <c r="F62" s="177"/>
      <c r="G62" s="178">
        <f>ROUND(E62*F62,2)</f>
        <v>0</v>
      </c>
      <c r="H62" s="177"/>
      <c r="I62" s="178">
        <f>ROUND(E62*H62,2)</f>
        <v>0</v>
      </c>
      <c r="J62" s="177"/>
      <c r="K62" s="178">
        <f>ROUND(E62*J62,2)</f>
        <v>0</v>
      </c>
      <c r="L62" s="178">
        <v>21</v>
      </c>
      <c r="M62" s="178">
        <f>G62*(1+L62/100)</f>
        <v>0</v>
      </c>
      <c r="N62" s="176">
        <v>0</v>
      </c>
      <c r="O62" s="176">
        <f>ROUND(E62*N62,2)</f>
        <v>0</v>
      </c>
      <c r="P62" s="176">
        <v>0</v>
      </c>
      <c r="Q62" s="176">
        <f>ROUND(E62*P62,2)</f>
        <v>0</v>
      </c>
      <c r="R62" s="178"/>
      <c r="S62" s="178" t="s">
        <v>481</v>
      </c>
      <c r="T62" s="179" t="s">
        <v>267</v>
      </c>
      <c r="U62" s="157">
        <v>0</v>
      </c>
      <c r="V62" s="157">
        <f>ROUND(E62*U62,2)</f>
        <v>0</v>
      </c>
      <c r="W62" s="157"/>
      <c r="X62" s="157" t="s">
        <v>312</v>
      </c>
      <c r="Y62" s="157" t="s">
        <v>269</v>
      </c>
      <c r="Z62" s="146"/>
      <c r="AA62" s="146"/>
      <c r="AB62" s="146"/>
      <c r="AC62" s="146"/>
      <c r="AD62" s="146"/>
      <c r="AE62" s="146"/>
      <c r="AF62" s="146"/>
      <c r="AG62" s="146" t="s">
        <v>1231</v>
      </c>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row>
    <row r="63" spans="1:60" outlineLevel="2">
      <c r="A63" s="153"/>
      <c r="B63" s="154"/>
      <c r="C63" s="282" t="s">
        <v>1272</v>
      </c>
      <c r="D63" s="283"/>
      <c r="E63" s="283"/>
      <c r="F63" s="283"/>
      <c r="G63" s="283"/>
      <c r="H63" s="157"/>
      <c r="I63" s="157"/>
      <c r="J63" s="157"/>
      <c r="K63" s="157"/>
      <c r="L63" s="157"/>
      <c r="M63" s="157"/>
      <c r="N63" s="156"/>
      <c r="O63" s="156"/>
      <c r="P63" s="156"/>
      <c r="Q63" s="156"/>
      <c r="R63" s="157"/>
      <c r="S63" s="157"/>
      <c r="T63" s="157"/>
      <c r="U63" s="157"/>
      <c r="V63" s="157"/>
      <c r="W63" s="157"/>
      <c r="X63" s="157"/>
      <c r="Y63" s="157"/>
      <c r="Z63" s="146"/>
      <c r="AA63" s="146"/>
      <c r="AB63" s="146"/>
      <c r="AC63" s="146"/>
      <c r="AD63" s="146"/>
      <c r="AE63" s="146"/>
      <c r="AF63" s="146"/>
      <c r="AG63" s="146" t="s">
        <v>278</v>
      </c>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row>
    <row r="64" spans="1:60" outlineLevel="3">
      <c r="A64" s="153"/>
      <c r="B64" s="154"/>
      <c r="C64" s="291" t="s">
        <v>1273</v>
      </c>
      <c r="D64" s="292"/>
      <c r="E64" s="292"/>
      <c r="F64" s="292"/>
      <c r="G64" s="292"/>
      <c r="H64" s="157"/>
      <c r="I64" s="157"/>
      <c r="J64" s="157"/>
      <c r="K64" s="157"/>
      <c r="L64" s="157"/>
      <c r="M64" s="157"/>
      <c r="N64" s="156"/>
      <c r="O64" s="156"/>
      <c r="P64" s="156"/>
      <c r="Q64" s="156"/>
      <c r="R64" s="157"/>
      <c r="S64" s="157"/>
      <c r="T64" s="157"/>
      <c r="U64" s="157"/>
      <c r="V64" s="157"/>
      <c r="W64" s="157"/>
      <c r="X64" s="157"/>
      <c r="Y64" s="157"/>
      <c r="Z64" s="146"/>
      <c r="AA64" s="146"/>
      <c r="AB64" s="146"/>
      <c r="AC64" s="146"/>
      <c r="AD64" s="146"/>
      <c r="AE64" s="146"/>
      <c r="AF64" s="146"/>
      <c r="AG64" s="146" t="s">
        <v>278</v>
      </c>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row>
    <row r="65" spans="1:60" outlineLevel="1">
      <c r="A65" s="173">
        <v>20</v>
      </c>
      <c r="B65" s="174" t="s">
        <v>1274</v>
      </c>
      <c r="C65" s="190" t="s">
        <v>1275</v>
      </c>
      <c r="D65" s="175" t="s">
        <v>646</v>
      </c>
      <c r="E65" s="176">
        <v>1</v>
      </c>
      <c r="F65" s="177"/>
      <c r="G65" s="178">
        <f>ROUND(E65*F65,2)</f>
        <v>0</v>
      </c>
      <c r="H65" s="177"/>
      <c r="I65" s="178">
        <f>ROUND(E65*H65,2)</f>
        <v>0</v>
      </c>
      <c r="J65" s="177"/>
      <c r="K65" s="178">
        <f>ROUND(E65*J65,2)</f>
        <v>0</v>
      </c>
      <c r="L65" s="178">
        <v>21</v>
      </c>
      <c r="M65" s="178">
        <f>G65*(1+L65/100)</f>
        <v>0</v>
      </c>
      <c r="N65" s="176">
        <v>0</v>
      </c>
      <c r="O65" s="176">
        <f>ROUND(E65*N65,2)</f>
        <v>0</v>
      </c>
      <c r="P65" s="176">
        <v>0</v>
      </c>
      <c r="Q65" s="176">
        <f>ROUND(E65*P65,2)</f>
        <v>0</v>
      </c>
      <c r="R65" s="178"/>
      <c r="S65" s="178" t="s">
        <v>481</v>
      </c>
      <c r="T65" s="179" t="s">
        <v>267</v>
      </c>
      <c r="U65" s="157">
        <v>0</v>
      </c>
      <c r="V65" s="157">
        <f>ROUND(E65*U65,2)</f>
        <v>0</v>
      </c>
      <c r="W65" s="157"/>
      <c r="X65" s="157" t="s">
        <v>312</v>
      </c>
      <c r="Y65" s="157" t="s">
        <v>269</v>
      </c>
      <c r="Z65" s="146"/>
      <c r="AA65" s="146"/>
      <c r="AB65" s="146"/>
      <c r="AC65" s="146"/>
      <c r="AD65" s="146"/>
      <c r="AE65" s="146"/>
      <c r="AF65" s="146"/>
      <c r="AG65" s="146" t="s">
        <v>1231</v>
      </c>
      <c r="AH65" s="146"/>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row>
    <row r="66" spans="1:60" outlineLevel="2">
      <c r="A66" s="153"/>
      <c r="B66" s="154"/>
      <c r="C66" s="282" t="s">
        <v>1275</v>
      </c>
      <c r="D66" s="283"/>
      <c r="E66" s="283"/>
      <c r="F66" s="283"/>
      <c r="G66" s="283"/>
      <c r="H66" s="157"/>
      <c r="I66" s="157"/>
      <c r="J66" s="157"/>
      <c r="K66" s="157"/>
      <c r="L66" s="157"/>
      <c r="M66" s="157"/>
      <c r="N66" s="156"/>
      <c r="O66" s="156"/>
      <c r="P66" s="156"/>
      <c r="Q66" s="156"/>
      <c r="R66" s="157"/>
      <c r="S66" s="157"/>
      <c r="T66" s="157"/>
      <c r="U66" s="157"/>
      <c r="V66" s="157"/>
      <c r="W66" s="157"/>
      <c r="X66" s="157"/>
      <c r="Y66" s="157"/>
      <c r="Z66" s="146"/>
      <c r="AA66" s="146"/>
      <c r="AB66" s="146"/>
      <c r="AC66" s="146"/>
      <c r="AD66" s="146"/>
      <c r="AE66" s="146"/>
      <c r="AF66" s="146"/>
      <c r="AG66" s="146" t="s">
        <v>278</v>
      </c>
      <c r="AH66" s="146"/>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row>
    <row r="67" spans="1:60" outlineLevel="3">
      <c r="A67" s="153"/>
      <c r="B67" s="154"/>
      <c r="C67" s="291" t="s">
        <v>1276</v>
      </c>
      <c r="D67" s="292"/>
      <c r="E67" s="292"/>
      <c r="F67" s="292"/>
      <c r="G67" s="292"/>
      <c r="H67" s="157"/>
      <c r="I67" s="157"/>
      <c r="J67" s="157"/>
      <c r="K67" s="157"/>
      <c r="L67" s="157"/>
      <c r="M67" s="157"/>
      <c r="N67" s="156"/>
      <c r="O67" s="156"/>
      <c r="P67" s="156"/>
      <c r="Q67" s="156"/>
      <c r="R67" s="157"/>
      <c r="S67" s="157"/>
      <c r="T67" s="157"/>
      <c r="U67" s="157"/>
      <c r="V67" s="157"/>
      <c r="W67" s="157"/>
      <c r="X67" s="157"/>
      <c r="Y67" s="157"/>
      <c r="Z67" s="146"/>
      <c r="AA67" s="146"/>
      <c r="AB67" s="146"/>
      <c r="AC67" s="146"/>
      <c r="AD67" s="146"/>
      <c r="AE67" s="146"/>
      <c r="AF67" s="146"/>
      <c r="AG67" s="146" t="s">
        <v>278</v>
      </c>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row>
    <row r="68" spans="1:60" outlineLevel="1">
      <c r="A68" s="173">
        <v>21</v>
      </c>
      <c r="B68" s="174" t="s">
        <v>1277</v>
      </c>
      <c r="C68" s="190" t="s">
        <v>1278</v>
      </c>
      <c r="D68" s="175" t="s">
        <v>646</v>
      </c>
      <c r="E68" s="176">
        <v>1</v>
      </c>
      <c r="F68" s="177"/>
      <c r="G68" s="178">
        <f>ROUND(E68*F68,2)</f>
        <v>0</v>
      </c>
      <c r="H68" s="177"/>
      <c r="I68" s="178">
        <f>ROUND(E68*H68,2)</f>
        <v>0</v>
      </c>
      <c r="J68" s="177"/>
      <c r="K68" s="178">
        <f>ROUND(E68*J68,2)</f>
        <v>0</v>
      </c>
      <c r="L68" s="178">
        <v>21</v>
      </c>
      <c r="M68" s="178">
        <f>G68*(1+L68/100)</f>
        <v>0</v>
      </c>
      <c r="N68" s="176">
        <v>0</v>
      </c>
      <c r="O68" s="176">
        <f>ROUND(E68*N68,2)</f>
        <v>0</v>
      </c>
      <c r="P68" s="176">
        <v>0</v>
      </c>
      <c r="Q68" s="176">
        <f>ROUND(E68*P68,2)</f>
        <v>0</v>
      </c>
      <c r="R68" s="178"/>
      <c r="S68" s="178" t="s">
        <v>481</v>
      </c>
      <c r="T68" s="179" t="s">
        <v>267</v>
      </c>
      <c r="U68" s="157">
        <v>0</v>
      </c>
      <c r="V68" s="157">
        <f>ROUND(E68*U68,2)</f>
        <v>0</v>
      </c>
      <c r="W68" s="157"/>
      <c r="X68" s="157" t="s">
        <v>312</v>
      </c>
      <c r="Y68" s="157" t="s">
        <v>269</v>
      </c>
      <c r="Z68" s="146"/>
      <c r="AA68" s="146"/>
      <c r="AB68" s="146"/>
      <c r="AC68" s="146"/>
      <c r="AD68" s="146"/>
      <c r="AE68" s="146"/>
      <c r="AF68" s="146"/>
      <c r="AG68" s="146" t="s">
        <v>1231</v>
      </c>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row>
    <row r="69" spans="1:60" outlineLevel="2">
      <c r="A69" s="153"/>
      <c r="B69" s="154"/>
      <c r="C69" s="282" t="s">
        <v>1278</v>
      </c>
      <c r="D69" s="283"/>
      <c r="E69" s="283"/>
      <c r="F69" s="283"/>
      <c r="G69" s="283"/>
      <c r="H69" s="157"/>
      <c r="I69" s="157"/>
      <c r="J69" s="157"/>
      <c r="K69" s="157"/>
      <c r="L69" s="157"/>
      <c r="M69" s="157"/>
      <c r="N69" s="156"/>
      <c r="O69" s="156"/>
      <c r="P69" s="156"/>
      <c r="Q69" s="156"/>
      <c r="R69" s="157"/>
      <c r="S69" s="157"/>
      <c r="T69" s="157"/>
      <c r="U69" s="157"/>
      <c r="V69" s="157"/>
      <c r="W69" s="157"/>
      <c r="X69" s="157"/>
      <c r="Y69" s="157"/>
      <c r="Z69" s="146"/>
      <c r="AA69" s="146"/>
      <c r="AB69" s="146"/>
      <c r="AC69" s="146"/>
      <c r="AD69" s="146"/>
      <c r="AE69" s="146"/>
      <c r="AF69" s="146"/>
      <c r="AG69" s="146" t="s">
        <v>278</v>
      </c>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row>
    <row r="70" spans="1:60" outlineLevel="1">
      <c r="A70" s="173">
        <v>22</v>
      </c>
      <c r="B70" s="174" t="s">
        <v>1279</v>
      </c>
      <c r="C70" s="190" t="s">
        <v>1280</v>
      </c>
      <c r="D70" s="175" t="s">
        <v>646</v>
      </c>
      <c r="E70" s="176">
        <v>1</v>
      </c>
      <c r="F70" s="177"/>
      <c r="G70" s="178">
        <f>ROUND(E70*F70,2)</f>
        <v>0</v>
      </c>
      <c r="H70" s="177"/>
      <c r="I70" s="178">
        <f>ROUND(E70*H70,2)</f>
        <v>0</v>
      </c>
      <c r="J70" s="177"/>
      <c r="K70" s="178">
        <f>ROUND(E70*J70,2)</f>
        <v>0</v>
      </c>
      <c r="L70" s="178">
        <v>21</v>
      </c>
      <c r="M70" s="178">
        <f>G70*(1+L70/100)</f>
        <v>0</v>
      </c>
      <c r="N70" s="176">
        <v>0</v>
      </c>
      <c r="O70" s="176">
        <f>ROUND(E70*N70,2)</f>
        <v>0</v>
      </c>
      <c r="P70" s="176">
        <v>0</v>
      </c>
      <c r="Q70" s="176">
        <f>ROUND(E70*P70,2)</f>
        <v>0</v>
      </c>
      <c r="R70" s="178"/>
      <c r="S70" s="178" t="s">
        <v>481</v>
      </c>
      <c r="T70" s="179" t="s">
        <v>267</v>
      </c>
      <c r="U70" s="157">
        <v>0</v>
      </c>
      <c r="V70" s="157">
        <f>ROUND(E70*U70,2)</f>
        <v>0</v>
      </c>
      <c r="W70" s="157"/>
      <c r="X70" s="157" t="s">
        <v>380</v>
      </c>
      <c r="Y70" s="157" t="s">
        <v>269</v>
      </c>
      <c r="Z70" s="146"/>
      <c r="AA70" s="146"/>
      <c r="AB70" s="146"/>
      <c r="AC70" s="146"/>
      <c r="AD70" s="146"/>
      <c r="AE70" s="146"/>
      <c r="AF70" s="146"/>
      <c r="AG70" s="146" t="s">
        <v>1222</v>
      </c>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row>
    <row r="71" spans="1:60" outlineLevel="2">
      <c r="A71" s="153"/>
      <c r="B71" s="154"/>
      <c r="C71" s="282" t="s">
        <v>1280</v>
      </c>
      <c r="D71" s="283"/>
      <c r="E71" s="283"/>
      <c r="F71" s="283"/>
      <c r="G71" s="283"/>
      <c r="H71" s="157"/>
      <c r="I71" s="157"/>
      <c r="J71" s="157"/>
      <c r="K71" s="157"/>
      <c r="L71" s="157"/>
      <c r="M71" s="157"/>
      <c r="N71" s="156"/>
      <c r="O71" s="156"/>
      <c r="P71" s="156"/>
      <c r="Q71" s="156"/>
      <c r="R71" s="157"/>
      <c r="S71" s="157"/>
      <c r="T71" s="157"/>
      <c r="U71" s="157"/>
      <c r="V71" s="157"/>
      <c r="W71" s="157"/>
      <c r="X71" s="157"/>
      <c r="Y71" s="157"/>
      <c r="Z71" s="146"/>
      <c r="AA71" s="146"/>
      <c r="AB71" s="146"/>
      <c r="AC71" s="146"/>
      <c r="AD71" s="146"/>
      <c r="AE71" s="146"/>
      <c r="AF71" s="146"/>
      <c r="AG71" s="146" t="s">
        <v>278</v>
      </c>
      <c r="AH71" s="146"/>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row>
    <row r="72" spans="1:60" outlineLevel="1">
      <c r="A72" s="173">
        <v>23</v>
      </c>
      <c r="B72" s="174" t="s">
        <v>1281</v>
      </c>
      <c r="C72" s="190" t="s">
        <v>1282</v>
      </c>
      <c r="D72" s="175" t="s">
        <v>646</v>
      </c>
      <c r="E72" s="176">
        <v>1</v>
      </c>
      <c r="F72" s="177"/>
      <c r="G72" s="178">
        <f>ROUND(E72*F72,2)</f>
        <v>0</v>
      </c>
      <c r="H72" s="177"/>
      <c r="I72" s="178">
        <f>ROUND(E72*H72,2)</f>
        <v>0</v>
      </c>
      <c r="J72" s="177"/>
      <c r="K72" s="178">
        <f>ROUND(E72*J72,2)</f>
        <v>0</v>
      </c>
      <c r="L72" s="178">
        <v>21</v>
      </c>
      <c r="M72" s="178">
        <f>G72*(1+L72/100)</f>
        <v>0</v>
      </c>
      <c r="N72" s="176">
        <v>0</v>
      </c>
      <c r="O72" s="176">
        <f>ROUND(E72*N72,2)</f>
        <v>0</v>
      </c>
      <c r="P72" s="176">
        <v>0</v>
      </c>
      <c r="Q72" s="176">
        <f>ROUND(E72*P72,2)</f>
        <v>0</v>
      </c>
      <c r="R72" s="178"/>
      <c r="S72" s="178" t="s">
        <v>481</v>
      </c>
      <c r="T72" s="179" t="s">
        <v>267</v>
      </c>
      <c r="U72" s="157">
        <v>0</v>
      </c>
      <c r="V72" s="157">
        <f>ROUND(E72*U72,2)</f>
        <v>0</v>
      </c>
      <c r="W72" s="157"/>
      <c r="X72" s="157" t="s">
        <v>312</v>
      </c>
      <c r="Y72" s="157" t="s">
        <v>269</v>
      </c>
      <c r="Z72" s="146"/>
      <c r="AA72" s="146"/>
      <c r="AB72" s="146"/>
      <c r="AC72" s="146"/>
      <c r="AD72" s="146"/>
      <c r="AE72" s="146"/>
      <c r="AF72" s="146"/>
      <c r="AG72" s="146" t="s">
        <v>1231</v>
      </c>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row>
    <row r="73" spans="1:60" outlineLevel="2">
      <c r="A73" s="153"/>
      <c r="B73" s="154"/>
      <c r="C73" s="282" t="s">
        <v>1282</v>
      </c>
      <c r="D73" s="283"/>
      <c r="E73" s="283"/>
      <c r="F73" s="283"/>
      <c r="G73" s="283"/>
      <c r="H73" s="157"/>
      <c r="I73" s="157"/>
      <c r="J73" s="157"/>
      <c r="K73" s="157"/>
      <c r="L73" s="157"/>
      <c r="M73" s="157"/>
      <c r="N73" s="156"/>
      <c r="O73" s="156"/>
      <c r="P73" s="156"/>
      <c r="Q73" s="156"/>
      <c r="R73" s="157"/>
      <c r="S73" s="157"/>
      <c r="T73" s="157"/>
      <c r="U73" s="157"/>
      <c r="V73" s="157"/>
      <c r="W73" s="157"/>
      <c r="X73" s="157"/>
      <c r="Y73" s="157"/>
      <c r="Z73" s="146"/>
      <c r="AA73" s="146"/>
      <c r="AB73" s="146"/>
      <c r="AC73" s="146"/>
      <c r="AD73" s="146"/>
      <c r="AE73" s="146"/>
      <c r="AF73" s="146"/>
      <c r="AG73" s="146" t="s">
        <v>278</v>
      </c>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row>
    <row r="74" spans="1:60" outlineLevel="1">
      <c r="A74" s="173">
        <v>24</v>
      </c>
      <c r="B74" s="174" t="s">
        <v>1283</v>
      </c>
      <c r="C74" s="190" t="s">
        <v>1284</v>
      </c>
      <c r="D74" s="175" t="s">
        <v>646</v>
      </c>
      <c r="E74" s="176">
        <v>1</v>
      </c>
      <c r="F74" s="177"/>
      <c r="G74" s="178">
        <f>ROUND(E74*F74,2)</f>
        <v>0</v>
      </c>
      <c r="H74" s="177"/>
      <c r="I74" s="178">
        <f>ROUND(E74*H74,2)</f>
        <v>0</v>
      </c>
      <c r="J74" s="177"/>
      <c r="K74" s="178">
        <f>ROUND(E74*J74,2)</f>
        <v>0</v>
      </c>
      <c r="L74" s="178">
        <v>21</v>
      </c>
      <c r="M74" s="178">
        <f>G74*(1+L74/100)</f>
        <v>0</v>
      </c>
      <c r="N74" s="176">
        <v>0</v>
      </c>
      <c r="O74" s="176">
        <f>ROUND(E74*N74,2)</f>
        <v>0</v>
      </c>
      <c r="P74" s="176">
        <v>0</v>
      </c>
      <c r="Q74" s="176">
        <f>ROUND(E74*P74,2)</f>
        <v>0</v>
      </c>
      <c r="R74" s="178"/>
      <c r="S74" s="178" t="s">
        <v>481</v>
      </c>
      <c r="T74" s="179" t="s">
        <v>267</v>
      </c>
      <c r="U74" s="157">
        <v>0</v>
      </c>
      <c r="V74" s="157">
        <f>ROUND(E74*U74,2)</f>
        <v>0</v>
      </c>
      <c r="W74" s="157"/>
      <c r="X74" s="157" t="s">
        <v>312</v>
      </c>
      <c r="Y74" s="157" t="s">
        <v>269</v>
      </c>
      <c r="Z74" s="146"/>
      <c r="AA74" s="146"/>
      <c r="AB74" s="146"/>
      <c r="AC74" s="146"/>
      <c r="AD74" s="146"/>
      <c r="AE74" s="146"/>
      <c r="AF74" s="146"/>
      <c r="AG74" s="146" t="s">
        <v>1231</v>
      </c>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row>
    <row r="75" spans="1:60" outlineLevel="2">
      <c r="A75" s="153"/>
      <c r="B75" s="154"/>
      <c r="C75" s="282" t="s">
        <v>1284</v>
      </c>
      <c r="D75" s="283"/>
      <c r="E75" s="283"/>
      <c r="F75" s="283"/>
      <c r="G75" s="283"/>
      <c r="H75" s="157"/>
      <c r="I75" s="157"/>
      <c r="J75" s="157"/>
      <c r="K75" s="157"/>
      <c r="L75" s="157"/>
      <c r="M75" s="157"/>
      <c r="N75" s="156"/>
      <c r="O75" s="156"/>
      <c r="P75" s="156"/>
      <c r="Q75" s="156"/>
      <c r="R75" s="157"/>
      <c r="S75" s="157"/>
      <c r="T75" s="157"/>
      <c r="U75" s="157"/>
      <c r="V75" s="157"/>
      <c r="W75" s="157"/>
      <c r="X75" s="157"/>
      <c r="Y75" s="157"/>
      <c r="Z75" s="146"/>
      <c r="AA75" s="146"/>
      <c r="AB75" s="146"/>
      <c r="AC75" s="146"/>
      <c r="AD75" s="146"/>
      <c r="AE75" s="146"/>
      <c r="AF75" s="146"/>
      <c r="AG75" s="146" t="s">
        <v>278</v>
      </c>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row>
    <row r="76" spans="1:60">
      <c r="A76" s="163" t="s">
        <v>261</v>
      </c>
      <c r="B76" s="164" t="s">
        <v>148</v>
      </c>
      <c r="C76" s="188" t="s">
        <v>149</v>
      </c>
      <c r="D76" s="165"/>
      <c r="E76" s="166"/>
      <c r="F76" s="167"/>
      <c r="G76" s="167">
        <f>SUMIF(AG77:AG102,"&lt;&gt;NOR",G77:G102)</f>
        <v>0</v>
      </c>
      <c r="H76" s="167"/>
      <c r="I76" s="167">
        <f>SUM(I77:I102)</f>
        <v>0</v>
      </c>
      <c r="J76" s="167"/>
      <c r="K76" s="167">
        <f>SUM(K77:K102)</f>
        <v>0</v>
      </c>
      <c r="L76" s="167"/>
      <c r="M76" s="167">
        <f>SUM(M77:M102)</f>
        <v>0</v>
      </c>
      <c r="N76" s="166"/>
      <c r="O76" s="166">
        <f>SUM(O77:O102)</f>
        <v>0</v>
      </c>
      <c r="P76" s="166"/>
      <c r="Q76" s="166">
        <f>SUM(Q77:Q102)</f>
        <v>0</v>
      </c>
      <c r="R76" s="167"/>
      <c r="S76" s="167"/>
      <c r="T76" s="168"/>
      <c r="U76" s="162"/>
      <c r="V76" s="162">
        <f>SUM(V77:V102)</f>
        <v>0</v>
      </c>
      <c r="W76" s="162"/>
      <c r="X76" s="162"/>
      <c r="Y76" s="162"/>
      <c r="AG76" t="s">
        <v>262</v>
      </c>
    </row>
    <row r="77" spans="1:60" ht="22.5" outlineLevel="1">
      <c r="A77" s="173">
        <v>25</v>
      </c>
      <c r="B77" s="174" t="s">
        <v>1285</v>
      </c>
      <c r="C77" s="190" t="s">
        <v>1286</v>
      </c>
      <c r="D77" s="175" t="s">
        <v>646</v>
      </c>
      <c r="E77" s="176">
        <v>1</v>
      </c>
      <c r="F77" s="177"/>
      <c r="G77" s="178">
        <f>ROUND(E77*F77,2)</f>
        <v>0</v>
      </c>
      <c r="H77" s="177"/>
      <c r="I77" s="178">
        <f>ROUND(E77*H77,2)</f>
        <v>0</v>
      </c>
      <c r="J77" s="177"/>
      <c r="K77" s="178">
        <f>ROUND(E77*J77,2)</f>
        <v>0</v>
      </c>
      <c r="L77" s="178">
        <v>21</v>
      </c>
      <c r="M77" s="178">
        <f>G77*(1+L77/100)</f>
        <v>0</v>
      </c>
      <c r="N77" s="176">
        <v>0</v>
      </c>
      <c r="O77" s="176">
        <f>ROUND(E77*N77,2)</f>
        <v>0</v>
      </c>
      <c r="P77" s="176">
        <v>0</v>
      </c>
      <c r="Q77" s="176">
        <f>ROUND(E77*P77,2)</f>
        <v>0</v>
      </c>
      <c r="R77" s="178"/>
      <c r="S77" s="178" t="s">
        <v>481</v>
      </c>
      <c r="T77" s="179" t="s">
        <v>267</v>
      </c>
      <c r="U77" s="157">
        <v>0</v>
      </c>
      <c r="V77" s="157">
        <f>ROUND(E77*U77,2)</f>
        <v>0</v>
      </c>
      <c r="W77" s="157"/>
      <c r="X77" s="157" t="s">
        <v>380</v>
      </c>
      <c r="Y77" s="157" t="s">
        <v>269</v>
      </c>
      <c r="Z77" s="146"/>
      <c r="AA77" s="146"/>
      <c r="AB77" s="146"/>
      <c r="AC77" s="146"/>
      <c r="AD77" s="146"/>
      <c r="AE77" s="146"/>
      <c r="AF77" s="146"/>
      <c r="AG77" s="146" t="s">
        <v>1222</v>
      </c>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row>
    <row r="78" spans="1:60" outlineLevel="2">
      <c r="A78" s="153"/>
      <c r="B78" s="154"/>
      <c r="C78" s="282" t="s">
        <v>1287</v>
      </c>
      <c r="D78" s="283"/>
      <c r="E78" s="283"/>
      <c r="F78" s="283"/>
      <c r="G78" s="283"/>
      <c r="H78" s="157"/>
      <c r="I78" s="157"/>
      <c r="J78" s="157"/>
      <c r="K78" s="157"/>
      <c r="L78" s="157"/>
      <c r="M78" s="157"/>
      <c r="N78" s="156"/>
      <c r="O78" s="156"/>
      <c r="P78" s="156"/>
      <c r="Q78" s="156"/>
      <c r="R78" s="157"/>
      <c r="S78" s="157"/>
      <c r="T78" s="157"/>
      <c r="U78" s="157"/>
      <c r="V78" s="157"/>
      <c r="W78" s="157"/>
      <c r="X78" s="157"/>
      <c r="Y78" s="157"/>
      <c r="Z78" s="146"/>
      <c r="AA78" s="146"/>
      <c r="AB78" s="146"/>
      <c r="AC78" s="146"/>
      <c r="AD78" s="146"/>
      <c r="AE78" s="146"/>
      <c r="AF78" s="146"/>
      <c r="AG78" s="146" t="s">
        <v>278</v>
      </c>
      <c r="AH78" s="146"/>
      <c r="AI78" s="146"/>
      <c r="AJ78" s="146"/>
      <c r="AK78" s="146"/>
      <c r="AL78" s="146"/>
      <c r="AM78" s="146"/>
      <c r="AN78" s="146"/>
      <c r="AO78" s="146"/>
      <c r="AP78" s="146"/>
      <c r="AQ78" s="146"/>
      <c r="AR78" s="146"/>
      <c r="AS78" s="146"/>
      <c r="AT78" s="146"/>
      <c r="AU78" s="146"/>
      <c r="AV78" s="146"/>
      <c r="AW78" s="146"/>
      <c r="AX78" s="146"/>
      <c r="AY78" s="146"/>
      <c r="AZ78" s="146"/>
      <c r="BA78" s="187" t="str">
        <f>C78</f>
        <v>ventilátor střešní odklopný s čtvercovou základnou O 160, V=240 m3/h, dp=200Pa, 1x230V/50Hz, P=50W, I=0,21A,  T=+70stC, IP44</v>
      </c>
      <c r="BB78" s="146"/>
      <c r="BC78" s="146"/>
      <c r="BD78" s="146"/>
      <c r="BE78" s="146"/>
      <c r="BF78" s="146"/>
      <c r="BG78" s="146"/>
      <c r="BH78" s="146"/>
    </row>
    <row r="79" spans="1:60" outlineLevel="3">
      <c r="A79" s="153"/>
      <c r="B79" s="154"/>
      <c r="C79" s="291" t="s">
        <v>1288</v>
      </c>
      <c r="D79" s="292"/>
      <c r="E79" s="292"/>
      <c r="F79" s="292"/>
      <c r="G79" s="292"/>
      <c r="H79" s="157"/>
      <c r="I79" s="157"/>
      <c r="J79" s="157"/>
      <c r="K79" s="157"/>
      <c r="L79" s="157"/>
      <c r="M79" s="157"/>
      <c r="N79" s="156"/>
      <c r="O79" s="156"/>
      <c r="P79" s="156"/>
      <c r="Q79" s="156"/>
      <c r="R79" s="157"/>
      <c r="S79" s="157"/>
      <c r="T79" s="157"/>
      <c r="U79" s="157"/>
      <c r="V79" s="157"/>
      <c r="W79" s="157"/>
      <c r="X79" s="157"/>
      <c r="Y79" s="157"/>
      <c r="Z79" s="146"/>
      <c r="AA79" s="146"/>
      <c r="AB79" s="146"/>
      <c r="AC79" s="146"/>
      <c r="AD79" s="146"/>
      <c r="AE79" s="146"/>
      <c r="AF79" s="146"/>
      <c r="AG79" s="146" t="s">
        <v>278</v>
      </c>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row>
    <row r="80" spans="1:60" outlineLevel="1">
      <c r="A80" s="173">
        <v>26</v>
      </c>
      <c r="B80" s="174" t="s">
        <v>1289</v>
      </c>
      <c r="C80" s="190" t="s">
        <v>1290</v>
      </c>
      <c r="D80" s="175" t="s">
        <v>646</v>
      </c>
      <c r="E80" s="176">
        <v>1</v>
      </c>
      <c r="F80" s="177"/>
      <c r="G80" s="178">
        <f>ROUND(E80*F80,2)</f>
        <v>0</v>
      </c>
      <c r="H80" s="177"/>
      <c r="I80" s="178">
        <f>ROUND(E80*H80,2)</f>
        <v>0</v>
      </c>
      <c r="J80" s="177"/>
      <c r="K80" s="178">
        <f>ROUND(E80*J80,2)</f>
        <v>0</v>
      </c>
      <c r="L80" s="178">
        <v>21</v>
      </c>
      <c r="M80" s="178">
        <f>G80*(1+L80/100)</f>
        <v>0</v>
      </c>
      <c r="N80" s="176">
        <v>0</v>
      </c>
      <c r="O80" s="176">
        <f>ROUND(E80*N80,2)</f>
        <v>0</v>
      </c>
      <c r="P80" s="176">
        <v>0</v>
      </c>
      <c r="Q80" s="176">
        <f>ROUND(E80*P80,2)</f>
        <v>0</v>
      </c>
      <c r="R80" s="178"/>
      <c r="S80" s="178" t="s">
        <v>481</v>
      </c>
      <c r="T80" s="179" t="s">
        <v>267</v>
      </c>
      <c r="U80" s="157">
        <v>0</v>
      </c>
      <c r="V80" s="157">
        <f>ROUND(E80*U80,2)</f>
        <v>0</v>
      </c>
      <c r="W80" s="157"/>
      <c r="X80" s="157" t="s">
        <v>380</v>
      </c>
      <c r="Y80" s="157" t="s">
        <v>269</v>
      </c>
      <c r="Z80" s="146"/>
      <c r="AA80" s="146"/>
      <c r="AB80" s="146"/>
      <c r="AC80" s="146"/>
      <c r="AD80" s="146"/>
      <c r="AE80" s="146"/>
      <c r="AF80" s="146"/>
      <c r="AG80" s="146" t="s">
        <v>1222</v>
      </c>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row>
    <row r="81" spans="1:60" outlineLevel="2">
      <c r="A81" s="153"/>
      <c r="B81" s="154"/>
      <c r="C81" s="282" t="s">
        <v>1290</v>
      </c>
      <c r="D81" s="283"/>
      <c r="E81" s="283"/>
      <c r="F81" s="283"/>
      <c r="G81" s="283"/>
      <c r="H81" s="157"/>
      <c r="I81" s="157"/>
      <c r="J81" s="157"/>
      <c r="K81" s="157"/>
      <c r="L81" s="157"/>
      <c r="M81" s="157"/>
      <c r="N81" s="156"/>
      <c r="O81" s="156"/>
      <c r="P81" s="156"/>
      <c r="Q81" s="156"/>
      <c r="R81" s="157"/>
      <c r="S81" s="157"/>
      <c r="T81" s="157"/>
      <c r="U81" s="157"/>
      <c r="V81" s="157"/>
      <c r="W81" s="157"/>
      <c r="X81" s="157"/>
      <c r="Y81" s="157"/>
      <c r="Z81" s="146"/>
      <c r="AA81" s="146"/>
      <c r="AB81" s="146"/>
      <c r="AC81" s="146"/>
      <c r="AD81" s="146"/>
      <c r="AE81" s="146"/>
      <c r="AF81" s="146"/>
      <c r="AG81" s="146" t="s">
        <v>278</v>
      </c>
      <c r="AH81" s="146"/>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row>
    <row r="82" spans="1:60" outlineLevel="1">
      <c r="A82" s="173">
        <v>27</v>
      </c>
      <c r="B82" s="174" t="s">
        <v>1291</v>
      </c>
      <c r="C82" s="190" t="s">
        <v>1292</v>
      </c>
      <c r="D82" s="175" t="s">
        <v>646</v>
      </c>
      <c r="E82" s="176">
        <v>1</v>
      </c>
      <c r="F82" s="177"/>
      <c r="G82" s="178">
        <f>ROUND(E82*F82,2)</f>
        <v>0</v>
      </c>
      <c r="H82" s="177"/>
      <c r="I82" s="178">
        <f>ROUND(E82*H82,2)</f>
        <v>0</v>
      </c>
      <c r="J82" s="177"/>
      <c r="K82" s="178">
        <f>ROUND(E82*J82,2)</f>
        <v>0</v>
      </c>
      <c r="L82" s="178">
        <v>21</v>
      </c>
      <c r="M82" s="178">
        <f>G82*(1+L82/100)</f>
        <v>0</v>
      </c>
      <c r="N82" s="176">
        <v>0</v>
      </c>
      <c r="O82" s="176">
        <f>ROUND(E82*N82,2)</f>
        <v>0</v>
      </c>
      <c r="P82" s="176">
        <v>0</v>
      </c>
      <c r="Q82" s="176">
        <f>ROUND(E82*P82,2)</f>
        <v>0</v>
      </c>
      <c r="R82" s="178"/>
      <c r="S82" s="178" t="s">
        <v>481</v>
      </c>
      <c r="T82" s="179" t="s">
        <v>267</v>
      </c>
      <c r="U82" s="157">
        <v>0</v>
      </c>
      <c r="V82" s="157">
        <f>ROUND(E82*U82,2)</f>
        <v>0</v>
      </c>
      <c r="W82" s="157"/>
      <c r="X82" s="157" t="s">
        <v>312</v>
      </c>
      <c r="Y82" s="157" t="s">
        <v>269</v>
      </c>
      <c r="Z82" s="146"/>
      <c r="AA82" s="146"/>
      <c r="AB82" s="146"/>
      <c r="AC82" s="146"/>
      <c r="AD82" s="146"/>
      <c r="AE82" s="146"/>
      <c r="AF82" s="146"/>
      <c r="AG82" s="146" t="s">
        <v>1231</v>
      </c>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row>
    <row r="83" spans="1:60" outlineLevel="2">
      <c r="A83" s="153"/>
      <c r="B83" s="154"/>
      <c r="C83" s="282" t="s">
        <v>1292</v>
      </c>
      <c r="D83" s="283"/>
      <c r="E83" s="283"/>
      <c r="F83" s="283"/>
      <c r="G83" s="283"/>
      <c r="H83" s="157"/>
      <c r="I83" s="157"/>
      <c r="J83" s="157"/>
      <c r="K83" s="157"/>
      <c r="L83" s="157"/>
      <c r="M83" s="157"/>
      <c r="N83" s="156"/>
      <c r="O83" s="156"/>
      <c r="P83" s="156"/>
      <c r="Q83" s="156"/>
      <c r="R83" s="157"/>
      <c r="S83" s="157"/>
      <c r="T83" s="157"/>
      <c r="U83" s="157"/>
      <c r="V83" s="157"/>
      <c r="W83" s="157"/>
      <c r="X83" s="157"/>
      <c r="Y83" s="157"/>
      <c r="Z83" s="146"/>
      <c r="AA83" s="146"/>
      <c r="AB83" s="146"/>
      <c r="AC83" s="146"/>
      <c r="AD83" s="146"/>
      <c r="AE83" s="146"/>
      <c r="AF83" s="146"/>
      <c r="AG83" s="146" t="s">
        <v>278</v>
      </c>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row>
    <row r="84" spans="1:60" outlineLevel="3">
      <c r="A84" s="153"/>
      <c r="B84" s="154"/>
      <c r="C84" s="291" t="s">
        <v>1293</v>
      </c>
      <c r="D84" s="292"/>
      <c r="E84" s="292"/>
      <c r="F84" s="292"/>
      <c r="G84" s="292"/>
      <c r="H84" s="157"/>
      <c r="I84" s="157"/>
      <c r="J84" s="157"/>
      <c r="K84" s="157"/>
      <c r="L84" s="157"/>
      <c r="M84" s="157"/>
      <c r="N84" s="156"/>
      <c r="O84" s="156"/>
      <c r="P84" s="156"/>
      <c r="Q84" s="156"/>
      <c r="R84" s="157"/>
      <c r="S84" s="157"/>
      <c r="T84" s="157"/>
      <c r="U84" s="157"/>
      <c r="V84" s="157"/>
      <c r="W84" s="157"/>
      <c r="X84" s="157"/>
      <c r="Y84" s="157"/>
      <c r="Z84" s="146"/>
      <c r="AA84" s="146"/>
      <c r="AB84" s="146"/>
      <c r="AC84" s="146"/>
      <c r="AD84" s="146"/>
      <c r="AE84" s="146"/>
      <c r="AF84" s="146"/>
      <c r="AG84" s="146" t="s">
        <v>278</v>
      </c>
      <c r="AH84" s="146"/>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row>
    <row r="85" spans="1:60" outlineLevel="1">
      <c r="A85" s="173">
        <v>28</v>
      </c>
      <c r="B85" s="174" t="s">
        <v>1294</v>
      </c>
      <c r="C85" s="190" t="s">
        <v>1295</v>
      </c>
      <c r="D85" s="175" t="s">
        <v>646</v>
      </c>
      <c r="E85" s="176">
        <v>1</v>
      </c>
      <c r="F85" s="177"/>
      <c r="G85" s="178">
        <f>ROUND(E85*F85,2)</f>
        <v>0</v>
      </c>
      <c r="H85" s="177"/>
      <c r="I85" s="178">
        <f>ROUND(E85*H85,2)</f>
        <v>0</v>
      </c>
      <c r="J85" s="177"/>
      <c r="K85" s="178">
        <f>ROUND(E85*J85,2)</f>
        <v>0</v>
      </c>
      <c r="L85" s="178">
        <v>21</v>
      </c>
      <c r="M85" s="178">
        <f>G85*(1+L85/100)</f>
        <v>0</v>
      </c>
      <c r="N85" s="176">
        <v>0</v>
      </c>
      <c r="O85" s="176">
        <f>ROUND(E85*N85,2)</f>
        <v>0</v>
      </c>
      <c r="P85" s="176">
        <v>0</v>
      </c>
      <c r="Q85" s="176">
        <f>ROUND(E85*P85,2)</f>
        <v>0</v>
      </c>
      <c r="R85" s="178"/>
      <c r="S85" s="178" t="s">
        <v>481</v>
      </c>
      <c r="T85" s="179" t="s">
        <v>267</v>
      </c>
      <c r="U85" s="157">
        <v>0</v>
      </c>
      <c r="V85" s="157">
        <f>ROUND(E85*U85,2)</f>
        <v>0</v>
      </c>
      <c r="W85" s="157"/>
      <c r="X85" s="157" t="s">
        <v>312</v>
      </c>
      <c r="Y85" s="157" t="s">
        <v>269</v>
      </c>
      <c r="Z85" s="146"/>
      <c r="AA85" s="146"/>
      <c r="AB85" s="146"/>
      <c r="AC85" s="146"/>
      <c r="AD85" s="146"/>
      <c r="AE85" s="146"/>
      <c r="AF85" s="146"/>
      <c r="AG85" s="146" t="s">
        <v>1231</v>
      </c>
      <c r="AH85" s="146"/>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row>
    <row r="86" spans="1:60" outlineLevel="2">
      <c r="A86" s="153"/>
      <c r="B86" s="154"/>
      <c r="C86" s="282" t="s">
        <v>1295</v>
      </c>
      <c r="D86" s="283"/>
      <c r="E86" s="283"/>
      <c r="F86" s="283"/>
      <c r="G86" s="283"/>
      <c r="H86" s="157"/>
      <c r="I86" s="157"/>
      <c r="J86" s="157"/>
      <c r="K86" s="157"/>
      <c r="L86" s="157"/>
      <c r="M86" s="157"/>
      <c r="N86" s="156"/>
      <c r="O86" s="156"/>
      <c r="P86" s="156"/>
      <c r="Q86" s="156"/>
      <c r="R86" s="157"/>
      <c r="S86" s="157"/>
      <c r="T86" s="157"/>
      <c r="U86" s="157"/>
      <c r="V86" s="157"/>
      <c r="W86" s="157"/>
      <c r="X86" s="157"/>
      <c r="Y86" s="157"/>
      <c r="Z86" s="146"/>
      <c r="AA86" s="146"/>
      <c r="AB86" s="146"/>
      <c r="AC86" s="146"/>
      <c r="AD86" s="146"/>
      <c r="AE86" s="146"/>
      <c r="AF86" s="146"/>
      <c r="AG86" s="146" t="s">
        <v>278</v>
      </c>
      <c r="AH86" s="146"/>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row>
    <row r="87" spans="1:60" outlineLevel="3">
      <c r="A87" s="153"/>
      <c r="B87" s="154"/>
      <c r="C87" s="291" t="s">
        <v>1296</v>
      </c>
      <c r="D87" s="292"/>
      <c r="E87" s="292"/>
      <c r="F87" s="292"/>
      <c r="G87" s="292"/>
      <c r="H87" s="157"/>
      <c r="I87" s="157"/>
      <c r="J87" s="157"/>
      <c r="K87" s="157"/>
      <c r="L87" s="157"/>
      <c r="M87" s="157"/>
      <c r="N87" s="156"/>
      <c r="O87" s="156"/>
      <c r="P87" s="156"/>
      <c r="Q87" s="156"/>
      <c r="R87" s="157"/>
      <c r="S87" s="157"/>
      <c r="T87" s="157"/>
      <c r="U87" s="157"/>
      <c r="V87" s="157"/>
      <c r="W87" s="157"/>
      <c r="X87" s="157"/>
      <c r="Y87" s="157"/>
      <c r="Z87" s="146"/>
      <c r="AA87" s="146"/>
      <c r="AB87" s="146"/>
      <c r="AC87" s="146"/>
      <c r="AD87" s="146"/>
      <c r="AE87" s="146"/>
      <c r="AF87" s="146"/>
      <c r="AG87" s="146" t="s">
        <v>278</v>
      </c>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row>
    <row r="88" spans="1:60" outlineLevel="3">
      <c r="A88" s="153"/>
      <c r="B88" s="154"/>
      <c r="C88" s="291" t="s">
        <v>1255</v>
      </c>
      <c r="D88" s="292"/>
      <c r="E88" s="292"/>
      <c r="F88" s="292"/>
      <c r="G88" s="292"/>
      <c r="H88" s="157"/>
      <c r="I88" s="157"/>
      <c r="J88" s="157"/>
      <c r="K88" s="157"/>
      <c r="L88" s="157"/>
      <c r="M88" s="157"/>
      <c r="N88" s="156"/>
      <c r="O88" s="156"/>
      <c r="P88" s="156"/>
      <c r="Q88" s="156"/>
      <c r="R88" s="157"/>
      <c r="S88" s="157"/>
      <c r="T88" s="157"/>
      <c r="U88" s="157"/>
      <c r="V88" s="157"/>
      <c r="W88" s="157"/>
      <c r="X88" s="157"/>
      <c r="Y88" s="157"/>
      <c r="Z88" s="146"/>
      <c r="AA88" s="146"/>
      <c r="AB88" s="146"/>
      <c r="AC88" s="146"/>
      <c r="AD88" s="146"/>
      <c r="AE88" s="146"/>
      <c r="AF88" s="146"/>
      <c r="AG88" s="146" t="s">
        <v>278</v>
      </c>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row>
    <row r="89" spans="1:60" outlineLevel="1">
      <c r="A89" s="173">
        <v>29</v>
      </c>
      <c r="B89" s="174" t="s">
        <v>153</v>
      </c>
      <c r="C89" s="190" t="s">
        <v>1297</v>
      </c>
      <c r="D89" s="175" t="s">
        <v>646</v>
      </c>
      <c r="E89" s="176">
        <v>2</v>
      </c>
      <c r="F89" s="177"/>
      <c r="G89" s="178">
        <f>ROUND(E89*F89,2)</f>
        <v>0</v>
      </c>
      <c r="H89" s="177"/>
      <c r="I89" s="178">
        <f>ROUND(E89*H89,2)</f>
        <v>0</v>
      </c>
      <c r="J89" s="177"/>
      <c r="K89" s="178">
        <f>ROUND(E89*J89,2)</f>
        <v>0</v>
      </c>
      <c r="L89" s="178">
        <v>21</v>
      </c>
      <c r="M89" s="178">
        <f>G89*(1+L89/100)</f>
        <v>0</v>
      </c>
      <c r="N89" s="176">
        <v>0</v>
      </c>
      <c r="O89" s="176">
        <f>ROUND(E89*N89,2)</f>
        <v>0</v>
      </c>
      <c r="P89" s="176">
        <v>0</v>
      </c>
      <c r="Q89" s="176">
        <f>ROUND(E89*P89,2)</f>
        <v>0</v>
      </c>
      <c r="R89" s="178"/>
      <c r="S89" s="178" t="s">
        <v>481</v>
      </c>
      <c r="T89" s="179" t="s">
        <v>267</v>
      </c>
      <c r="U89" s="157">
        <v>0</v>
      </c>
      <c r="V89" s="157">
        <f>ROUND(E89*U89,2)</f>
        <v>0</v>
      </c>
      <c r="W89" s="157"/>
      <c r="X89" s="157" t="s">
        <v>312</v>
      </c>
      <c r="Y89" s="157" t="s">
        <v>269</v>
      </c>
      <c r="Z89" s="146"/>
      <c r="AA89" s="146"/>
      <c r="AB89" s="146"/>
      <c r="AC89" s="146"/>
      <c r="AD89" s="146"/>
      <c r="AE89" s="146"/>
      <c r="AF89" s="146"/>
      <c r="AG89" s="146" t="s">
        <v>1231</v>
      </c>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row>
    <row r="90" spans="1:60" outlineLevel="2">
      <c r="A90" s="153"/>
      <c r="B90" s="154"/>
      <c r="C90" s="282" t="s">
        <v>1297</v>
      </c>
      <c r="D90" s="283"/>
      <c r="E90" s="283"/>
      <c r="F90" s="283"/>
      <c r="G90" s="283"/>
      <c r="H90" s="157"/>
      <c r="I90" s="157"/>
      <c r="J90" s="157"/>
      <c r="K90" s="157"/>
      <c r="L90" s="157"/>
      <c r="M90" s="157"/>
      <c r="N90" s="156"/>
      <c r="O90" s="156"/>
      <c r="P90" s="156"/>
      <c r="Q90" s="156"/>
      <c r="R90" s="157"/>
      <c r="S90" s="157"/>
      <c r="T90" s="157"/>
      <c r="U90" s="157"/>
      <c r="V90" s="157"/>
      <c r="W90" s="157"/>
      <c r="X90" s="157"/>
      <c r="Y90" s="157"/>
      <c r="Z90" s="146"/>
      <c r="AA90" s="146"/>
      <c r="AB90" s="146"/>
      <c r="AC90" s="146"/>
      <c r="AD90" s="146"/>
      <c r="AE90" s="146"/>
      <c r="AF90" s="146"/>
      <c r="AG90" s="146" t="s">
        <v>278</v>
      </c>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60" outlineLevel="3">
      <c r="A91" s="153"/>
      <c r="B91" s="154"/>
      <c r="C91" s="291" t="s">
        <v>1298</v>
      </c>
      <c r="D91" s="292"/>
      <c r="E91" s="292"/>
      <c r="F91" s="292"/>
      <c r="G91" s="292"/>
      <c r="H91" s="157"/>
      <c r="I91" s="157"/>
      <c r="J91" s="157"/>
      <c r="K91" s="157"/>
      <c r="L91" s="157"/>
      <c r="M91" s="157"/>
      <c r="N91" s="156"/>
      <c r="O91" s="156"/>
      <c r="P91" s="156"/>
      <c r="Q91" s="156"/>
      <c r="R91" s="157"/>
      <c r="S91" s="157"/>
      <c r="T91" s="157"/>
      <c r="U91" s="157"/>
      <c r="V91" s="157"/>
      <c r="W91" s="157"/>
      <c r="X91" s="157"/>
      <c r="Y91" s="157"/>
      <c r="Z91" s="146"/>
      <c r="AA91" s="146"/>
      <c r="AB91" s="146"/>
      <c r="AC91" s="146"/>
      <c r="AD91" s="146"/>
      <c r="AE91" s="146"/>
      <c r="AF91" s="146"/>
      <c r="AG91" s="146" t="s">
        <v>278</v>
      </c>
      <c r="AH91" s="146"/>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row>
    <row r="92" spans="1:60" outlineLevel="1">
      <c r="A92" s="173">
        <v>30</v>
      </c>
      <c r="B92" s="174" t="s">
        <v>1299</v>
      </c>
      <c r="C92" s="190" t="s">
        <v>1300</v>
      </c>
      <c r="D92" s="175" t="s">
        <v>646</v>
      </c>
      <c r="E92" s="176">
        <v>1</v>
      </c>
      <c r="F92" s="177"/>
      <c r="G92" s="178">
        <f>ROUND(E92*F92,2)</f>
        <v>0</v>
      </c>
      <c r="H92" s="177"/>
      <c r="I92" s="178">
        <f>ROUND(E92*H92,2)</f>
        <v>0</v>
      </c>
      <c r="J92" s="177"/>
      <c r="K92" s="178">
        <f>ROUND(E92*J92,2)</f>
        <v>0</v>
      </c>
      <c r="L92" s="178">
        <v>21</v>
      </c>
      <c r="M92" s="178">
        <f>G92*(1+L92/100)</f>
        <v>0</v>
      </c>
      <c r="N92" s="176">
        <v>0</v>
      </c>
      <c r="O92" s="176">
        <f>ROUND(E92*N92,2)</f>
        <v>0</v>
      </c>
      <c r="P92" s="176">
        <v>0</v>
      </c>
      <c r="Q92" s="176">
        <f>ROUND(E92*P92,2)</f>
        <v>0</v>
      </c>
      <c r="R92" s="178"/>
      <c r="S92" s="178" t="s">
        <v>481</v>
      </c>
      <c r="T92" s="179" t="s">
        <v>267</v>
      </c>
      <c r="U92" s="157">
        <v>0</v>
      </c>
      <c r="V92" s="157">
        <f>ROUND(E92*U92,2)</f>
        <v>0</v>
      </c>
      <c r="W92" s="157"/>
      <c r="X92" s="157" t="s">
        <v>312</v>
      </c>
      <c r="Y92" s="157" t="s">
        <v>269</v>
      </c>
      <c r="Z92" s="146"/>
      <c r="AA92" s="146"/>
      <c r="AB92" s="146"/>
      <c r="AC92" s="146"/>
      <c r="AD92" s="146"/>
      <c r="AE92" s="146"/>
      <c r="AF92" s="146"/>
      <c r="AG92" s="146" t="s">
        <v>1231</v>
      </c>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60" outlineLevel="2">
      <c r="A93" s="153"/>
      <c r="B93" s="154"/>
      <c r="C93" s="282" t="s">
        <v>1300</v>
      </c>
      <c r="D93" s="283"/>
      <c r="E93" s="283"/>
      <c r="F93" s="283"/>
      <c r="G93" s="283"/>
      <c r="H93" s="157"/>
      <c r="I93" s="157"/>
      <c r="J93" s="157"/>
      <c r="K93" s="157"/>
      <c r="L93" s="157"/>
      <c r="M93" s="157"/>
      <c r="N93" s="156"/>
      <c r="O93" s="156"/>
      <c r="P93" s="156"/>
      <c r="Q93" s="156"/>
      <c r="R93" s="157"/>
      <c r="S93" s="157"/>
      <c r="T93" s="157"/>
      <c r="U93" s="157"/>
      <c r="V93" s="157"/>
      <c r="W93" s="157"/>
      <c r="X93" s="157"/>
      <c r="Y93" s="157"/>
      <c r="Z93" s="146"/>
      <c r="AA93" s="146"/>
      <c r="AB93" s="146"/>
      <c r="AC93" s="146"/>
      <c r="AD93" s="146"/>
      <c r="AE93" s="146"/>
      <c r="AF93" s="146"/>
      <c r="AG93" s="146" t="s">
        <v>278</v>
      </c>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row>
    <row r="94" spans="1:60" outlineLevel="3">
      <c r="A94" s="153"/>
      <c r="B94" s="154"/>
      <c r="C94" s="291" t="s">
        <v>1301</v>
      </c>
      <c r="D94" s="292"/>
      <c r="E94" s="292"/>
      <c r="F94" s="292"/>
      <c r="G94" s="292"/>
      <c r="H94" s="157"/>
      <c r="I94" s="157"/>
      <c r="J94" s="157"/>
      <c r="K94" s="157"/>
      <c r="L94" s="157"/>
      <c r="M94" s="157"/>
      <c r="N94" s="156"/>
      <c r="O94" s="156"/>
      <c r="P94" s="156"/>
      <c r="Q94" s="156"/>
      <c r="R94" s="157"/>
      <c r="S94" s="157"/>
      <c r="T94" s="157"/>
      <c r="U94" s="157"/>
      <c r="V94" s="157"/>
      <c r="W94" s="157"/>
      <c r="X94" s="157"/>
      <c r="Y94" s="157"/>
      <c r="Z94" s="146"/>
      <c r="AA94" s="146"/>
      <c r="AB94" s="146"/>
      <c r="AC94" s="146"/>
      <c r="AD94" s="146"/>
      <c r="AE94" s="146"/>
      <c r="AF94" s="146"/>
      <c r="AG94" s="146" t="s">
        <v>278</v>
      </c>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row>
    <row r="95" spans="1:60" outlineLevel="1">
      <c r="A95" s="173">
        <v>31</v>
      </c>
      <c r="B95" s="174" t="s">
        <v>1302</v>
      </c>
      <c r="C95" s="190" t="s">
        <v>1278</v>
      </c>
      <c r="D95" s="175" t="s">
        <v>646</v>
      </c>
      <c r="E95" s="176">
        <v>1</v>
      </c>
      <c r="F95" s="177"/>
      <c r="G95" s="178">
        <f>ROUND(E95*F95,2)</f>
        <v>0</v>
      </c>
      <c r="H95" s="177"/>
      <c r="I95" s="178">
        <f>ROUND(E95*H95,2)</f>
        <v>0</v>
      </c>
      <c r="J95" s="177"/>
      <c r="K95" s="178">
        <f>ROUND(E95*J95,2)</f>
        <v>0</v>
      </c>
      <c r="L95" s="178">
        <v>21</v>
      </c>
      <c r="M95" s="178">
        <f>G95*(1+L95/100)</f>
        <v>0</v>
      </c>
      <c r="N95" s="176">
        <v>0</v>
      </c>
      <c r="O95" s="176">
        <f>ROUND(E95*N95,2)</f>
        <v>0</v>
      </c>
      <c r="P95" s="176">
        <v>0</v>
      </c>
      <c r="Q95" s="176">
        <f>ROUND(E95*P95,2)</f>
        <v>0</v>
      </c>
      <c r="R95" s="178"/>
      <c r="S95" s="178" t="s">
        <v>481</v>
      </c>
      <c r="T95" s="179" t="s">
        <v>267</v>
      </c>
      <c r="U95" s="157">
        <v>0</v>
      </c>
      <c r="V95" s="157">
        <f>ROUND(E95*U95,2)</f>
        <v>0</v>
      </c>
      <c r="W95" s="157"/>
      <c r="X95" s="157" t="s">
        <v>312</v>
      </c>
      <c r="Y95" s="157" t="s">
        <v>269</v>
      </c>
      <c r="Z95" s="146"/>
      <c r="AA95" s="146"/>
      <c r="AB95" s="146"/>
      <c r="AC95" s="146"/>
      <c r="AD95" s="146"/>
      <c r="AE95" s="146"/>
      <c r="AF95" s="146"/>
      <c r="AG95" s="146" t="s">
        <v>1231</v>
      </c>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row>
    <row r="96" spans="1:60" outlineLevel="2">
      <c r="A96" s="153"/>
      <c r="B96" s="154"/>
      <c r="C96" s="282" t="s">
        <v>1278</v>
      </c>
      <c r="D96" s="283"/>
      <c r="E96" s="283"/>
      <c r="F96" s="283"/>
      <c r="G96" s="283"/>
      <c r="H96" s="157"/>
      <c r="I96" s="157"/>
      <c r="J96" s="157"/>
      <c r="K96" s="157"/>
      <c r="L96" s="157"/>
      <c r="M96" s="157"/>
      <c r="N96" s="156"/>
      <c r="O96" s="156"/>
      <c r="P96" s="156"/>
      <c r="Q96" s="156"/>
      <c r="R96" s="157"/>
      <c r="S96" s="157"/>
      <c r="T96" s="157"/>
      <c r="U96" s="157"/>
      <c r="V96" s="157"/>
      <c r="W96" s="157"/>
      <c r="X96" s="157"/>
      <c r="Y96" s="157"/>
      <c r="Z96" s="146"/>
      <c r="AA96" s="146"/>
      <c r="AB96" s="146"/>
      <c r="AC96" s="146"/>
      <c r="AD96" s="146"/>
      <c r="AE96" s="146"/>
      <c r="AF96" s="146"/>
      <c r="AG96" s="146" t="s">
        <v>278</v>
      </c>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row>
    <row r="97" spans="1:60" outlineLevel="1">
      <c r="A97" s="173">
        <v>32</v>
      </c>
      <c r="B97" s="174" t="s">
        <v>1303</v>
      </c>
      <c r="C97" s="190" t="s">
        <v>1280</v>
      </c>
      <c r="D97" s="175" t="s">
        <v>646</v>
      </c>
      <c r="E97" s="176">
        <v>1</v>
      </c>
      <c r="F97" s="177"/>
      <c r="G97" s="178">
        <f>ROUND(E97*F97,2)</f>
        <v>0</v>
      </c>
      <c r="H97" s="177"/>
      <c r="I97" s="178">
        <f>ROUND(E97*H97,2)</f>
        <v>0</v>
      </c>
      <c r="J97" s="177"/>
      <c r="K97" s="178">
        <f>ROUND(E97*J97,2)</f>
        <v>0</v>
      </c>
      <c r="L97" s="178">
        <v>21</v>
      </c>
      <c r="M97" s="178">
        <f>G97*(1+L97/100)</f>
        <v>0</v>
      </c>
      <c r="N97" s="176">
        <v>0</v>
      </c>
      <c r="O97" s="176">
        <f>ROUND(E97*N97,2)</f>
        <v>0</v>
      </c>
      <c r="P97" s="176">
        <v>0</v>
      </c>
      <c r="Q97" s="176">
        <f>ROUND(E97*P97,2)</f>
        <v>0</v>
      </c>
      <c r="R97" s="178"/>
      <c r="S97" s="178" t="s">
        <v>481</v>
      </c>
      <c r="T97" s="179" t="s">
        <v>267</v>
      </c>
      <c r="U97" s="157">
        <v>0</v>
      </c>
      <c r="V97" s="157">
        <f>ROUND(E97*U97,2)</f>
        <v>0</v>
      </c>
      <c r="W97" s="157"/>
      <c r="X97" s="157" t="s">
        <v>380</v>
      </c>
      <c r="Y97" s="157" t="s">
        <v>269</v>
      </c>
      <c r="Z97" s="146"/>
      <c r="AA97" s="146"/>
      <c r="AB97" s="146"/>
      <c r="AC97" s="146"/>
      <c r="AD97" s="146"/>
      <c r="AE97" s="146"/>
      <c r="AF97" s="146"/>
      <c r="AG97" s="146" t="s">
        <v>1222</v>
      </c>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row>
    <row r="98" spans="1:60" outlineLevel="2">
      <c r="A98" s="153"/>
      <c r="B98" s="154"/>
      <c r="C98" s="282" t="s">
        <v>1280</v>
      </c>
      <c r="D98" s="283"/>
      <c r="E98" s="283"/>
      <c r="F98" s="283"/>
      <c r="G98" s="283"/>
      <c r="H98" s="157"/>
      <c r="I98" s="157"/>
      <c r="J98" s="157"/>
      <c r="K98" s="157"/>
      <c r="L98" s="157"/>
      <c r="M98" s="157"/>
      <c r="N98" s="156"/>
      <c r="O98" s="156"/>
      <c r="P98" s="156"/>
      <c r="Q98" s="156"/>
      <c r="R98" s="157"/>
      <c r="S98" s="157"/>
      <c r="T98" s="157"/>
      <c r="U98" s="157"/>
      <c r="V98" s="157"/>
      <c r="W98" s="157"/>
      <c r="X98" s="157"/>
      <c r="Y98" s="157"/>
      <c r="Z98" s="146"/>
      <c r="AA98" s="146"/>
      <c r="AB98" s="146"/>
      <c r="AC98" s="146"/>
      <c r="AD98" s="146"/>
      <c r="AE98" s="146"/>
      <c r="AF98" s="146"/>
      <c r="AG98" s="146" t="s">
        <v>278</v>
      </c>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row>
    <row r="99" spans="1:60" outlineLevel="1">
      <c r="A99" s="173">
        <v>33</v>
      </c>
      <c r="B99" s="174" t="s">
        <v>1304</v>
      </c>
      <c r="C99" s="190" t="s">
        <v>1282</v>
      </c>
      <c r="D99" s="175" t="s">
        <v>646</v>
      </c>
      <c r="E99" s="176">
        <v>1</v>
      </c>
      <c r="F99" s="177"/>
      <c r="G99" s="178">
        <f>ROUND(E99*F99,2)</f>
        <v>0</v>
      </c>
      <c r="H99" s="177"/>
      <c r="I99" s="178">
        <f>ROUND(E99*H99,2)</f>
        <v>0</v>
      </c>
      <c r="J99" s="177"/>
      <c r="K99" s="178">
        <f>ROUND(E99*J99,2)</f>
        <v>0</v>
      </c>
      <c r="L99" s="178">
        <v>21</v>
      </c>
      <c r="M99" s="178">
        <f>G99*(1+L99/100)</f>
        <v>0</v>
      </c>
      <c r="N99" s="176">
        <v>0</v>
      </c>
      <c r="O99" s="176">
        <f>ROUND(E99*N99,2)</f>
        <v>0</v>
      </c>
      <c r="P99" s="176">
        <v>0</v>
      </c>
      <c r="Q99" s="176">
        <f>ROUND(E99*P99,2)</f>
        <v>0</v>
      </c>
      <c r="R99" s="178"/>
      <c r="S99" s="178" t="s">
        <v>481</v>
      </c>
      <c r="T99" s="179" t="s">
        <v>267</v>
      </c>
      <c r="U99" s="157">
        <v>0</v>
      </c>
      <c r="V99" s="157">
        <f>ROUND(E99*U99,2)</f>
        <v>0</v>
      </c>
      <c r="W99" s="157"/>
      <c r="X99" s="157" t="s">
        <v>312</v>
      </c>
      <c r="Y99" s="157" t="s">
        <v>269</v>
      </c>
      <c r="Z99" s="146"/>
      <c r="AA99" s="146"/>
      <c r="AB99" s="146"/>
      <c r="AC99" s="146"/>
      <c r="AD99" s="146"/>
      <c r="AE99" s="146"/>
      <c r="AF99" s="146"/>
      <c r="AG99" s="146" t="s">
        <v>1231</v>
      </c>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row>
    <row r="100" spans="1:60" outlineLevel="2">
      <c r="A100" s="153"/>
      <c r="B100" s="154"/>
      <c r="C100" s="282" t="s">
        <v>1282</v>
      </c>
      <c r="D100" s="283"/>
      <c r="E100" s="283"/>
      <c r="F100" s="283"/>
      <c r="G100" s="283"/>
      <c r="H100" s="157"/>
      <c r="I100" s="157"/>
      <c r="J100" s="157"/>
      <c r="K100" s="157"/>
      <c r="L100" s="157"/>
      <c r="M100" s="157"/>
      <c r="N100" s="156"/>
      <c r="O100" s="156"/>
      <c r="P100" s="156"/>
      <c r="Q100" s="156"/>
      <c r="R100" s="157"/>
      <c r="S100" s="157"/>
      <c r="T100" s="157"/>
      <c r="U100" s="157"/>
      <c r="V100" s="157"/>
      <c r="W100" s="157"/>
      <c r="X100" s="157"/>
      <c r="Y100" s="157"/>
      <c r="Z100" s="146"/>
      <c r="AA100" s="146"/>
      <c r="AB100" s="146"/>
      <c r="AC100" s="146"/>
      <c r="AD100" s="146"/>
      <c r="AE100" s="146"/>
      <c r="AF100" s="146"/>
      <c r="AG100" s="146" t="s">
        <v>278</v>
      </c>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row>
    <row r="101" spans="1:60" outlineLevel="1">
      <c r="A101" s="173">
        <v>34</v>
      </c>
      <c r="B101" s="174" t="s">
        <v>1305</v>
      </c>
      <c r="C101" s="190" t="s">
        <v>1284</v>
      </c>
      <c r="D101" s="175" t="s">
        <v>646</v>
      </c>
      <c r="E101" s="176">
        <v>1</v>
      </c>
      <c r="F101" s="177"/>
      <c r="G101" s="178">
        <f>ROUND(E101*F101,2)</f>
        <v>0</v>
      </c>
      <c r="H101" s="177"/>
      <c r="I101" s="178">
        <f>ROUND(E101*H101,2)</f>
        <v>0</v>
      </c>
      <c r="J101" s="177"/>
      <c r="K101" s="178">
        <f>ROUND(E101*J101,2)</f>
        <v>0</v>
      </c>
      <c r="L101" s="178">
        <v>21</v>
      </c>
      <c r="M101" s="178">
        <f>G101*(1+L101/100)</f>
        <v>0</v>
      </c>
      <c r="N101" s="176">
        <v>0</v>
      </c>
      <c r="O101" s="176">
        <f>ROUND(E101*N101,2)</f>
        <v>0</v>
      </c>
      <c r="P101" s="176">
        <v>0</v>
      </c>
      <c r="Q101" s="176">
        <f>ROUND(E101*P101,2)</f>
        <v>0</v>
      </c>
      <c r="R101" s="178"/>
      <c r="S101" s="178" t="s">
        <v>481</v>
      </c>
      <c r="T101" s="179" t="s">
        <v>267</v>
      </c>
      <c r="U101" s="157">
        <v>0</v>
      </c>
      <c r="V101" s="157">
        <f>ROUND(E101*U101,2)</f>
        <v>0</v>
      </c>
      <c r="W101" s="157"/>
      <c r="X101" s="157" t="s">
        <v>312</v>
      </c>
      <c r="Y101" s="157" t="s">
        <v>269</v>
      </c>
      <c r="Z101" s="146"/>
      <c r="AA101" s="146"/>
      <c r="AB101" s="146"/>
      <c r="AC101" s="146"/>
      <c r="AD101" s="146"/>
      <c r="AE101" s="146"/>
      <c r="AF101" s="146"/>
      <c r="AG101" s="146" t="s">
        <v>1231</v>
      </c>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row>
    <row r="102" spans="1:60" outlineLevel="2">
      <c r="A102" s="153"/>
      <c r="B102" s="154"/>
      <c r="C102" s="282" t="s">
        <v>1284</v>
      </c>
      <c r="D102" s="283"/>
      <c r="E102" s="283"/>
      <c r="F102" s="283"/>
      <c r="G102" s="283"/>
      <c r="H102" s="157"/>
      <c r="I102" s="157"/>
      <c r="J102" s="157"/>
      <c r="K102" s="157"/>
      <c r="L102" s="157"/>
      <c r="M102" s="157"/>
      <c r="N102" s="156"/>
      <c r="O102" s="156"/>
      <c r="P102" s="156"/>
      <c r="Q102" s="156"/>
      <c r="R102" s="157"/>
      <c r="S102" s="157"/>
      <c r="T102" s="157"/>
      <c r="U102" s="157"/>
      <c r="V102" s="157"/>
      <c r="W102" s="157"/>
      <c r="X102" s="157"/>
      <c r="Y102" s="157"/>
      <c r="Z102" s="146"/>
      <c r="AA102" s="146"/>
      <c r="AB102" s="146"/>
      <c r="AC102" s="146"/>
      <c r="AD102" s="146"/>
      <c r="AE102" s="146"/>
      <c r="AF102" s="146"/>
      <c r="AG102" s="146" t="s">
        <v>278</v>
      </c>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row>
    <row r="103" spans="1:60">
      <c r="A103" s="3"/>
      <c r="B103" s="4"/>
      <c r="C103" s="191"/>
      <c r="D103" s="6"/>
      <c r="E103" s="3"/>
      <c r="F103" s="3"/>
      <c r="G103" s="3"/>
      <c r="H103" s="3"/>
      <c r="I103" s="3"/>
      <c r="J103" s="3"/>
      <c r="K103" s="3"/>
      <c r="L103" s="3"/>
      <c r="M103" s="3"/>
      <c r="N103" s="3"/>
      <c r="O103" s="3"/>
      <c r="P103" s="3"/>
      <c r="Q103" s="3"/>
      <c r="R103" s="3"/>
      <c r="S103" s="3"/>
      <c r="T103" s="3"/>
      <c r="U103" s="3"/>
      <c r="V103" s="3"/>
      <c r="W103" s="3"/>
      <c r="X103" s="3"/>
      <c r="Y103" s="3"/>
      <c r="AE103">
        <v>15</v>
      </c>
      <c r="AF103">
        <v>21</v>
      </c>
      <c r="AG103" t="s">
        <v>247</v>
      </c>
    </row>
    <row r="104" spans="1:60">
      <c r="A104" s="149"/>
      <c r="B104" s="150" t="s">
        <v>29</v>
      </c>
      <c r="C104" s="192"/>
      <c r="D104" s="151"/>
      <c r="E104" s="152"/>
      <c r="F104" s="152"/>
      <c r="G104" s="172">
        <f>G8+G76</f>
        <v>0</v>
      </c>
      <c r="H104" s="3"/>
      <c r="I104" s="3"/>
      <c r="J104" s="3"/>
      <c r="K104" s="3"/>
      <c r="L104" s="3"/>
      <c r="M104" s="3"/>
      <c r="N104" s="3"/>
      <c r="O104" s="3"/>
      <c r="P104" s="3"/>
      <c r="Q104" s="3"/>
      <c r="R104" s="3"/>
      <c r="S104" s="3"/>
      <c r="T104" s="3"/>
      <c r="U104" s="3"/>
      <c r="V104" s="3"/>
      <c r="W104" s="3"/>
      <c r="X104" s="3"/>
      <c r="Y104" s="3"/>
      <c r="AE104">
        <f>SUMIF(L7:L102,AE103,G7:G102)</f>
        <v>0</v>
      </c>
      <c r="AF104">
        <f>SUMIF(L7:L102,AF103,G7:G102)</f>
        <v>0</v>
      </c>
      <c r="AG104" t="s">
        <v>304</v>
      </c>
    </row>
    <row r="105" spans="1:60">
      <c r="C105" s="193"/>
      <c r="D105" s="10"/>
      <c r="AG105" t="s">
        <v>306</v>
      </c>
    </row>
    <row r="106" spans="1:60">
      <c r="D106" s="10"/>
    </row>
    <row r="107" spans="1:60">
      <c r="D107" s="10"/>
    </row>
    <row r="108" spans="1:60">
      <c r="D108" s="10"/>
    </row>
    <row r="109" spans="1:60">
      <c r="D109" s="10"/>
    </row>
    <row r="110" spans="1:60">
      <c r="D110" s="10"/>
    </row>
    <row r="111" spans="1:60">
      <c r="D111" s="10"/>
    </row>
    <row r="112" spans="1:60">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password="E49C" sheet="1" formatRows="0"/>
  <mergeCells count="63">
    <mergeCell ref="C11:G11"/>
    <mergeCell ref="A1:G1"/>
    <mergeCell ref="C2:G2"/>
    <mergeCell ref="C3:G3"/>
    <mergeCell ref="C4:G4"/>
    <mergeCell ref="C10:G10"/>
    <mergeCell ref="C31:G31"/>
    <mergeCell ref="C13:G13"/>
    <mergeCell ref="C15:G15"/>
    <mergeCell ref="C17:G17"/>
    <mergeCell ref="C19:G19"/>
    <mergeCell ref="C20:G20"/>
    <mergeCell ref="C22:G22"/>
    <mergeCell ref="C23:G23"/>
    <mergeCell ref="C25:G25"/>
    <mergeCell ref="C26:G26"/>
    <mergeCell ref="C28:G28"/>
    <mergeCell ref="C29:G29"/>
    <mergeCell ref="C48:G48"/>
    <mergeCell ref="C32:G32"/>
    <mergeCell ref="C34:G34"/>
    <mergeCell ref="C35:G35"/>
    <mergeCell ref="C37:G37"/>
    <mergeCell ref="C38:G38"/>
    <mergeCell ref="C39:G39"/>
    <mergeCell ref="C41:G41"/>
    <mergeCell ref="C42:G42"/>
    <mergeCell ref="C44:G44"/>
    <mergeCell ref="C45:G45"/>
    <mergeCell ref="C46:G46"/>
    <mergeCell ref="C66:G66"/>
    <mergeCell ref="C49:G49"/>
    <mergeCell ref="C51:G51"/>
    <mergeCell ref="C52:G52"/>
    <mergeCell ref="C54:G54"/>
    <mergeCell ref="C55:G55"/>
    <mergeCell ref="C57:G57"/>
    <mergeCell ref="C58:G58"/>
    <mergeCell ref="C60:G60"/>
    <mergeCell ref="C61:G61"/>
    <mergeCell ref="C63:G63"/>
    <mergeCell ref="C64:G64"/>
    <mergeCell ref="C87:G87"/>
    <mergeCell ref="C67:G67"/>
    <mergeCell ref="C69:G69"/>
    <mergeCell ref="C71:G71"/>
    <mergeCell ref="C73:G73"/>
    <mergeCell ref="C75:G75"/>
    <mergeCell ref="C78:G78"/>
    <mergeCell ref="C79:G79"/>
    <mergeCell ref="C81:G81"/>
    <mergeCell ref="C83:G83"/>
    <mergeCell ref="C84:G84"/>
    <mergeCell ref="C86:G86"/>
    <mergeCell ref="C98:G98"/>
    <mergeCell ref="C100:G100"/>
    <mergeCell ref="C102:G102"/>
    <mergeCell ref="C88:G88"/>
    <mergeCell ref="C90:G90"/>
    <mergeCell ref="C91:G91"/>
    <mergeCell ref="C93:G93"/>
    <mergeCell ref="C94:G94"/>
    <mergeCell ref="C96:G96"/>
  </mergeCells>
  <pageMargins left="0.59055118110236204" right="0.196850393700787" top="0.78740157499999996" bottom="0.78740157499999996" header="0.3" footer="0.3"/>
  <pageSetup paperSize="9" scale="85"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VON VON Naklady</vt:lpstr>
      <vt:lpstr>SO01 D1.01a Pol</vt:lpstr>
      <vt:lpstr>SO01 D1.01b Pol</vt:lpstr>
      <vt:lpstr>SO01 D1.01d Pol</vt:lpstr>
      <vt:lpstr>SO01 D1.04 Pol</vt:lpstr>
      <vt:lpstr>SO01 D1.06 Pol</vt:lpstr>
      <vt:lpstr>SO01 D1.08 Pol</vt:lpstr>
      <vt:lpstr>SO01 D1.12a Pol</vt:lpstr>
      <vt:lpstr>SO01 D1.12b Pol</vt:lpstr>
      <vt:lpstr>SO02 SO02 Pol</vt:lpstr>
      <vt:lpstr>SO03 D3.01 Pol</vt:lpstr>
      <vt:lpstr>SO03 D3.02 Pol</vt:lpstr>
      <vt:lpstr>SO03 D3.03 Pol</vt:lpstr>
      <vt:lpstr>SO04 SO04 Pol</vt:lpstr>
      <vt:lpstr>PS01 01 Pol</vt:lpstr>
      <vt:lpstr>PS01 02 Pol</vt:lpstr>
      <vt:lpstr>PS01 03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'PS01 01 Pol'!Názvy_tisku</vt:lpstr>
      <vt:lpstr>'PS01 02 Pol'!Názvy_tisku</vt:lpstr>
      <vt:lpstr>'PS01 03 Pol'!Názvy_tisku</vt:lpstr>
      <vt:lpstr>'SO01 D1.01a Pol'!Názvy_tisku</vt:lpstr>
      <vt:lpstr>'SO01 D1.01b Pol'!Názvy_tisku</vt:lpstr>
      <vt:lpstr>'SO01 D1.01d Pol'!Názvy_tisku</vt:lpstr>
      <vt:lpstr>'SO01 D1.04 Pol'!Názvy_tisku</vt:lpstr>
      <vt:lpstr>'SO01 D1.06 Pol'!Názvy_tisku</vt:lpstr>
      <vt:lpstr>'SO01 D1.08 Pol'!Názvy_tisku</vt:lpstr>
      <vt:lpstr>'SO01 D1.12a Pol'!Názvy_tisku</vt:lpstr>
      <vt:lpstr>'SO01 D1.12b Pol'!Názvy_tisku</vt:lpstr>
      <vt:lpstr>'SO02 SO02 Pol'!Názvy_tisku</vt:lpstr>
      <vt:lpstr>'SO03 D3.01 Pol'!Názvy_tisku</vt:lpstr>
      <vt:lpstr>'SO03 D3.02 Pol'!Názvy_tisku</vt:lpstr>
      <vt:lpstr>'SO03 D3.03 Pol'!Názvy_tisku</vt:lpstr>
      <vt:lpstr>'SO04 SO04 Pol'!Názvy_tisku</vt:lpstr>
      <vt:lpstr>'VON VON Naklady'!Názvy_tisku</vt:lpstr>
      <vt:lpstr>oadresa</vt:lpstr>
      <vt:lpstr>Stavba!Objednatel</vt:lpstr>
      <vt:lpstr>Stavba!Objekt</vt:lpstr>
      <vt:lpstr>'PS01 01 Pol'!Oblast_tisku</vt:lpstr>
      <vt:lpstr>'PS01 02 Pol'!Oblast_tisku</vt:lpstr>
      <vt:lpstr>'PS01 03 Pol'!Oblast_tisku</vt:lpstr>
      <vt:lpstr>'SO01 D1.01a Pol'!Oblast_tisku</vt:lpstr>
      <vt:lpstr>'SO01 D1.01b Pol'!Oblast_tisku</vt:lpstr>
      <vt:lpstr>'SO01 D1.01d Pol'!Oblast_tisku</vt:lpstr>
      <vt:lpstr>'SO01 D1.04 Pol'!Oblast_tisku</vt:lpstr>
      <vt:lpstr>'SO01 D1.06 Pol'!Oblast_tisku</vt:lpstr>
      <vt:lpstr>'SO01 D1.08 Pol'!Oblast_tisku</vt:lpstr>
      <vt:lpstr>'SO01 D1.12a Pol'!Oblast_tisku</vt:lpstr>
      <vt:lpstr>'SO01 D1.12b Pol'!Oblast_tisku</vt:lpstr>
      <vt:lpstr>'SO02 SO02 Pol'!Oblast_tisku</vt:lpstr>
      <vt:lpstr>'SO03 D3.01 Pol'!Oblast_tisku</vt:lpstr>
      <vt:lpstr>'SO03 D3.02 Pol'!Oblast_tisku</vt:lpstr>
      <vt:lpstr>'SO03 D3.03 Pol'!Oblast_tisku</vt:lpstr>
      <vt:lpstr>'SO04 SO04 Pol'!Oblast_tisku</vt:lpstr>
      <vt:lpstr>Stavba!Oblast_tisku</vt:lpstr>
      <vt:lpstr>'VON VON Naklady'!Oblast_tisku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brigadnik</dc:creator>
  <cp:lastModifiedBy>brigadnik</cp:lastModifiedBy>
  <cp:lastPrinted>2019-03-19T12:27:02Z</cp:lastPrinted>
  <dcterms:created xsi:type="dcterms:W3CDTF">2009-04-08T07:15:50Z</dcterms:created>
  <dcterms:modified xsi:type="dcterms:W3CDTF">2024-09-18T11:53:08Z</dcterms:modified>
</cp:coreProperties>
</file>